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6\Исполнение 1 квартала\Открытые данные\"/>
    </mc:Choice>
  </mc:AlternateContent>
  <bookViews>
    <workbookView xWindow="0" yWindow="0" windowWidth="28800" windowHeight="12690" tabRatio="495"/>
  </bookViews>
  <sheets>
    <sheet name="Доходы" sheetId="42" r:id="rId1"/>
  </sheets>
  <externalReferences>
    <externalReference r:id="rId2"/>
  </externalReferences>
  <definedNames>
    <definedName name="_Date_" localSheetId="0">Доходы!#REF!</definedName>
    <definedName name="_Date_">#REF!</definedName>
    <definedName name="_Otchet_Period_Source__AT_ObjectName" localSheetId="0">Доходы!#REF!</definedName>
    <definedName name="_Otchet_Period_Source__AT_ObjectName">#REF!</definedName>
    <definedName name="_Period_" localSheetId="0">Доходы!#REF!</definedName>
    <definedName name="_Period_">#REF!</definedName>
    <definedName name="_xlnm._FilterDatabase" localSheetId="0" hidden="1">Доходы!$A$7:$F$68</definedName>
    <definedName name="а" localSheetId="0">#REF!</definedName>
    <definedName name="а">#REF!</definedName>
    <definedName name="аааа" localSheetId="0">#REF!</definedName>
    <definedName name="аааа">#REF!</definedName>
    <definedName name="б" localSheetId="0">#REF!</definedName>
    <definedName name="б">#REF!</definedName>
    <definedName name="ддж" localSheetId="0">#REF!</definedName>
    <definedName name="ддж">#REF!</definedName>
    <definedName name="дох" localSheetId="0">#REF!</definedName>
    <definedName name="дох">#REF!</definedName>
    <definedName name="доход" localSheetId="0">#REF!</definedName>
    <definedName name="доход">#REF!</definedName>
    <definedName name="доходы" localSheetId="0">#REF!</definedName>
    <definedName name="доходы">#REF!</definedName>
    <definedName name="ееееееее" localSheetId="0">#REF!</definedName>
    <definedName name="ееееееее">#REF!</definedName>
    <definedName name="_xlnm.Print_Titles" localSheetId="0">Доходы!$5:$7</definedName>
    <definedName name="Л" localSheetId="0">#REF!</definedName>
    <definedName name="Л">#REF!</definedName>
    <definedName name="ман" localSheetId="0">#REF!</definedName>
    <definedName name="ман">#REF!</definedName>
    <definedName name="пррнн" localSheetId="0">#REF!</definedName>
    <definedName name="пррнн">#REF!</definedName>
    <definedName name="ю" localSheetId="0">#REF!</definedName>
    <definedName name="ю">#REF!</definedName>
    <definedName name="я" localSheetId="0">#REF!</definedName>
    <definedName name="я">#REF!</definedName>
    <definedName name="яя" localSheetId="0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F10" i="42" l="1"/>
  <c r="F56" i="42" l="1"/>
  <c r="F57" i="42"/>
  <c r="F58" i="42"/>
  <c r="F55" i="42"/>
  <c r="F66" i="42" l="1"/>
  <c r="F20" i="42"/>
  <c r="F60" i="42"/>
  <c r="E49" i="42"/>
  <c r="E37" i="42"/>
  <c r="D37" i="42"/>
  <c r="C37" i="42"/>
  <c r="E26" i="42"/>
  <c r="D63" i="42"/>
  <c r="D34" i="42" l="1"/>
  <c r="E42" i="42" l="1"/>
  <c r="E34" i="42"/>
  <c r="D49" i="42"/>
  <c r="D26" i="42"/>
  <c r="C49" i="42" l="1"/>
  <c r="F17" i="42" l="1"/>
  <c r="F11" i="42" l="1"/>
  <c r="F45" i="42" l="1"/>
  <c r="F46" i="42"/>
  <c r="F48" i="42"/>
  <c r="F43" i="42"/>
  <c r="F39" i="42"/>
  <c r="F40" i="42"/>
  <c r="F41" i="42"/>
  <c r="F38" i="42"/>
  <c r="F36" i="42"/>
  <c r="F35" i="42"/>
  <c r="F29" i="42"/>
  <c r="F31" i="42"/>
  <c r="F28" i="42"/>
  <c r="F24" i="42"/>
  <c r="F21" i="42"/>
  <c r="F22" i="42"/>
  <c r="F15" i="42"/>
  <c r="F13" i="42"/>
  <c r="E23" i="42"/>
  <c r="E19" i="42"/>
  <c r="E14" i="42"/>
  <c r="E67" i="42" l="1"/>
  <c r="E65" i="42"/>
  <c r="E61" i="42"/>
  <c r="E59" i="42"/>
  <c r="E54" i="42"/>
  <c r="E32" i="42"/>
  <c r="E10" i="42"/>
  <c r="E12" i="42"/>
  <c r="E9" i="42" l="1"/>
  <c r="E53" i="42"/>
  <c r="E8" i="42" l="1"/>
  <c r="F37" i="42"/>
  <c r="F26" i="42" l="1"/>
  <c r="D61" i="42" l="1"/>
  <c r="C61" i="42"/>
  <c r="A65" i="42"/>
  <c r="A67" i="42"/>
  <c r="D14" i="42" l="1"/>
  <c r="F14" i="42" s="1"/>
  <c r="D23" i="42" l="1"/>
  <c r="F23" i="42" s="1"/>
  <c r="D42" i="42"/>
  <c r="F42" i="42" s="1"/>
  <c r="C59" i="42"/>
  <c r="F34" i="42" l="1"/>
  <c r="C26" i="42"/>
  <c r="C42" i="42" l="1"/>
  <c r="C54" i="42"/>
  <c r="D54" i="42"/>
  <c r="F54" i="42" s="1"/>
  <c r="D59" i="42"/>
  <c r="D19" i="42" l="1"/>
  <c r="F19" i="42" s="1"/>
  <c r="C19" i="42"/>
  <c r="A22" i="42"/>
  <c r="D67" i="42" l="1"/>
  <c r="D65" i="42"/>
  <c r="D32" i="42"/>
  <c r="D10" i="42"/>
  <c r="C10" i="42"/>
  <c r="C67" i="42"/>
  <c r="C65" i="42"/>
  <c r="C34" i="42"/>
  <c r="C32" i="42"/>
  <c r="C23" i="42"/>
  <c r="C14" i="42"/>
  <c r="C12" i="42"/>
  <c r="D53" i="42" l="1"/>
  <c r="F53" i="42" s="1"/>
  <c r="C9" i="42"/>
  <c r="C53" i="42"/>
  <c r="C8" i="42" l="1"/>
  <c r="D12" i="42" l="1"/>
  <c r="D9" i="42" s="1"/>
  <c r="A9" i="42"/>
  <c r="F9" i="42" l="1"/>
  <c r="F12" i="42"/>
  <c r="A8" i="42"/>
  <c r="A10" i="42"/>
  <c r="A11" i="42"/>
  <c r="A13" i="42"/>
  <c r="A14" i="42"/>
  <c r="A15" i="42"/>
  <c r="A16" i="42"/>
  <c r="A17" i="42"/>
  <c r="A18" i="42"/>
  <c r="A19" i="42"/>
  <c r="A20" i="42"/>
  <c r="A23" i="42"/>
  <c r="A24" i="42"/>
  <c r="A25" i="42"/>
  <c r="A30" i="42"/>
  <c r="A31" i="42"/>
  <c r="A32" i="42"/>
  <c r="A33" i="42"/>
  <c r="A35" i="42"/>
  <c r="A36" i="42"/>
  <c r="A37" i="42"/>
  <c r="A38" i="42"/>
  <c r="A40" i="42"/>
  <c r="A42" i="42"/>
  <c r="A49" i="42"/>
  <c r="A53" i="42"/>
  <c r="A54" i="42"/>
  <c r="A55" i="42"/>
  <c r="A56" i="42"/>
  <c r="A57" i="42"/>
  <c r="A58" i="42"/>
  <c r="A68" i="42"/>
  <c r="D8" i="42" l="1"/>
  <c r="F8" i="42" s="1"/>
</calcChain>
</file>

<file path=xl/sharedStrings.xml><?xml version="1.0" encoding="utf-8"?>
<sst xmlns="http://schemas.openxmlformats.org/spreadsheetml/2006/main" count="116" uniqueCount="99">
  <si>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</si>
  <si>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товары (работы, услуги), реализуемые  на территории Российской Федерации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</si>
  <si>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</si>
  <si>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</si>
  <si>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</si>
  <si>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</si>
  <si>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</si>
  <si>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</si>
  <si>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</si>
  <si>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</si>
  <si>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</si>
  <si>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</si>
  <si>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</si>
  <si>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</si>
  <si>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</si>
  <si>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</si>
  <si>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</si>
  <si>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</si>
  <si>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</si>
  <si>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</si>
  <si>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000 1 11 07000 00 0000 120</t>
  </si>
  <si>
    <t xml:space="preserve">000 1 11 09000 00 0000 120 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</si>
  <si>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</si>
  <si>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</si>
  <si>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</si>
  <si>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</si>
  <si>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</si>
  <si>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</si>
  <si>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</si>
  <si>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</si>
  <si>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</si>
  <si>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</si>
  <si>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000 1 16 00000 00 0000 000</t>
  </si>
  <si>
    <t>000 1 17 00000 00 0000 000</t>
  </si>
  <si>
    <t>000 1 17 01040 04 0000 180</t>
  </si>
  <si>
    <t>000 2 00 00000 00 0000 000</t>
  </si>
  <si>
    <t>000 2 02 00000 00 0000 000</t>
  </si>
  <si>
    <t>000 2 18 00000 00 0000 000</t>
  </si>
  <si>
    <t>000 2 19 00000 00 0000 000</t>
  </si>
  <si>
    <t>Доходы от использования имущества, находящегося в  государственной и муниципальной собственности</t>
  </si>
  <si>
    <t>Доходы в виде прибыли, приходящейся на доли в   уставных (складочных) капиталах хозяйственных   товариществ и обществ, или дивидендов по акциям,   принадлежащим Российской Федерации, субъектам   Российской Федерации или  муниципальным   образованиям</t>
  </si>
  <si>
    <t>000 1 11 01000 00 0000 120</t>
  </si>
  <si>
    <t>Доходы от оказания платных услуг (работ) и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</si>
  <si>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</si>
  <si>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</si>
  <si>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Невыясненные поступления, зачисляемые в бюджеты городских округов</t>
  </si>
  <si>
    <t>Вид дохода</t>
  </si>
  <si>
    <t>Код классификации дохода</t>
  </si>
  <si>
    <t xml:space="preserve">Исполнение 
</t>
  </si>
  <si>
    <t>(рублей)</t>
  </si>
  <si>
    <t>Транспортный налог</t>
  </si>
  <si>
    <t>000 1 06 04000 00 0000 110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</si>
  <si>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</si>
  <si>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</si>
  <si>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</si>
  <si>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</si>
  <si>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</si>
  <si>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000 1 16 01 000 01 0000 140</t>
  </si>
  <si>
    <t>000 1 16 02 000 02 0000 140</t>
  </si>
  <si>
    <t xml:space="preserve"> 000 1 16 07 000 01 0000 140</t>
  </si>
  <si>
    <t>000 1 16 10 000 00 0000 140</t>
  </si>
  <si>
    <t>000 1 16 11 000 01 0000 140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</si>
  <si>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</si>
  <si>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</si>
  <si>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000 2 18 04000 04 0000 150</t>
  </si>
  <si>
    <t>000 2 19 00000 04 0000 150</t>
  </si>
  <si>
    <t>Доходы бюджетов городских округов от возврата организациями остатков субсидий прошлых лет</t>
  </si>
  <si>
    <t>Инициативные платежи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</si>
  <si>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</si>
  <si>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</si>
  <si>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000 2 03 00000 00 0000 000</t>
  </si>
  <si>
    <t>000 2 03 04000 04 0000 150</t>
  </si>
  <si>
    <t>000 2 02 10000 00 0000 150</t>
  </si>
  <si>
    <t>000 2 02 20000 00 0000 150</t>
  </si>
  <si>
    <t>000 2 02 30000 00  0000 150</t>
  </si>
  <si>
    <t>000 2 02 40000 00  0000 150</t>
  </si>
  <si>
    <t>000 1 16 01 330 01 0000 140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</si>
  <si>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</si>
  <si>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-</t>
  </si>
  <si>
    <t>000 1 17 15020 04 0000 150</t>
  </si>
  <si>
    <t>Прочие безвозмездные поступления</t>
  </si>
  <si>
    <t>000 2 07 00000 00 0000 000</t>
  </si>
  <si>
    <t>000 2 07 04000 04 0000 150</t>
  </si>
  <si>
    <t>Прочие безвозмездные поступления в бюджеты городских округов</t>
  </si>
  <si>
    <t>2025 год</t>
  </si>
  <si>
    <t>1 квартал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</si>
  <si>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</si>
  <si>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000 1 17 16000 04 0000 180</t>
  </si>
  <si>
    <t>2026 год</t>
  </si>
  <si>
    <t>Темп роста (снижения) исполнения1 квартала 2026 года к 1 кварталу 2025 года (%)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</si>
  <si>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</si>
  <si>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осуществления такого возврата и процентов, начисленных на излишне взысканные суммы</t>
  </si>
  <si>
    <t>000 2 08 04000 04 0000 150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</si>
  <si>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</si>
  <si>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св.700</t>
  </si>
  <si>
    <t xml:space="preserve">Утвержденный план года в соответствии
с РДГ от 24.12.2025 № 948-VII ДГ*
</t>
  </si>
  <si>
    <t>Сведения о поступлении доходов в  бюджет городского округа  Сургут  Ханты-Мансийского автономного округа - Югры 
за 1 квартал 2026 года по видам доходов в сравнении 
в соответсвущим периодом прошлого года</t>
  </si>
  <si>
    <t>*Решение Думы города от 24.12.2025 № 948-VII ДГ «О бюджете городского округа Сургут Ханты-Мансийского автономного округа – Югры на 2026 год и плановый период 2027 – 2028 годов»</t>
  </si>
  <si>
    <t>https://clck.ru/3SzBhk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</si>
</sst>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11" x14ac:knownFonts="1"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justify" vertical="center" wrapText="1"/>
    </xf>
    <xf numFmtId="4" fontId="3" fillId="3" borderId="1" xfId="19" applyNumberFormat="1" applyFont="1" applyFill="1" applyBorder="1" applyAlignment="1">
      <alignment horizontal="right" vertical="center" wrapText="1"/>
    </xf>
    <xf numFmtId="4" fontId="2" fillId="5" borderId="1" xfId="1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19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5" borderId="1" xfId="19" applyNumberFormat="1" applyFont="1" applyFill="1" applyBorder="1" applyAlignment="1">
      <alignment horizontal="right" vertical="center" wrapText="1" readingOrder="1"/>
    </xf>
    <xf numFmtId="4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justify" vertical="center" wrapText="1" readingOrder="1"/>
    </xf>
    <xf numFmtId="0" fontId="6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justify" vertical="center" wrapText="1" readingOrder="1"/>
      <protection locked="0"/>
    </xf>
    <xf numFmtId="0" fontId="2" fillId="0" borderId="2" xfId="0" applyFont="1" applyFill="1" applyBorder="1" applyAlignment="1" applyProtection="1">
      <alignment horizontal="justify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 readingOrder="1"/>
    </xf>
    <xf numFmtId="0" fontId="6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justify" vertical="center" wrapText="1" readingOrder="1"/>
      <protection locked="0"/>
    </xf>
    <xf numFmtId="0" fontId="2" fillId="5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/>
    <xf numFmtId="4" fontId="2" fillId="4" borderId="1" xfId="0" applyNumberFormat="1" applyFont="1" applyFill="1" applyBorder="1" applyAlignment="1">
      <alignment vertical="center"/>
    </xf>
    <xf numFmtId="0" fontId="3" fillId="5" borderId="4" xfId="0" applyFont="1" applyFill="1" applyBorder="1" applyAlignment="1" applyProtection="1">
      <alignment horizontal="justify" vertical="center" wrapText="1" readingOrder="1"/>
      <protection locked="0"/>
    </xf>
    <xf numFmtId="4" fontId="3" fillId="5" borderId="1" xfId="0" applyNumberFormat="1" applyFont="1" applyFill="1" applyBorder="1" applyAlignment="1">
      <alignment vertical="center"/>
    </xf>
    <xf numFmtId="4" fontId="3" fillId="0" borderId="0" xfId="0" applyNumberFormat="1" applyFont="1" applyFill="1"/>
    <xf numFmtId="4" fontId="0" fillId="0" borderId="1" xfId="19" applyNumberFormat="1" applyFont="1" applyFill="1" applyBorder="1" applyAlignment="1">
      <alignment horizontal="right" vertical="center" wrapText="1"/>
    </xf>
    <xf numFmtId="166" fontId="3" fillId="0" borderId="3" xfId="1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3" fillId="5" borderId="1" xfId="19" applyNumberFormat="1" applyFont="1" applyFill="1" applyBorder="1" applyAlignment="1">
      <alignment horizontal="right" vertical="center" wrapText="1"/>
    </xf>
    <xf numFmtId="166" fontId="3" fillId="0" borderId="3" xfId="19" applyNumberFormat="1" applyFont="1" applyFill="1" applyBorder="1" applyAlignment="1">
      <alignment horizontal="center" vertical="center" wrapText="1"/>
    </xf>
    <xf numFmtId="0" fontId="10" fillId="0" borderId="0" xfId="20" applyFill="1" applyAlignment="1">
      <alignment vertical="top"/>
    </xf>
    <xf numFmtId="4" fontId="2" fillId="0" borderId="0" xfId="0" applyNumberFormat="1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6" fontId="3" fillId="0" borderId="3" xfId="19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1">
    <cellStyle name="Normal" xfId="18"/>
    <cellStyle name="Гиперссылка" xfId="20" builtinId="8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17"/>
    <cellStyle name="Обычный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" xfId="1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9;&#1087;&#1086;&#1083;&#1085;&#1077;&#1085;&#1080;&#1077;%202017/&#1048;&#1089;&#1087;&#1086;&#1083;&#1085;&#1077;&#1085;&#1080;&#1077;%201%20&#1082;&#1074;/&#1055;&#1086;&#1089;&#1090;&#1072;&#1085;&#1086;&#1074;&#1083;&#1077;&#1085;&#1080;&#1077;%20&#1079;&#1072;%201%20&#1082;&#1074;.2017/&#1087;&#1088;&#1080;&#1083;&#1086;&#1078;&#1077;&#1085;&#1080;&#1077;%201%20&#1044;&#1086;&#1093;&#1086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>
        <row r="13">
          <cell r="C13" t="str">
            <v xml:space="preserve">ВСЕГО </v>
          </cell>
        </row>
        <row r="14">
          <cell r="C14" t="str">
            <v>НАЛОГОВЫЕ И НЕНАЛОГОВЫЕ ДОХОДЫ</v>
          </cell>
        </row>
        <row r="15">
          <cell r="C15" t="str">
            <v>Налоги на прибыль, доходы</v>
          </cell>
        </row>
        <row r="16">
          <cell r="C16" t="str">
            <v>Налог на доходы физических лиц</v>
          </cell>
        </row>
        <row r="18">
          <cell r="C18" t="str">
            <v>Акцизы по подакцизным товарам (продукции), производимым на территории Российской Федерации</v>
          </cell>
        </row>
        <row r="19">
          <cell r="C19" t="str">
            <v>Налоги на совокупный доход</v>
          </cell>
        </row>
        <row r="20">
          <cell r="C20" t="str">
            <v>Налог, взимаемый в связи с применением упрощенной системы налогообложения</v>
          </cell>
        </row>
        <row r="21">
          <cell r="C21" t="str">
            <v>Единый налог на вмененный доход для отдельных видов деятельности</v>
          </cell>
        </row>
        <row r="22">
          <cell r="C22" t="str">
            <v>Единый сельскохозяйственный налог</v>
          </cell>
        </row>
        <row r="23">
          <cell r="C23" t="str">
            <v>Налог, взимаемый в связи с применением патентной системы налогообложения</v>
          </cell>
        </row>
        <row r="24">
          <cell r="C24" t="str">
            <v>Налоги на имущество</v>
          </cell>
        </row>
        <row r="25">
          <cell r="C25" t="str">
            <v>Налог на имущество физических лиц</v>
          </cell>
        </row>
        <row r="26">
          <cell r="C26" t="str">
            <v>Земельный налог</v>
          </cell>
        </row>
        <row r="27">
          <cell r="C27" t="str">
            <v>Государственная пошлина</v>
          </cell>
        </row>
        <row r="28">
          <cell r="C28" t="str">
            <v xml:space="preserve">Государственная пошлина по делам, рассматриваемым в судах общей юрисдикции, мировыми судьями </v>
          </cell>
        </row>
        <row r="29">
          <cell r="C29" t="str">
            <v xml:space="preserve">Государственная пошлина за государственную регистрацию, а также за совершение прочих юридически значимых действий </v>
          </cell>
        </row>
        <row r="34">
          <cell r="C34" t="str">
            <v>Платежи от государственных и муниципальных унитарных предприятий</v>
          </cell>
        </row>
        <row r="35">
          <cell r="C35" t="str">
    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    </cell>
        </row>
        <row r="36">
          <cell r="C36" t="str">
            <v>Платежи при пользовании природными ресурсами</v>
          </cell>
        </row>
        <row r="37">
          <cell r="C37" t="str">
            <v>Плата за негативное воздействие на окружающую среду</v>
          </cell>
        </row>
        <row r="39">
          <cell r="C39" t="str">
            <v>Доходы от оказания платных услуг (работ)</v>
          </cell>
        </row>
        <row r="40">
          <cell r="C40" t="str">
            <v>Доходы от компенсации затрат государства</v>
          </cell>
        </row>
        <row r="41">
          <cell r="C41" t="str">
            <v>Доходы от продажи материальных и нематериальных активов</v>
          </cell>
        </row>
        <row r="42">
          <cell r="C42" t="str">
            <v>Доходы от продажи квартир</v>
          </cell>
        </row>
        <row r="44">
          <cell r="C44" t="str">
            <v>Доходы от продажи земельных участков, находящихся в государственной и муниципальной собственности</v>
          </cell>
        </row>
        <row r="46">
          <cell r="C46" t="str">
            <v>Штрафы, санкции, возмещение ущерба</v>
          </cell>
        </row>
        <row r="60">
          <cell r="C60" t="str">
            <v>Прочие неналоговые доходы</v>
          </cell>
        </row>
        <row r="63">
          <cell r="C63" t="str">
            <v>БЕЗВОЗМЕЗДНЫЕ ПОСТУПЛЕНИЯ</v>
          </cell>
        </row>
        <row r="64">
          <cell r="C64" t="str">
            <v>Безвозмездные поступления от других бюджетов бюджетной системы Российской Федерации</v>
          </cell>
        </row>
        <row r="65">
          <cell r="C65" t="str">
            <v>Дотации бюджетам субъектов Российской Федерации 
и муниципальных образований</v>
          </cell>
        </row>
        <row r="66">
          <cell r="C66" t="str">
            <v>Субсидии бюджетам бюджетной системы Российской Федерации (межбюджетные субсидии)</v>
          </cell>
        </row>
        <row r="67">
          <cell r="C67" t="str">
            <v>Субвенции бюджетам субъектов Российской Федерации и муниципальных образований</v>
          </cell>
        </row>
        <row r="68">
          <cell r="C68" t="str">
            <v>Иные межбюджетные трансферты</v>
          </cell>
        </row>
        <row r="69">
          <cell r="C69" t="str">
    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    </cell>
        </row>
        <row r="71">
          <cell r="C71" t="str">
            <v>Возврат остатков субсидий, субвенций и иных межбюджетных трансфертов, имеющих целевое назначение, прошлых лет</v>
          </cell>
        </row>
        <row r="72">
          <cell r="C72" t="str">
    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SzB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72"/>
  <sheetViews>
    <sheetView tabSelected="1" zoomScale="80" zoomScaleNormal="80" zoomScaleSheetLayoutView="80" zoomScalePageLayoutView="75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F9" sqref="F9"/>
    </sheetView>
  </sheetViews>
  <sheetFormatPr defaultColWidth="9.140625" defaultRowHeight="12.75" x14ac:dyDescent="0.2"/>
  <cols>
    <col min="1" max="1" width="52" style="4" customWidth="1"/>
    <col min="2" max="2" width="23.7109375" style="5" customWidth="1"/>
    <col min="3" max="3" width="20.140625" style="8" customWidth="1"/>
    <col min="4" max="4" width="17" style="8" customWidth="1"/>
    <col min="5" max="5" width="19.28515625" style="8" customWidth="1"/>
    <col min="6" max="6" width="14.28515625" style="8" customWidth="1"/>
    <col min="7" max="7" width="34.85546875" style="2" customWidth="1"/>
    <col min="8" max="8" width="22.5703125" style="2" customWidth="1"/>
    <col min="9" max="9" width="15.7109375" style="2" customWidth="1"/>
    <col min="10" max="16384" width="9.140625" style="2"/>
  </cols>
  <sheetData>
    <row r="1" spans="1:8" x14ac:dyDescent="0.2">
      <c r="E1" s="71"/>
      <c r="F1" s="71"/>
    </row>
    <row r="3" spans="1:8" s="3" customFormat="1" ht="62.25" customHeight="1" x14ac:dyDescent="0.2">
      <c r="A3" s="72" t="s">
        <v>96</v>
      </c>
      <c r="B3" s="72"/>
      <c r="C3" s="72"/>
      <c r="D3" s="72"/>
      <c r="E3" s="72"/>
      <c r="F3" s="72"/>
    </row>
    <row r="4" spans="1:8" s="3" customFormat="1" x14ac:dyDescent="0.2">
      <c r="A4" s="4"/>
      <c r="B4" s="5"/>
      <c r="C4" s="8"/>
      <c r="D4" s="13"/>
      <c r="E4" s="42"/>
      <c r="F4" s="43" t="s">
        <v>49</v>
      </c>
    </row>
    <row r="5" spans="1:8" s="3" customFormat="1" ht="12.75" customHeight="1" x14ac:dyDescent="0.2">
      <c r="A5" s="73" t="s">
        <v>46</v>
      </c>
      <c r="B5" s="74" t="s">
        <v>47</v>
      </c>
      <c r="C5" s="77" t="s">
        <v>88</v>
      </c>
      <c r="D5" s="78"/>
      <c r="E5" s="65" t="s">
        <v>84</v>
      </c>
      <c r="F5" s="75" t="s">
        <v>89</v>
      </c>
    </row>
    <row r="6" spans="1:8" s="3" customFormat="1" ht="12.75" customHeight="1" x14ac:dyDescent="0.2">
      <c r="A6" s="73"/>
      <c r="B6" s="74"/>
      <c r="C6" s="75" t="s">
        <v>95</v>
      </c>
      <c r="D6" s="77" t="s">
        <v>85</v>
      </c>
      <c r="E6" s="78"/>
      <c r="F6" s="79"/>
    </row>
    <row r="7" spans="1:8" s="6" customFormat="1" ht="113.25" customHeight="1" x14ac:dyDescent="0.2">
      <c r="A7" s="73"/>
      <c r="B7" s="74"/>
      <c r="C7" s="76"/>
      <c r="D7" s="67" t="s">
        <v>48</v>
      </c>
      <c r="E7" s="64" t="s">
        <v>48</v>
      </c>
      <c r="F7" s="80"/>
    </row>
    <row r="8" spans="1:8" x14ac:dyDescent="0.2">
      <c r="A8" s="24" t="str">
        <f>'[1]Лист 1'!C13</f>
        <v xml:space="preserve">ВСЕГО </v>
      </c>
      <c r="B8" s="25"/>
      <c r="C8" s="44">
        <f>C9+C53</f>
        <v>54310538417.540001</v>
      </c>
      <c r="D8" s="51">
        <f>D9+D53</f>
        <v>7207419526.9499998</v>
      </c>
      <c r="E8" s="15">
        <f>E9+E53</f>
        <v>6853487867.8400002</v>
      </c>
      <c r="F8" s="15">
        <f>D8/E8*100</f>
        <v>105.16</v>
      </c>
      <c r="G8" s="12"/>
      <c r="H8" s="12"/>
    </row>
    <row r="9" spans="1:8" s="1" customFormat="1" x14ac:dyDescent="0.2">
      <c r="A9" s="14" t="str">
        <f>'[1]Лист 1'!C14</f>
        <v>НАЛОГОВЫЕ И НЕНАЛОГОВЫЕ ДОХОДЫ</v>
      </c>
      <c r="B9" s="26" t="s">
        <v>2</v>
      </c>
      <c r="C9" s="45">
        <f>C10+C12+C14+C19+C23+C26+C32+C34+C37+C42+C49</f>
        <v>23604044170.66</v>
      </c>
      <c r="D9" s="52">
        <f>D10+D12+D14+D19+D23+D26+D32+D34+D37+D42+D49</f>
        <v>4171004469.5100002</v>
      </c>
      <c r="E9" s="52">
        <f>E10+E12+E14+E19+E23+E26+E32+E34+E37+E42+E49</f>
        <v>3892944040.8099999</v>
      </c>
      <c r="F9" s="66">
        <f t="shared" ref="F9:F13" si="0">D9/E9*100</f>
        <v>107.14</v>
      </c>
      <c r="G9" s="62"/>
      <c r="H9" s="62"/>
    </row>
    <row r="10" spans="1:8" x14ac:dyDescent="0.2">
      <c r="A10" s="27" t="str">
        <f>'[1]Лист 1'!C15</f>
        <v>Налоги на прибыль, доходы</v>
      </c>
      <c r="B10" s="23" t="s">
        <v>3</v>
      </c>
      <c r="C10" s="46">
        <f>C11</f>
        <v>16965080130.41</v>
      </c>
      <c r="D10" s="53">
        <f t="shared" ref="D10:E10" si="1">D11</f>
        <v>3266059914.1500001</v>
      </c>
      <c r="E10" s="53">
        <f t="shared" si="1"/>
        <v>2933554897.3000002</v>
      </c>
      <c r="F10" s="16">
        <f>D10/E10*100</f>
        <v>111.33</v>
      </c>
      <c r="G10" s="62"/>
      <c r="H10" s="12"/>
    </row>
    <row r="11" spans="1:8" ht="15" customHeight="1" x14ac:dyDescent="0.2">
      <c r="A11" s="28" t="str">
        <f>'[1]Лист 1'!C16</f>
        <v>Налог на доходы физических лиц</v>
      </c>
      <c r="B11" s="29" t="s">
        <v>4</v>
      </c>
      <c r="C11" s="47">
        <v>16965080130.41</v>
      </c>
      <c r="D11" s="17">
        <v>3266059914.1500001</v>
      </c>
      <c r="E11" s="18">
        <v>2933554897.3000002</v>
      </c>
      <c r="F11" s="18">
        <f>D11/E11*100</f>
        <v>111.33</v>
      </c>
      <c r="G11" s="62"/>
    </row>
    <row r="12" spans="1:8" ht="33.75" customHeight="1" x14ac:dyDescent="0.2">
      <c r="A12" s="27" t="s">
        <v>1</v>
      </c>
      <c r="B12" s="30" t="s">
        <v>5</v>
      </c>
      <c r="C12" s="48">
        <f>C13</f>
        <v>73596710</v>
      </c>
      <c r="D12" s="19">
        <f t="shared" ref="D12:E12" si="2">D13</f>
        <v>16942306.390000001</v>
      </c>
      <c r="E12" s="55">
        <f t="shared" si="2"/>
        <v>16691252.779999999</v>
      </c>
      <c r="F12" s="20">
        <f t="shared" si="0"/>
        <v>101.5</v>
      </c>
      <c r="G12" s="62"/>
      <c r="H12" s="12"/>
    </row>
    <row r="13" spans="1:8" ht="25.5" x14ac:dyDescent="0.2">
      <c r="A13" s="28" t="str">
        <f>'[1]Лист 1'!C18</f>
        <v>Акцизы по подакцизным товарам (продукции), производимым на территории Российской Федерации</v>
      </c>
      <c r="B13" s="31" t="s">
        <v>6</v>
      </c>
      <c r="C13" s="47">
        <v>73596710</v>
      </c>
      <c r="D13" s="17">
        <v>16942306.390000001</v>
      </c>
      <c r="E13" s="18">
        <v>16691252.779999999</v>
      </c>
      <c r="F13" s="18">
        <f t="shared" si="0"/>
        <v>101.5</v>
      </c>
      <c r="G13" s="62"/>
    </row>
    <row r="14" spans="1:8" ht="16.5" customHeight="1" x14ac:dyDescent="0.2">
      <c r="A14" s="27" t="str">
        <f>'[1]Лист 1'!C19</f>
        <v>Налоги на совокупный доход</v>
      </c>
      <c r="B14" s="23" t="s">
        <v>7</v>
      </c>
      <c r="C14" s="46">
        <f>C15+C16+C17+C18</f>
        <v>3657945825.8800001</v>
      </c>
      <c r="D14" s="53">
        <f>D15+D16+D17+D18</f>
        <v>364780462.30000001</v>
      </c>
      <c r="E14" s="53">
        <f>E15+E16+E17+E18</f>
        <v>455393515.08999997</v>
      </c>
      <c r="F14" s="16">
        <f>D14/E14*100</f>
        <v>80.099999999999994</v>
      </c>
      <c r="G14" s="62"/>
    </row>
    <row r="15" spans="1:8" ht="27.75" customHeight="1" x14ac:dyDescent="0.2">
      <c r="A15" s="32" t="str">
        <f>'[1]Лист 1'!C20</f>
        <v>Налог, взимаемый в связи с применением упрощенной системы налогообложения</v>
      </c>
      <c r="B15" s="33" t="s">
        <v>8</v>
      </c>
      <c r="C15" s="47">
        <v>3572351068.0900002</v>
      </c>
      <c r="D15" s="17">
        <v>365836461.33999997</v>
      </c>
      <c r="E15" s="18">
        <v>407067376.57999998</v>
      </c>
      <c r="F15" s="18">
        <f>D15/E15*100</f>
        <v>89.87</v>
      </c>
      <c r="G15" s="62"/>
    </row>
    <row r="16" spans="1:8" s="7" customFormat="1" ht="25.5" x14ac:dyDescent="0.2">
      <c r="A16" s="34" t="str">
        <f>'[1]Лист 1'!C21</f>
        <v>Единый налог на вмененный доход для отдельных видов деятельности</v>
      </c>
      <c r="B16" s="33" t="s">
        <v>9</v>
      </c>
      <c r="C16" s="47">
        <v>0</v>
      </c>
      <c r="D16" s="17">
        <v>37743.19</v>
      </c>
      <c r="E16" s="63">
        <v>39147.019999999997</v>
      </c>
      <c r="F16" s="18" t="s">
        <v>78</v>
      </c>
      <c r="G16" s="62"/>
    </row>
    <row r="17" spans="1:7" ht="19.5" customHeight="1" x14ac:dyDescent="0.2">
      <c r="A17" s="32" t="str">
        <f>'[1]Лист 1'!C22</f>
        <v>Единый сельскохозяйственный налог</v>
      </c>
      <c r="B17" s="33" t="s">
        <v>10</v>
      </c>
      <c r="C17" s="47">
        <v>406884.4</v>
      </c>
      <c r="D17" s="17">
        <v>864526</v>
      </c>
      <c r="E17" s="18">
        <v>246909.9</v>
      </c>
      <c r="F17" s="18">
        <f>D17/E17*100</f>
        <v>350.14</v>
      </c>
      <c r="G17" s="62"/>
    </row>
    <row r="18" spans="1:7" ht="30.75" customHeight="1" x14ac:dyDescent="0.2">
      <c r="A18" s="32" t="str">
        <f>'[1]Лист 1'!C23</f>
        <v>Налог, взимаемый в связи с применением патентной системы налогообложения</v>
      </c>
      <c r="B18" s="33" t="s">
        <v>11</v>
      </c>
      <c r="C18" s="47">
        <v>85187873.390000001</v>
      </c>
      <c r="D18" s="17">
        <v>-1958268.23</v>
      </c>
      <c r="E18" s="18">
        <v>48040081.590000004</v>
      </c>
      <c r="F18" s="18" t="s">
        <v>78</v>
      </c>
      <c r="G18" s="62"/>
    </row>
    <row r="19" spans="1:7" ht="18" customHeight="1" x14ac:dyDescent="0.2">
      <c r="A19" s="27" t="str">
        <f>'[1]Лист 1'!C24</f>
        <v>Налоги на имущество</v>
      </c>
      <c r="B19" s="23" t="s">
        <v>12</v>
      </c>
      <c r="C19" s="46">
        <f>C20+C22+C21</f>
        <v>1435035497.95</v>
      </c>
      <c r="D19" s="53">
        <f t="shared" ref="D19" si="3">D20+D22+D21</f>
        <v>192838896</v>
      </c>
      <c r="E19" s="53">
        <f>E20+E22+E21</f>
        <v>196702605.19999999</v>
      </c>
      <c r="F19" s="16">
        <f>D19/E19*100</f>
        <v>98.04</v>
      </c>
      <c r="G19" s="62"/>
    </row>
    <row r="20" spans="1:7" ht="21" customHeight="1" x14ac:dyDescent="0.2">
      <c r="A20" s="32" t="str">
        <f>'[1]Лист 1'!C25</f>
        <v>Налог на имущество физических лиц</v>
      </c>
      <c r="B20" s="33" t="s">
        <v>13</v>
      </c>
      <c r="C20" s="47">
        <v>547538381.02999997</v>
      </c>
      <c r="D20" s="17">
        <v>25650979.550000001</v>
      </c>
      <c r="E20" s="18">
        <v>25570354.690000001</v>
      </c>
      <c r="F20" s="18">
        <f>D20/E20*100</f>
        <v>100.32</v>
      </c>
      <c r="G20" s="62"/>
    </row>
    <row r="21" spans="1:7" ht="22.5" customHeight="1" x14ac:dyDescent="0.2">
      <c r="A21" s="32" t="s">
        <v>50</v>
      </c>
      <c r="B21" s="33" t="s">
        <v>51</v>
      </c>
      <c r="C21" s="54">
        <v>245724732.31999999</v>
      </c>
      <c r="D21" s="54">
        <v>36640829.5</v>
      </c>
      <c r="E21" s="18">
        <v>38962009.640000001</v>
      </c>
      <c r="F21" s="18">
        <f t="shared" ref="F21:F22" si="4">D21/E21*100</f>
        <v>94.04</v>
      </c>
    </row>
    <row r="22" spans="1:7" ht="22.5" customHeight="1" x14ac:dyDescent="0.2">
      <c r="A22" s="32" t="str">
        <f>'[1]Лист 1'!C26</f>
        <v>Земельный налог</v>
      </c>
      <c r="B22" s="33" t="s">
        <v>14</v>
      </c>
      <c r="C22" s="47">
        <v>641772384.60000002</v>
      </c>
      <c r="D22" s="17">
        <v>130547086.95</v>
      </c>
      <c r="E22" s="18">
        <v>132170240.87</v>
      </c>
      <c r="F22" s="18">
        <f t="shared" si="4"/>
        <v>98.77</v>
      </c>
    </row>
    <row r="23" spans="1:7" ht="25.5" customHeight="1" x14ac:dyDescent="0.2">
      <c r="A23" s="22" t="str">
        <f>'[1]Лист 1'!C27</f>
        <v>Государственная пошлина</v>
      </c>
      <c r="B23" s="23" t="s">
        <v>15</v>
      </c>
      <c r="C23" s="46">
        <f>C24+C25</f>
        <v>372085752.54000002</v>
      </c>
      <c r="D23" s="53">
        <f>D24+D25</f>
        <v>93934912.400000006</v>
      </c>
      <c r="E23" s="53">
        <f>E24+E25</f>
        <v>92479764.900000006</v>
      </c>
      <c r="F23" s="16">
        <f>D23/E23*100</f>
        <v>101.57</v>
      </c>
    </row>
    <row r="24" spans="1:7" s="3" customFormat="1" ht="35.25" customHeight="1" x14ac:dyDescent="0.2">
      <c r="A24" s="28" t="str">
        <f>'[1]Лист 1'!C28</f>
        <v xml:space="preserve">Государственная пошлина по делам, рассматриваемым в судах общей юрисдикции, мировыми судьями </v>
      </c>
      <c r="B24" s="33" t="s">
        <v>16</v>
      </c>
      <c r="C24" s="49">
        <v>372060752.54000002</v>
      </c>
      <c r="D24" s="17">
        <v>92939912.400000006</v>
      </c>
      <c r="E24" s="18">
        <v>92479764.900000006</v>
      </c>
      <c r="F24" s="18">
        <f>D24/E24*100</f>
        <v>100.5</v>
      </c>
    </row>
    <row r="25" spans="1:7" s="3" customFormat="1" ht="48.75" customHeight="1" x14ac:dyDescent="0.2">
      <c r="A25" s="28" t="str">
        <f>'[1]Лист 1'!C29</f>
        <v xml:space="preserve">Государственная пошлина за государственную регистрацию, а также за совершение прочих юридически значимых действий </v>
      </c>
      <c r="B25" s="35" t="s">
        <v>17</v>
      </c>
      <c r="C25" s="49">
        <v>25000</v>
      </c>
      <c r="D25" s="17">
        <v>995000</v>
      </c>
      <c r="E25" s="18">
        <v>0</v>
      </c>
      <c r="F25" s="18" t="s">
        <v>78</v>
      </c>
    </row>
    <row r="26" spans="1:7" s="3" customFormat="1" ht="30.75" customHeight="1" x14ac:dyDescent="0.2">
      <c r="A26" s="27" t="s">
        <v>39</v>
      </c>
      <c r="B26" s="23" t="s">
        <v>18</v>
      </c>
      <c r="C26" s="50">
        <f>C27+C28+C30+C31+C29</f>
        <v>773330292.82000005</v>
      </c>
      <c r="D26" s="57">
        <f>D27+D28+D30+D31+D29</f>
        <v>67613969.519999996</v>
      </c>
      <c r="E26" s="57">
        <f>E27+E28+E30+E31+E29</f>
        <v>53776018.909999996</v>
      </c>
      <c r="F26" s="57">
        <f>D26/E26*100</f>
        <v>125.73</v>
      </c>
    </row>
    <row r="27" spans="1:7" s="3" customFormat="1" ht="87.75" customHeight="1" x14ac:dyDescent="0.2">
      <c r="A27" s="28" t="s">
        <v>40</v>
      </c>
      <c r="B27" s="33" t="s">
        <v>41</v>
      </c>
      <c r="C27" s="49">
        <v>32633795.379999999</v>
      </c>
      <c r="D27" s="17">
        <v>1479891</v>
      </c>
      <c r="E27" s="59">
        <v>0</v>
      </c>
      <c r="F27" s="59">
        <v>0</v>
      </c>
    </row>
    <row r="28" spans="1:7" s="3" customFormat="1" ht="76.5" customHeight="1" x14ac:dyDescent="0.2">
      <c r="A28" s="28" t="s">
        <v>0</v>
      </c>
      <c r="B28" s="33" t="s">
        <v>19</v>
      </c>
      <c r="C28" s="49">
        <v>645524833.05999994</v>
      </c>
      <c r="D28" s="17">
        <v>45206604.780000001</v>
      </c>
      <c r="E28" s="18">
        <v>33574335.159999996</v>
      </c>
      <c r="F28" s="18">
        <f>D28/E28*100</f>
        <v>134.65</v>
      </c>
    </row>
    <row r="29" spans="1:7" s="3" customFormat="1" ht="43.5" customHeight="1" x14ac:dyDescent="0.2">
      <c r="A29" s="28" t="s">
        <v>62</v>
      </c>
      <c r="B29" s="33" t="s">
        <v>63</v>
      </c>
      <c r="C29" s="56">
        <v>1935.59</v>
      </c>
      <c r="D29" s="54">
        <v>2180.46</v>
      </c>
      <c r="E29" s="18">
        <v>5449.18</v>
      </c>
      <c r="F29" s="18">
        <f t="shared" ref="F29:F31" si="5">D29/E29*100</f>
        <v>40.01</v>
      </c>
    </row>
    <row r="30" spans="1:7" s="3" customFormat="1" ht="33.75" customHeight="1" x14ac:dyDescent="0.2">
      <c r="A30" s="36" t="str">
        <f>'[1]Лист 1'!C34</f>
        <v>Платежи от государственных и муниципальных унитарных предприятий</v>
      </c>
      <c r="B30" s="33" t="s">
        <v>20</v>
      </c>
      <c r="C30" s="49">
        <v>6853696.1500000004</v>
      </c>
      <c r="D30" s="17">
        <v>0</v>
      </c>
      <c r="E30" s="18">
        <v>0</v>
      </c>
      <c r="F30" s="18">
        <v>0</v>
      </c>
    </row>
    <row r="31" spans="1:7" s="3" customFormat="1" ht="76.5" x14ac:dyDescent="0.2">
      <c r="A31" s="28" t="str">
        <f>'[1]Лист 1'!C35</f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B31" s="33" t="s">
        <v>21</v>
      </c>
      <c r="C31" s="49">
        <v>88316032.640000001</v>
      </c>
      <c r="D31" s="17">
        <v>20925293.280000001</v>
      </c>
      <c r="E31" s="18">
        <v>20196234.57</v>
      </c>
      <c r="F31" s="18">
        <f t="shared" si="5"/>
        <v>103.61</v>
      </c>
    </row>
    <row r="32" spans="1:7" s="3" customFormat="1" ht="21.75" customHeight="1" x14ac:dyDescent="0.2">
      <c r="A32" s="27" t="str">
        <f>'[1]Лист 1'!C36</f>
        <v>Платежи при пользовании природными ресурсами</v>
      </c>
      <c r="B32" s="23" t="s">
        <v>22</v>
      </c>
      <c r="C32" s="50">
        <f>C33</f>
        <v>0</v>
      </c>
      <c r="D32" s="57">
        <f t="shared" ref="D32:E32" si="6">D33</f>
        <v>0</v>
      </c>
      <c r="E32" s="57">
        <f t="shared" si="6"/>
        <v>748352.96</v>
      </c>
      <c r="F32" s="16" t="s">
        <v>78</v>
      </c>
    </row>
    <row r="33" spans="1:6" s="3" customFormat="1" ht="22.5" customHeight="1" x14ac:dyDescent="0.2">
      <c r="A33" s="37" t="str">
        <f>'[1]Лист 1'!C37</f>
        <v>Плата за негативное воздействие на окружающую среду</v>
      </c>
      <c r="B33" s="33" t="s">
        <v>23</v>
      </c>
      <c r="C33" s="49">
        <v>0</v>
      </c>
      <c r="D33" s="17">
        <v>0</v>
      </c>
      <c r="E33" s="18">
        <v>748352.96</v>
      </c>
      <c r="F33" s="18" t="s">
        <v>78</v>
      </c>
    </row>
    <row r="34" spans="1:6" s="3" customFormat="1" ht="25.5" x14ac:dyDescent="0.2">
      <c r="A34" s="27" t="s">
        <v>42</v>
      </c>
      <c r="B34" s="23" t="s">
        <v>24</v>
      </c>
      <c r="C34" s="50">
        <f>C35+C36</f>
        <v>101359525.65000001</v>
      </c>
      <c r="D34" s="57">
        <f t="shared" ref="D34" si="7">D35+D36</f>
        <v>131750439.25</v>
      </c>
      <c r="E34" s="57">
        <f>E35+E36</f>
        <v>97992338.799999997</v>
      </c>
      <c r="F34" s="16">
        <f>D34/E34*100</f>
        <v>134.44999999999999</v>
      </c>
    </row>
    <row r="35" spans="1:6" s="3" customFormat="1" ht="16.5" customHeight="1" x14ac:dyDescent="0.2">
      <c r="A35" s="28" t="str">
        <f>'[1]Лист 1'!C39</f>
        <v>Доходы от оказания платных услуг (работ)</v>
      </c>
      <c r="B35" s="33" t="s">
        <v>25</v>
      </c>
      <c r="C35" s="49">
        <v>24189023</v>
      </c>
      <c r="D35" s="21">
        <v>5131793.3499999996</v>
      </c>
      <c r="E35" s="18">
        <v>5777337.1500000004</v>
      </c>
      <c r="F35" s="18">
        <f>D35/E35*100</f>
        <v>88.83</v>
      </c>
    </row>
    <row r="36" spans="1:6" s="3" customFormat="1" ht="18" customHeight="1" x14ac:dyDescent="0.2">
      <c r="A36" s="28" t="str">
        <f>'[1]Лист 1'!C40</f>
        <v>Доходы от компенсации затрат государства</v>
      </c>
      <c r="B36" s="33" t="s">
        <v>26</v>
      </c>
      <c r="C36" s="49">
        <v>77170502.650000006</v>
      </c>
      <c r="D36" s="21">
        <v>126618645.90000001</v>
      </c>
      <c r="E36" s="18">
        <v>92215001.650000006</v>
      </c>
      <c r="F36" s="18">
        <f>D36/E36*100</f>
        <v>137.31</v>
      </c>
    </row>
    <row r="37" spans="1:6" s="3" customFormat="1" ht="29.25" customHeight="1" x14ac:dyDescent="0.2">
      <c r="A37" s="27" t="str">
        <f>'[1]Лист 1'!C41</f>
        <v>Доходы от продажи материальных и нематериальных активов</v>
      </c>
      <c r="B37" s="23" t="s">
        <v>27</v>
      </c>
      <c r="C37" s="50">
        <f>C38+C39+C40+C41</f>
        <v>132733190.29000001</v>
      </c>
      <c r="D37" s="57">
        <f>D38+D39+D40+D41</f>
        <v>10431115.01</v>
      </c>
      <c r="E37" s="57">
        <f>E38+E39+E40+E41</f>
        <v>23092150.18</v>
      </c>
      <c r="F37" s="16">
        <f>D37/E37*100</f>
        <v>45.17</v>
      </c>
    </row>
    <row r="38" spans="1:6" s="3" customFormat="1" ht="15.75" customHeight="1" x14ac:dyDescent="0.2">
      <c r="A38" s="28" t="str">
        <f>'[1]Лист 1'!C42</f>
        <v>Доходы от продажи квартир</v>
      </c>
      <c r="B38" s="33" t="s">
        <v>28</v>
      </c>
      <c r="C38" s="49">
        <v>16713013.48</v>
      </c>
      <c r="D38" s="21">
        <v>2842430.6</v>
      </c>
      <c r="E38" s="18">
        <v>5065149.62</v>
      </c>
      <c r="F38" s="18">
        <f>D38/E38*100</f>
        <v>56.12</v>
      </c>
    </row>
    <row r="39" spans="1:6" s="3" customFormat="1" ht="76.5" x14ac:dyDescent="0.2">
      <c r="A39" s="28" t="s">
        <v>43</v>
      </c>
      <c r="B39" s="33" t="s">
        <v>29</v>
      </c>
      <c r="C39" s="49">
        <v>16468793.09</v>
      </c>
      <c r="D39" s="21">
        <v>3884385.27</v>
      </c>
      <c r="E39" s="18">
        <v>2654242.67</v>
      </c>
      <c r="F39" s="18">
        <f t="shared" ref="F39:F41" si="8">D39/E39*100</f>
        <v>146.35</v>
      </c>
    </row>
    <row r="40" spans="1:6" s="3" customFormat="1" ht="36.75" customHeight="1" x14ac:dyDescent="0.2">
      <c r="A40" s="34" t="str">
        <f>'[1]Лист 1'!C44</f>
        <v>Доходы от продажи земельных участков, находящихся в государственной и муниципальной собственности</v>
      </c>
      <c r="B40" s="33" t="s">
        <v>30</v>
      </c>
      <c r="C40" s="49">
        <v>92331970.709999993</v>
      </c>
      <c r="D40" s="21">
        <v>2487362.0499999998</v>
      </c>
      <c r="E40" s="18">
        <v>10925367.869999999</v>
      </c>
      <c r="F40" s="18">
        <f t="shared" si="8"/>
        <v>22.77</v>
      </c>
    </row>
    <row r="41" spans="1:6" s="3" customFormat="1" ht="74.25" customHeight="1" x14ac:dyDescent="0.2">
      <c r="A41" s="28" t="s">
        <v>44</v>
      </c>
      <c r="B41" s="33" t="s">
        <v>31</v>
      </c>
      <c r="C41" s="49">
        <v>7219413.0099999998</v>
      </c>
      <c r="D41" s="21">
        <v>1216937.0900000001</v>
      </c>
      <c r="E41" s="18">
        <v>4447390.0199999996</v>
      </c>
      <c r="F41" s="18">
        <f t="shared" si="8"/>
        <v>27.36</v>
      </c>
    </row>
    <row r="42" spans="1:6" s="3" customFormat="1" ht="19.5" customHeight="1" x14ac:dyDescent="0.2">
      <c r="A42" s="22" t="str">
        <f>'[1]Лист 1'!C46</f>
        <v>Штрафы, санкции, возмещение ущерба</v>
      </c>
      <c r="B42" s="23" t="s">
        <v>32</v>
      </c>
      <c r="C42" s="50">
        <f>C43+C45+C46+C47+C48+C44</f>
        <v>92877245.120000005</v>
      </c>
      <c r="D42" s="57">
        <f>D43+D45+D46+D47+D48+D44</f>
        <v>23789627.780000001</v>
      </c>
      <c r="E42" s="57">
        <f>E43+E45+E46+E47+E48+E44</f>
        <v>27877542</v>
      </c>
      <c r="F42" s="16">
        <f>D42/E42*100</f>
        <v>85.34</v>
      </c>
    </row>
    <row r="43" spans="1:6" s="3" customFormat="1" ht="48" customHeight="1" x14ac:dyDescent="0.2">
      <c r="A43" s="28" t="s">
        <v>52</v>
      </c>
      <c r="B43" s="33" t="s">
        <v>57</v>
      </c>
      <c r="C43" s="49">
        <v>23737325.32</v>
      </c>
      <c r="D43" s="21">
        <v>7528975.1900000004</v>
      </c>
      <c r="E43" s="18">
        <v>10049565.439999999</v>
      </c>
      <c r="F43" s="18">
        <f>D43/E43*100</f>
        <v>74.92</v>
      </c>
    </row>
    <row r="44" spans="1:6" s="3" customFormat="1" ht="118.5" customHeight="1" x14ac:dyDescent="0.2">
      <c r="A44" s="28" t="s">
        <v>77</v>
      </c>
      <c r="B44" s="33" t="s">
        <v>76</v>
      </c>
      <c r="C44" s="56">
        <v>2362900</v>
      </c>
      <c r="D44" s="56">
        <v>98000</v>
      </c>
      <c r="E44" s="18">
        <v>-26063.24</v>
      </c>
      <c r="F44" s="18" t="s">
        <v>78</v>
      </c>
    </row>
    <row r="45" spans="1:6" s="3" customFormat="1" ht="38.25" x14ac:dyDescent="0.2">
      <c r="A45" s="28" t="s">
        <v>53</v>
      </c>
      <c r="B45" s="33" t="s">
        <v>58</v>
      </c>
      <c r="C45" s="49">
        <v>2612800</v>
      </c>
      <c r="D45" s="21">
        <v>486365.32</v>
      </c>
      <c r="E45" s="18">
        <v>771549.12</v>
      </c>
      <c r="F45" s="18">
        <f t="shared" ref="F45:F48" si="9">D45/E45*100</f>
        <v>63.04</v>
      </c>
    </row>
    <row r="46" spans="1:6" s="3" customFormat="1" ht="112.5" customHeight="1" x14ac:dyDescent="0.2">
      <c r="A46" s="28" t="s">
        <v>54</v>
      </c>
      <c r="B46" s="33" t="s">
        <v>59</v>
      </c>
      <c r="C46" s="49">
        <v>51564630.590000004</v>
      </c>
      <c r="D46" s="21">
        <v>12281820.74</v>
      </c>
      <c r="E46" s="18">
        <v>13955516.720000001</v>
      </c>
      <c r="F46" s="18">
        <f t="shared" si="9"/>
        <v>88.01</v>
      </c>
    </row>
    <row r="47" spans="1:6" s="3" customFormat="1" ht="26.25" customHeight="1" x14ac:dyDescent="0.2">
      <c r="A47" s="37" t="s">
        <v>55</v>
      </c>
      <c r="B47" s="33" t="s">
        <v>60</v>
      </c>
      <c r="C47" s="49">
        <v>649754.61</v>
      </c>
      <c r="D47" s="21">
        <v>1521248.55</v>
      </c>
      <c r="E47" s="18">
        <v>86197.34</v>
      </c>
      <c r="F47" s="18">
        <v>0</v>
      </c>
    </row>
    <row r="48" spans="1:6" s="3" customFormat="1" ht="37.5" customHeight="1" x14ac:dyDescent="0.2">
      <c r="A48" s="28" t="s">
        <v>56</v>
      </c>
      <c r="B48" s="33" t="s">
        <v>61</v>
      </c>
      <c r="C48" s="49">
        <v>11949834.6</v>
      </c>
      <c r="D48" s="21">
        <v>1873217.98</v>
      </c>
      <c r="E48" s="18">
        <v>3040776.62</v>
      </c>
      <c r="F48" s="18">
        <f t="shared" si="9"/>
        <v>61.6</v>
      </c>
    </row>
    <row r="49" spans="1:7" s="3" customFormat="1" ht="22.5" customHeight="1" x14ac:dyDescent="0.2">
      <c r="A49" s="40" t="str">
        <f>'[1]Лист 1'!C60</f>
        <v>Прочие неналоговые доходы</v>
      </c>
      <c r="B49" s="23" t="s">
        <v>33</v>
      </c>
      <c r="C49" s="50">
        <f>C50+C51+C52</f>
        <v>0</v>
      </c>
      <c r="D49" s="57">
        <f>D50+D51+D52</f>
        <v>2862826.71</v>
      </c>
      <c r="E49" s="57">
        <f>E50+E51+E52</f>
        <v>-5364397.3099999996</v>
      </c>
      <c r="F49" s="16" t="s">
        <v>78</v>
      </c>
    </row>
    <row r="50" spans="1:7" s="3" customFormat="1" ht="30.75" customHeight="1" x14ac:dyDescent="0.2">
      <c r="A50" s="37" t="s">
        <v>45</v>
      </c>
      <c r="B50" s="33" t="s">
        <v>34</v>
      </c>
      <c r="C50" s="49">
        <v>0</v>
      </c>
      <c r="D50" s="21">
        <v>2858704.71</v>
      </c>
      <c r="E50" s="18">
        <v>-5387247.3099999996</v>
      </c>
      <c r="F50" s="18" t="s">
        <v>78</v>
      </c>
    </row>
    <row r="51" spans="1:7" s="3" customFormat="1" ht="22.5" customHeight="1" x14ac:dyDescent="0.2">
      <c r="A51" s="37" t="s">
        <v>67</v>
      </c>
      <c r="B51" s="33" t="s">
        <v>79</v>
      </c>
      <c r="C51" s="56">
        <v>0</v>
      </c>
      <c r="D51" s="56">
        <v>0</v>
      </c>
      <c r="E51" s="18">
        <v>20000</v>
      </c>
      <c r="F51" s="18" t="s">
        <v>78</v>
      </c>
    </row>
    <row r="52" spans="1:7" s="3" customFormat="1" ht="75.75" customHeight="1" x14ac:dyDescent="0.2">
      <c r="A52" s="37" t="s">
        <v>86</v>
      </c>
      <c r="B52" s="33" t="s">
        <v>87</v>
      </c>
      <c r="C52" s="56">
        <v>0</v>
      </c>
      <c r="D52" s="56">
        <v>4122</v>
      </c>
      <c r="E52" s="18">
        <v>2850</v>
      </c>
      <c r="F52" s="18" t="s">
        <v>78</v>
      </c>
    </row>
    <row r="53" spans="1:7" s="3" customFormat="1" ht="16.5" customHeight="1" x14ac:dyDescent="0.2">
      <c r="A53" s="60" t="str">
        <f>'[1]Лист 1'!C63</f>
        <v>БЕЗВОЗМЕЗДНЫЕ ПОСТУПЛЕНИЯ</v>
      </c>
      <c r="B53" s="26" t="s">
        <v>35</v>
      </c>
      <c r="C53" s="61">
        <f>C54+C65+C67+C59+C61</f>
        <v>30706494246.880001</v>
      </c>
      <c r="D53" s="61">
        <f>D54+D65+D67+D59+D61+D63</f>
        <v>3036415057.4400001</v>
      </c>
      <c r="E53" s="61">
        <f t="shared" ref="E53" si="10">E54+E65+E67+E59+E61</f>
        <v>2960543827.0300002</v>
      </c>
      <c r="F53" s="61">
        <f>D53/E53*100</f>
        <v>102.56</v>
      </c>
      <c r="G53" s="58"/>
    </row>
    <row r="54" spans="1:7" s="3" customFormat="1" ht="30.75" customHeight="1" x14ac:dyDescent="0.2">
      <c r="A54" s="40" t="str">
        <f>'[1]Лист 1'!C64</f>
        <v>Безвозмездные поступления от других бюджетов бюджетной системы Российской Федерации</v>
      </c>
      <c r="B54" s="23" t="s">
        <v>36</v>
      </c>
      <c r="C54" s="50">
        <f>C55+C56+C57+C58</f>
        <v>30701470700</v>
      </c>
      <c r="D54" s="57">
        <f t="shared" ref="D54:E54" si="11">D55+D56+D57+D58</f>
        <v>3154673861.6900001</v>
      </c>
      <c r="E54" s="57">
        <f t="shared" si="11"/>
        <v>3163548468.9699998</v>
      </c>
      <c r="F54" s="57">
        <f>D54/E54*100</f>
        <v>99.72</v>
      </c>
    </row>
    <row r="55" spans="1:7" s="3" customFormat="1" ht="27" customHeight="1" x14ac:dyDescent="0.2">
      <c r="A55" s="38" t="str">
        <f>'[1]Лист 1'!C65</f>
        <v>Дотации бюджетам субъектов Российской Федерации 
и муниципальных образований</v>
      </c>
      <c r="B55" s="39" t="s">
        <v>72</v>
      </c>
      <c r="C55" s="49">
        <v>1079592300</v>
      </c>
      <c r="D55" s="21">
        <v>263032800</v>
      </c>
      <c r="E55" s="18">
        <v>336292500</v>
      </c>
      <c r="F55" s="18">
        <f>D55/E55*100</f>
        <v>78.22</v>
      </c>
    </row>
    <row r="56" spans="1:7" s="3" customFormat="1" ht="34.5" customHeight="1" x14ac:dyDescent="0.2">
      <c r="A56" s="38" t="str">
        <f>'[1]Лист 1'!C66</f>
        <v>Субсидии бюджетам бюджетной системы Российской Федерации (межбюджетные субсидии)</v>
      </c>
      <c r="B56" s="39" t="s">
        <v>73</v>
      </c>
      <c r="C56" s="49">
        <v>6745660900</v>
      </c>
      <c r="D56" s="59">
        <v>142912873.99000001</v>
      </c>
      <c r="E56" s="18">
        <v>204405980.77000001</v>
      </c>
      <c r="F56" s="18">
        <f t="shared" ref="F56:F58" si="12">D56/E56*100</f>
        <v>69.92</v>
      </c>
    </row>
    <row r="57" spans="1:7" s="3" customFormat="1" ht="31.5" customHeight="1" x14ac:dyDescent="0.2">
      <c r="A57" s="37" t="str">
        <f>'[1]Лист 1'!C67</f>
        <v>Субвенции бюджетам субъектов Российской Федерации и муниципальных образований</v>
      </c>
      <c r="B57" s="39" t="s">
        <v>74</v>
      </c>
      <c r="C57" s="49">
        <v>22469265700</v>
      </c>
      <c r="D57" s="59">
        <v>2646024087.3600001</v>
      </c>
      <c r="E57" s="18">
        <v>2518974622.8699999</v>
      </c>
      <c r="F57" s="18">
        <f t="shared" si="12"/>
        <v>105.04</v>
      </c>
    </row>
    <row r="58" spans="1:7" s="3" customFormat="1" ht="20.25" customHeight="1" x14ac:dyDescent="0.2">
      <c r="A58" s="38" t="str">
        <f>'[1]Лист 1'!C68</f>
        <v>Иные межбюджетные трансферты</v>
      </c>
      <c r="B58" s="39" t="s">
        <v>75</v>
      </c>
      <c r="C58" s="49">
        <v>406951800</v>
      </c>
      <c r="D58" s="59">
        <v>102704100.34</v>
      </c>
      <c r="E58" s="18">
        <v>103875365.33</v>
      </c>
      <c r="F58" s="18">
        <f t="shared" si="12"/>
        <v>98.87</v>
      </c>
    </row>
    <row r="59" spans="1:7" s="3" customFormat="1" ht="33" customHeight="1" x14ac:dyDescent="0.2">
      <c r="A59" s="41" t="s">
        <v>68</v>
      </c>
      <c r="B59" s="23" t="s">
        <v>70</v>
      </c>
      <c r="C59" s="57">
        <f>C60</f>
        <v>0</v>
      </c>
      <c r="D59" s="57">
        <f>D60</f>
        <v>2192975.11</v>
      </c>
      <c r="E59" s="57">
        <f>E60</f>
        <v>9449809.6600000001</v>
      </c>
      <c r="F59" s="16" t="s">
        <v>78</v>
      </c>
    </row>
    <row r="60" spans="1:7" s="3" customFormat="1" ht="45" customHeight="1" x14ac:dyDescent="0.2">
      <c r="A60" s="38" t="s">
        <v>69</v>
      </c>
      <c r="B60" s="39" t="s">
        <v>71</v>
      </c>
      <c r="C60" s="56"/>
      <c r="D60" s="59">
        <v>2192975.11</v>
      </c>
      <c r="E60" s="18">
        <v>9449809.6600000001</v>
      </c>
      <c r="F60" s="18">
        <f>D60/E60*100</f>
        <v>23.21</v>
      </c>
    </row>
    <row r="61" spans="1:7" s="3" customFormat="1" ht="45" customHeight="1" x14ac:dyDescent="0.2">
      <c r="A61" s="41" t="s">
        <v>80</v>
      </c>
      <c r="B61" s="23" t="s">
        <v>81</v>
      </c>
      <c r="C61" s="57">
        <f>C62</f>
        <v>0</v>
      </c>
      <c r="D61" s="57">
        <f>D62</f>
        <v>2000</v>
      </c>
      <c r="E61" s="57">
        <f>E62</f>
        <v>-8778131.6600000001</v>
      </c>
      <c r="F61" s="16" t="s">
        <v>78</v>
      </c>
    </row>
    <row r="62" spans="1:7" s="3" customFormat="1" ht="34.9" customHeight="1" x14ac:dyDescent="0.2">
      <c r="A62" s="38" t="s">
        <v>83</v>
      </c>
      <c r="B62" s="39" t="s">
        <v>82</v>
      </c>
      <c r="C62" s="56">
        <v>0</v>
      </c>
      <c r="D62" s="59">
        <v>2000</v>
      </c>
      <c r="E62" s="18">
        <v>-8778131.6600000001</v>
      </c>
      <c r="F62" s="18" t="s">
        <v>78</v>
      </c>
    </row>
    <row r="63" spans="1:7" s="3" customFormat="1" ht="104.25" customHeight="1" x14ac:dyDescent="0.2">
      <c r="A63" s="38" t="s">
        <v>91</v>
      </c>
      <c r="B63" s="39" t="s">
        <v>90</v>
      </c>
      <c r="C63" s="56">
        <v>0</v>
      </c>
      <c r="D63" s="59">
        <f>D64</f>
        <v>-16735369.73</v>
      </c>
      <c r="E63" s="18">
        <v>0</v>
      </c>
      <c r="F63" s="18" t="s">
        <v>78</v>
      </c>
    </row>
    <row r="64" spans="1:7" s="3" customFormat="1" ht="96.75" customHeight="1" x14ac:dyDescent="0.2">
      <c r="A64" s="38" t="s">
        <v>93</v>
      </c>
      <c r="B64" s="39" t="s">
        <v>92</v>
      </c>
      <c r="C64" s="56">
        <v>0</v>
      </c>
      <c r="D64" s="59">
        <v>-16735369.73</v>
      </c>
      <c r="E64" s="18">
        <v>0</v>
      </c>
      <c r="F64" s="18" t="s">
        <v>78</v>
      </c>
    </row>
    <row r="65" spans="1:10" s="3" customFormat="1" ht="67.5" customHeight="1" x14ac:dyDescent="0.2">
      <c r="A65" s="40" t="str">
        <f>'[1]Лист 1'!C69</f>
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</c>
      <c r="B65" s="23" t="s">
        <v>37</v>
      </c>
      <c r="C65" s="50">
        <f>C66</f>
        <v>5023546.88</v>
      </c>
      <c r="D65" s="57">
        <f t="shared" ref="D65:E65" si="13">D66</f>
        <v>15407402.92</v>
      </c>
      <c r="E65" s="57">
        <f t="shared" si="13"/>
        <v>2156950.13</v>
      </c>
      <c r="F65" s="16" t="s">
        <v>94</v>
      </c>
    </row>
    <row r="66" spans="1:10" s="3" customFormat="1" ht="29.25" customHeight="1" x14ac:dyDescent="0.2">
      <c r="A66" s="38" t="s">
        <v>66</v>
      </c>
      <c r="B66" s="39" t="s">
        <v>64</v>
      </c>
      <c r="C66" s="49">
        <v>5023546.88</v>
      </c>
      <c r="D66" s="21">
        <v>15407402.92</v>
      </c>
      <c r="E66" s="18">
        <v>2156950.13</v>
      </c>
      <c r="F66" s="18" t="str">
        <f>F65</f>
        <v>св.700</v>
      </c>
      <c r="J66" s="58"/>
    </row>
    <row r="67" spans="1:10" s="3" customFormat="1" ht="48" customHeight="1" x14ac:dyDescent="0.2">
      <c r="A67" s="41" t="str">
        <f>'[1]Лист 1'!C71</f>
        <v>Возврат остатков субсидий, субвенций и иных межбюджетных трансфертов, имеющих целевое назначение, прошлых лет</v>
      </c>
      <c r="B67" s="23" t="s">
        <v>38</v>
      </c>
      <c r="C67" s="50">
        <f>C68</f>
        <v>0</v>
      </c>
      <c r="D67" s="57">
        <f t="shared" ref="D67:E67" si="14">D68</f>
        <v>-119125812.55</v>
      </c>
      <c r="E67" s="57">
        <f t="shared" si="14"/>
        <v>-205833270.06999999</v>
      </c>
      <c r="F67" s="16" t="s">
        <v>78</v>
      </c>
    </row>
    <row r="68" spans="1:10" s="3" customFormat="1" ht="43.5" customHeight="1" x14ac:dyDescent="0.2">
      <c r="A68" s="38" t="str">
        <f>'[1]Лист 1'!C72</f>
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</c>
      <c r="B68" s="39" t="s">
        <v>65</v>
      </c>
      <c r="C68" s="49">
        <v>0</v>
      </c>
      <c r="D68" s="21">
        <v>-119125812.55</v>
      </c>
      <c r="E68" s="18">
        <v>-205833270.06999999</v>
      </c>
      <c r="F68" s="18" t="s">
        <v>78</v>
      </c>
    </row>
    <row r="69" spans="1:10" s="12" customFormat="1" x14ac:dyDescent="0.2">
      <c r="A69" s="9"/>
      <c r="B69" s="10"/>
      <c r="C69" s="11"/>
      <c r="D69" s="11"/>
      <c r="E69" s="11"/>
      <c r="F69" s="11"/>
    </row>
    <row r="70" spans="1:10" s="12" customFormat="1" ht="33.75" customHeight="1" x14ac:dyDescent="0.2">
      <c r="A70" s="69" t="s">
        <v>97</v>
      </c>
      <c r="B70" s="70"/>
      <c r="C70" s="70"/>
      <c r="D70" s="70"/>
      <c r="E70" s="70"/>
      <c r="F70" s="70"/>
    </row>
    <row r="72" spans="1:10" x14ac:dyDescent="0.2">
      <c r="A72" s="68" t="s">
        <v>98</v>
      </c>
    </row>
  </sheetData>
  <mergeCells count="9">
    <mergeCell ref="A70:F70"/>
    <mergeCell ref="E1:F1"/>
    <mergeCell ref="A3:F3"/>
    <mergeCell ref="A5:A7"/>
    <mergeCell ref="B5:B7"/>
    <mergeCell ref="C6:C7"/>
    <mergeCell ref="C5:D5"/>
    <mergeCell ref="F5:F7"/>
    <mergeCell ref="D6:E6"/>
  </mergeCells>
  <hyperlinks>
    <hyperlink ref="A72" r:id="rId1"/>
  </hyperlinks>
  <pageMargins left="0.39370078740157483" right="0" top="0" bottom="0" header="0" footer="0"/>
  <pageSetup paperSize="9" scale="74" firstPageNumber="50" fitToHeight="0" orientation="landscape" useFirstPageNumber="1" r:id="rId2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Маркова Инесса Владимировна</cp:lastModifiedBy>
  <cp:lastPrinted>2023-07-10T09:52:14Z</cp:lastPrinted>
  <dcterms:created xsi:type="dcterms:W3CDTF">1999-06-18T11:49:53Z</dcterms:created>
  <dcterms:modified xsi:type="dcterms:W3CDTF">2026-04-15T06:14:50Z</dcterms:modified>
</cp:coreProperties>
</file>