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10.01.2016\"/>
    </mc:Choice>
  </mc:AlternateContent>
  <bookViews>
    <workbookView xWindow="0" yWindow="0" windowWidth="19200" windowHeight="11505" firstSheet="1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2015-2017г.'!$8:$11</definedName>
    <definedName name="_xlnm.Print_Area" localSheetId="1">'Строительство 2015-2017г.'!$A$1:$M$313</definedName>
  </definedNames>
  <calcPr calcId="162913" refMode="R1C1"/>
</workbook>
</file>

<file path=xl/calcChain.xml><?xml version="1.0" encoding="utf-8"?>
<calcChain xmlns="http://schemas.openxmlformats.org/spreadsheetml/2006/main">
  <c r="H238" i="1" l="1"/>
  <c r="H237" i="1" s="1"/>
  <c r="F238" i="1"/>
  <c r="L237" i="1"/>
  <c r="K237" i="1"/>
  <c r="J237" i="1"/>
  <c r="F237" i="1"/>
  <c r="H127" i="1"/>
  <c r="H125" i="1" s="1"/>
  <c r="J125" i="1"/>
  <c r="F125" i="1"/>
  <c r="J116" i="1"/>
  <c r="J114" i="1" s="1"/>
  <c r="L114" i="1"/>
  <c r="K114" i="1"/>
  <c r="F114" i="1"/>
  <c r="J46" i="1"/>
  <c r="H46" i="1" s="1"/>
  <c r="H45" i="1" s="1"/>
  <c r="F46" i="1"/>
  <c r="F45" i="1" s="1"/>
  <c r="K45" i="1"/>
  <c r="H236" i="1"/>
  <c r="H235" i="1" s="1"/>
  <c r="F236" i="1"/>
  <c r="J235" i="1"/>
  <c r="F235" i="1"/>
  <c r="H234" i="1"/>
  <c r="H233" i="1" s="1"/>
  <c r="F234" i="1"/>
  <c r="F233" i="1" s="1"/>
  <c r="K233" i="1"/>
  <c r="J233" i="1"/>
  <c r="I233" i="1"/>
  <c r="H247" i="1"/>
  <c r="H246" i="1" s="1"/>
  <c r="J246" i="1"/>
  <c r="F246" i="1"/>
  <c r="J45" i="1" l="1"/>
  <c r="H48" i="1" l="1"/>
  <c r="H47" i="1" s="1"/>
  <c r="F48" i="1"/>
  <c r="F47" i="1" s="1"/>
  <c r="J47" i="1"/>
  <c r="H124" i="1" l="1"/>
  <c r="L122" i="1"/>
  <c r="L108" i="1"/>
  <c r="L105" i="1"/>
  <c r="L92" i="1"/>
  <c r="H155" i="1"/>
  <c r="K153" i="1"/>
  <c r="H104" i="1"/>
  <c r="J98" i="1"/>
  <c r="H153" i="1" l="1"/>
  <c r="H170" i="1"/>
  <c r="H169" i="1"/>
  <c r="H168" i="1"/>
  <c r="H122" i="1"/>
  <c r="H110" i="1"/>
  <c r="H108" i="1"/>
  <c r="H107" i="1"/>
  <c r="H103" i="1"/>
  <c r="H102" i="1"/>
  <c r="H100" i="1"/>
  <c r="H98" i="1"/>
  <c r="H97" i="1"/>
  <c r="H96" i="1"/>
  <c r="H94" i="1"/>
  <c r="H88" i="1"/>
  <c r="H86" i="1"/>
  <c r="H85" i="1"/>
  <c r="H84" i="1"/>
  <c r="H83" i="1"/>
  <c r="H75" i="1"/>
  <c r="H67" i="1"/>
  <c r="H50" i="1"/>
  <c r="H49" i="1"/>
  <c r="H23" i="1"/>
  <c r="H22" i="1"/>
  <c r="I95" i="1" l="1"/>
  <c r="H95" i="1" s="1"/>
  <c r="B306" i="1" l="1"/>
  <c r="B311" i="1"/>
  <c r="K105" i="1" l="1"/>
  <c r="H105" i="1" s="1"/>
  <c r="K92" i="1"/>
  <c r="H92" i="1" s="1"/>
  <c r="H66" i="1"/>
</calcChain>
</file>

<file path=xl/comments1.xml><?xml version="1.0" encoding="utf-8"?>
<comments xmlns="http://schemas.openxmlformats.org/spreadsheetml/2006/main">
  <authors>
    <author>Тришина О.В.</author>
  </authors>
  <commentList>
    <comment ref="M156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<sst xmlns="http://schemas.openxmlformats.org/spreadsheetml/2006/main" count="935" uniqueCount="602">
  <si>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</si>
  <si>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</si>
  <si>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</si>
  <si>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</si>
  <si>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</si>
  <si>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</si>
  <si>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</si>
  <si>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</si>
  <si>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</si>
  <si>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</si>
  <si>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</si>
  <si>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</si>
  <si>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</si>
  <si>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</si>
  <si>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</si>
  <si>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</si>
  <si>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</si>
  <si>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</si>
  <si>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</si>
  <si>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</si>
  <si>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</si>
  <si>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</si>
  <si>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проектирование-2014, СМР - 2015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</si>
  <si>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</si>
  <si>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</si>
  <si>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</si>
  <si>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</si>
  <si>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</si>
  <si>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</si>
  <si>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</si>
  <si>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</si>
  <si>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</si>
  <si>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2016 (выкуп 2017 – 2018- 2019)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</si>
  <si>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</si>
  <si>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</si>
  <si>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</si>
  <si>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</si>
  <si>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</si>
  <si>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</si>
  <si>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</si>
  <si>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</si>
  <si>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>Детский сад на 350 мест в 40 микрорайоне г. Сургута                                         (№44 «Сибирячок»)</t>
  </si>
  <si>
    <t xml:space="preserve">Наименование </t>
  </si>
  <si>
    <t xml:space="preserve"> В том числе по годам:</t>
  </si>
  <si>
    <t>2015 год</t>
  </si>
  <si>
    <t>2016 год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</si>
  <si>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</si>
  <si>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</si>
  <si>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</si>
  <si>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</si>
  <si>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</si>
  <si>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</si>
  <si>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</si>
  <si>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300 обучающихся,
 общая площадь 1440 м2</t>
  </si>
  <si>
    <t>300 мест, общей площадью 4526,93 м2</t>
  </si>
  <si>
    <t>ООО "ВОРТ"</t>
  </si>
  <si>
    <t>ООО "Сургутстройцентр"</t>
  </si>
  <si>
    <t>2014 год - ЗАО "Природный камень"</t>
  </si>
  <si>
    <t>ООО "СУ-14"</t>
  </si>
  <si>
    <t>в 2014 году - ООО "Строительство 21 век"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</si>
  <si>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</si>
  <si>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</si>
  <si>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</si>
  <si>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</si>
  <si>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</si>
  <si>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</si>
  <si>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</si>
  <si>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</si>
  <si>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</si>
  <si>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</si>
  <si>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</si>
  <si>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</si>
  <si>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</si>
  <si>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</si>
  <si>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</si>
  <si>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</si>
  <si>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</si>
  <si>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</si>
  <si>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</si>
  <si>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</si>
  <si>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</si>
  <si>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</si>
  <si>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</si>
  <si>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</si>
  <si>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</si>
  <si>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</si>
  <si>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</si>
  <si>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</si>
  <si>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</si>
  <si>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</si>
  <si>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</si>
  <si>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</si>
  <si>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</si>
  <si>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</si>
  <si>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</si>
  <si>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</si>
  <si>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</si>
  <si>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</si>
  <si>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</si>
  <si>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</si>
  <si>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</si>
  <si>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</si>
  <si>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</si>
  <si>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</si>
  <si>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</si>
  <si>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</si>
  <si>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</si>
  <si>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</si>
  <si>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</si>
  <si>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</si>
  <si>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</si>
  <si>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</si>
  <si>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</si>
  <si>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</si>
  <si>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</si>
  <si>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</si>
  <si>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</si>
  <si>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</si>
  <si>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</si>
  <si>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</si>
  <si>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</si>
  <si>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</si>
  <si>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</si>
  <si>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</si>
  <si>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Магистральный водовод в восточном жилом районе от ул. 9 П (Нефтеюганское шоссе) по ул. Рационализаторов до ВК - сущ.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</si>
  <si>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</si>
  <si>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</si>
  <si>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</si>
  <si>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</si>
  <si>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</si>
  <si>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</si>
  <si>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проектирование-2012-2013, СМР - 2015-2017</t>
  </si>
  <si>
    <t>Перинатальный центр в                          г. Сургуте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</si>
  <si>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</si>
  <si>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</si>
  <si>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</si>
  <si>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</si>
  <si>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Жилой дом №32 со встроенно-пристроенными помещениями в мкр. 18-19-20 г.Сургут. Корректировка" четвертый этап строительства. Встроенно-пристроенные помещения детского сада на 71 место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</si>
  <si>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</si>
  <si>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выкуп 2015</t>
  </si>
  <si>
    <t>Билдинг-сад на 40 мест, ул.Каролинского, 10</t>
  </si>
  <si>
    <t>выкуп 2016-2017-2018</t>
  </si>
  <si>
    <t>выкуп 2015-2016-2017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</si>
  <si>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</si>
  <si>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</si>
  <si>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</si>
  <si>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</si>
  <si>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</si>
  <si>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</si>
  <si>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</si>
  <si>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</si>
  <si>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</si>
  <si>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</si>
  <si>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</si>
  <si>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</si>
  <si>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>сети дренажа, км.- 0,51                                     сети водоснабжения, км.- 0,90                                  сети газоснабжения, км.-0,45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</si>
  <si>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</si>
  <si>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</si>
  <si>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</si>
  <si>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</si>
  <si>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</si>
  <si>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и ГРЭС-2 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</si>
  <si>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</si>
  <si>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</si>
  <si>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</si>
  <si>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</si>
  <si>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</si>
  <si>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</si>
  <si>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</si>
  <si>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</si>
  <si>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</si>
  <si>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</si>
  <si>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</si>
  <si>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 протяженность введенных в эксплуатацию внутриквартальных проездов, м.-550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</si>
  <si>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</si>
  <si>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</si>
  <si>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</si>
  <si>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 xml:space="preserve">Спортивный центр с универсальным игровым залом № 6 (МБОУ СОШ 
№ 26)
</t>
  </si>
  <si>
    <t>Поликлиника "Нефтяник" на 700 посещений в смену в мкр. 37 г. Сургута</t>
  </si>
  <si>
    <t>сети водоснабжения, км. - 2,64.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</si>
  <si>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</si>
  <si>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</si>
  <si>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</si>
  <si>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</si>
  <si>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>привлеченные средства                                         ООО "СеверСтрой"</t>
  </si>
  <si>
    <t xml:space="preserve">привлеченные средства                    ООО "СеверСтрой"                           </t>
  </si>
  <si>
    <t xml:space="preserve">привлеченные средства                      ЗАО "ЮграИнвестСтройПартнер"                        </t>
  </si>
  <si>
    <t>привлеченные средства                     Самборский Владимир Трофимович</t>
  </si>
  <si>
    <t>Строительство объекта
"Хореографическая школа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</si>
  <si>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</si>
  <si>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</si>
  <si>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</si>
  <si>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</si>
  <si>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</si>
  <si>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</si>
  <si>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</si>
  <si>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</si>
  <si>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</si>
  <si>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</si>
  <si>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</si>
  <si>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</si>
  <si>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</si>
  <si>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</si>
  <si>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</si>
  <si>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</si>
  <si>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</si>
  <si>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 xml:space="preserve">  1465,1 м2</t>
  </si>
  <si>
    <t xml:space="preserve"> 1465,1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</si>
  <si>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</si>
  <si>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</si>
  <si>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</si>
  <si>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</si>
  <si>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</si>
  <si>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</si>
  <si>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</si>
  <si>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за счет межбюджетных трансфертов из федерального бюджета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</si>
  <si>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</si>
  <si>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</si>
  <si>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 xml:space="preserve">Выполнение работ по строительству МБОУ СОШ №10 (пристрой)                                                                                                                                                                                                                                       (с 1- 4 класс)                                (12 классов по 25 чел.)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</si>
  <si>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</si>
  <si>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 xml:space="preserve"> сети водоснабжения, км.- 4,20;                                                                                                                                                                                                                                                                                   сети теплоснабжения, км.-3,70.</t>
  </si>
  <si>
    <t xml:space="preserve"> 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2,80;                                        сети теплоснабжения,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2,40.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</si>
  <si>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</si>
  <si>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</si>
  <si>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</si>
  <si>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</si>
  <si>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</si>
  <si>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</si>
  <si>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</si>
  <si>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</si>
  <si>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</si>
  <si>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</si>
  <si>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</si>
  <si>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</si>
  <si>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</si>
  <si>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</si>
  <si>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</si>
  <si>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>2012-2015 (выкуп 2015)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</si>
  <si>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</si>
  <si>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</si>
  <si>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№50 от18.04.14 до 29.01.16г.   </t>
  </si>
  <si>
    <t xml:space="preserve">Разрешение на строительство №87 от 03.06.14 до 05.02.16г.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</si>
  <si>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</si>
  <si>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</si>
  <si>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</si>
  <si>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</si>
  <si>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№160 от 06.09.13 до 28.02.16г.   </t>
  </si>
  <si>
    <t xml:space="preserve">Разрешение на строительство №164 от 17.12.10 до 07.01.16г.   </t>
  </si>
  <si>
    <t xml:space="preserve">Разрешение на строительство №111 от03.07.13 до 23.07.16г.   </t>
  </si>
  <si>
    <t xml:space="preserve">Разрешение на строительство №201 от 22.11.13 до21.06.16г.   </t>
  </si>
  <si>
    <t xml:space="preserve">Спортивный центр с универсальным игровым залом                                                                                                                                                                                                                   № 5 (МБОУ СОШ 
№ 10 с углубленным изучением отдельных предметов)
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</si>
  <si>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</si>
  <si>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Выполнение работ по строительству объекта  "Мототрасса на "Заячьем острове"                                                 </t>
  </si>
  <si>
    <t>Другие общегосударственные вопросы</t>
  </si>
  <si>
    <t>Входная группа нежилых помещений по адресу: г.Сургут, ул. Крылова, 21</t>
  </si>
  <si>
    <t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В настоящее время в стадии завершения, изыскательские работы и выполняются работы по разработке проектной документации. Ориентировочный срок получения положительной государственной экспертизы 1 квартал 2016 года.</t>
  </si>
  <si>
    <t xml:space="preserve">Разрешение на строительство №110 от 18.07.14 до 30.01.16г.   </t>
  </si>
  <si>
    <t>Строительство объекта ДИ "Нефтяник"</t>
  </si>
  <si>
    <t>47 297м2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</si>
  <si>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</si>
  <si>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</si>
  <si>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</si>
  <si>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</si>
  <si>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</si>
  <si>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</si>
  <si>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6-10"</t>
  </si>
  <si>
    <t>ООО "Александрия                  6-10"</t>
  </si>
  <si>
    <t>ООО "Александрия                     6-10"</t>
  </si>
  <si>
    <t>ООО "Александрия                       6-10"</t>
  </si>
  <si>
    <t>Фонд "Жилище"</t>
  </si>
  <si>
    <t>ЗАО "САЛАИР"</t>
  </si>
  <si>
    <t>ООО "СеверСтрой"</t>
  </si>
  <si>
    <t>ООО  УК "Центр Менеждмент ДУЗПИФ недвижимости"Сибпромстрой Югория"</t>
  </si>
  <si>
    <t>Многоэтажный жилой дом со встроенно-пристроенными помещениями  и пристроенной многоуровневой надземно-подземной стоянкой автотранспорта</t>
  </si>
  <si>
    <t>ООО "Сибпромстрой"</t>
  </si>
  <si>
    <t>Группа 25 этажных жилых домов в  37 мкр. Сургута.                       Корпус 2"</t>
  </si>
  <si>
    <t>филиал ОФРЖС "Жилище"</t>
  </si>
  <si>
    <t>Многоэтажный жилой дом</t>
  </si>
  <si>
    <t>ОАО "Югра-консалтинг"</t>
  </si>
  <si>
    <t>ООО "Северстрой"</t>
  </si>
  <si>
    <t>ООО  "Северстрой"</t>
  </si>
  <si>
    <t>Жилой комплекс с пристроенной многоэтажной автостоянкой по ул. Киртбая в 37 мкр.г. Сургут. 1 этап строительства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</si>
  <si>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</si>
  <si>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</si>
  <si>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</si>
  <si>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</si>
  <si>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ООО "Сибпромстрой Югория"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</si>
  <si>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</si>
  <si>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</si>
  <si>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</si>
  <si>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</si>
  <si>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</si>
  <si>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</si>
  <si>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</si>
  <si>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</si>
  <si>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</si>
  <si>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</si>
  <si>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</si>
  <si>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</si>
  <si>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</si>
  <si>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</si>
  <si>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</si>
  <si>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</si>
  <si>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 №4</t>
  </si>
  <si>
    <t>Жилой дом №5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</si>
  <si>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</si>
  <si>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</si>
  <si>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</si>
  <si>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</si>
  <si>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Жилой дом №2 (секции 2.6, 2.7, 2.8, 2.9)  -1 этап.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</si>
  <si>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</si>
  <si>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</si>
  <si>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</si>
  <si>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</si>
  <si>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</si>
  <si>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</si>
  <si>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</si>
  <si>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</si>
  <si>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</si>
  <si>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</si>
  <si>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</si>
  <si>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</si>
  <si>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</si>
  <si>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</si>
  <si>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</si>
  <si>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Застройка микрорайона 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</si>
  <si>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r>
      <t xml:space="preserve">Многоэтажный жилой дом №1.                                                     </t>
    </r>
    <r>
      <rPr>
        <b/>
        <sz val="9"/>
        <rFont val="Times New Roman"/>
        <family val="1"/>
        <charset val="204"/>
      </rPr>
      <t xml:space="preserve">3 этап строительства. Секция 11 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</si>
  <si>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</si>
  <si>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№2</t>
    </r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</si>
  <si>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</si>
  <si>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</si>
  <si>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</si>
  <si>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</si>
  <si>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</si>
  <si>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</si>
  <si>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</si>
  <si>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</si>
  <si>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18251,1 м2</t>
  </si>
  <si>
    <t>12288,3 м2</t>
  </si>
  <si>
    <t>30926,91 м2</t>
  </si>
  <si>
    <t>18462,87 м2</t>
  </si>
  <si>
    <t>4064,7 м2</t>
  </si>
  <si>
    <t>25405,5 м2</t>
  </si>
  <si>
    <t>13489,62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</si>
  <si>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</si>
  <si>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</si>
  <si>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</si>
  <si>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</si>
  <si>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</si>
  <si>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</si>
  <si>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</si>
  <si>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24944 м2</t>
  </si>
  <si>
    <t>21113,6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</si>
  <si>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</si>
  <si>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</si>
  <si>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</si>
  <si>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</si>
  <si>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</si>
  <si>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</si>
  <si>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</si>
  <si>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</si>
  <si>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</si>
  <si>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</si>
  <si>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</si>
  <si>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</si>
  <si>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</si>
  <si>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</si>
  <si>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</si>
  <si>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</si>
  <si>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</si>
  <si>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</si>
  <si>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</si>
  <si>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</si>
  <si>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</si>
  <si>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</si>
  <si>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</si>
  <si>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</si>
  <si>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</si>
  <si>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t xml:space="preserve">   </t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</si>
  <si>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 86310000-№43 от 02.07.2003</t>
    </r>
  </si>
  <si>
    <t>Многоэтажный жилой дом №23со  встроенными помещениями обще назнач.
3 этап,  4 этап-подземная парковка</t>
  </si>
  <si>
    <t>Многоэтажный жилой дом №23со  встроенными помещениями обще назнач. 
2 этап</t>
  </si>
  <si>
    <t>Многоэтажный жилой дом №6 - 3 этап строительства</t>
  </si>
  <si>
    <r>
      <t xml:space="preserve">Жилой комплекс №304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</si>
  <si>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</si>
  <si>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r>
      <t xml:space="preserve">Жилой комплекс №304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</si>
  <si>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t xml:space="preserve">Многоэтажный жилой дом №23со  встроенными помещениями обще назнач.   
1 этап </t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</si>
  <si>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</si>
  <si>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</si>
  <si>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</si>
  <si>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</si>
  <si>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</si>
  <si>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Ж\д №3                                          со встроенными помещениями и  гостиницей   на 154 места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</si>
  <si>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</si>
  <si>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</si>
  <si>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№6,                               2 этап строительства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</si>
  <si>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</si>
  <si>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</si>
  <si>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</si>
  <si>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r>
      <t xml:space="preserve">Кв 30Б, Жилой комплекс.                       </t>
    </r>
    <r>
      <rPr>
        <b/>
        <sz val="9"/>
        <rFont val="Times New Roman"/>
        <family val="1"/>
        <charset val="204"/>
      </rPr>
      <t>Жилой  дом №1</t>
    </r>
  </si>
  <si>
    <t>Многоквартирный жилой дом №26 со встроено-пристроенными помещениями общественного назначения</t>
  </si>
  <si>
    <r>
      <t xml:space="preserve">Развитие застроенной территории. Часть  квартала 
23 А  в г. Сургуте.                          1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</t>
    </r>
    <r>
      <rPr>
        <sz val="9"/>
        <rFont val="Times New Roman"/>
        <family val="1"/>
        <charset val="204"/>
      </rPr>
      <t>(секции 1,8;1,9;1,10)</t>
    </r>
  </si>
  <si>
    <r>
      <t xml:space="preserve">Развитие застроенной территории. Часть  квартала
 23 А  в г. Сургуте.                          2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        </t>
    </r>
    <r>
      <rPr>
        <sz val="9"/>
        <rFont val="Times New Roman"/>
        <family val="1"/>
        <charset val="204"/>
      </rPr>
      <t>(секции 1,6; 1,7)</t>
    </r>
  </si>
  <si>
    <t>Жилой дом №6 
в 30 микрорайоне 2 этап строительства</t>
  </si>
  <si>
    <t>Жилой дом №6 в 30 микрорайоне.
3 этап строительства</t>
  </si>
  <si>
    <r>
      <t xml:space="preserve">Многоэтажный жилой дом №2. 2 этап строительства
- Многоэтажный жилой дом №2 </t>
    </r>
    <r>
      <rPr>
        <b/>
        <sz val="9"/>
        <rFont val="Times New Roman"/>
        <family val="1"/>
        <charset val="204"/>
      </rPr>
      <t>Корпус 2</t>
    </r>
  </si>
  <si>
    <t>Многоквартирный жилой дом №3</t>
  </si>
  <si>
    <t>Многоквартьирный жилой дом №5</t>
  </si>
  <si>
    <t>Многоэтажный жилой дом №4.7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</si>
  <si>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№5</t>
  </si>
  <si>
    <t>1 этап- 9 этажный 4 подъездный жилой дом. 
2 этап-закрытая автостоянка</t>
  </si>
  <si>
    <t>Жилой дом №3 
со встроенными помещениями и подземной автостоянкой</t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</si>
  <si>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</si>
  <si>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</si>
  <si>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</si>
  <si>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</si>
  <si>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</si>
  <si>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</si>
  <si>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</si>
  <si>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Детский сад "Золотой ключик",
ул. Энтузиастов,51/1 г. Сургута.</t>
  </si>
  <si>
    <t>Детский сад № 2 на 300 мест в 38 микрорайоне 
г. Сургута
(№45 «Малышок»)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</si>
  <si>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</si>
  <si>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 xml:space="preserve">Внутриквартальные проезды для обеспечения подъезда к общеобразовательным учреждениям в микрорайоне 24 в г.Сургуте                                                                                         </t>
  </si>
  <si>
    <t xml:space="preserve"> протяженность введенных в эксплуатацию                      внутриквартальных проездов, м. -0,785</t>
  </si>
  <si>
    <t>Благоустройство и строительство внутриквартальных проездов в микрорайоне № 26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</si>
  <si>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</si>
  <si>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</si>
  <si>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</si>
  <si>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</si>
  <si>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</si>
  <si>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</si>
  <si>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</si>
  <si>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</si>
  <si>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</si>
  <si>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</si>
  <si>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Разрешение на строительство №54 от 18.04.14 до 30.12.15</t>
  </si>
  <si>
    <t>Нежилое здание, расположенное по адресу: город Сургут, поселок Юность, улица Саянская, дом 6б</t>
  </si>
  <si>
    <t xml:space="preserve"> строительство (реконструкция, капитальный ремонт)  которых выполняется на территории г. Сургута </t>
  </si>
  <si>
    <t xml:space="preserve">
"Спортивный центр 
с плавательным бассейном 
на 50 метров в г. Сургуте"</t>
  </si>
  <si>
    <t xml:space="preserve">"Мототрасса на (Заячьем острове). 1 этап"          </t>
  </si>
  <si>
    <t xml:space="preserve">Разрешение на строительство №77 от 27.05.13 до 28.02.16г.   </t>
  </si>
  <si>
    <r>
      <t xml:space="preserve">Многоэтажный жилой дом №2. 1 этап строительства- Многоэтажный жилой дом №2 </t>
    </r>
    <r>
      <rPr>
        <b/>
        <sz val="9"/>
        <rFont val="Times New Roman"/>
        <family val="1"/>
        <charset val="204"/>
      </rPr>
      <t>Корпус 1 (30 мкр.)</t>
    </r>
  </si>
  <si>
    <t>2017-2019 (выкуп 2019-2020)</t>
  </si>
  <si>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№70 от 20.06.12 до 18.04.14г.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</si>
  <si>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</si>
  <si>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</si>
  <si>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</t>
    </r>
    <r>
      <rPr>
        <sz val="8"/>
        <color theme="1"/>
        <rFont val="Times New Roman"/>
        <family val="1"/>
        <charset val="204"/>
      </rPr>
      <t>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</si>
  <si>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</si>
  <si>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 от 19.06.2014 до 01.03.2016.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</si>
  <si>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от 19.06.2014 до 01.03.2016.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</si>
  <si>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ru86310000-150 от 01.11.2008  до 30.03.2015, продлено до 30.12.2015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</si>
  <si>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ru86310000-90 от 13.07.2012 до 11.07.2016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</si>
  <si>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ru86310000-153 от 26.10.2012 до 26.06.2014, продлено до 26.11.2015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</si>
  <si>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17.05.2013   до 19.03.2016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</si>
  <si>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от 17.05.2013 до 19.03.2016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</si>
  <si>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ru86310000-183  от 23.12.2014  до 19.09.2015,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</si>
  <si>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 86310000-98   от 31.05.2013  до 25.11.2016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</si>
  <si>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ru86310000-106    от 19.06.2013  до 11.05.2016</t>
    </r>
  </si>
  <si>
    <r>
      <t xml:space="preserve">Строительство  осуществляется 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ru86310000-197 от 08.11.2013 до30.03.2015, продлено до 31.12.2015</t>
    </r>
  </si>
  <si>
    <r>
      <t xml:space="preserve">Строительство осуществляется
</t>
    </r>
    <r>
      <rPr>
        <i/>
        <sz val="8"/>
        <color theme="1"/>
        <rFont val="Times New Roman"/>
        <family val="1"/>
        <charset val="204"/>
      </rPr>
      <t>Ра</t>
    </r>
    <r>
      <rPr>
        <b/>
        <i/>
        <sz val="8"/>
        <color theme="1"/>
        <rFont val="Times New Roman"/>
        <family val="1"/>
        <charset val="204"/>
      </rPr>
      <t>зрешение на строительство № ru86310000-177 от 04.10.2013 до 20.12.2015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</si>
  <si>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ru86310000-177 от 04.10.2013 до 20.12.2015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</si>
  <si>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ru86310000-193 от 24.10.2013 до 24.10.2016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</si>
  <si>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</si>
  <si>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</si>
  <si>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</si>
  <si>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</si>
  <si>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ru86310000-234 от 24.12.2013  до 29.04.2016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</si>
  <si>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</si>
  <si>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ru86310000-162  от 17.11.2014    до 26.10.2015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</si>
  <si>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ru86310000-162 от 17.11.2014  до 20.01.16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</si>
  <si>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</si>
  <si>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ru86310000-67 от 08.05.2014   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</si>
  <si>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08.05.2014 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</si>
  <si>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</si>
  <si>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ru86310000-107 от 14.07.2014  до 15.05.2016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</si>
  <si>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ru86310000-109 от 15.07.2014   до 20.05.2019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</si>
  <si>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</si>
  <si>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 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</si>
  <si>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</si>
  <si>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ru86310000-120   от 07.08.2014 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</si>
  <si>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ru86310000-121 от 07.08.2014 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</si>
  <si>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 от 14.08.2014 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</si>
  <si>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от 14.08.2014 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</si>
  <si>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ru86310000-131  от 27.08.2014   до 27.08.2019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</si>
  <si>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 от 10.09.2014   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</si>
  <si>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от 10.09.2014  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</si>
  <si>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ru86310000-145  от 23.09.2014  до 01.10.2016, продлено до 30.06.2017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</si>
  <si>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ru86310000-146   от 24.09.2014   до 01.03.17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</si>
  <si>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ru86310000-152  от 14.10.2014  до 17.09.2016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</si>
  <si>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ru86310000-154  от 17.10.2014  до 26.10.2017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</si>
  <si>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ru86310000-166от 19.11.2014   до 23.11.2015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</si>
  <si>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ru86310000-144  от 19.10.2014   до 30.11.2015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</si>
  <si>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</si>
  <si>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</si>
  <si>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</si>
  <si>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</si>
  <si>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</si>
  <si>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  от 27.02.2015  до 06.11.2016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</si>
  <si>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</si>
  <si>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до 30.04.2017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</si>
  <si>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</si>
  <si>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</si>
  <si>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 xml:space="preserve"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КУ "УКС Югры обратился в Администрацию города Сургута для формирования и предоставления земельного участка для проектирования и строительства объекта.. Планируется исключение средств из Адресной инвестиционной программы на 2016 год. 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</si>
  <si>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№25 от 04.03.15 до 06.07.2023 г.</t>
    </r>
    <r>
      <rPr>
        <sz val="8"/>
        <color theme="1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 и техники;
- срубка оголовков забитых свай до проектной отметки;
- устройство бетонной подготовки из бетона В7,5;
- изготовление, монтаж и установка опалубки;
- изготовление арматурных пространственных каркасов;
- устройство монолитного ростверка;
- устройство монолитных колонн и стен;
- устройство тепляков;
- уборка территории строительной площадки и прилегающей территории от строительного мусора;
- снегоборьба;
- завоз опалубки;
- водопонижение.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</si>
  <si>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 86310000-72  от 27.11.2014, продлен  
до 31.12.2015             </t>
    </r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</si>
  <si>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 
6 016,56 тыс.рублей.  Работы выполнены и оплачены.
Получены: - положительное заключение государственной экспертизы от 12.12.2014 
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</si>
  <si>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МАУ ТАиК "Петрушка". Реконструкция</t>
  </si>
  <si>
    <t>430 мест</t>
  </si>
  <si>
    <t>2016 (Обследование) 2016-2017 (ПИР)</t>
  </si>
  <si>
    <t>Сургутская Филармония</t>
  </si>
  <si>
    <t>Общая площадь здания -8 887,3 м2; мощность посадочных мест - 1023 зрит. мест.</t>
  </si>
  <si>
    <t>2016-2017 (ПИР)</t>
  </si>
  <si>
    <t>Для обеспечения доступности объекта инвалидами и другими маломобильными группами населения в соответствии с СП 59.13330.2012 в утвержденной бюджетной смете на 2016 года включены средства для проведения конкурса на выполнение ПИР-551,444 тыс. руб.  Ориентировочная стоимость ПИР - 1102,88784 тыс. рублей. 
На 2017 год необходимо предусмотреть средства для завершения  ПИР в размере 551,443 тыс. рублей.</t>
  </si>
  <si>
    <r>
      <t xml:space="preserve">Приобретение объекта будет осуществляться за счет средств областного бюджета по программе "Сотрудничество".     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от 19.02.2014 № ru86310000-22 до 19.08.15</t>
    </r>
    <r>
      <rPr>
        <sz val="8"/>
        <color theme="1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- 19.02.2014, дата окончания - 19.08.2015.</t>
    </r>
    <r>
      <rPr>
        <b/>
        <i/>
        <sz val="8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СМР: Степень готовности: общая 100%.
</t>
    </r>
    <r>
      <rPr>
        <b/>
        <i/>
        <sz val="8"/>
        <color theme="1"/>
        <rFont val="Times New Roman"/>
        <family val="1"/>
        <charset val="204"/>
      </rPr>
      <t>Разрешение на ввод объекта в эксплуатацию от 30 июня 2015 № 86-ru86310000-43-2015</t>
    </r>
    <r>
      <rPr>
        <sz val="8"/>
        <color theme="1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     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
В настоящее время осуществляется процедура выкупа объекта, после чего будет заключен договор безвозмездного пользования между МБДОУ № 44 «Сибирячок» 
и  Департаментом    имущественных    отношений   Тюменской    области   с  целью
скорейшего оформления лицензии на осуществление образовательной деятельности.
</t>
    </r>
  </si>
  <si>
    <t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Дата рассмотрения оценки заявок на участие в конкурсе - 28.08.2015г. Победителем конкурса признан участник АКЦИОНЕРНОЕ ОБЩЕСТВО «АВТОДОРСТРОЙ»    (протокол №ОК1055(2) от 28.08.2015г, сумма 586 738,64056   тыс. рублей).   Начальная (максимальная) цена контракта - 589 678,69939 тыс. руб.  Заключен МК 31/2015 от 14 09.2015 года.
Экономия по итогам конкурса 2 940,05883 тыс. руб.
Выполняются работы: восстановление и закрепление трассы, подготовка территории строительства, демонтажные работы, земляное полотно,укрепление откосов, наружное освещение, переустройство сетей связи. Готовность объекта - 40 %. Ориентировочный ввод объекта в эксплуатацию - декабрь 2016 года.
Расходы за подключение объекта к электрическим сетям будут осуществляться в процессе строительства объекта.</t>
  </si>
  <si>
    <t xml:space="preserve">Расходы за подключение объекта к электрическим сетям будут осуществляться в процессе строительства объекта.
Заключен МК №  11/10/15 от 12.10.2015 года с единственным исполнителем 
на проведение государственной экспертизы проектной документации.
81,26667тыс. руб.  - средства необходимые для проведения работ по корректировке сметной документации по 2 этапу, утверждены Решением Думы города от 30.06.2015 №745-V.   
Дата рассмотрения единственной заявки - 02.09.2015. Заключен МК № 03/П-2015 
от 17.09.2015  на сумму - 78,303 тыс.руб. с ООО "ИЦ "Сургутстройцена"для выполнения работ по корректировке сметной документации. 
Срок выполнения работ с 17.09.2015 по 15.12.2015.
Работы выполнены и оплачены.
</t>
  </si>
  <si>
    <t xml:space="preserve">
Заключен МК №  12/10/15 от 12.10.2015 года с единственным исполнителем 
на проведение государственной экспертизы проектной документации.
Порядок оплаты - 100 % предоплата.
Стоимость закупки -  138,6028  тыс. рублей.
79,600 тыс. руб.  - средства необходимые для проведения работ по корректировке сметной документации по 3 этапу, утверждены Решением Думы города от 30.06.2015 №745-V. 
Заключен МК 03/П-2015 от 17.09.2015 г.  на сумму 76,697тыс. руб. с единственным исполнителем ООО "ИЦ "Сургутстройцена" для выполнения работ по корректировке сметной документации. 
Срок выполнения работ с 17.09.2015 г. по 15.12.2015 г.
Работы выполнены и оплачены.</t>
  </si>
  <si>
    <t>Заключен МК №  13/10/15 от 12.10.2015 года с единственным исполнителем 
на проведение государственной экспертизы проектной документации.
Стоимость закупки -  300,90882 тыс. руб.лей.
Произведенв - 100 % предоплата.</t>
  </si>
  <si>
    <t xml:space="preserve"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письма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В бюджете на 2016 год  предусмотрены средства на проведение обследования помещений, а так же средства на выполнение ПИР по реконструкции объекта. 
На 2017 год предложены к включению средства на выполнение работ по реконструкции.
Заключен договор на проверку проектно-сметной документации №07/П-2015 г. от 28.10.2015г на сумму 12,65461 тыс.руб.  Работы выполнены и оплачены в декабре 2015 года.
</t>
  </si>
  <si>
    <t>Извещение на проведение аукциона по сносу нежилого здания ,расположеного по адресу: город Сургут,поселок Юносить,улица Саянская,дом 6б опубликовано - 29.10.2015 г. Дата проведения аукциона - 16.11.2015 г. НМЦК - 470,72088 тыс.руб. 
На основании протокола подведения итогов электронного аукциона № ЭА-1583 (2) от 18.11.2015 г. победителем признан ООО "Сантехремстрой" с ценой контракта 245,86720 тыс. руб. Заключен контракт № 106/2015 от 02.12.2015 г. Срок выполнения работ по 20.12.2015 г. Работы выполнены и оплачены.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</si>
  <si>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</si>
  <si>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</si>
  <si>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В утвержденной бюджетной смете на 2016 год предусмотрены средства на выполнение работ по сносу здания, расположенного по адресу: Ханты-Мансийский округ, город Сургут, улица 60 лет Октября, 16.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</si>
  <si>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</si>
  <si>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</si>
  <si>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В утвержденной бюджетной смете на 2016 год предусмотрены средства на выполнение ПИР по объекту. Задание на проектирование согласовано и утверждено.</t>
  </si>
  <si>
    <t>Ледовый дворец спорта</t>
  </si>
  <si>
    <t>Общая площадь здания - 21247,8 м2</t>
  </si>
  <si>
    <t>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549,969 руб. Стоимость проектно-изыскательских работ - 1 099,93691 тыс. руб. Ориентировочная стоимость СМР
 - 25 178,87 тыс. руб.</t>
  </si>
  <si>
    <t>МБУ ЦФП "Надежда" "Спортивный зал, ул. Мелик-Карамова, 74а</t>
  </si>
  <si>
    <t>Общая площадь здания 627,7 м2</t>
  </si>
  <si>
    <t>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899,18962 тыс. руб. Стоимость СМР - 6975,33 тыс. руб.</t>
  </si>
  <si>
    <t xml:space="preserve">по состоянию на 10.01.2016 г. </t>
  </si>
  <si>
    <t>Проектирование и строительство (капитальный ремонт) на 2015-2018 годы.</t>
  </si>
  <si>
    <t>Ориентировочная стоимость ПИР - 10363,275 тыс. руб. В утвержденной бюджетной смете 
на 2016 года включены средства для проведения конкурса на выполнение ПИР-1350,065 тыс. рублей и средства в размере 8,565 тыс. руб. для внесения платы за подключение объекта к электрическим сетям.
На 2017 год необходимо предусмотреть средства на ПИР в размере 9 013,21 тыс. руб.</t>
  </si>
  <si>
    <t>Детская школа искусств 
в мкр. 25</t>
  </si>
  <si>
    <t xml:space="preserve">Средняя общеобразовательная школа в микрорайоне 32  г.Сургута
</t>
  </si>
  <si>
    <t>825 уч.</t>
  </si>
  <si>
    <t>Ориентировочная стоимость ПИР - 18954,547тыс. руб. В утвержденной смете на 2016 год предусмотрено средств на выполнение ПИР 1424,186 тыс. руб. и 51,814 тыс руб. для внесения платы за подключения объекта к электрическим сетям.  На 2017 год необходимо предусмотреть средства для завершения ПИР - 11118,381 тыс.руб.</t>
  </si>
  <si>
    <t>МБОУ НШ "Перспектива"</t>
  </si>
  <si>
    <t>300 уч.</t>
  </si>
  <si>
    <t>В утвержденной смете на 2016 год предусмотрены средства на ПИР в размере 6029,66214 тыс. руб.</t>
  </si>
  <si>
    <t xml:space="preserve">Разработанный  ООО "Стройинжиниринг" проектно-сметная документация 
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
и конструкции, применяемые в строительстве, расценок на эксплуатацию строительных машин 
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Заключен МК с  ОАО ИЦ "Сургутстройцена" №02/П-2015 
от 10.07.2015 г. ( 97,22250 тыс. руб.) на выполнение работ по корректировке сметной документации. Работы выполнены и оплачены.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
на территории города Сургута в 2014-2030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  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2017-2018 годах.                                                                                              
</t>
  </si>
  <si>
    <t>"Водно-оздоровительный комплекс", ул. Профсоюзов</t>
  </si>
  <si>
    <t>Разрешение на строительство №107 от 21.06.13 до 06.12.15г.   
Продлено до 10.01.2016 года.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</si>
  <si>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22.12.15г.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Продлено до июня 2016 года.</t>
    </r>
  </si>
  <si>
    <r>
      <t xml:space="preserve">Проектирование и строительство объекта реализуется в рамках программы "Развитие физической культуры и спорта в г. Сургута на 2014-2030 годы".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№231 от 20.12.2013 до 19.05.2017. </t>
    </r>
    <r>
      <rPr>
        <sz val="8"/>
        <color theme="1"/>
        <rFont val="Times New Roman"/>
        <family val="1"/>
        <charset val="204"/>
      </rPr>
      <t xml:space="preserve"> 
Работы выполнены в соответствии с заключенным муниципальным контрактом
с ООО "СК СОК" от 03.07.2014 № 12/2014.  Сумма по контракту - 429 464,05162 тысяч рублей.  Срок выполнения работ 30.11.2015. Готовность объекта - 57%.                                                                                                                                                                           В связи с необходимостью корректировки ПСД в 2015 г. и увеличением стоимости материалов и оборудования, необходимых для строительства объекта, МК №12/2014 от 03.07.2014 расторгнут 10.11.2015 года.   
По результатам проведенных с мая по июнь 2015 года аукционов на право заключения контрактов на поставку оборудования для комплектации и ввода в эксплуатацию объекта заключён 21-н муниципальный контракт на общую сумму 29 353,36575 тыс. рублей.  По состоянию на 01.12.2015 поставлено оборудования на сумму 17 943,31322 тыс. рублей. 
Муниципальный контракт № 18/2015 от 09.06.2015 года на поставку оборудования для чаш бассейна  расторгнут 26.11.2015 , в связи с отказом Поставщика от исполнения контракта. Средства окружного бюджета в размере 10 225,86984 - не востребованы.
Заключен МК№05/П-2015 от 27.10.2015 с ООО "ТрансКом" на выполнение коректировки сметной документации по объекту на сумму 99 тыс.рублей. Работы выполнены и оплачены.
Ориентировочная дата завершения строительства и ввод объекта в эксплуаьацию - декабрь 2016 года.
</t>
    </r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</si>
  <si>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 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</si>
  <si>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
Заключен инвестиционный договор № 07/2014 от 23.05.2014  с ООО "ВОРТ"для реализации инвестиционного проекта по созданию объекта. Сумма договора 74 850,000 тысяч  рублей. Срок выполнения работ : 1 этап (проектирование) - 15.07.2014; 2 этап - 01.08.2015 г. Срок реализации  инвестиционного проекта - 01.03.2016 г.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№138 от 11.09.14 до19.01.16г.   
</t>
    </r>
    <r>
      <rPr>
        <sz val="8"/>
        <color theme="1"/>
        <rFont val="Times New Roman"/>
        <family val="1"/>
        <charset val="204"/>
      </rPr>
      <t>Стеновые панели поставлены и смонтированы. Перегородки -100%. Отопление 100%, запущено тепло. Водопровод и канализация - выполнены трубные разводки. Приступили 
к монтажу сан.приборов. Вентиляция в наличие 100%. Приступили к монтажу. Закончены отделочные работы (оклейка обоями, окраска). Полы из керамической плитки выполнены 100%. Степень готовности объекта  - 100%.  Планируемая дата ввода объекта - январь 2016 год.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</si>
  <si>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Заключен инвестиционный договор  № 08/2014 от 23.05.2014 г. с ООО "ВОРТ" для реализации инвестиционного проекта по созданию объекта. Сумма договора 74 850,000 тысяч рублей.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№112 от25.07.14 до 19.06.16.</t>
    </r>
    <r>
      <rPr>
        <sz val="8"/>
        <color theme="1"/>
        <rFont val="Times New Roman"/>
        <family val="1"/>
        <charset val="204"/>
      </rPr>
      <t xml:space="preserve">
Срок выполнения работ: 1 этап (проектирование) - 15.07.2014; 2 этап - 01.08.2015 г. Срок реализации  инвестиционного проекта - 01.03.2016 г. Стеновые панели поставлены и смонтированы.  Перегородки -100%. Отопление 100%,  тепло запущено. Водопровод и канализация - выполнены трубные разводки. Вентиляция в наличии 100%. Полы из керамической плитки выполнены-100%.  Степень готовности объекта в процентах - 95%. Планируемая дата ввода объекта - февраль 2016 год.
</t>
    </r>
  </si>
  <si>
    <t xml:space="preserve">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     
Дата проведения аукциона на выполнение работ по вертикальной планировке (для создания объекта во временном исполнении) объекта - 28.09.2015 г. 
НМЦК  - 19 999,00092 тыс. рублей. На основании протокола проведения итогов электронного аукциона № ЭА-1228 (2) от 30.09.2015 победителем признан ООО "Ворт" МК 35/2015 
на сумму 18 899,99936 тыс. рублей от 13.10.2015. Работы по вертикальной планировке выполнены в полном объеме. 
Заключен договор № 08/П-2015 от 07.12.15 г. на проверку сметной документации на сумму 85,02663 тыс.руб. Работы выполнены и оплачены.
Акт приема выполненных работ от 25.11.2015, подписанный представителями МКУ "УКС" 
и ООО "Ворт".
Объект передан на баланс МБУ "Центр специальной подготовки "Сибирский легион" по акту, в ответственноую эксплуатацию.
</t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</si>
  <si>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2014-2030 годы"   </t>
    </r>
    <r>
      <rPr>
        <b/>
        <i/>
        <sz val="8"/>
        <color theme="1"/>
        <rFont val="Times New Roman"/>
        <family val="1"/>
        <charset val="204"/>
      </rPr>
      <t xml:space="preserve">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Заключен инвестиционный договор с ООО "ВОРТ" №03/2014 от 12.05.2014 по реализации инвестиционного проекта по созданию объекта. Работы выполнены. Сумма договора 104 542,280 тыс. рублей. 
</t>
    </r>
    <r>
      <rPr>
        <b/>
        <i/>
        <sz val="8"/>
        <color theme="1"/>
        <rFont val="Times New Roman"/>
        <family val="1"/>
        <charset val="204"/>
      </rPr>
      <t>Разрешение на ввод объекта в эксплуататцию от 13.08.2015 №86-ru86310000-55-2015.</t>
    </r>
    <r>
      <rPr>
        <sz val="8"/>
        <color theme="1"/>
        <rFont val="Times New Roman"/>
        <family val="1"/>
        <charset val="204"/>
      </rPr>
      <t xml:space="preserve">
НЗП по состоянию на 01.01.2016г.  с учетом передачи балансодержателю-3 542 247,00 руб.</t>
    </r>
  </si>
  <si>
    <t xml:space="preserve">Проектирование и строительство реализуется в рамках муниципальной программы"Молодёжная политика Сургута на 2014 - 2030 годы" 
НМЦК-7 565 047,70 рублей.  По итогам аукциона победителем признан  участник  
ООО "Стройуслуга" МК  №04П-2015 от 12.10.2015 (протокол № ОК-1183(2) от 23.09.15  сумма - 7 226,46485 тыс.рублей из них лимит на 2015 год - 1 627,295 тыс. рублей на оплату за выполнение инженерно-геодезических и инженерно-геологических изысканий). 
Работы выполнены и оплачены в декабре.
Заключен  договор №07/П - 2015 от 28.10.2015  на проверку сметной документации на сумму 52,500 тыс. рублей. Работы выполнены и оплачены в декабре. 
Окончание проектно-изыскательских работ в 2016 году.
</t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</si>
  <si>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2014-2030 годы"   
Работы выполняются в соответствии с заключенным муниципальным контрактом с ООО "Сибвитосервис" №18/2014 от 04.10.14 г.  Сумма по контракту - 323 245,55685 руб.   Срок выполнения работ с 04.10.2014г.  по  15.06.2016 г.
Готовность объекта - 63,5 %. Ориентировочная дата ввода объекта в эксплуатацию - июль 2016 года.  Ведутся работы по  отоплению,электроосвещению, вентиляции, монтажу лифта и прочие работы. 
Оплата за осуществление технологического присоединения объекта к электрическим сетям в размере 7,53902 тыс. руб. по договору от 20.03.2012 г. № 56/2012/ТП  произведена в декабре 2015 года.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№114 от 30.07.14 до 30.04.16г.  </t>
    </r>
    <r>
      <rPr>
        <sz val="8"/>
        <color theme="1"/>
        <rFont val="Times New Roman"/>
        <family val="1"/>
        <charset val="204"/>
      </rPr>
      <t xml:space="preserve">  </t>
    </r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</si>
  <si>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с ООО "ЮграСтройиндустрия" №19/2014 от 23.10.2014. Срок выполнения работ - 30.08.2015г. Стоимость выполненных работ по  №19/2014 от 23.10.2014  -14 673, 70304 тыс. руб., из них: в 2014 году работ - 6896,75 тыс.руб., 2015 году принято работ на сумму - 7776,95304 тыс.руб. 
Заказчиком ведется претензионная работа в связи со срывом Подрядчиком сроков выполнения работ. На основании акта приемки законченного капитальным ремонтом объекта от 24.11.15 и акта рабочей комиссии от 24.11.15 - затраты по объекту списаны.                   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</si>
  <si>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На 2017 год необходимо предусмотреть средства в размере 46354,050 тыс. руб. на выполнение работ по капитальному ремонту объекта.                                                                                                             </t>
  </si>
  <si>
    <t>Проектирование объекта реализуется в рамках муниципальной программы «Развитие культуры и туризма в  городе Сургуте на 2014-2030 годы». Ориентировочная стоимость ПИР - 19 768,478 тыс. рублей. В утвержденной смете на 2016 год предусмотрено средств 
на выполнение ПИР 9000 тыс. руб.: из них 349,903 тыс. руб. стоимость работ 
по обследованию здания. На 2017 год необходимо предусмотреть средства для завершения ПИР - 11118,381 тыс.рублей.</t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</si>
  <si>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 №229 от 20.12.13 до 20.10.15г.  
</t>
    </r>
    <r>
      <rPr>
        <sz val="8"/>
        <color theme="1"/>
        <rFont val="Times New Roman"/>
        <family val="1"/>
        <charset val="204"/>
      </rPr>
      <t>В связи с ненадлежащим исполнением ООО "Строительство - 21 век" по муниципальному контракту МК №17/2013 от 18.12.2013 на сумму - 34906,21558 тысяч рублей, исполнение муниципального контракта считается расторгнутым с 22.12.2014. 
В связи с несостоявшимся открытым конкурсом от 08.05.2015 № ИК/3 на право заключения инвестиционного договора на реализацию инвестиционного проекта 
по созданию объекта,  МКУ "УКС" готовит документацию на проведение аукциона для завершения строительства объекта в соответствии с Федеральным законом от 05.04.2013 №44-ФЗ "О контрактной системе в сфере закупок товаров, работ, услуг для обеспечения государственных и муниципальных нужд".</t>
    </r>
    <r>
      <rPr>
        <b/>
        <i/>
        <sz val="8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НМЦК - 33 973,28584 тыс. рублей.   Извещение о проведении аукциона опубликовано на официальном сайте 29.12.2015 года. Дата проведения аукциона - 25.01.2016 года. Ориентировочная дата заключения муниципального контракта - 8 февраля 2016 года. Срок выполнения работ - 30.09.2016  год. Планируемый ввод объекта в эксплуатацию - октябрь 2016 г.
На завершение работ по строительству и для комплектации объекта оборудованием 
в утвержденной смете на 2016 год предусмотрено средств - 35 387,214 тыс. рублей.        </t>
    </r>
    <r>
      <rPr>
        <b/>
        <i/>
        <sz val="8"/>
        <color theme="1"/>
        <rFont val="Times New Roman"/>
        <family val="1"/>
        <charset val="204"/>
      </rPr>
      <t xml:space="preserve">  </t>
    </r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</si>
  <si>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
Затраты на подключение к электросетям, водоснабжению, водоотведению составляет 121,48179 тыс.руб. 
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рублей.
Стоимость работ по строительству объекта - 210 948 416,06 руб.</t>
  </si>
  <si>
    <r>
      <t xml:space="preserve">Проектирование и строительство объектов реализуется в рамках муниципальной программы "Управление муниципальным имуществом и земельными рессурсами 
в г. Сургуте на 2014-2030 годы"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№14 от 07.02.14 до 07.05.16г.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с  ООО СК "СОК"  № 1/2014 от 03.02.2014 , сумма по контракту - 517 700,0 тыс.рублей, сумма выполненных и оплаченных в 2014 году работ  - 416 568,41963 тыс.рублей. Срок выполнения работ по контракту - 15.12.2015г. Процент готовности объекта - 100 %. Ориентировочная дата ввода объекта в эксплуатацию - июнь 2016 года.
Оплата за осуществление технологического присоединения объекта к электрическим сетям в размере 7,79036 тыс. рублей по договору от 28.02.2013 г. № 46/2013/ТП  произведена в декабре 2015 года.  
Срок размещения извещений о проведении закупок у единственного исполнителя на оказание услуг по подключению объекта, согласно утвержденного плана-графика перенесен на декабрь 2015 г. в связи с согласованием заявок на присоединение  в СГМУП "Горводоканал" (решался вопрос о точке присоединения).  
Согласно предоставленных СГМУП "Горводоканал" договоров, стоимость подключения объекта к сетям водоотведения составила - 2 661, 71990 тыс рублей, к сетям холодного водоснабжения  - 1 625,58630 тыс. рублей. Работы по подключению (технологическому присоединению) выполнены и оплачены.
По результатам проведенных в сентябре - декабре 2015  аукционов на право заключения контрактов на поставку оборудования для комплектации и ввода в эксплуатацию объекта было заключено 72 муниципальных контракта на общую сумму 393278,81257 тыс. рублей,  7-мь аукционов на сумму 8 594,01940 тыс. рублей не состоялись (из них: по  6-ти аукционам - не подано ни одной заявки, по 1-му аукциону - отказ Поставщика от подписания контракта), один контракт планируется к расторжению на сумму 63 600,837 тыс.рублей. Сроки поставки оборудования - декабрь. Экономия по итогам проведенных торгов составила 59 082,68394  тыс.рублей.                                                                                                                                                                                                                          Потребность на 2016 год составляет 162038,73976 тыс.рублей, в том числе: приобретение и установка жалюзи - 2816,29345 тыс.руб.; приобретение и установка системы видеонаблюдения - 4760,01188 тыс.руб.; для повторного проведения аукционов для комплектации и ввода объекта в эксплуатацию (недобросовестные поставщики) - 64243,270 тыс.руб.; повторное проведение несостоявщихся аукционов - 8594,01940 тыс.рублей.; для исполнения принятых обязательств (по заключенным контрактам) - 81625,14503 тыс.руб. 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</si>
  <si>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Между МКУ "УКС" и ООО "СУ-14" заключен Муниципальный контракт от 14.10.2014 
№ 17/2014. Срок исполнения - 15.12.2015.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№227 от 20.12.13 до 20.04.16г. </t>
    </r>
    <r>
      <rPr>
        <sz val="8"/>
        <color theme="1"/>
        <rFont val="Times New Roman"/>
        <family val="1"/>
        <charset val="204"/>
      </rPr>
      <t xml:space="preserve">  
Готовность объекта 100% . Выполнены следующие виды работ: подготовка территории стр-ва, общестроительные р-ты, благоустройство территории, инженерные сети и сооружения водоснабжения и водоотведения, теплоснабжения и газоснабжения. Выполняются отделочные работы, монтаж внутренних инженерных сетей (электромонтажные, вентиляционные). Начало проведения итоговой проверки Службы жилищного и строительного надзора ХМАО-Югры (Жилстройнадзор Югры) 20 декабря 2015 года. Ориентировочный срок ввода объекта в эксплуатацию 20-25 января 2016 года.
В соответствии с  дополнительным соглашением №1 к Соглашению № 06/15.0257 от 29.06.2015  о предоставлении субсидии на софинансирование расходных обязательств по модернизации региональной системы дошкольного образования  размер субсидии из федерального бюджета состовляет 129 034, 200  тыс. руб. Период предоставления субсидии  июль - декабрь 2015.  В соответствии с утвержденным планом организационных мероприятий по вводу в эксплуатацию и оформлению правоустанавливающих документов объекта, постановка объекта на кадастровый учет и государственную регистрацию права муниципальной собственности запланировано на январь 2016 года, передача объекта балансодержателю первая декада февраля 2016 года. 
</t>
    </r>
    <r>
      <rPr>
        <b/>
        <i/>
        <sz val="8"/>
        <color theme="1"/>
        <rFont val="Times New Roman"/>
        <family val="1"/>
        <charset val="204"/>
      </rPr>
      <t/>
    </r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</si>
  <si>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строительство: от 29.04.2014 № ru86310000-60 до 30.09.15.
</t>
    </r>
    <r>
      <rPr>
        <sz val="8"/>
        <color theme="1"/>
        <rFont val="Times New Roman"/>
        <family val="1"/>
        <charset val="204"/>
      </rPr>
      <t>Дата начала строительства - 29.04.2014 г.
СМР: Степень готовности: общая 78% (Наружные сети - 100%, земляные работы - 100%, свайное основание - 100%, ростверк - 100%, ФБС - 100%, коробка - 100%, внутренние системы отопления - 100%, внутренние системы водоснабжения-50%, монтаж оборудования бассейна - 20%) благоустройство-12%.
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2015-2017 годы предусмотрены средства в бюджете ХМАО  на выкуп построенных объектов в муниципальную собственность. 
Планируемый ввод в эксплуатацию конец II квартала 2016 года.</t>
    </r>
  </si>
  <si>
    <t>Приобретение 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Нежилое помещение передано в муниципальную собственность. Свидетельство
о государственной регистрации № 86-АБ 959129 на нежилое помещение, общей площадью 19,8 кв.м, этаж 1.
В ДОиМП ХМАО - Югры направлено письмо от 28.09.2015 № 01-11-6465/15-0-0 о внесении изменений в приложение №т 6 "Перечень объектов капитального строительства на 2014-2020 годы, предназначенных для размещения муниципальных образовательных организаций". 
Постановлением № 410-п от 13.11.2015 по объекту "Встроенно-пристроенное помещение 
по ул.Профсоюзов, д.38" изменение в части уменьшения мощности  на 83 
и срок строительства на 2013-2017.
Выполнен расчет стоимости капитального ремонта. Разработанно и утверждено ДО Администрации г. Сургута техническое задание по объекту: Детский сад по 
ул. Профсоюзов, д. 38 (встроенные помещения на 1-2 этажах жилого дома) Билдинг-сад на 83 места. 
От ДОиМП ХМАО - Югры получен ответ о предусмотрении  средств на проведение необходимых работ для дошкольного образовательного учреждения в бюджете муниципального образования.
В 2016 году предусмотрены бюджетные средства на выполнение  проектно-изыскательских работ.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</si>
  <si>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2015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</si>
  <si>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Внеплощадочные инженерные сети: Подключение выполнено.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>Разрешение на ввод №ru86310000-148 от 29.12.2014 г</t>
    </r>
    <r>
      <rPr>
        <sz val="8"/>
        <color theme="1"/>
        <rFont val="Times New Roman"/>
        <family val="1"/>
        <charset val="204"/>
      </rPr>
      <t>. 
Заключен договор о выкупе. Объект зарегистрирован в муниципальную собственность. 
Согласована и утверждена комплектация оборудования. Заключен   договор   аренды  муниципального имущества № 25 от 11.11.2015 между ООО «НДУ-ЦРР «ГУЛЛИВЕР» и комитетом по управлению муществом. Лицензия на осуществление образовательной деятельности до настоящего времени не получена.</t>
    </r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</si>
  <si>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на данный момент проходим согласование архитектурных и технологических решений в департаменте образования г.Сургута,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Планируемая дата ввода объекта: декабрь 2017.
Проект 50%, СМР 40%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</si>
  <si>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 разработаны планировочные решения объекта. Ввиду осложненности изменения назначения помещений под нужды Детского сада и приведения инженерных систем в соответствие данному назначению, проектирование приостановлено.
Земельный участок: Договор аренды земельного участка под комплексное освоение
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
по ул.И.Каролинского, обеспеченного всеми инженерными сетями.
 Ввиду отсутствия возможности привлечения банковского финансирования, строительство объекта в 2015 году начато не будет.
Ориентировочный срок начала выполнения отделочных работ и работ по мебелировке - 30.08.2016.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</si>
  <si>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
с отсутствием заявок на участие в торгах. Решением Думы города принято решение 
о предоставлениии земельного участка без торгов. Размещена информация для застройщиков рассмотреть возможность участия в реализации инвестиционных проектов строительства общеобразовательных школ.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</si>
  <si>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                                                                                                                                                № 2-1-1-0162-14.  Подключение объекта от внутриквартальных инженерных сетей, строительство которых  ведется застройщиком 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Земельный участок: договор аренды от 23.07.12 № 568, со сроком действия 
до 22.02.2017. Изменения по назначению земельного участка внесены. Кадастровый номер  
№ 86:10:0101131:41 площадь Sзем.участка=11049м2.    Внеплощадочные инженерные сети: решение вопросов проектирования  и  строительства внеплощадочных тепловых 
и  электрических сетей СГЭС.                                                                                                                                                                   </t>
    </r>
    <r>
      <rPr>
        <i/>
        <sz val="8"/>
        <color theme="1"/>
        <rFont val="Times New Roman"/>
        <family val="1"/>
        <charset val="204"/>
      </rPr>
      <t>Р</t>
    </r>
    <r>
      <rPr>
        <b/>
        <i/>
        <sz val="8"/>
        <color theme="1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color theme="1"/>
        <rFont val="Times New Roman"/>
        <family val="1"/>
        <charset val="204"/>
      </rPr>
      <t xml:space="preserve">  
Вырубка стройплощадки на 100%. Выполнена геодезическая разбивка площадки,вынос
в натуру границ земельного участка, разбивка котлована, прокладка электрического кабеля.  Строительство ограждения  площадки и подъездной дороги. 
Работы не ведутся в связи с финансовыми затруднениями.
Ориентировочная дата окончания строительства - май 2017.                                                                                                                                                                                                                           </t>
    </r>
  </si>
  <si>
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2018-2020 годы  предусмотрены средства 
в бюджете ХМАО на выкуп построенных объектов в муниципальную собственность. </t>
  </si>
  <si>
    <t xml:space="preserve">Приобретение объекта реализуется в рамках муниципальной программы "Развитие образования города Сургута на 2014-2030 годы" 
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 
и общеобразовательных учреждений» Распоряжением Администрации города от 11.09.2015 № 2222 утверждена схема земельного участка на кадастровом плане территории. ЗУ в микрорайоне 33 поставлен на государственный кадастровый учет
№ 86:10:0101240:345.
В настоящее время МКУ "УКС" г. Сургута проводится сбор исходно-разрешительной документации в целях проектирования данного объекта.
Постановлением № 410-п от 13.11.2015 утверждена мощность на 825 учащихся. Задание на проектирование подготовлено и в настоящий момент проходит процедуру согласования.
</t>
  </si>
  <si>
    <r>
      <t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Заключен инвестиционный договор № 10/2014 от 23.05.2014 ООО "Сургутстройцентр"  для реализации инвестиционного проекта по созданию объекта. Сумма договора 
291 005,000 тысяч рублей.  
В связи с   несоблюдением поставщиками условий договоров по поставке  технологического оборудования  сроки  реализации инвестиционного проекта были сорваны.</t>
    </r>
    <r>
      <rPr>
        <b/>
        <i/>
        <sz val="8"/>
        <color theme="1"/>
        <rFont val="Times New Roman"/>
        <family val="1"/>
        <charset val="204"/>
      </rPr>
      <t xml:space="preserve">
Разрешение на строительство от  № ru86310000-138 19.11.2014 до 19.11.15.</t>
    </r>
    <r>
      <rPr>
        <sz val="8"/>
        <color theme="1"/>
        <rFont val="Times New Roman"/>
        <family val="1"/>
        <charset val="204"/>
      </rPr>
      <t xml:space="preserve"> 
 В период с 23.11.2015г.по 18.12.2015 г.на основании уведомления № 549 о проведении проверки при строительстве объекта капитального строительства от 18.11.2015 проводилась проверка (оценка соответствия объекта требованиям технических регламентов (норм и правил), иных нормативных правовых актов и проектной документации).Степень готовности - 100 %.  
</t>
    </r>
    <r>
      <rPr>
        <b/>
        <i/>
        <sz val="8"/>
        <color theme="1"/>
        <rFont val="Times New Roman"/>
        <family val="1"/>
        <charset val="204"/>
      </rPr>
      <t xml:space="preserve">Разрешение на ввод объекта в эксплуатацию от 14 декабря 2015 года № 86-ru86310000-98-2015. </t>
    </r>
    <r>
      <rPr>
        <sz val="8"/>
        <color theme="1"/>
        <rFont val="Times New Roman"/>
        <family val="1"/>
        <charset val="204"/>
      </rPr>
      <t xml:space="preserve">
Средства в размере 190 489,065 тыс.руб. возмещены инвестору в декабре. Остаток средств по договору в размере 100515,935 тыс.руб. будет возмещен в 2016 году.
</t>
    </r>
  </si>
  <si>
    <t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Потребность в финансировании для строительства объекта: из окружного бюджета 
928 179,225 тыс. рублей, из местного бюджета 103 131,025 тыс. рублей.</t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</si>
  <si>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Проектирование 
и строительство автомобильных дорог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Заключен МК №03/2015 г. от 19.05.2015 с единственным исполнителем  - ООО "СК "СОК"  (по решению КСП от 15.05.2015 г. №01-27-629/15).  Стоимость по МК- 423 126,00308 тысяч  рублей, срок выполнения работ - 30.09.2016.                                                                                                                          Инженерное обеспечение мкр. 20 "А"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color theme="1"/>
        <rFont val="Times New Roman"/>
        <family val="1"/>
        <charset val="204"/>
      </rPr>
      <t xml:space="preserve">                                 
Ведутся работы по устройству земляного полотна и сетей ТВС.   Работы в октябре приняты на сумму 7999,43358 тыс.руб. Доля средств  местного бюджета оплачена. Доля средств  окружного бюджета  в размере 7199,490222 тыс. руб. будет оплачена в ноябре 2015 г. 
Готовность объекта - 19,6 %.
Согласно графика производства работ ведутся следующие работы: устройство земляного полотна, работы по устройству сетей дождевой канализации,  сетей водоснабжения и теплоснабжения, дополнительные работы по водопонижению. 
Ориентировочная дата ввода объекта в эксплуатацию октябрь 2016 года.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</si>
  <si>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тыс.руб.). Работы выполнены и оплачены.
Необходима корректировка сметной документации 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31/пр). Бюджетом городского округа  города Сургут на 2015 год  утверждены средства, необходимые для корректировки проектно - сметной документации и прохождения государственной экспертизы.                                                                                                                                                                                                                  Заключен муниципальный контракт с ОАО ИЦ "Сургутстройцена" МК №02/П-2015 от 10.07.2015 на выполнение корректировки сметной документации (87,77750 тыс. руб.). Работы выполнены и  оплаченны.
Инженерное обеспечение мкр. 43, 48.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</si>
  <si>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с 18.11.2014.                                                                                                                                                                                                                                                     Выполнены: подготовительные работы, выторфовка, вертикальная планировка (земляные работы).  По итогам повторного конкурса состоявшегося 29.04.2015 победителем конкурса признан участник ООО "Стройуслуга".  Заключен МК №01/П-2015 от 19.05.2015 на корректировку проектной документации (включены дополнительные работы по водопонижению). 
Стоимость контракта - 709,262,00\ тыс. руб.  Корректировка ПИР по бъекту выполнена.
1,18731 тыс. руб. - авансовый платёж за осуществление технологического присоединения объекта к электрическим сетям согласно договора от 17.11.2014 г. № 308/2014/ТП. 
0,550 тыс. руб. - средства для оплаты за осуществление технологического присоединения объекта к электрическим сетям согласно договора от 10.06.2015 г. №131/2015/ТП .
Заключен договор на проверку сметной документации №07/П-2015 от 28.10.2015 г. 
на сумму 26,54463 тыс. рублей. Работы выполнены и будут оплачены в декабре 2015.
Объект строительством не начат.
                              </t>
  </si>
  <si>
    <t xml:space="preserve"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годах".                                                                                       Проектно-изыскательские работы выполнялись в соответствии с заключенным МК 
с ООО "Региональный центр ценообразования, экспертизы и аудита в строительстве 
и ЖКХ" договор №11/П-2013 от 03.07.13г . Сумма по контракту 3 345,192 тысяч рублей.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Учитывая сроки предоставления заявки на размещение закупки в электронном виде 
(п. 3.3. Постановления Администрации города № 1131 от 19.02.2014 г.) -   проведение открытого конкурса на выполнение корректировки сметной документации по объекту 
в 2015 году не представляется возможным. 
2. В связи с увеличением стоимости государственной экспертизы проектной документации и результатов инженерных изысканий , пересчитонной в текущих ценах 
по состоянию на 2 кв. 2015 г. (стоимость  589 091,40 руб.), средства 2015 года, предусмотренные на заключение договора с единственным Исполнителем -не востребованы. 
3. Произведен авансовый платёж  в размере 0,21021 тыс. руб за  осуществление технологического присоединения объекта к электрическим сетям согласно договора 
от 26.12.14 г. №345/2014/ТП . 
При выделении бюджетных ассигнований в 2016 году, будут выполнены мероприятия 
по корректировке сметной документации и прохождении государственной экспертизы проектной документации.
Объект строительством не начат. 
</t>
  </si>
  <si>
    <t xml:space="preserve"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
с  ООО "Севердорпроект", МК №03/П-2014 от 09.01.2014г . Сумма по контракту - 8773,895 тыс.руб. Не освоены средства необходимые для исполнения обязательств 
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
и проекта межевания посёлка Кедровый-1. Сторонами подписано Соглашении 
о расторжении контракта от 26.06.2015г.
Заключен МК №  26/10/15 от 26.10.2015 года с единственным исполнителем 
на проведение государственной экспертизы проектной документации.
Стоимость госэкспертизы с учётом пересчёта в тек. цены по состоянию на 2 кв. 2015г. составляет 754,81296 тыс. рублей.
Предоплата произведена -100% в 2015 году.
В 2016 году фактическое окончание проведения государственной экспертизы проектной документации. </t>
  </si>
  <si>
    <t xml:space="preserve"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
ПИР выполнен в полном объеме.
Учитывая процедуру размещения закупки у единственного исполнителя заключение договора № 06/12/15 от 04.12.2015 г. на проведение государственной экспертизы проектной документации и результатов инженерных изысканий по объекту в 2015 году не предоставляется возможным.
Проект межевания территории утвержден Постановлением Администрации города № 10085 
от 29.12.2012 года.
При выделении бюджетных ассигнований в 2016 году мероприятия по проведению государственной экспертизы проектной документации будут выполнены.  </t>
  </si>
  <si>
    <r>
      <t xml:space="preserve">Проектирование и строительство систем инженерной инфраструктуры реализуется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№ru86310000-210 от 10.08.15 до 14.10.15</t>
    </r>
    <r>
      <rPr>
        <sz val="8"/>
        <color theme="1"/>
        <rFont val="Times New Roman"/>
        <family val="1"/>
        <charset val="204"/>
      </rPr>
      <t xml:space="preserve">
Работы выполняются в соответствии с заключенным муниципальным контрактом 
с ООО СК "ВОРТ" от 10.09.2014 №15/2014 г.  Сумма контракта - 101 569,68775  тыс. рублей.
Готовность объекта - 100%. 
Работы по строительству объекта завершены.
</t>
    </r>
    <r>
      <rPr>
        <b/>
        <i/>
        <sz val="8"/>
        <color theme="1"/>
        <rFont val="Times New Roman"/>
        <family val="1"/>
        <charset val="204"/>
      </rPr>
      <t xml:space="preserve">Разрешение на ввод объекта в эксплуатацию № 86-ru86310000-89-2015 от 19.11.2015 </t>
    </r>
    <r>
      <rPr>
        <sz val="8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</si>
  <si>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
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округа..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</si>
  <si>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18.02.15 до 21.10.16.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от 29.06.2015г. 
</t>
    </r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</si>
  <si>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
МК с  ООО "Стройуслуга". МК №05/П-2013 от 17.05.2013г. Сумма по договору 
7 090,25715 тыс.руб, сумма 2013г - 3 545,12857 тыс. руб. (сумма фактически выполненных в 2013 году работ составила - 2964,96228 тыс.руб). Срок выполнения работ был определен - 17.08.2014г. По результатам рассмотрения проектной документации и инженерных изысканий получено отрицательное заключение государственной экспертизы № 86-3-4-0141-14 от 22.09.2014 года. 530 475,67 рублей - остаток невостребованных средств, предусмотренных на проведение государственной  экспертизы. 
В связи с принятым решением о включении работ по ликвидации несанкционированного кладбища домашних животных, находящихся в границах объекта проектирования в состав проектной документации и для проведения повторной государственной экспертизы необходимы дополнительные средства в размере 176,44599 т.р. (30% от размера платы 
за проведение первичной гос. экспертизы). Выделение средств утверждено Решением Думы города от 30.06.2015 №745-V.
Заключен МК №  21/10/15 от 20.10.2015 года с единственным исполнителем 
на проведение государственной экспертизы проектной документации.
Стоимость закупки -  176,44599 тыс. рублей.
Порядок оплаты - 100 % предоплата. 
В 2016 году фактическое окончание проведения государственной экспертизы проектной документации. 
Произведен  авансовый платёж  за технологическое присоединение к электрическим сетям объектов согласно договора  с ООО "Сургутские электрические сети" 
от 13.03.2014г. № 48/2014/ТП в размере 5,32927 тыс. руб.</t>
  </si>
  <si>
    <t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
В результате рассмотрения схемы границ земельного участка,  Госавтоинспекция не возражает отведения земельного участка под объекты благоустройства и внутриквартальный проезд в мкр. 20 "А" с улицы Университетской.  В настоящее время   
силами ООО «Сибпромстрой - Югория» работы по строительству внутриквартального проезда выполнены.
Планируется выкуп у единственного поставщика в соответствии с 44-ФЗ от 05.04.2013 года "О контрактной системе в сфере закупок товаров, работ, услуг для обеспечения государственных и муниципальных нужд".
Выкуп объекта  в 2015 году не осуществлен, по причине отсутствия у Продавца свидетельства о регистрации права собственности.</t>
  </si>
  <si>
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
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
ООО  "Сибпромстрой-Югория" планирует выполнить в 2016 году.    
</t>
  </si>
  <si>
    <r>
  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2014-2030 годы"    
Строительные работы выполняются согласно инвестиционному договору с ООО СК "СОК" №13/2014 г. от 03.07.2014г. Сумма договора - 38 789,580 тыс. руб.  В 2014 году возмещены  затраты инвестора в сумме 21 427,852 тыс.руб.  Остаток средств по инвестиционному договору в размере 17361,728 тыс. руб. возмещен инвестору в июле 2015 г. 
</t>
    </r>
    <r>
      <rPr>
        <b/>
        <i/>
        <sz val="8"/>
        <color theme="1"/>
        <rFont val="Times New Roman"/>
        <family val="1"/>
        <charset val="204"/>
      </rPr>
      <t>Разрешение на ввод объекта в эксплуатацию от 13.07.2015 г. №86-ru86310000-46-2015</t>
    </r>
  </si>
  <si>
    <t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2014-2030 годы"
Мероприятия по реализации благоустройства и строительства проездов планируется начать в 2016 году.</t>
  </si>
  <si>
    <t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2014-2030 годы"
Мероприятия по реализации  строительства подъезда к школе планируется начать 
в 2016 году.</t>
  </si>
  <si>
    <t>Капитальный ремонт реализуется в рамках муниципальной прогрмыы "Доступная среда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"Стройуслуга" №13/П-2014 от 11.08.2014г. Сумма по контракту - 905,47883 тысяч рублей, Проектная 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</si>
  <si>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Капитальный ремонт реализуется в рамках муниципальной прогрмыы "Доступная среда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ООО "Сибпроектстрой1" №17/П-2014 от 23.12.2014 на сумму 475,01493 тыс.руб. Срок выполнения работ - 10 месяцев (23.10.2015).  Работы. выполнены и  оплачены.
</t>
  </si>
  <si>
    <t xml:space="preserve">Капитальный ремонт реализуется в рамках муниципальной прогрмыы "Доступная среда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2015г. выполнены и оплачены.
Получено заключение государственной  экспертизы ООО ИЦ «СургутСтройцена» 
от 16.09.2015 № 240 о сметной стоимости строительства.
</t>
  </si>
  <si>
    <t xml:space="preserve">Капитальный ремонт реализуется в рамках муниципальной прогрмыы "Доступная среда                                                                                                                                      г. Сургута на 2014-2030 годы" (с целью приведения 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 Выполненные работы заказчиком не приняты, 
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30.06.2015г.  
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</si>
  <si>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МК                                                                                                                                                                                                              с ООО "Стройуслуга" №15/П-2014 от 01.10.2014 на сумму 948,02323 тысяч рублей. Работы предусмотренные на 2014 год в сумме 670,550 тысяч рублей выполнены и оплачены.  
Произведена оплата за услуги ОАО ИЦ "Сургустройцена" (1,2 тысяч рублей).  
В настоящее время проектно-изыскательские работы завершены, проектная документация выдана в полном объеме, проведена финансовая экспертиза сметной документации.
                                                    </t>
  </si>
  <si>
    <t xml:space="preserve">Капитальный ремонт реализуется в рамках муниципальной программы "Доступная среда      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№43-02-1661/15) МК считается расторгнутым -  30.06.2015г.  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</si>
  <si>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Срок выполнения работ - 31.12.2014 .   Выполненные работы Заказчиком не приняты, 
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</si>
  <si>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 xml:space="preserve">Капитальный ремонт реализуется в рамках муниципальной прогрмыы "Доступная среда 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Работы выполнены и оплачены в декабре 2015г.   </t>
  </si>
  <si>
    <t xml:space="preserve">Капитальный ремонт реализуется в рамках муниципальной прогрмыы "Доступная среда 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                                      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 Работы выполнены и оплачены в декабре 2015 года.  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</si>
  <si>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11.08.2014г. Срок выполнения работ - 31.12.2014 г. 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30.06.2015г.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</si>
  <si>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   Проектно-изыскательские работы в 2015 г. выполнены и оплачены.
 </t>
  </si>
  <si>
    <t xml:space="preserve"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1. Начальная (максимальная) цена контракта - 21 226,38397 тыс. руб. По результатам проведенного аукциона победителем признан ООО "ЭКО-СИСТЕМА" с суммой 18 997,61365 тыс. руб. (протокол №ЭА-766(2) от 22.07.2015г.).  Заключен МК №27/2015
от 04.08.2015 г.  Срок завершения работ 31.10.2015 г.
Принято решение Заказчика расторгнуть  в односторонем порядке МК№27/2015 
от 06.10.2015 г. на выполнение работ по капитальному ремонту объекта.                                                                                                                                                                                                            2.Заключен МК № 55/2015 от 20.11.2015 г. на выполнение работ по капитальному ремонту крыльца на сумму 97,98484 тыс.руб. Срок выполнения работ по 15.12.2015 г.  Заключен МК № 54/2015 от 20.11.2015 г. на выполнение работ по капитальному ремонту санузлов на сумму 99,945 тыс. руб. Срок выполнения работ по 15.12.2015 г. Заключен МК № 122/2015 от 11.12.2015 г. на выполнение работ по капитальному ремонту санитарных узлов на 2 этаже. Срок выполнения работ  по 25.12.2015 г.. Заключен МК № 124/2015 от 11.12.2015 г. на выполнение работ по капитальному ремонту санитарных узлов на 1 и 3 этажах. Срок выполнения работ  по 25.12.2015 г. Все работы выполнены и оплачены в декабре.
3. Аукцион на поставку аудиторной доски  состоялся -  05.10.2015г. НМЦК - 20 240,01 тыс. руб. (Протокол №ЭА-1281(1) от 30.09.2015 г.) Заключен контракт №36 от 13.10.2015г. с ООО "Информационные технологии для всех".  на сумму 20240,01 тыс.руб.
Аукцион на поставку мебели состоялся, согласно протокола №ЭА-885(2) от 05.08.2015 г. победителем признан ООО "ЯМАЛ-ПЛАСТИК" с суммой 124,047 тыс. руб. Заключен МК №28/2015 от 17.08.2015 г. Срок поставки - до 15.09.2015 г.,экономия по итогам проведенного аукциона 14,553 тыс.руб. 
Товар поставлен и оплачен. 
Аукцион на поставку специализированной системы для детей с нарушениями опорно-двигательного аппарата состоялся, согласно протокола №ЭА-868(2) от 05.08.2015 г. победителем признан ООО "Центр слуха и речи ВЕРБОТОН-М+" с суммой 3 961,2375 тыс. руб. Заключен МК №29/2015 от 25.08.2015 г. Срок поставки - до 15.09.2015 г.
Срок поставки сорван,по причине задержки товара на таможне. Товар поставлен и оплачен в ноябре. 
</t>
  </si>
  <si>
    <t xml:space="preserve">Капитальный ремонт реализуется в рамках муниципальной прогрммы "Доступная среда 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11.08.2014г. 
Проектно-изыскательские работы в 2015 г. выполнены и оплачены,проведена экспертиза сметной документации.
</t>
  </si>
  <si>
    <t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на выполнение работ 
по капитальному ремонту объекта с ООО "ЮграСтройиндустрия" от 05.09.2014 №14/2014. Сумма по контракту 8001,35567 тысяч рублей., сумма выполненных
 и оплаченных в 2014 году работ  - 582,854 тысяч рублей. 
На основании письма Генподрядчика  от 20.07.2015г. №848 расторгнут МК 11.09.2015 по следующим причинам: 
- работы по устройству пандуса выполнить не представляется возможным, т.к. стоимость данных работ выше предусмотренной контрактом более чем на 10%; 
- стоимость строительных материалов и оборудования существенно увеличилась 
по отношению к ценам, действующим на момент заключения контракта.
Решение Заказчика об одностороннем отказе от исполнения контракта вступило в силу,
 и контракт считаться расторгнутым с 28.09.2015 г.
В декабре заключен договора № 09/П-2015 на проверку сметной документации по объекту на сумму 44,27978 тыс. руб. Работы выполнены и оплачены.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</si>
</sst>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9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/>
    <xf numFmtId="0" fontId="16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Fill="1"/>
    <xf numFmtId="0" fontId="16" fillId="5" borderId="0" xfId="0" applyFont="1" applyFill="1"/>
    <xf numFmtId="0" fontId="16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3" fontId="7" fillId="7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 wrapText="1"/>
    </xf>
    <xf numFmtId="4" fontId="11" fillId="6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4" fontId="11" fillId="7" borderId="1" xfId="0" applyNumberFormat="1" applyFont="1" applyFill="1" applyBorder="1" applyAlignment="1">
      <alignment horizontal="center" vertical="center" wrapText="1"/>
    </xf>
    <xf numFmtId="3" fontId="7" fillId="6" borderId="59" xfId="0" applyNumberFormat="1" applyFont="1" applyFill="1" applyBorder="1" applyAlignment="1">
      <alignment horizontal="left" vertical="center" wrapText="1"/>
    </xf>
    <xf numFmtId="49" fontId="7" fillId="6" borderId="12" xfId="0" applyNumberFormat="1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0" borderId="6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4" borderId="6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6" borderId="58" xfId="0" applyNumberFormat="1" applyFont="1" applyFill="1" applyBorder="1" applyAlignment="1">
      <alignment horizontal="center" vertical="center" wrapText="1"/>
    </xf>
    <xf numFmtId="49" fontId="7" fillId="6" borderId="58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1" fontId="31" fillId="0" borderId="50" xfId="0" applyNumberFormat="1" applyFont="1" applyBorder="1" applyAlignment="1">
      <alignment horizontal="center" vertical="top"/>
    </xf>
    <xf numFmtId="165" fontId="24" fillId="6" borderId="46" xfId="0" applyNumberFormat="1" applyFont="1" applyFill="1" applyBorder="1" applyAlignment="1">
      <alignment horizontal="left" vertical="top" wrapText="1"/>
    </xf>
    <xf numFmtId="165" fontId="24" fillId="6" borderId="50" xfId="0" applyNumberFormat="1" applyFont="1" applyFill="1" applyBorder="1" applyAlignment="1">
      <alignment horizontal="left" vertical="top" wrapText="1"/>
    </xf>
    <xf numFmtId="165" fontId="24" fillId="0" borderId="50" xfId="0" applyNumberFormat="1" applyFont="1" applyFill="1" applyBorder="1" applyAlignment="1">
      <alignment horizontal="left" vertical="top" wrapText="1"/>
    </xf>
    <xf numFmtId="165" fontId="26" fillId="2" borderId="50" xfId="0" applyNumberFormat="1" applyFont="1" applyFill="1" applyBorder="1" applyAlignment="1">
      <alignment horizontal="left" vertical="top"/>
    </xf>
    <xf numFmtId="165" fontId="26" fillId="0" borderId="50" xfId="0" applyNumberFormat="1" applyFont="1" applyFill="1" applyBorder="1" applyAlignment="1">
      <alignment horizontal="left" vertical="top"/>
    </xf>
    <xf numFmtId="165" fontId="26" fillId="2" borderId="50" xfId="0" applyNumberFormat="1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30" fillId="6" borderId="4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Fill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65" fontId="24" fillId="2" borderId="50" xfId="0" applyNumberFormat="1" applyFont="1" applyFill="1" applyBorder="1" applyAlignment="1">
      <alignment horizontal="left" vertical="top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4" fontId="24" fillId="7" borderId="2" xfId="0" applyNumberFormat="1" applyFont="1" applyFill="1" applyBorder="1" applyAlignment="1">
      <alignment horizontal="left" vertical="top" wrapText="1"/>
    </xf>
    <xf numFmtId="164" fontId="24" fillId="7" borderId="3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24" fillId="6" borderId="2" xfId="0" applyNumberFormat="1" applyFont="1" applyFill="1" applyBorder="1" applyAlignment="1">
      <alignment horizontal="left" vertical="top" wrapText="1"/>
    </xf>
    <xf numFmtId="4" fontId="24" fillId="6" borderId="3" xfId="0" applyNumberFormat="1" applyFont="1" applyFill="1" applyBorder="1" applyAlignment="1">
      <alignment horizontal="left" vertical="top" wrapText="1"/>
    </xf>
    <xf numFmtId="4" fontId="24" fillId="2" borderId="44" xfId="0" applyNumberFormat="1" applyFont="1" applyFill="1" applyBorder="1" applyAlignment="1">
      <alignment horizontal="left" vertical="top" wrapText="1"/>
    </xf>
    <xf numFmtId="4" fontId="24" fillId="2" borderId="46" xfId="0" applyNumberFormat="1" applyFont="1" applyFill="1" applyBorder="1" applyAlignment="1">
      <alignment horizontal="left" vertical="top" wrapText="1"/>
    </xf>
    <xf numFmtId="4" fontId="24" fillId="2" borderId="48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24" fillId="7" borderId="4" xfId="0" applyNumberFormat="1" applyFont="1" applyFill="1" applyBorder="1" applyAlignment="1">
      <alignment horizontal="left" vertical="top" wrapText="1"/>
    </xf>
    <xf numFmtId="4" fontId="24" fillId="0" borderId="44" xfId="0" applyNumberFormat="1" applyFont="1" applyFill="1" applyBorder="1" applyAlignment="1">
      <alignment horizontal="left" vertical="top" wrapText="1"/>
    </xf>
    <xf numFmtId="4" fontId="24" fillId="0" borderId="46" xfId="0" applyNumberFormat="1" applyFont="1" applyFill="1" applyBorder="1" applyAlignment="1">
      <alignment horizontal="left" vertical="top" wrapText="1"/>
    </xf>
    <xf numFmtId="4" fontId="24" fillId="0" borderId="48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2" xfId="3" applyNumberFormat="1" applyFont="1" applyFill="1" applyBorder="1" applyAlignment="1">
      <alignment horizontal="center" vertical="center"/>
    </xf>
    <xf numFmtId="4" fontId="11" fillId="0" borderId="3" xfId="3" applyNumberFormat="1" applyFont="1" applyFill="1" applyBorder="1" applyAlignment="1">
      <alignment horizontal="center" vertical="center"/>
    </xf>
    <xf numFmtId="4" fontId="24" fillId="2" borderId="7" xfId="0" applyNumberFormat="1" applyFont="1" applyFill="1" applyBorder="1" applyAlignment="1">
      <alignment horizontal="left" vertical="top" wrapText="1"/>
    </xf>
    <xf numFmtId="4" fontId="24" fillId="2" borderId="16" xfId="0" applyNumberFormat="1" applyFont="1" applyFill="1" applyBorder="1" applyAlignment="1">
      <alignment horizontal="left" vertical="top" wrapText="1"/>
    </xf>
    <xf numFmtId="4" fontId="24" fillId="2" borderId="2" xfId="0" applyNumberFormat="1" applyFont="1" applyFill="1" applyBorder="1" applyAlignment="1">
      <alignment horizontal="left" vertical="top" wrapText="1"/>
    </xf>
    <xf numFmtId="4" fontId="24" fillId="2" borderId="4" xfId="0" applyNumberFormat="1" applyFont="1" applyFill="1" applyBorder="1" applyAlignment="1">
      <alignment horizontal="left" vertical="top" wrapText="1"/>
    </xf>
    <xf numFmtId="4" fontId="24" fillId="2" borderId="3" xfId="0" applyNumberFormat="1" applyFont="1" applyFill="1" applyBorder="1" applyAlignment="1">
      <alignment horizontal="left" vertical="top" wrapText="1"/>
    </xf>
    <xf numFmtId="165" fontId="24" fillId="0" borderId="50" xfId="0" applyNumberFormat="1" applyFont="1" applyFill="1" applyBorder="1" applyAlignment="1">
      <alignment horizontal="left" vertical="top" wrapText="1"/>
    </xf>
    <xf numFmtId="4" fontId="24" fillId="2" borderId="50" xfId="0" applyNumberFormat="1" applyFont="1" applyFill="1" applyBorder="1" applyAlignment="1">
      <alignment horizontal="left" vertical="top" wrapText="1"/>
    </xf>
    <xf numFmtId="165" fontId="24" fillId="2" borderId="44" xfId="0" applyNumberFormat="1" applyFont="1" applyFill="1" applyBorder="1" applyAlignment="1">
      <alignment horizontal="left" vertical="top" wrapText="1"/>
    </xf>
    <xf numFmtId="165" fontId="24" fillId="2" borderId="48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165" fontId="24" fillId="2" borderId="46" xfId="0" applyNumberFormat="1" applyFont="1" applyFill="1" applyBorder="1" applyAlignment="1">
      <alignment horizontal="left" vertical="top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5" xfId="0" applyFont="1" applyFill="1" applyBorder="1" applyAlignment="1">
      <alignment horizontal="left" vertical="center" wrapText="1"/>
    </xf>
    <xf numFmtId="0" fontId="13" fillId="6" borderId="47" xfId="0" applyFont="1" applyFill="1" applyBorder="1" applyAlignment="1">
      <alignment horizontal="left" vertical="center" wrapText="1"/>
    </xf>
    <xf numFmtId="4" fontId="24" fillId="0" borderId="50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left" vertical="top"/>
    </xf>
    <xf numFmtId="165" fontId="24" fillId="0" borderId="44" xfId="0" applyNumberFormat="1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 wrapText="1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165" fontId="24" fillId="6" borderId="50" xfId="0" applyNumberFormat="1" applyFont="1" applyFill="1" applyBorder="1" applyAlignment="1">
      <alignment horizontal="left" vertical="top" wrapText="1"/>
    </xf>
    <xf numFmtId="0" fontId="10" fillId="6" borderId="5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7" fillId="6" borderId="43" xfId="0" applyFont="1" applyFill="1" applyBorder="1" applyAlignment="1">
      <alignment horizontal="left" vertical="center" wrapText="1"/>
    </xf>
    <xf numFmtId="0" fontId="17" fillId="6" borderId="45" xfId="0" applyFont="1" applyFill="1" applyBorder="1" applyAlignment="1">
      <alignment horizontal="left" vertical="center" wrapText="1"/>
    </xf>
    <xf numFmtId="0" fontId="17" fillId="6" borderId="4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4" fillId="0" borderId="44" xfId="0" applyNumberFormat="1" applyFont="1" applyFill="1" applyBorder="1" applyAlignment="1">
      <alignment horizontal="left" vertical="top" wrapText="1"/>
    </xf>
    <xf numFmtId="0" fontId="24" fillId="0" borderId="46" xfId="0" applyNumberFormat="1" applyFont="1" applyFill="1" applyBorder="1" applyAlignment="1">
      <alignment horizontal="left" vertical="top" wrapText="1"/>
    </xf>
    <xf numFmtId="0" fontId="24" fillId="0" borderId="48" xfId="0" applyNumberFormat="1" applyFont="1" applyFill="1" applyBorder="1" applyAlignment="1">
      <alignment horizontal="left" vertical="top" wrapText="1"/>
    </xf>
    <xf numFmtId="49" fontId="23" fillId="6" borderId="43" xfId="0" applyNumberFormat="1" applyFont="1" applyFill="1" applyBorder="1" applyAlignment="1">
      <alignment horizontal="left" vertical="center" wrapText="1"/>
    </xf>
    <xf numFmtId="49" fontId="23" fillId="6" borderId="47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3" fillId="6" borderId="43" xfId="1" applyFont="1" applyFill="1" applyBorder="1" applyAlignment="1">
      <alignment horizontal="left" vertical="center" wrapText="1"/>
    </xf>
    <xf numFmtId="0" fontId="13" fillId="6" borderId="45" xfId="1" applyFont="1" applyFill="1" applyBorder="1" applyAlignment="1">
      <alignment horizontal="left" vertical="center" wrapText="1"/>
    </xf>
    <xf numFmtId="0" fontId="13" fillId="6" borderId="47" xfId="1" applyFont="1" applyFill="1" applyBorder="1" applyAlignment="1">
      <alignment horizontal="left" vertical="center" wrapText="1"/>
    </xf>
    <xf numFmtId="49" fontId="13" fillId="6" borderId="49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7" fillId="6" borderId="43" xfId="0" applyNumberFormat="1" applyFont="1" applyFill="1" applyBorder="1" applyAlignment="1">
      <alignment horizontal="left" vertical="center" wrapText="1"/>
    </xf>
    <xf numFmtId="49" fontId="17" fillId="6" borderId="45" xfId="0" applyNumberFormat="1" applyFont="1" applyFill="1" applyBorder="1" applyAlignment="1">
      <alignment horizontal="left" vertical="center" wrapText="1"/>
    </xf>
    <xf numFmtId="49" fontId="17" fillId="6" borderId="47" xfId="0" applyNumberFormat="1" applyFont="1" applyFill="1" applyBorder="1" applyAlignment="1">
      <alignment horizontal="left" vertical="center" wrapText="1"/>
    </xf>
    <xf numFmtId="0" fontId="10" fillId="2" borderId="4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31" fillId="0" borderId="48" xfId="0" applyNumberFormat="1" applyFont="1" applyFill="1" applyBorder="1" applyAlignment="1">
      <alignment horizontal="left" vertical="top" wrapText="1"/>
    </xf>
    <xf numFmtId="0" fontId="23" fillId="6" borderId="43" xfId="0" applyNumberFormat="1" applyFont="1" applyFill="1" applyBorder="1" applyAlignment="1">
      <alignment horizontal="left" vertical="center" wrapText="1"/>
    </xf>
    <xf numFmtId="0" fontId="23" fillId="6" borderId="47" xfId="0" applyNumberFormat="1" applyFont="1" applyFill="1" applyBorder="1" applyAlignment="1">
      <alignment horizontal="left" vertical="center" wrapText="1"/>
    </xf>
    <xf numFmtId="4" fontId="24" fillId="0" borderId="48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top" wrapText="1"/>
    </xf>
    <xf numFmtId="0" fontId="31" fillId="2" borderId="46" xfId="0" applyFont="1" applyFill="1" applyBorder="1" applyAlignment="1">
      <alignment horizontal="center" vertical="top" wrapText="1"/>
    </xf>
    <xf numFmtId="0" fontId="31" fillId="2" borderId="48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49" fontId="10" fillId="2" borderId="49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9" fontId="17" fillId="6" borderId="49" xfId="0" applyNumberFormat="1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49" fontId="24" fillId="0" borderId="50" xfId="0" applyNumberFormat="1" applyFont="1" applyFill="1" applyBorder="1" applyAlignment="1">
      <alignment horizontal="left" vertical="top" wrapText="1"/>
    </xf>
    <xf numFmtId="164" fontId="24" fillId="4" borderId="44" xfId="0" applyNumberFormat="1" applyFont="1" applyFill="1" applyBorder="1" applyAlignment="1">
      <alignment horizontal="left" vertical="top" wrapText="1"/>
    </xf>
    <xf numFmtId="164" fontId="24" fillId="4" borderId="46" xfId="0" applyNumberFormat="1" applyFont="1" applyFill="1" applyBorder="1" applyAlignment="1">
      <alignment horizontal="left" vertical="top" wrapText="1"/>
    </xf>
    <xf numFmtId="0" fontId="6" fillId="2" borderId="4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0" xfId="0" applyFont="1" applyFill="1" applyBorder="1" applyAlignment="1">
      <alignment horizontal="center" vertical="top" wrapText="1"/>
    </xf>
    <xf numFmtId="165" fontId="24" fillId="6" borderId="44" xfId="0" applyNumberFormat="1" applyFont="1" applyFill="1" applyBorder="1" applyAlignment="1">
      <alignment horizontal="left" vertical="top" wrapText="1"/>
    </xf>
    <xf numFmtId="165" fontId="24" fillId="6" borderId="46" xfId="0" applyNumberFormat="1" applyFont="1" applyFill="1" applyBorder="1" applyAlignment="1">
      <alignment horizontal="left" vertical="top" wrapText="1"/>
    </xf>
    <xf numFmtId="165" fontId="24" fillId="6" borderId="48" xfId="0" applyNumberFormat="1" applyFont="1" applyFill="1" applyBorder="1" applyAlignment="1">
      <alignment horizontal="left" vertical="top" wrapText="1"/>
    </xf>
    <xf numFmtId="0" fontId="24" fillId="2" borderId="44" xfId="0" applyFont="1" applyFill="1" applyBorder="1" applyAlignment="1">
      <alignment horizontal="left" vertical="top" wrapText="1"/>
    </xf>
    <xf numFmtId="0" fontId="24" fillId="2" borderId="46" xfId="0" applyFont="1" applyFill="1" applyBorder="1" applyAlignment="1">
      <alignment horizontal="left" vertical="top" wrapText="1"/>
    </xf>
    <xf numFmtId="0" fontId="24" fillId="2" borderId="48" xfId="0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7" fillId="6" borderId="43" xfId="0" applyNumberFormat="1" applyFont="1" applyFill="1" applyBorder="1" applyAlignment="1">
      <alignment horizontal="left" vertical="center" wrapText="1"/>
    </xf>
    <xf numFmtId="0" fontId="17" fillId="6" borderId="45" xfId="0" applyNumberFormat="1" applyFont="1" applyFill="1" applyBorder="1" applyAlignment="1">
      <alignment horizontal="left" vertical="center" wrapText="1"/>
    </xf>
    <xf numFmtId="0" fontId="17" fillId="6" borderId="47" xfId="0" applyNumberFormat="1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17" fillId="6" borderId="56" xfId="0" applyFont="1" applyFill="1" applyBorder="1" applyAlignment="1">
      <alignment horizontal="left" vertical="center" wrapText="1"/>
    </xf>
    <xf numFmtId="0" fontId="17" fillId="6" borderId="57" xfId="0" applyFont="1" applyFill="1" applyBorder="1" applyAlignment="1">
      <alignment horizontal="left" vertical="center" wrapText="1"/>
    </xf>
    <xf numFmtId="49" fontId="23" fillId="6" borderId="45" xfId="0" applyNumberFormat="1" applyFont="1" applyFill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49" fontId="17" fillId="6" borderId="51" xfId="0" applyNumberFormat="1" applyFont="1" applyFill="1" applyBorder="1" applyAlignment="1">
      <alignment horizontal="left" vertical="center" wrapText="1"/>
    </xf>
    <xf numFmtId="49" fontId="17" fillId="6" borderId="52" xfId="0" applyNumberFormat="1" applyFont="1" applyFill="1" applyBorder="1" applyAlignment="1">
      <alignment horizontal="left" vertical="center" wrapText="1"/>
    </xf>
    <xf numFmtId="49" fontId="17" fillId="6" borderId="53" xfId="0" applyNumberFormat="1" applyFont="1" applyFill="1" applyBorder="1" applyAlignment="1">
      <alignment horizontal="left" vertical="center" wrapText="1"/>
    </xf>
    <xf numFmtId="0" fontId="17" fillId="6" borderId="49" xfId="1" applyFont="1" applyFill="1" applyBorder="1" applyAlignment="1">
      <alignment horizontal="left" vertical="center" wrapText="1"/>
    </xf>
    <xf numFmtId="4" fontId="17" fillId="6" borderId="43" xfId="0" applyNumberFormat="1" applyFont="1" applyFill="1" applyBorder="1" applyAlignment="1">
      <alignment horizontal="left" vertical="center" wrapText="1"/>
    </xf>
    <xf numFmtId="4" fontId="25" fillId="6" borderId="45" xfId="0" applyNumberFormat="1" applyFont="1" applyFill="1" applyBorder="1" applyAlignment="1">
      <alignment horizontal="left" vertical="center" wrapText="1"/>
    </xf>
    <xf numFmtId="4" fontId="25" fillId="6" borderId="47" xfId="0" applyNumberFormat="1" applyFont="1" applyFill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" fontId="24" fillId="2" borderId="8" xfId="0" applyNumberFormat="1" applyFont="1" applyFill="1" applyBorder="1" applyAlignment="1">
      <alignment horizontal="left" vertical="top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7" fillId="6" borderId="43" xfId="1" applyNumberFormat="1" applyFont="1" applyFill="1" applyBorder="1" applyAlignment="1">
      <alignment horizontal="left" vertical="center" wrapText="1"/>
    </xf>
    <xf numFmtId="0" fontId="17" fillId="6" borderId="47" xfId="1" applyNumberFormat="1" applyFont="1" applyFill="1" applyBorder="1" applyAlignment="1">
      <alignment horizontal="left" vertical="center" wrapText="1"/>
    </xf>
    <xf numFmtId="4" fontId="24" fillId="2" borderId="48" xfId="0" applyNumberFormat="1" applyFont="1" applyFill="1" applyBorder="1" applyAlignment="1">
      <alignment horizontal="left" vertical="top"/>
    </xf>
    <xf numFmtId="0" fontId="6" fillId="0" borderId="5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3" fillId="6" borderId="2" xfId="1" applyNumberFormat="1" applyFont="1" applyFill="1" applyBorder="1" applyAlignment="1">
      <alignment horizontal="left" vertical="center" wrapText="1"/>
    </xf>
    <xf numFmtId="0" fontId="23" fillId="6" borderId="3" xfId="1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left" vertical="top" wrapText="1"/>
    </xf>
    <xf numFmtId="4" fontId="7" fillId="6" borderId="3" xfId="0" applyNumberFormat="1" applyFont="1" applyFill="1" applyBorder="1" applyAlignment="1">
      <alignment horizontal="left" vertical="top" wrapText="1"/>
    </xf>
    <xf numFmtId="0" fontId="7" fillId="6" borderId="2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406"/>
  <sheetViews>
    <sheetView tabSelected="1" view="pageBreakPreview" topLeftCell="E124" zoomScale="90" zoomScaleNormal="90" zoomScaleSheetLayoutView="90" zoomScalePageLayoutView="70" workbookViewId="0">
      <selection activeCell="M122" sqref="M122:M124"/>
    </sheetView>
  </sheetViews>
  <sheetFormatPr defaultColWidth="9.140625" defaultRowHeight="15" x14ac:dyDescent="0.25"/>
  <cols>
    <col min="1" max="1" width="24.7109375" style="135" customWidth="1"/>
    <col min="2" max="2" width="13.5703125" style="10" customWidth="1"/>
    <col min="3" max="3" width="9.42578125" style="12" customWidth="1"/>
    <col min="4" max="4" width="15.42578125" style="10" customWidth="1"/>
    <col min="5" max="5" width="12.7109375" style="12" customWidth="1"/>
    <col min="6" max="6" width="14" style="165" customWidth="1"/>
    <col min="7" max="7" width="15.42578125" style="158" customWidth="1"/>
    <col min="8" max="8" width="14" style="159" customWidth="1"/>
    <col min="9" max="9" width="13.28515625" style="159" customWidth="1"/>
    <col min="10" max="10" width="13.5703125" style="160" customWidth="1"/>
    <col min="11" max="11" width="13.85546875" style="159" customWidth="1"/>
    <col min="12" max="12" width="12.85546875" style="159" customWidth="1"/>
    <col min="13" max="13" width="64.28515625" style="127" customWidth="1"/>
    <col min="14" max="14" width="21.42578125" style="3" customWidth="1"/>
    <col min="15" max="15" width="29.28515625" style="3" customWidth="1"/>
    <col min="16" max="16384" width="9.140625" style="3"/>
  </cols>
  <sheetData>
    <row r="1" spans="1:15" x14ac:dyDescent="0.25">
      <c r="F1" s="158"/>
    </row>
    <row r="2" spans="1:15" x14ac:dyDescent="0.25">
      <c r="A2" s="301" t="s">
        <v>225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5" ht="0.75" customHeigh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5" ht="16.5" x14ac:dyDescent="0.25">
      <c r="A4" s="302" t="s">
        <v>437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5" ht="15.75" x14ac:dyDescent="0.25">
      <c r="A5" s="310" t="s">
        <v>532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</row>
    <row r="6" spans="1:15" ht="14.25" customHeight="1" thickBot="1" x14ac:dyDescent="0.3">
      <c r="A6" s="302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</row>
    <row r="7" spans="1:15" ht="19.5" customHeight="1" x14ac:dyDescent="0.25">
      <c r="A7" s="316" t="s">
        <v>533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8"/>
    </row>
    <row r="8" spans="1:15" s="8" customFormat="1" ht="15" customHeight="1" x14ac:dyDescent="0.15">
      <c r="A8" s="311" t="s">
        <v>42</v>
      </c>
      <c r="B8" s="309" t="s">
        <v>8</v>
      </c>
      <c r="C8" s="309" t="s">
        <v>9</v>
      </c>
      <c r="D8" s="309" t="s">
        <v>216</v>
      </c>
      <c r="E8" s="305" t="s">
        <v>430</v>
      </c>
      <c r="F8" s="304" t="s">
        <v>429</v>
      </c>
      <c r="G8" s="206" t="s">
        <v>431</v>
      </c>
      <c r="H8" s="315" t="s">
        <v>434</v>
      </c>
      <c r="I8" s="314" t="s">
        <v>43</v>
      </c>
      <c r="J8" s="314"/>
      <c r="K8" s="314"/>
      <c r="L8" s="314"/>
      <c r="M8" s="306" t="s">
        <v>80</v>
      </c>
    </row>
    <row r="9" spans="1:15" s="8" customFormat="1" ht="30" customHeight="1" x14ac:dyDescent="0.15">
      <c r="A9" s="312"/>
      <c r="B9" s="309"/>
      <c r="C9" s="309"/>
      <c r="D9" s="309"/>
      <c r="E9" s="305"/>
      <c r="F9" s="304"/>
      <c r="G9" s="207"/>
      <c r="H9" s="315"/>
      <c r="I9" s="304" t="s">
        <v>44</v>
      </c>
      <c r="J9" s="303" t="s">
        <v>45</v>
      </c>
      <c r="K9" s="304" t="s">
        <v>432</v>
      </c>
      <c r="L9" s="304" t="s">
        <v>433</v>
      </c>
      <c r="M9" s="307"/>
    </row>
    <row r="10" spans="1:15" s="8" customFormat="1" ht="54" customHeight="1" x14ac:dyDescent="0.15">
      <c r="A10" s="313"/>
      <c r="B10" s="309"/>
      <c r="C10" s="309"/>
      <c r="D10" s="309"/>
      <c r="E10" s="305"/>
      <c r="F10" s="304"/>
      <c r="G10" s="208"/>
      <c r="H10" s="315"/>
      <c r="I10" s="304"/>
      <c r="J10" s="303"/>
      <c r="K10" s="304"/>
      <c r="L10" s="304"/>
      <c r="M10" s="308"/>
    </row>
    <row r="11" spans="1:15" s="9" customFormat="1" ht="13.5" customHeight="1" x14ac:dyDescent="0.15">
      <c r="A11" s="136">
        <v>1</v>
      </c>
      <c r="B11" s="66">
        <v>2</v>
      </c>
      <c r="C11" s="66">
        <v>3</v>
      </c>
      <c r="D11" s="66">
        <v>4</v>
      </c>
      <c r="E11" s="67">
        <v>5</v>
      </c>
      <c r="F11" s="161">
        <v>6</v>
      </c>
      <c r="G11" s="162">
        <v>7</v>
      </c>
      <c r="H11" s="162">
        <v>8</v>
      </c>
      <c r="I11" s="161">
        <v>9</v>
      </c>
      <c r="J11" s="163">
        <v>10</v>
      </c>
      <c r="K11" s="161">
        <v>11</v>
      </c>
      <c r="L11" s="161">
        <v>12</v>
      </c>
      <c r="M11" s="128">
        <v>13</v>
      </c>
    </row>
    <row r="12" spans="1:15" ht="18.75" x14ac:dyDescent="0.25">
      <c r="A12" s="319" t="s">
        <v>10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1"/>
    </row>
    <row r="13" spans="1:15" ht="66.75" customHeight="1" x14ac:dyDescent="0.25">
      <c r="A13" s="298" t="s">
        <v>438</v>
      </c>
      <c r="B13" s="189" t="s">
        <v>235</v>
      </c>
      <c r="C13" s="297" t="s">
        <v>83</v>
      </c>
      <c r="D13" s="176" t="s">
        <v>70</v>
      </c>
      <c r="E13" s="62" t="s">
        <v>46</v>
      </c>
      <c r="F13" s="144">
        <v>658704280.12</v>
      </c>
      <c r="G13" s="144">
        <v>263856431.76999998</v>
      </c>
      <c r="H13" s="144">
        <v>416285624</v>
      </c>
      <c r="I13" s="144">
        <v>146859023</v>
      </c>
      <c r="J13" s="144">
        <v>269426601</v>
      </c>
      <c r="K13" s="144"/>
      <c r="L13" s="144"/>
      <c r="M13" s="226" t="s">
        <v>546</v>
      </c>
    </row>
    <row r="14" spans="1:15" ht="326.25" customHeight="1" x14ac:dyDescent="0.25">
      <c r="A14" s="298"/>
      <c r="B14" s="190"/>
      <c r="C14" s="297"/>
      <c r="D14" s="176"/>
      <c r="E14" s="62" t="s">
        <v>84</v>
      </c>
      <c r="F14" s="144">
        <v>588183865.58000004</v>
      </c>
      <c r="G14" s="144">
        <v>232426237.16</v>
      </c>
      <c r="H14" s="32">
        <v>373800000</v>
      </c>
      <c r="I14" s="144">
        <v>124392700</v>
      </c>
      <c r="J14" s="141">
        <v>249407300</v>
      </c>
      <c r="K14" s="30"/>
      <c r="L14" s="141"/>
      <c r="M14" s="240"/>
      <c r="O14" s="15"/>
    </row>
    <row r="15" spans="1:15" ht="312.75" customHeight="1" x14ac:dyDescent="0.25">
      <c r="A15" s="298"/>
      <c r="B15" s="191"/>
      <c r="C15" s="297"/>
      <c r="D15" s="176"/>
      <c r="E15" s="62" t="s">
        <v>47</v>
      </c>
      <c r="F15" s="144">
        <v>70520414.540000007</v>
      </c>
      <c r="G15" s="144">
        <v>31430194.609999999</v>
      </c>
      <c r="H15" s="32">
        <v>42485624</v>
      </c>
      <c r="I15" s="144">
        <v>22466323</v>
      </c>
      <c r="J15" s="141">
        <v>20019301</v>
      </c>
      <c r="K15" s="30"/>
      <c r="L15" s="141"/>
      <c r="M15" s="227"/>
    </row>
    <row r="16" spans="1:15" ht="46.5" customHeight="1" x14ac:dyDescent="0.25">
      <c r="A16" s="282" t="s">
        <v>78</v>
      </c>
      <c r="B16" s="283" t="s">
        <v>129</v>
      </c>
      <c r="C16" s="283" t="s">
        <v>77</v>
      </c>
      <c r="D16" s="283" t="s">
        <v>76</v>
      </c>
      <c r="E16" s="63" t="s">
        <v>46</v>
      </c>
      <c r="F16" s="31">
        <v>184249643</v>
      </c>
      <c r="G16" s="31">
        <v>6016560</v>
      </c>
      <c r="H16" s="32"/>
      <c r="I16" s="164"/>
      <c r="J16" s="164"/>
      <c r="K16" s="164"/>
      <c r="L16" s="164"/>
      <c r="M16" s="347" t="s">
        <v>505</v>
      </c>
    </row>
    <row r="17" spans="1:13" ht="134.25" customHeight="1" x14ac:dyDescent="0.25">
      <c r="A17" s="282"/>
      <c r="B17" s="284"/>
      <c r="C17" s="284"/>
      <c r="D17" s="284"/>
      <c r="E17" s="63" t="s">
        <v>127</v>
      </c>
      <c r="F17" s="31">
        <v>165824679</v>
      </c>
      <c r="G17" s="31">
        <v>5414904</v>
      </c>
      <c r="H17" s="32"/>
      <c r="I17" s="165"/>
      <c r="J17" s="141"/>
      <c r="K17" s="141"/>
      <c r="L17" s="141"/>
      <c r="M17" s="348"/>
    </row>
    <row r="18" spans="1:13" ht="115.5" customHeight="1" x14ac:dyDescent="0.25">
      <c r="A18" s="282"/>
      <c r="B18" s="285"/>
      <c r="C18" s="285"/>
      <c r="D18" s="285"/>
      <c r="E18" s="63" t="s">
        <v>52</v>
      </c>
      <c r="F18" s="31">
        <v>18424964</v>
      </c>
      <c r="G18" s="31">
        <v>601656</v>
      </c>
      <c r="H18" s="32"/>
      <c r="I18" s="165"/>
      <c r="J18" s="141"/>
      <c r="K18" s="141"/>
      <c r="L18" s="141"/>
      <c r="M18" s="349"/>
    </row>
    <row r="19" spans="1:13" ht="72" customHeight="1" x14ac:dyDescent="0.25">
      <c r="A19" s="241" t="s">
        <v>49</v>
      </c>
      <c r="B19" s="184" t="s">
        <v>130</v>
      </c>
      <c r="C19" s="184" t="s">
        <v>193</v>
      </c>
      <c r="D19" s="184" t="s">
        <v>20</v>
      </c>
      <c r="E19" s="18" t="s">
        <v>46</v>
      </c>
      <c r="F19" s="31">
        <v>482898130</v>
      </c>
      <c r="G19" s="31">
        <v>8700000</v>
      </c>
      <c r="H19" s="32"/>
      <c r="I19" s="165"/>
      <c r="J19" s="144"/>
      <c r="K19" s="31"/>
      <c r="L19" s="31"/>
      <c r="M19" s="226" t="s">
        <v>547</v>
      </c>
    </row>
    <row r="20" spans="1:13" ht="108.75" customHeight="1" x14ac:dyDescent="0.25">
      <c r="A20" s="242"/>
      <c r="B20" s="185"/>
      <c r="C20" s="185"/>
      <c r="D20" s="185"/>
      <c r="E20" s="18" t="s">
        <v>48</v>
      </c>
      <c r="F20" s="31">
        <v>434608317</v>
      </c>
      <c r="G20" s="31">
        <v>7830000</v>
      </c>
      <c r="H20" s="32"/>
      <c r="I20" s="165"/>
      <c r="J20" s="141"/>
      <c r="K20" s="30"/>
      <c r="L20" s="31"/>
      <c r="M20" s="240"/>
    </row>
    <row r="21" spans="1:13" ht="177" customHeight="1" x14ac:dyDescent="0.25">
      <c r="A21" s="243"/>
      <c r="B21" s="186"/>
      <c r="C21" s="186"/>
      <c r="D21" s="186"/>
      <c r="E21" s="19" t="s">
        <v>47</v>
      </c>
      <c r="F21" s="31">
        <v>48289813</v>
      </c>
      <c r="G21" s="31">
        <v>870000</v>
      </c>
      <c r="H21" s="32"/>
      <c r="I21" s="165"/>
      <c r="J21" s="141"/>
      <c r="K21" s="30"/>
      <c r="L21" s="31"/>
      <c r="M21" s="227"/>
    </row>
    <row r="22" spans="1:13" ht="182.25" customHeight="1" x14ac:dyDescent="0.25">
      <c r="A22" s="126" t="s">
        <v>227</v>
      </c>
      <c r="B22" s="85" t="s">
        <v>230</v>
      </c>
      <c r="C22" s="85" t="s">
        <v>229</v>
      </c>
      <c r="D22" s="85"/>
      <c r="E22" s="84" t="s">
        <v>231</v>
      </c>
      <c r="F22" s="31"/>
      <c r="G22" s="113"/>
      <c r="H22" s="32">
        <f t="shared" ref="H22:H23" si="0">I22+J22+K22+L22</f>
        <v>19500000</v>
      </c>
      <c r="I22" s="139">
        <v>6000000</v>
      </c>
      <c r="J22" s="68">
        <v>13500000</v>
      </c>
      <c r="L22" s="166"/>
      <c r="M22" s="129" t="s">
        <v>255</v>
      </c>
    </row>
    <row r="23" spans="1:13" ht="190.5" customHeight="1" x14ac:dyDescent="0.25">
      <c r="A23" s="126" t="s">
        <v>232</v>
      </c>
      <c r="B23" s="85" t="s">
        <v>228</v>
      </c>
      <c r="C23" s="85" t="s">
        <v>229</v>
      </c>
      <c r="D23" s="85"/>
      <c r="E23" s="84" t="s">
        <v>231</v>
      </c>
      <c r="F23" s="31"/>
      <c r="G23" s="31"/>
      <c r="H23" s="32">
        <f t="shared" si="0"/>
        <v>12500000</v>
      </c>
      <c r="I23" s="141">
        <v>3000000</v>
      </c>
      <c r="J23" s="30">
        <v>9500000</v>
      </c>
      <c r="L23" s="31"/>
      <c r="M23" s="130" t="s">
        <v>502</v>
      </c>
    </row>
    <row r="24" spans="1:13" ht="38.25" customHeight="1" x14ac:dyDescent="0.25">
      <c r="A24" s="273" t="s">
        <v>250</v>
      </c>
      <c r="B24" s="275" t="s">
        <v>207</v>
      </c>
      <c r="C24" s="275">
        <v>2016</v>
      </c>
      <c r="D24" s="277" t="s">
        <v>55</v>
      </c>
      <c r="E24" s="20" t="s">
        <v>46</v>
      </c>
      <c r="F24" s="144">
        <v>74850000</v>
      </c>
      <c r="G24" s="32"/>
      <c r="H24" s="32">
        <v>74850000</v>
      </c>
      <c r="I24" s="139"/>
      <c r="J24" s="139">
        <v>74850000</v>
      </c>
      <c r="K24" s="164"/>
      <c r="L24" s="139"/>
      <c r="M24" s="226" t="s">
        <v>548</v>
      </c>
    </row>
    <row r="25" spans="1:13" ht="114.75" customHeight="1" x14ac:dyDescent="0.25">
      <c r="A25" s="274"/>
      <c r="B25" s="276"/>
      <c r="C25" s="276"/>
      <c r="D25" s="278"/>
      <c r="E25" s="20" t="s">
        <v>52</v>
      </c>
      <c r="F25" s="144">
        <v>74850000</v>
      </c>
      <c r="G25" s="32"/>
      <c r="H25" s="32">
        <v>74850000</v>
      </c>
      <c r="I25" s="141"/>
      <c r="J25" s="141">
        <v>74850000</v>
      </c>
      <c r="K25" s="164"/>
      <c r="L25" s="139"/>
      <c r="M25" s="227"/>
    </row>
    <row r="26" spans="1:13" ht="63.75" customHeight="1" x14ac:dyDescent="0.25">
      <c r="A26" s="294" t="s">
        <v>177</v>
      </c>
      <c r="B26" s="275" t="s">
        <v>206</v>
      </c>
      <c r="C26" s="275">
        <v>2016</v>
      </c>
      <c r="D26" s="277" t="s">
        <v>55</v>
      </c>
      <c r="E26" s="20" t="s">
        <v>46</v>
      </c>
      <c r="F26" s="144">
        <v>74850000</v>
      </c>
      <c r="G26" s="32"/>
      <c r="H26" s="32">
        <v>74850000</v>
      </c>
      <c r="I26" s="139"/>
      <c r="J26" s="139">
        <v>74850000</v>
      </c>
      <c r="K26" s="139"/>
      <c r="L26" s="139"/>
      <c r="M26" s="226" t="s">
        <v>549</v>
      </c>
    </row>
    <row r="27" spans="1:13" ht="116.25" customHeight="1" x14ac:dyDescent="0.25">
      <c r="A27" s="295"/>
      <c r="B27" s="276"/>
      <c r="C27" s="276"/>
      <c r="D27" s="278"/>
      <c r="E27" s="20" t="s">
        <v>52</v>
      </c>
      <c r="F27" s="144">
        <v>74850000</v>
      </c>
      <c r="G27" s="32"/>
      <c r="H27" s="32">
        <v>74850000</v>
      </c>
      <c r="I27" s="139"/>
      <c r="J27" s="139">
        <v>74850000</v>
      </c>
      <c r="K27" s="139"/>
      <c r="L27" s="139"/>
      <c r="M27" s="227"/>
    </row>
    <row r="28" spans="1:13" ht="133.5" customHeight="1" x14ac:dyDescent="0.25">
      <c r="A28" s="148" t="s">
        <v>543</v>
      </c>
      <c r="B28" s="85" t="s">
        <v>205</v>
      </c>
      <c r="C28" s="86">
        <v>2015</v>
      </c>
      <c r="D28" s="85" t="s">
        <v>3</v>
      </c>
      <c r="E28" s="62" t="s">
        <v>122</v>
      </c>
      <c r="F28" s="34"/>
      <c r="G28" s="167"/>
      <c r="H28" s="32"/>
      <c r="I28" s="144"/>
      <c r="J28" s="144"/>
      <c r="K28" s="30"/>
      <c r="L28" s="141"/>
      <c r="M28" s="131" t="s">
        <v>545</v>
      </c>
    </row>
    <row r="29" spans="1:13" ht="184.5" customHeight="1" x14ac:dyDescent="0.25">
      <c r="A29" s="148" t="s">
        <v>4</v>
      </c>
      <c r="B29" s="85" t="s">
        <v>204</v>
      </c>
      <c r="C29" s="1">
        <v>2015</v>
      </c>
      <c r="D29" s="85" t="s">
        <v>251</v>
      </c>
      <c r="E29" s="64" t="s">
        <v>122</v>
      </c>
      <c r="F29" s="34"/>
      <c r="G29" s="167"/>
      <c r="H29" s="32"/>
      <c r="I29" s="144"/>
      <c r="J29" s="144"/>
      <c r="K29" s="30"/>
      <c r="L29" s="141"/>
      <c r="M29" s="131" t="s">
        <v>443</v>
      </c>
    </row>
    <row r="30" spans="1:13" ht="95.25" customHeight="1" x14ac:dyDescent="0.25">
      <c r="A30" s="298" t="s">
        <v>252</v>
      </c>
      <c r="B30" s="176"/>
      <c r="C30" s="297"/>
      <c r="D30" s="176"/>
      <c r="E30" s="19" t="s">
        <v>46</v>
      </c>
      <c r="F30" s="31">
        <v>18985025.989999998</v>
      </c>
      <c r="G30" s="168">
        <v>18985025.989999998</v>
      </c>
      <c r="H30" s="144">
        <v>18985027</v>
      </c>
      <c r="I30" s="30">
        <v>18985027</v>
      </c>
      <c r="J30" s="30"/>
      <c r="K30" s="30"/>
      <c r="L30" s="30"/>
      <c r="M30" s="226" t="s">
        <v>550</v>
      </c>
    </row>
    <row r="31" spans="1:13" ht="169.5" customHeight="1" x14ac:dyDescent="0.25">
      <c r="A31" s="298"/>
      <c r="B31" s="176"/>
      <c r="C31" s="297"/>
      <c r="D31" s="176"/>
      <c r="E31" s="75" t="s">
        <v>133</v>
      </c>
      <c r="F31" s="31"/>
      <c r="G31" s="33"/>
      <c r="H31" s="32"/>
      <c r="I31" s="30"/>
      <c r="J31" s="141"/>
      <c r="K31" s="30"/>
      <c r="L31" s="30"/>
      <c r="M31" s="240"/>
    </row>
    <row r="32" spans="1:13" ht="214.5" customHeight="1" x14ac:dyDescent="0.25">
      <c r="A32" s="298"/>
      <c r="B32" s="176"/>
      <c r="C32" s="297"/>
      <c r="D32" s="176"/>
      <c r="E32" s="19" t="s">
        <v>47</v>
      </c>
      <c r="F32" s="31">
        <v>18985025.989999998</v>
      </c>
      <c r="G32" s="33">
        <v>18985025.989999998</v>
      </c>
      <c r="H32" s="32">
        <v>18985027</v>
      </c>
      <c r="I32" s="30">
        <v>18985027</v>
      </c>
      <c r="J32" s="77"/>
      <c r="K32" s="30"/>
      <c r="L32" s="30"/>
      <c r="M32" s="227"/>
    </row>
    <row r="33" spans="1:13" ht="99.75" customHeight="1" x14ac:dyDescent="0.25">
      <c r="A33" s="241" t="s">
        <v>439</v>
      </c>
      <c r="B33" s="82"/>
      <c r="C33" s="83"/>
      <c r="D33" s="82"/>
      <c r="E33" s="74" t="s">
        <v>46</v>
      </c>
      <c r="F33" s="31">
        <v>7278964.8499999996</v>
      </c>
      <c r="G33" s="33">
        <v>1679795</v>
      </c>
      <c r="H33" s="32">
        <v>7278965</v>
      </c>
      <c r="I33" s="77">
        <v>1679795</v>
      </c>
      <c r="J33" s="30">
        <v>5599170</v>
      </c>
      <c r="K33" s="164"/>
      <c r="L33" s="30"/>
      <c r="M33" s="226" t="s">
        <v>552</v>
      </c>
    </row>
    <row r="34" spans="1:13" ht="71.25" customHeight="1" x14ac:dyDescent="0.25">
      <c r="A34" s="243"/>
      <c r="B34" s="82"/>
      <c r="C34" s="83"/>
      <c r="D34" s="82"/>
      <c r="E34" s="74" t="s">
        <v>79</v>
      </c>
      <c r="F34" s="31">
        <v>7278964.8499999996</v>
      </c>
      <c r="G34" s="33">
        <v>1679795</v>
      </c>
      <c r="H34" s="32">
        <v>7278965</v>
      </c>
      <c r="I34" s="77">
        <v>1679795</v>
      </c>
      <c r="J34" s="30">
        <v>5599170</v>
      </c>
      <c r="K34" s="164"/>
      <c r="L34" s="30"/>
      <c r="M34" s="227"/>
    </row>
    <row r="35" spans="1:13" ht="24.75" customHeight="1" x14ac:dyDescent="0.25">
      <c r="A35" s="341" t="s">
        <v>11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3"/>
    </row>
    <row r="36" spans="1:13" ht="74.25" customHeight="1" x14ac:dyDescent="0.25">
      <c r="A36" s="329" t="s">
        <v>188</v>
      </c>
      <c r="B36" s="197" t="s">
        <v>53</v>
      </c>
      <c r="C36" s="297" t="s">
        <v>38</v>
      </c>
      <c r="D36" s="176" t="s">
        <v>55</v>
      </c>
      <c r="E36" s="21" t="s">
        <v>46</v>
      </c>
      <c r="F36" s="144">
        <v>104542280</v>
      </c>
      <c r="G36" s="32">
        <v>104542280</v>
      </c>
      <c r="H36" s="32">
        <v>104542280</v>
      </c>
      <c r="I36" s="141">
        <v>104542280</v>
      </c>
      <c r="J36" s="153"/>
      <c r="K36" s="30"/>
      <c r="L36" s="141"/>
      <c r="M36" s="177" t="s">
        <v>551</v>
      </c>
    </row>
    <row r="37" spans="1:13" ht="86.25" customHeight="1" x14ac:dyDescent="0.25">
      <c r="A37" s="329"/>
      <c r="B37" s="198"/>
      <c r="C37" s="297"/>
      <c r="D37" s="176"/>
      <c r="E37" s="21" t="s">
        <v>50</v>
      </c>
      <c r="F37" s="144">
        <v>104542280</v>
      </c>
      <c r="G37" s="32">
        <v>104542280</v>
      </c>
      <c r="H37" s="32">
        <v>104542280</v>
      </c>
      <c r="I37" s="141">
        <v>104542280</v>
      </c>
      <c r="J37" s="153"/>
      <c r="K37" s="141"/>
      <c r="L37" s="141"/>
      <c r="M37" s="177"/>
    </row>
    <row r="38" spans="1:13" ht="79.5" customHeight="1" x14ac:dyDescent="0.25">
      <c r="A38" s="286" t="s">
        <v>189</v>
      </c>
      <c r="B38" s="197" t="s">
        <v>208</v>
      </c>
      <c r="C38" s="247" t="s">
        <v>36</v>
      </c>
      <c r="D38" s="197" t="s">
        <v>60</v>
      </c>
      <c r="E38" s="21" t="s">
        <v>46</v>
      </c>
      <c r="F38" s="144">
        <v>356593220.85000002</v>
      </c>
      <c r="G38" s="32">
        <v>211761047.88</v>
      </c>
      <c r="H38" s="32">
        <v>323305007</v>
      </c>
      <c r="I38" s="141">
        <v>154529207</v>
      </c>
      <c r="J38" s="141">
        <v>168775800</v>
      </c>
      <c r="K38" s="165"/>
      <c r="L38" s="141"/>
      <c r="M38" s="344" t="s">
        <v>553</v>
      </c>
    </row>
    <row r="39" spans="1:13" ht="114" customHeight="1" x14ac:dyDescent="0.25">
      <c r="A39" s="287"/>
      <c r="B39" s="198"/>
      <c r="C39" s="248"/>
      <c r="D39" s="198"/>
      <c r="E39" s="21" t="s">
        <v>37</v>
      </c>
      <c r="F39" s="144">
        <v>322376064.31</v>
      </c>
      <c r="G39" s="32">
        <v>184785499.99000001</v>
      </c>
      <c r="H39" s="32">
        <v>299406500</v>
      </c>
      <c r="I39" s="141">
        <v>139069500</v>
      </c>
      <c r="J39" s="141">
        <v>160337000</v>
      </c>
      <c r="K39" s="165"/>
      <c r="L39" s="141"/>
      <c r="M39" s="345"/>
    </row>
    <row r="40" spans="1:13" ht="66.75" customHeight="1" x14ac:dyDescent="0.25">
      <c r="A40" s="288"/>
      <c r="B40" s="236"/>
      <c r="C40" s="249"/>
      <c r="D40" s="236"/>
      <c r="E40" s="21" t="s">
        <v>50</v>
      </c>
      <c r="F40" s="144">
        <v>34217156.539999999</v>
      </c>
      <c r="G40" s="32">
        <v>26975547.889999997</v>
      </c>
      <c r="H40" s="32">
        <v>23898507</v>
      </c>
      <c r="I40" s="141">
        <v>15459707</v>
      </c>
      <c r="J40" s="141">
        <v>8438800</v>
      </c>
      <c r="K40" s="165"/>
      <c r="L40" s="141"/>
      <c r="M40" s="346"/>
    </row>
    <row r="41" spans="1:13" ht="101.25" customHeight="1" x14ac:dyDescent="0.25">
      <c r="A41" s="203" t="s">
        <v>176</v>
      </c>
      <c r="B41" s="176" t="s">
        <v>194</v>
      </c>
      <c r="C41" s="297" t="s">
        <v>38</v>
      </c>
      <c r="D41" s="176" t="s">
        <v>61</v>
      </c>
      <c r="E41" s="19" t="s">
        <v>46</v>
      </c>
      <c r="F41" s="31">
        <v>15660603.039999999</v>
      </c>
      <c r="G41" s="31">
        <v>15660603.039999999</v>
      </c>
      <c r="H41" s="32">
        <v>7924743</v>
      </c>
      <c r="I41" s="144">
        <v>7924743</v>
      </c>
      <c r="J41" s="153"/>
      <c r="K41" s="31"/>
      <c r="L41" s="30"/>
      <c r="M41" s="257" t="s">
        <v>554</v>
      </c>
    </row>
    <row r="42" spans="1:13" ht="93.75" customHeight="1" x14ac:dyDescent="0.25">
      <c r="A42" s="203"/>
      <c r="B42" s="176"/>
      <c r="C42" s="297"/>
      <c r="D42" s="176"/>
      <c r="E42" s="19" t="s">
        <v>47</v>
      </c>
      <c r="F42" s="31">
        <v>15660603.039999999</v>
      </c>
      <c r="G42" s="31">
        <v>15660603.039999999</v>
      </c>
      <c r="H42" s="32">
        <v>7924743</v>
      </c>
      <c r="I42" s="144">
        <v>7924743</v>
      </c>
      <c r="J42" s="153"/>
      <c r="K42" s="30"/>
      <c r="L42" s="30"/>
      <c r="M42" s="257"/>
    </row>
    <row r="43" spans="1:13" ht="65.25" customHeight="1" x14ac:dyDescent="0.25">
      <c r="A43" s="203" t="s">
        <v>19</v>
      </c>
      <c r="B43" s="176" t="s">
        <v>194</v>
      </c>
      <c r="C43" s="297">
        <v>2016</v>
      </c>
      <c r="D43" s="176"/>
      <c r="E43" s="19" t="s">
        <v>46</v>
      </c>
      <c r="F43" s="31">
        <v>48611242.840000004</v>
      </c>
      <c r="G43" s="144">
        <v>2257192.8400000003</v>
      </c>
      <c r="H43" s="32">
        <v>46354050</v>
      </c>
      <c r="I43" s="164"/>
      <c r="J43" s="144"/>
      <c r="K43" s="30">
        <v>46354050</v>
      </c>
      <c r="L43" s="164"/>
      <c r="M43" s="177" t="s">
        <v>555</v>
      </c>
    </row>
    <row r="44" spans="1:13" ht="54" customHeight="1" x14ac:dyDescent="0.25">
      <c r="A44" s="203"/>
      <c r="B44" s="176"/>
      <c r="C44" s="297"/>
      <c r="D44" s="176"/>
      <c r="E44" s="19" t="s">
        <v>47</v>
      </c>
      <c r="F44" s="31">
        <v>48611242.840000004</v>
      </c>
      <c r="G44" s="31">
        <v>2257192.8400000003</v>
      </c>
      <c r="H44" s="32">
        <v>46354050</v>
      </c>
      <c r="I44" s="164"/>
      <c r="J44" s="144"/>
      <c r="K44" s="30">
        <v>46354050</v>
      </c>
      <c r="L44" s="164"/>
      <c r="M44" s="177"/>
    </row>
    <row r="45" spans="1:13" ht="34.5" customHeight="1" x14ac:dyDescent="0.25">
      <c r="A45" s="203" t="s">
        <v>535</v>
      </c>
      <c r="B45" s="300" t="s">
        <v>208</v>
      </c>
      <c r="C45" s="176" t="s">
        <v>511</v>
      </c>
      <c r="D45" s="176"/>
      <c r="E45" s="155" t="s">
        <v>46</v>
      </c>
      <c r="F45" s="31">
        <f>F46</f>
        <v>506833152</v>
      </c>
      <c r="G45" s="31"/>
      <c r="H45" s="31">
        <f t="shared" ref="H45" si="1">H46</f>
        <v>10371840</v>
      </c>
      <c r="I45" s="31"/>
      <c r="J45" s="31">
        <f t="shared" ref="J45:K45" si="2">J46</f>
        <v>1358630</v>
      </c>
      <c r="K45" s="31">
        <f t="shared" si="2"/>
        <v>9013210</v>
      </c>
      <c r="L45" s="31"/>
      <c r="M45" s="177" t="s">
        <v>534</v>
      </c>
    </row>
    <row r="46" spans="1:13" ht="42" customHeight="1" x14ac:dyDescent="0.25">
      <c r="A46" s="203"/>
      <c r="B46" s="300"/>
      <c r="C46" s="176"/>
      <c r="D46" s="176"/>
      <c r="E46" s="155" t="s">
        <v>47</v>
      </c>
      <c r="F46" s="31">
        <f>506833152</f>
        <v>506833152</v>
      </c>
      <c r="G46" s="31"/>
      <c r="H46" s="31">
        <f t="shared" ref="H46" si="3">I46+J46+K46+L46</f>
        <v>10371840</v>
      </c>
      <c r="I46" s="31"/>
      <c r="J46" s="144">
        <f>8565+1350065</f>
        <v>1358630</v>
      </c>
      <c r="K46" s="30">
        <v>9013210</v>
      </c>
      <c r="L46" s="31"/>
      <c r="M46" s="177"/>
    </row>
    <row r="47" spans="1:13" ht="41.25" customHeight="1" x14ac:dyDescent="0.25">
      <c r="A47" s="329" t="s">
        <v>506</v>
      </c>
      <c r="B47" s="299" t="s">
        <v>507</v>
      </c>
      <c r="C47" s="176" t="s">
        <v>508</v>
      </c>
      <c r="D47" s="176"/>
      <c r="E47" s="147" t="s">
        <v>46</v>
      </c>
      <c r="F47" s="144">
        <f>F48</f>
        <v>278667190</v>
      </c>
      <c r="G47" s="144"/>
      <c r="H47" s="144">
        <f t="shared" ref="H47" si="4">H48</f>
        <v>9000000</v>
      </c>
      <c r="I47" s="141"/>
      <c r="J47" s="141">
        <f t="shared" ref="J47" si="5">J48</f>
        <v>9000000</v>
      </c>
      <c r="K47" s="141"/>
      <c r="L47" s="141"/>
      <c r="M47" s="177" t="s">
        <v>556</v>
      </c>
    </row>
    <row r="48" spans="1:13" ht="51" customHeight="1" x14ac:dyDescent="0.25">
      <c r="A48" s="329"/>
      <c r="B48" s="300"/>
      <c r="C48" s="176"/>
      <c r="D48" s="176"/>
      <c r="E48" s="147" t="s">
        <v>86</v>
      </c>
      <c r="F48" s="144">
        <f>278667190</f>
        <v>278667190</v>
      </c>
      <c r="G48" s="141"/>
      <c r="H48" s="31">
        <f t="shared" ref="H48" si="6">I48+J48+K48+L48</f>
        <v>9000000</v>
      </c>
      <c r="I48" s="141"/>
      <c r="J48" s="141">
        <v>9000000</v>
      </c>
      <c r="K48" s="141"/>
      <c r="L48" s="141"/>
      <c r="M48" s="177"/>
    </row>
    <row r="49" spans="1:13" ht="42.75" customHeight="1" x14ac:dyDescent="0.25">
      <c r="A49" s="329" t="s">
        <v>257</v>
      </c>
      <c r="B49" s="328" t="s">
        <v>258</v>
      </c>
      <c r="C49" s="297"/>
      <c r="D49" s="176" t="s">
        <v>89</v>
      </c>
      <c r="E49" s="21" t="s">
        <v>46</v>
      </c>
      <c r="F49" s="144"/>
      <c r="G49" s="141"/>
      <c r="H49" s="32">
        <f t="shared" ref="H49:H50" si="7">I49+J49+K49+L49</f>
        <v>617401</v>
      </c>
      <c r="I49" s="141">
        <v>617401</v>
      </c>
      <c r="J49" s="153"/>
      <c r="K49" s="141"/>
      <c r="L49" s="141"/>
      <c r="M49" s="251" t="s">
        <v>238</v>
      </c>
    </row>
    <row r="50" spans="1:13" ht="40.5" customHeight="1" x14ac:dyDescent="0.25">
      <c r="A50" s="329"/>
      <c r="B50" s="204"/>
      <c r="C50" s="297"/>
      <c r="D50" s="176"/>
      <c r="E50" s="21" t="s">
        <v>86</v>
      </c>
      <c r="F50" s="144"/>
      <c r="G50" s="141"/>
      <c r="H50" s="32">
        <f t="shared" si="7"/>
        <v>617401</v>
      </c>
      <c r="I50" s="141">
        <v>617401</v>
      </c>
      <c r="J50" s="153"/>
      <c r="K50" s="141"/>
      <c r="L50" s="141"/>
      <c r="M50" s="251"/>
    </row>
    <row r="51" spans="1:13" s="4" customFormat="1" ht="114.75" customHeight="1" x14ac:dyDescent="0.25">
      <c r="A51" s="126" t="s">
        <v>0</v>
      </c>
      <c r="B51" s="85" t="s">
        <v>209</v>
      </c>
      <c r="C51" s="86">
        <v>2018</v>
      </c>
      <c r="D51" s="85" t="s">
        <v>1</v>
      </c>
      <c r="E51" s="21" t="s">
        <v>86</v>
      </c>
      <c r="F51" s="144"/>
      <c r="G51" s="32"/>
      <c r="H51" s="32"/>
      <c r="I51" s="30"/>
      <c r="J51" s="141"/>
      <c r="K51" s="30"/>
      <c r="L51" s="30"/>
      <c r="M51" s="132" t="s">
        <v>239</v>
      </c>
    </row>
    <row r="52" spans="1:13" ht="23.25" customHeight="1" x14ac:dyDescent="0.25">
      <c r="A52" s="254" t="s">
        <v>85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6"/>
    </row>
    <row r="53" spans="1:13" ht="150.75" customHeight="1" x14ac:dyDescent="0.25">
      <c r="A53" s="203" t="s">
        <v>224</v>
      </c>
      <c r="B53" s="328" t="s">
        <v>236</v>
      </c>
      <c r="C53" s="328" t="s">
        <v>38</v>
      </c>
      <c r="D53" s="250" t="s">
        <v>59</v>
      </c>
      <c r="E53" s="21" t="s">
        <v>46</v>
      </c>
      <c r="F53" s="144">
        <v>51196223.18</v>
      </c>
      <c r="G53" s="31">
        <v>15809009.18</v>
      </c>
      <c r="H53" s="33">
        <v>35387214</v>
      </c>
      <c r="I53" s="164"/>
      <c r="J53" s="31">
        <v>35387214</v>
      </c>
      <c r="K53" s="164"/>
      <c r="L53" s="31"/>
      <c r="M53" s="252" t="s">
        <v>557</v>
      </c>
    </row>
    <row r="54" spans="1:13" ht="174" customHeight="1" x14ac:dyDescent="0.25">
      <c r="A54" s="203"/>
      <c r="B54" s="328"/>
      <c r="C54" s="328"/>
      <c r="D54" s="250"/>
      <c r="E54" s="21" t="s">
        <v>50</v>
      </c>
      <c r="F54" s="144">
        <v>51196223.18</v>
      </c>
      <c r="G54" s="31">
        <v>15809009.18</v>
      </c>
      <c r="H54" s="33">
        <v>35387214</v>
      </c>
      <c r="I54" s="164"/>
      <c r="J54" s="30">
        <v>35387214</v>
      </c>
      <c r="K54" s="164"/>
      <c r="L54" s="30"/>
      <c r="M54" s="253"/>
    </row>
    <row r="55" spans="1:13" ht="116.25" customHeight="1" x14ac:dyDescent="0.25">
      <c r="A55" s="126" t="s">
        <v>414</v>
      </c>
      <c r="B55" s="85" t="s">
        <v>195</v>
      </c>
      <c r="C55" s="86">
        <v>2015</v>
      </c>
      <c r="D55" s="85" t="s">
        <v>89</v>
      </c>
      <c r="E55" s="21" t="s">
        <v>86</v>
      </c>
      <c r="F55" s="144"/>
      <c r="G55" s="32"/>
      <c r="H55" s="33"/>
      <c r="I55" s="34"/>
      <c r="J55" s="34"/>
      <c r="K55" s="34"/>
      <c r="L55" s="34"/>
      <c r="M55" s="133" t="s">
        <v>240</v>
      </c>
    </row>
    <row r="56" spans="1:13" ht="100.5" customHeight="1" x14ac:dyDescent="0.25">
      <c r="A56" s="126" t="s">
        <v>415</v>
      </c>
      <c r="B56" s="85" t="s">
        <v>196</v>
      </c>
      <c r="C56" s="86">
        <v>2015</v>
      </c>
      <c r="D56" s="85" t="s">
        <v>92</v>
      </c>
      <c r="E56" s="21" t="s">
        <v>86</v>
      </c>
      <c r="F56" s="144"/>
      <c r="G56" s="32"/>
      <c r="H56" s="33"/>
      <c r="I56" s="34"/>
      <c r="J56" s="34"/>
      <c r="K56" s="34"/>
      <c r="L56" s="34"/>
      <c r="M56" s="133" t="s">
        <v>435</v>
      </c>
    </row>
    <row r="57" spans="1:13" ht="135.75" customHeight="1" x14ac:dyDescent="0.25">
      <c r="A57" s="126" t="s">
        <v>416</v>
      </c>
      <c r="B57" s="85" t="s">
        <v>197</v>
      </c>
      <c r="C57" s="86">
        <v>2016</v>
      </c>
      <c r="D57" s="85" t="s">
        <v>93</v>
      </c>
      <c r="E57" s="21" t="s">
        <v>86</v>
      </c>
      <c r="F57" s="144"/>
      <c r="G57" s="32"/>
      <c r="H57" s="33"/>
      <c r="I57" s="34"/>
      <c r="J57" s="34"/>
      <c r="K57" s="34"/>
      <c r="L57" s="34"/>
      <c r="M57" s="133" t="s">
        <v>241</v>
      </c>
    </row>
    <row r="58" spans="1:13" ht="114.75" customHeight="1" x14ac:dyDescent="0.25">
      <c r="A58" s="126" t="s">
        <v>417</v>
      </c>
      <c r="B58" s="85" t="s">
        <v>198</v>
      </c>
      <c r="C58" s="86">
        <v>2015</v>
      </c>
      <c r="D58" s="85" t="s">
        <v>94</v>
      </c>
      <c r="E58" s="21" t="s">
        <v>86</v>
      </c>
      <c r="F58" s="144"/>
      <c r="G58" s="32"/>
      <c r="H58" s="33"/>
      <c r="I58" s="34"/>
      <c r="J58" s="34"/>
      <c r="K58" s="34"/>
      <c r="L58" s="34"/>
      <c r="M58" s="133" t="s">
        <v>256</v>
      </c>
    </row>
    <row r="59" spans="1:13" ht="92.25" customHeight="1" x14ac:dyDescent="0.25">
      <c r="A59" s="126" t="s">
        <v>95</v>
      </c>
      <c r="B59" s="85" t="s">
        <v>199</v>
      </c>
      <c r="C59" s="86">
        <v>2017</v>
      </c>
      <c r="D59" s="85" t="s">
        <v>96</v>
      </c>
      <c r="E59" s="21" t="s">
        <v>86</v>
      </c>
      <c r="F59" s="144"/>
      <c r="G59" s="32"/>
      <c r="H59" s="33"/>
      <c r="I59" s="34"/>
      <c r="J59" s="34"/>
      <c r="K59" s="34"/>
      <c r="L59" s="34"/>
      <c r="M59" s="133" t="s">
        <v>242</v>
      </c>
    </row>
    <row r="60" spans="1:13" ht="118.5" customHeight="1" x14ac:dyDescent="0.25">
      <c r="A60" s="126" t="s">
        <v>418</v>
      </c>
      <c r="B60" s="85" t="s">
        <v>200</v>
      </c>
      <c r="C60" s="86">
        <v>2016</v>
      </c>
      <c r="D60" s="85" t="s">
        <v>97</v>
      </c>
      <c r="E60" s="21" t="s">
        <v>86</v>
      </c>
      <c r="F60" s="144"/>
      <c r="G60" s="32"/>
      <c r="H60" s="33"/>
      <c r="I60" s="34"/>
      <c r="J60" s="34"/>
      <c r="K60" s="34"/>
      <c r="L60" s="34"/>
      <c r="M60" s="133" t="s">
        <v>243</v>
      </c>
    </row>
    <row r="61" spans="1:13" ht="102.75" customHeight="1" x14ac:dyDescent="0.25">
      <c r="A61" s="126" t="s">
        <v>412</v>
      </c>
      <c r="B61" s="85" t="s">
        <v>212</v>
      </c>
      <c r="C61" s="86">
        <v>2017</v>
      </c>
      <c r="D61" s="85" t="s">
        <v>98</v>
      </c>
      <c r="E61" s="21" t="s">
        <v>86</v>
      </c>
      <c r="F61" s="144"/>
      <c r="G61" s="32"/>
      <c r="H61" s="33"/>
      <c r="I61" s="34"/>
      <c r="J61" s="34"/>
      <c r="K61" s="34"/>
      <c r="L61" s="34"/>
      <c r="M61" s="133" t="s">
        <v>244</v>
      </c>
    </row>
    <row r="62" spans="1:13" ht="94.5" customHeight="1" x14ac:dyDescent="0.25">
      <c r="A62" s="126" t="s">
        <v>5</v>
      </c>
      <c r="B62" s="85" t="s">
        <v>213</v>
      </c>
      <c r="C62" s="84">
        <v>2018</v>
      </c>
      <c r="D62" s="85" t="s">
        <v>100</v>
      </c>
      <c r="E62" s="21" t="s">
        <v>86</v>
      </c>
      <c r="F62" s="144"/>
      <c r="G62" s="32"/>
      <c r="H62" s="33"/>
      <c r="I62" s="30"/>
      <c r="J62" s="141"/>
      <c r="K62" s="30"/>
      <c r="L62" s="30"/>
      <c r="M62" s="133" t="s">
        <v>245</v>
      </c>
    </row>
    <row r="63" spans="1:13" ht="108" customHeight="1" x14ac:dyDescent="0.25">
      <c r="A63" s="126" t="s">
        <v>413</v>
      </c>
      <c r="B63" s="85" t="s">
        <v>210</v>
      </c>
      <c r="C63" s="84">
        <v>2015</v>
      </c>
      <c r="D63" s="85" t="s">
        <v>89</v>
      </c>
      <c r="E63" s="21" t="s">
        <v>86</v>
      </c>
      <c r="F63" s="144"/>
      <c r="G63" s="32"/>
      <c r="H63" s="33"/>
      <c r="I63" s="30"/>
      <c r="J63" s="141"/>
      <c r="K63" s="30"/>
      <c r="L63" s="30"/>
      <c r="M63" s="133" t="s">
        <v>440</v>
      </c>
    </row>
    <row r="64" spans="1:13" ht="99.75" customHeight="1" x14ac:dyDescent="0.25">
      <c r="A64" s="126" t="s">
        <v>26</v>
      </c>
      <c r="B64" s="85" t="s">
        <v>211</v>
      </c>
      <c r="C64" s="84">
        <v>2015</v>
      </c>
      <c r="D64" s="85" t="s">
        <v>89</v>
      </c>
      <c r="E64" s="21" t="s">
        <v>86</v>
      </c>
      <c r="F64" s="144"/>
      <c r="G64" s="32"/>
      <c r="H64" s="33"/>
      <c r="I64" s="30"/>
      <c r="J64" s="141"/>
      <c r="K64" s="30"/>
      <c r="L64" s="30"/>
      <c r="M64" s="133" t="s">
        <v>246</v>
      </c>
    </row>
    <row r="65" spans="1:19" ht="81.75" customHeight="1" x14ac:dyDescent="0.25">
      <c r="A65" s="126" t="s">
        <v>6</v>
      </c>
      <c r="B65" s="85">
        <v>14930</v>
      </c>
      <c r="C65" s="84">
        <v>2016</v>
      </c>
      <c r="D65" s="6" t="s">
        <v>2</v>
      </c>
      <c r="E65" s="21" t="s">
        <v>86</v>
      </c>
      <c r="F65" s="144"/>
      <c r="G65" s="32"/>
      <c r="H65" s="33"/>
      <c r="I65" s="30"/>
      <c r="J65" s="141"/>
      <c r="K65" s="30"/>
      <c r="L65" s="30"/>
      <c r="M65" s="133" t="s">
        <v>247</v>
      </c>
    </row>
    <row r="66" spans="1:19" ht="134.25" customHeight="1" x14ac:dyDescent="0.25">
      <c r="A66" s="203" t="s">
        <v>121</v>
      </c>
      <c r="B66" s="176" t="s">
        <v>201</v>
      </c>
      <c r="C66" s="283" t="s">
        <v>131</v>
      </c>
      <c r="D66" s="176" t="s">
        <v>21</v>
      </c>
      <c r="E66" s="65" t="s">
        <v>46</v>
      </c>
      <c r="F66" s="144">
        <v>211069901</v>
      </c>
      <c r="G66" s="32">
        <v>10111167.58</v>
      </c>
      <c r="H66" s="33">
        <f t="shared" ref="H66:H67" si="8">I66+J66+K66+L66</f>
        <v>211069901</v>
      </c>
      <c r="I66" s="144"/>
      <c r="J66" s="144">
        <v>37501204</v>
      </c>
      <c r="K66" s="144">
        <v>173568697</v>
      </c>
      <c r="L66" s="165"/>
      <c r="M66" s="252" t="s">
        <v>558</v>
      </c>
    </row>
    <row r="67" spans="1:19" ht="156" customHeight="1" x14ac:dyDescent="0.25">
      <c r="A67" s="203"/>
      <c r="B67" s="176"/>
      <c r="C67" s="285"/>
      <c r="D67" s="176"/>
      <c r="E67" s="65" t="s">
        <v>51</v>
      </c>
      <c r="F67" s="144">
        <v>211069901</v>
      </c>
      <c r="G67" s="32">
        <v>10111167.58</v>
      </c>
      <c r="H67" s="33">
        <f t="shared" si="8"/>
        <v>211069901</v>
      </c>
      <c r="I67" s="144"/>
      <c r="J67" s="144">
        <v>37501204</v>
      </c>
      <c r="K67" s="144">
        <v>173568697</v>
      </c>
      <c r="L67" s="165"/>
      <c r="M67" s="350"/>
    </row>
    <row r="68" spans="1:19" ht="24.75" customHeight="1" x14ac:dyDescent="0.25">
      <c r="A68" s="322" t="s">
        <v>12</v>
      </c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4"/>
    </row>
    <row r="69" spans="1:19" ht="47.25" customHeight="1" x14ac:dyDescent="0.25">
      <c r="A69" s="205" t="s">
        <v>178</v>
      </c>
      <c r="B69" s="197" t="s">
        <v>233</v>
      </c>
      <c r="C69" s="328" t="s">
        <v>38</v>
      </c>
      <c r="D69" s="327" t="s">
        <v>70</v>
      </c>
      <c r="E69" s="19" t="s">
        <v>46</v>
      </c>
      <c r="F69" s="31">
        <v>1668183085.9099998</v>
      </c>
      <c r="G69" s="31">
        <v>1506144346.1499999</v>
      </c>
      <c r="H69" s="33">
        <v>615997000</v>
      </c>
      <c r="I69" s="164">
        <v>615997000</v>
      </c>
      <c r="J69" s="144"/>
      <c r="K69" s="31"/>
      <c r="L69" s="31"/>
      <c r="M69" s="177" t="s">
        <v>559</v>
      </c>
    </row>
    <row r="70" spans="1:19" ht="78.75" customHeight="1" x14ac:dyDescent="0.25">
      <c r="A70" s="205"/>
      <c r="B70" s="198"/>
      <c r="C70" s="328"/>
      <c r="D70" s="327"/>
      <c r="E70" s="22" t="s">
        <v>87</v>
      </c>
      <c r="F70" s="31"/>
      <c r="G70" s="30"/>
      <c r="H70" s="33"/>
      <c r="I70" s="165"/>
      <c r="J70" s="141"/>
      <c r="K70" s="30"/>
      <c r="L70" s="30"/>
      <c r="M70" s="177"/>
    </row>
    <row r="71" spans="1:19" ht="131.25" customHeight="1" x14ac:dyDescent="0.25">
      <c r="A71" s="205"/>
      <c r="B71" s="198"/>
      <c r="C71" s="328"/>
      <c r="D71" s="327"/>
      <c r="E71" s="22" t="s">
        <v>88</v>
      </c>
      <c r="F71" s="31">
        <v>1554139024.8999999</v>
      </c>
      <c r="G71" s="31">
        <v>1392100285.1399999</v>
      </c>
      <c r="H71" s="33">
        <v>615997000</v>
      </c>
      <c r="I71" s="164">
        <v>615997000</v>
      </c>
      <c r="J71" s="144"/>
      <c r="K71" s="30"/>
      <c r="L71" s="30"/>
      <c r="M71" s="177"/>
    </row>
    <row r="72" spans="1:19" ht="146.25" customHeight="1" x14ac:dyDescent="0.25">
      <c r="A72" s="205"/>
      <c r="B72" s="236"/>
      <c r="C72" s="328"/>
      <c r="D72" s="327"/>
      <c r="E72" s="22" t="s">
        <v>47</v>
      </c>
      <c r="F72" s="31">
        <v>114044061.01000001</v>
      </c>
      <c r="G72" s="33">
        <v>114044061.01000001</v>
      </c>
      <c r="H72" s="33"/>
      <c r="I72" s="31"/>
      <c r="J72" s="144"/>
      <c r="K72" s="30"/>
      <c r="L72" s="30"/>
      <c r="M72" s="177"/>
    </row>
    <row r="73" spans="1:19" ht="102" customHeight="1" x14ac:dyDescent="0.25">
      <c r="A73" s="148" t="s">
        <v>7</v>
      </c>
      <c r="B73" s="85" t="s">
        <v>202</v>
      </c>
      <c r="C73" s="2">
        <v>2015</v>
      </c>
      <c r="D73" s="85" t="s">
        <v>99</v>
      </c>
      <c r="E73" s="21" t="s">
        <v>105</v>
      </c>
      <c r="F73" s="144"/>
      <c r="G73" s="32"/>
      <c r="H73" s="33"/>
      <c r="I73" s="30"/>
      <c r="J73" s="141"/>
      <c r="K73" s="30"/>
      <c r="L73" s="30"/>
      <c r="M73" s="134" t="s">
        <v>544</v>
      </c>
    </row>
    <row r="74" spans="1:19" ht="309.75" customHeight="1" x14ac:dyDescent="0.25">
      <c r="A74" s="125" t="s">
        <v>101</v>
      </c>
      <c r="B74" s="85" t="s">
        <v>203</v>
      </c>
      <c r="C74" s="16">
        <v>2015</v>
      </c>
      <c r="D74" s="85" t="s">
        <v>102</v>
      </c>
      <c r="E74" s="21" t="s">
        <v>105</v>
      </c>
      <c r="F74" s="144"/>
      <c r="G74" s="32"/>
      <c r="H74" s="33"/>
      <c r="I74" s="30"/>
      <c r="J74" s="141"/>
      <c r="K74" s="30"/>
      <c r="L74" s="30"/>
      <c r="M74" s="134" t="s">
        <v>248</v>
      </c>
    </row>
    <row r="75" spans="1:19" ht="266.25" customHeight="1" x14ac:dyDescent="0.25">
      <c r="A75" s="126" t="s">
        <v>103</v>
      </c>
      <c r="B75" s="85" t="s">
        <v>226</v>
      </c>
      <c r="C75" s="11">
        <v>2016</v>
      </c>
      <c r="D75" s="85" t="s">
        <v>104</v>
      </c>
      <c r="E75" s="21" t="s">
        <v>231</v>
      </c>
      <c r="F75" s="144"/>
      <c r="G75" s="32"/>
      <c r="H75" s="33">
        <f t="shared" ref="H75" si="9">I75+J75+K75+L75</f>
        <v>481949000</v>
      </c>
      <c r="I75" s="141">
        <v>481949000</v>
      </c>
      <c r="J75" s="153"/>
      <c r="K75" s="30"/>
      <c r="L75" s="30"/>
      <c r="M75" s="134" t="s">
        <v>249</v>
      </c>
    </row>
    <row r="76" spans="1:19" ht="198.75" customHeight="1" x14ac:dyDescent="0.25">
      <c r="A76" s="205" t="s">
        <v>132</v>
      </c>
      <c r="B76" s="176" t="s">
        <v>117</v>
      </c>
      <c r="C76" s="176">
        <v>2018</v>
      </c>
      <c r="D76" s="176" t="s">
        <v>118</v>
      </c>
      <c r="E76" s="245" t="s">
        <v>119</v>
      </c>
      <c r="F76" s="262"/>
      <c r="G76" s="187"/>
      <c r="H76" s="325"/>
      <c r="I76" s="211"/>
      <c r="J76" s="211"/>
      <c r="K76" s="211"/>
      <c r="L76" s="211"/>
      <c r="M76" s="244" t="s">
        <v>503</v>
      </c>
    </row>
    <row r="77" spans="1:19" ht="69" customHeight="1" x14ac:dyDescent="0.25">
      <c r="A77" s="205"/>
      <c r="B77" s="176"/>
      <c r="C77" s="176"/>
      <c r="D77" s="176"/>
      <c r="E77" s="246"/>
      <c r="F77" s="262"/>
      <c r="G77" s="188"/>
      <c r="H77" s="326"/>
      <c r="I77" s="212"/>
      <c r="J77" s="212"/>
      <c r="K77" s="212"/>
      <c r="L77" s="212"/>
      <c r="M77" s="244"/>
    </row>
    <row r="78" spans="1:19" s="5" customFormat="1" ht="22.5" customHeight="1" x14ac:dyDescent="0.25">
      <c r="A78" s="289" t="s">
        <v>14</v>
      </c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1"/>
      <c r="N78" s="3"/>
      <c r="O78" s="3"/>
      <c r="P78" s="3"/>
      <c r="Q78" s="3"/>
      <c r="R78" s="3"/>
      <c r="S78" s="3"/>
    </row>
    <row r="79" spans="1:19" ht="106.5" customHeight="1" x14ac:dyDescent="0.25">
      <c r="A79" s="203" t="s">
        <v>419</v>
      </c>
      <c r="B79" s="176" t="s">
        <v>234</v>
      </c>
      <c r="C79" s="176" t="s">
        <v>91</v>
      </c>
      <c r="D79" s="176" t="s">
        <v>58</v>
      </c>
      <c r="E79" s="21" t="s">
        <v>46</v>
      </c>
      <c r="F79" s="144">
        <v>214834013.91</v>
      </c>
      <c r="G79" s="144">
        <v>214834013.91</v>
      </c>
      <c r="H79" s="32">
        <v>158314322</v>
      </c>
      <c r="I79" s="164">
        <v>158314322</v>
      </c>
      <c r="J79" s="144"/>
      <c r="K79" s="144"/>
      <c r="L79" s="144"/>
      <c r="M79" s="226" t="s">
        <v>560</v>
      </c>
    </row>
    <row r="80" spans="1:19" ht="88.5" customHeight="1" x14ac:dyDescent="0.25">
      <c r="A80" s="203"/>
      <c r="B80" s="176"/>
      <c r="C80" s="176"/>
      <c r="D80" s="176"/>
      <c r="E80" s="21" t="s">
        <v>215</v>
      </c>
      <c r="F80" s="144">
        <v>180900715.63999999</v>
      </c>
      <c r="G80" s="144">
        <v>180900715.63999999</v>
      </c>
      <c r="H80" s="32">
        <v>129034200</v>
      </c>
      <c r="I80" s="164">
        <v>129034200</v>
      </c>
      <c r="J80" s="144"/>
      <c r="K80" s="144"/>
      <c r="L80" s="144"/>
      <c r="M80" s="240"/>
    </row>
    <row r="81" spans="1:13" ht="108.75" customHeight="1" x14ac:dyDescent="0.25">
      <c r="A81" s="203"/>
      <c r="B81" s="176"/>
      <c r="C81" s="176"/>
      <c r="D81" s="176"/>
      <c r="E81" s="21" t="s">
        <v>90</v>
      </c>
      <c r="F81" s="144">
        <v>7509370.5300000003</v>
      </c>
      <c r="G81" s="76">
        <v>7509370.5300000003</v>
      </c>
      <c r="H81" s="32">
        <v>14074700</v>
      </c>
      <c r="I81" s="164">
        <v>14074700</v>
      </c>
      <c r="J81" s="144"/>
      <c r="K81" s="30"/>
      <c r="L81" s="30"/>
      <c r="M81" s="240"/>
    </row>
    <row r="82" spans="1:13" ht="174" customHeight="1" x14ac:dyDescent="0.25">
      <c r="A82" s="203"/>
      <c r="B82" s="176"/>
      <c r="C82" s="176"/>
      <c r="D82" s="176"/>
      <c r="E82" s="21" t="s">
        <v>52</v>
      </c>
      <c r="F82" s="144">
        <v>26423927.740000002</v>
      </c>
      <c r="G82" s="32">
        <v>26423927.740000002</v>
      </c>
      <c r="H82" s="32">
        <v>15205422</v>
      </c>
      <c r="I82" s="144">
        <v>15205422</v>
      </c>
      <c r="J82" s="169"/>
      <c r="K82" s="30"/>
      <c r="L82" s="30"/>
      <c r="M82" s="227"/>
    </row>
    <row r="83" spans="1:13" ht="106.5" customHeight="1" x14ac:dyDescent="0.25">
      <c r="A83" s="286" t="s">
        <v>41</v>
      </c>
      <c r="B83" s="197">
        <v>350</v>
      </c>
      <c r="C83" s="197" t="s">
        <v>237</v>
      </c>
      <c r="D83" s="197" t="s">
        <v>39</v>
      </c>
      <c r="E83" s="21" t="s">
        <v>46</v>
      </c>
      <c r="F83" s="144">
        <v>532443730</v>
      </c>
      <c r="G83" s="32"/>
      <c r="H83" s="32">
        <f t="shared" ref="H83:H100" si="10">I83+J83+K83+L83</f>
        <v>195229530</v>
      </c>
      <c r="I83" s="139">
        <v>195229530</v>
      </c>
      <c r="J83" s="139"/>
      <c r="K83" s="139"/>
      <c r="L83" s="139"/>
      <c r="M83" s="226" t="s">
        <v>513</v>
      </c>
    </row>
    <row r="84" spans="1:13" ht="110.25" customHeight="1" x14ac:dyDescent="0.25">
      <c r="A84" s="287"/>
      <c r="B84" s="198"/>
      <c r="C84" s="198"/>
      <c r="D84" s="198"/>
      <c r="E84" s="21" t="s">
        <v>90</v>
      </c>
      <c r="F84" s="144">
        <v>505821542</v>
      </c>
      <c r="G84" s="32"/>
      <c r="H84" s="32">
        <f t="shared" si="10"/>
        <v>168607180</v>
      </c>
      <c r="I84" s="139">
        <v>168607180</v>
      </c>
      <c r="J84" s="139"/>
      <c r="K84" s="139"/>
      <c r="L84" s="139"/>
      <c r="M84" s="240"/>
    </row>
    <row r="85" spans="1:13" ht="123" customHeight="1" x14ac:dyDescent="0.25">
      <c r="A85" s="288"/>
      <c r="B85" s="236"/>
      <c r="C85" s="236"/>
      <c r="D85" s="236"/>
      <c r="E85" s="21" t="s">
        <v>52</v>
      </c>
      <c r="F85" s="144">
        <v>26622188</v>
      </c>
      <c r="G85" s="32"/>
      <c r="H85" s="32">
        <f t="shared" si="10"/>
        <v>26622350</v>
      </c>
      <c r="I85" s="141">
        <v>26622350</v>
      </c>
      <c r="J85" s="141"/>
      <c r="K85" s="141"/>
      <c r="L85" s="141"/>
      <c r="M85" s="227"/>
    </row>
    <row r="86" spans="1:13" ht="137.25" customHeight="1" x14ac:dyDescent="0.25">
      <c r="A86" s="286" t="s">
        <v>420</v>
      </c>
      <c r="B86" s="197">
        <v>300</v>
      </c>
      <c r="C86" s="197" t="s">
        <v>135</v>
      </c>
      <c r="D86" s="197" t="s">
        <v>136</v>
      </c>
      <c r="E86" s="21" t="s">
        <v>46</v>
      </c>
      <c r="F86" s="144">
        <v>482002860</v>
      </c>
      <c r="G86" s="32"/>
      <c r="H86" s="32">
        <f t="shared" si="10"/>
        <v>16066762</v>
      </c>
      <c r="I86" s="139"/>
      <c r="J86" s="139">
        <v>8033381</v>
      </c>
      <c r="K86" s="139">
        <v>8033381</v>
      </c>
      <c r="L86" s="139"/>
      <c r="M86" s="200" t="s">
        <v>561</v>
      </c>
    </row>
    <row r="87" spans="1:13" ht="65.25" customHeight="1" x14ac:dyDescent="0.25">
      <c r="A87" s="287"/>
      <c r="B87" s="198"/>
      <c r="C87" s="198"/>
      <c r="D87" s="198"/>
      <c r="E87" s="21" t="s">
        <v>90</v>
      </c>
      <c r="F87" s="144">
        <v>457902717</v>
      </c>
      <c r="G87" s="32"/>
      <c r="H87" s="32"/>
      <c r="I87" s="139"/>
      <c r="J87" s="139"/>
      <c r="K87" s="139"/>
      <c r="L87" s="35"/>
      <c r="M87" s="201"/>
    </row>
    <row r="88" spans="1:13" ht="42" customHeight="1" x14ac:dyDescent="0.25">
      <c r="A88" s="288"/>
      <c r="B88" s="236"/>
      <c r="C88" s="236"/>
      <c r="D88" s="236"/>
      <c r="E88" s="21" t="s">
        <v>52</v>
      </c>
      <c r="F88" s="144">
        <v>24100143</v>
      </c>
      <c r="G88" s="32"/>
      <c r="H88" s="32">
        <f t="shared" si="10"/>
        <v>16066762</v>
      </c>
      <c r="I88" s="139"/>
      <c r="J88" s="139">
        <v>8033381</v>
      </c>
      <c r="K88" s="139">
        <v>8033381</v>
      </c>
      <c r="L88" s="35"/>
      <c r="M88" s="296"/>
    </row>
    <row r="89" spans="1:13" ht="72.75" customHeight="1" x14ac:dyDescent="0.25">
      <c r="A89" s="286" t="s">
        <v>143</v>
      </c>
      <c r="B89" s="197">
        <v>124</v>
      </c>
      <c r="C89" s="197" t="s">
        <v>145</v>
      </c>
      <c r="D89" s="197" t="s">
        <v>187</v>
      </c>
      <c r="E89" s="79" t="s">
        <v>46</v>
      </c>
      <c r="F89" s="141">
        <v>91669640</v>
      </c>
      <c r="G89" s="38"/>
      <c r="H89" s="32">
        <v>3142430</v>
      </c>
      <c r="I89" s="139"/>
      <c r="J89" s="139">
        <v>3142430</v>
      </c>
      <c r="K89" s="35"/>
      <c r="L89" s="164"/>
      <c r="M89" s="200" t="s">
        <v>562</v>
      </c>
    </row>
    <row r="90" spans="1:13" ht="71.25" customHeight="1" x14ac:dyDescent="0.25">
      <c r="A90" s="287"/>
      <c r="B90" s="198"/>
      <c r="C90" s="198"/>
      <c r="D90" s="198"/>
      <c r="E90" s="21" t="s">
        <v>90</v>
      </c>
      <c r="F90" s="139"/>
      <c r="G90" s="142"/>
      <c r="H90" s="32"/>
      <c r="I90" s="139"/>
      <c r="J90" s="139"/>
      <c r="K90" s="35"/>
      <c r="L90" s="164"/>
      <c r="M90" s="201"/>
    </row>
    <row r="91" spans="1:13" ht="216.75" customHeight="1" x14ac:dyDescent="0.25">
      <c r="A91" s="288"/>
      <c r="B91" s="236"/>
      <c r="C91" s="236"/>
      <c r="D91" s="236"/>
      <c r="E91" s="21" t="s">
        <v>52</v>
      </c>
      <c r="F91" s="144">
        <v>91669640</v>
      </c>
      <c r="G91" s="32"/>
      <c r="H91" s="32">
        <v>3142430</v>
      </c>
      <c r="I91" s="141"/>
      <c r="J91" s="141">
        <v>3142430</v>
      </c>
      <c r="K91" s="36"/>
      <c r="L91" s="164"/>
      <c r="M91" s="202"/>
    </row>
    <row r="92" spans="1:13" ht="46.5" customHeight="1" x14ac:dyDescent="0.25">
      <c r="A92" s="286" t="s">
        <v>144</v>
      </c>
      <c r="B92" s="197">
        <v>300</v>
      </c>
      <c r="C92" s="197" t="s">
        <v>33</v>
      </c>
      <c r="D92" s="197" t="s">
        <v>35</v>
      </c>
      <c r="E92" s="21" t="s">
        <v>46</v>
      </c>
      <c r="F92" s="144">
        <v>482002860</v>
      </c>
      <c r="G92" s="32"/>
      <c r="H92" s="32">
        <f t="shared" si="10"/>
        <v>16066762</v>
      </c>
      <c r="I92" s="139"/>
      <c r="J92" s="139"/>
      <c r="K92" s="139">
        <f>K94</f>
        <v>8033381</v>
      </c>
      <c r="L92" s="164">
        <f>L93+L94</f>
        <v>8033381</v>
      </c>
      <c r="M92" s="200" t="s">
        <v>563</v>
      </c>
    </row>
    <row r="93" spans="1:13" ht="104.25" customHeight="1" x14ac:dyDescent="0.25">
      <c r="A93" s="287"/>
      <c r="B93" s="198"/>
      <c r="C93" s="198"/>
      <c r="D93" s="198"/>
      <c r="E93" s="21" t="s">
        <v>90</v>
      </c>
      <c r="F93" s="144">
        <v>457902717</v>
      </c>
      <c r="G93" s="32"/>
      <c r="H93" s="32"/>
      <c r="I93" s="139"/>
      <c r="J93" s="139"/>
      <c r="K93" s="139"/>
      <c r="L93" s="165"/>
      <c r="M93" s="201"/>
    </row>
    <row r="94" spans="1:13" ht="81.75" customHeight="1" x14ac:dyDescent="0.25">
      <c r="A94" s="288"/>
      <c r="B94" s="236"/>
      <c r="C94" s="236"/>
      <c r="D94" s="236"/>
      <c r="E94" s="21" t="s">
        <v>52</v>
      </c>
      <c r="F94" s="164">
        <v>24100143</v>
      </c>
      <c r="G94" s="170"/>
      <c r="H94" s="32">
        <f t="shared" si="10"/>
        <v>16066762</v>
      </c>
      <c r="I94" s="141"/>
      <c r="J94" s="141"/>
      <c r="K94" s="141">
        <v>8033381</v>
      </c>
      <c r="L94" s="164">
        <v>8033381</v>
      </c>
      <c r="M94" s="202"/>
    </row>
    <row r="95" spans="1:13" ht="104.25" customHeight="1" x14ac:dyDescent="0.25">
      <c r="A95" s="286" t="s">
        <v>137</v>
      </c>
      <c r="B95" s="189">
        <v>71</v>
      </c>
      <c r="C95" s="189" t="s">
        <v>139</v>
      </c>
      <c r="D95" s="189" t="s">
        <v>184</v>
      </c>
      <c r="E95" s="21" t="s">
        <v>46</v>
      </c>
      <c r="F95" s="141">
        <v>103821916</v>
      </c>
      <c r="G95" s="38">
        <v>103821896</v>
      </c>
      <c r="H95" s="32">
        <f t="shared" si="10"/>
        <v>103821896</v>
      </c>
      <c r="I95" s="141">
        <f>I96+I97</f>
        <v>103821896</v>
      </c>
      <c r="J95" s="153"/>
      <c r="K95" s="37"/>
      <c r="L95" s="37"/>
      <c r="M95" s="200" t="s">
        <v>564</v>
      </c>
    </row>
    <row r="96" spans="1:13" ht="63.75" customHeight="1" x14ac:dyDescent="0.25">
      <c r="A96" s="287"/>
      <c r="B96" s="190"/>
      <c r="C96" s="190"/>
      <c r="D96" s="190"/>
      <c r="E96" s="21" t="s">
        <v>133</v>
      </c>
      <c r="F96" s="144">
        <v>98630820</v>
      </c>
      <c r="G96" s="32">
        <v>98630800</v>
      </c>
      <c r="H96" s="32">
        <f t="shared" si="10"/>
        <v>98630800</v>
      </c>
      <c r="I96" s="141">
        <v>98630800</v>
      </c>
      <c r="J96" s="153"/>
      <c r="K96" s="37"/>
      <c r="L96" s="37"/>
      <c r="M96" s="201"/>
    </row>
    <row r="97" spans="1:13" ht="82.5" customHeight="1" x14ac:dyDescent="0.25">
      <c r="A97" s="288"/>
      <c r="B97" s="191"/>
      <c r="C97" s="191"/>
      <c r="D97" s="191"/>
      <c r="E97" s="21" t="s">
        <v>52</v>
      </c>
      <c r="F97" s="144">
        <v>5191096</v>
      </c>
      <c r="G97" s="32">
        <v>5191096</v>
      </c>
      <c r="H97" s="32">
        <f t="shared" si="10"/>
        <v>5191096</v>
      </c>
      <c r="I97" s="141">
        <v>5191096</v>
      </c>
      <c r="J97" s="153"/>
      <c r="K97" s="37"/>
      <c r="L97" s="37"/>
      <c r="M97" s="202"/>
    </row>
    <row r="98" spans="1:13" ht="65.25" customHeight="1" x14ac:dyDescent="0.25">
      <c r="A98" s="273" t="s">
        <v>138</v>
      </c>
      <c r="B98" s="189">
        <v>80</v>
      </c>
      <c r="C98" s="189" t="s">
        <v>141</v>
      </c>
      <c r="D98" s="189" t="s">
        <v>185</v>
      </c>
      <c r="E98" s="21" t="s">
        <v>46</v>
      </c>
      <c r="F98" s="141">
        <v>116982444</v>
      </c>
      <c r="G98" s="38"/>
      <c r="H98" s="32">
        <f t="shared" si="10"/>
        <v>5849123</v>
      </c>
      <c r="I98" s="141"/>
      <c r="J98" s="141">
        <f>J99+J100</f>
        <v>5849123</v>
      </c>
      <c r="K98" s="165"/>
      <c r="L98" s="37"/>
      <c r="M98" s="200" t="s">
        <v>565</v>
      </c>
    </row>
    <row r="99" spans="1:13" ht="126" customHeight="1" x14ac:dyDescent="0.25">
      <c r="A99" s="363"/>
      <c r="B99" s="190"/>
      <c r="C99" s="190"/>
      <c r="D99" s="190"/>
      <c r="E99" s="21" t="s">
        <v>133</v>
      </c>
      <c r="F99" s="141">
        <v>111133321</v>
      </c>
      <c r="G99" s="142"/>
      <c r="H99" s="32"/>
      <c r="I99" s="139"/>
      <c r="J99" s="139"/>
      <c r="K99" s="165"/>
      <c r="L99" s="56"/>
      <c r="M99" s="201"/>
    </row>
    <row r="100" spans="1:13" ht="61.5" customHeight="1" x14ac:dyDescent="0.25">
      <c r="A100" s="363"/>
      <c r="B100" s="190"/>
      <c r="C100" s="190"/>
      <c r="D100" s="190"/>
      <c r="E100" s="332" t="s">
        <v>52</v>
      </c>
      <c r="F100" s="330">
        <v>5849123</v>
      </c>
      <c r="G100" s="211"/>
      <c r="H100" s="187">
        <f t="shared" si="10"/>
        <v>5849123</v>
      </c>
      <c r="I100" s="211"/>
      <c r="J100" s="211">
        <v>5849123</v>
      </c>
      <c r="K100" s="209"/>
      <c r="L100" s="211"/>
      <c r="M100" s="201"/>
    </row>
    <row r="101" spans="1:13" ht="45" customHeight="1" x14ac:dyDescent="0.25">
      <c r="A101" s="274"/>
      <c r="B101" s="191"/>
      <c r="C101" s="191"/>
      <c r="D101" s="191"/>
      <c r="E101" s="333"/>
      <c r="F101" s="331"/>
      <c r="G101" s="212"/>
      <c r="H101" s="188"/>
      <c r="I101" s="212"/>
      <c r="J101" s="212"/>
      <c r="K101" s="210"/>
      <c r="L101" s="212"/>
      <c r="M101" s="202"/>
    </row>
    <row r="102" spans="1:13" ht="58.5" customHeight="1" x14ac:dyDescent="0.25">
      <c r="A102" s="367" t="s">
        <v>140</v>
      </c>
      <c r="B102" s="189">
        <v>40</v>
      </c>
      <c r="C102" s="189" t="s">
        <v>142</v>
      </c>
      <c r="D102" s="189" t="s">
        <v>186</v>
      </c>
      <c r="E102" s="79" t="s">
        <v>46</v>
      </c>
      <c r="F102" s="141">
        <v>60107637</v>
      </c>
      <c r="G102" s="38"/>
      <c r="H102" s="141">
        <f t="shared" ref="H102:H110" si="11">I102+J102+K102+L102</f>
        <v>60107637</v>
      </c>
      <c r="I102" s="141">
        <v>60107637</v>
      </c>
      <c r="J102" s="153"/>
      <c r="K102" s="141"/>
      <c r="L102" s="37"/>
      <c r="M102" s="200" t="s">
        <v>566</v>
      </c>
    </row>
    <row r="103" spans="1:13" ht="96" customHeight="1" x14ac:dyDescent="0.25">
      <c r="A103" s="368"/>
      <c r="B103" s="190"/>
      <c r="C103" s="190"/>
      <c r="D103" s="190"/>
      <c r="E103" s="21" t="s">
        <v>133</v>
      </c>
      <c r="F103" s="141">
        <v>57102255</v>
      </c>
      <c r="G103" s="38"/>
      <c r="H103" s="141">
        <f t="shared" si="11"/>
        <v>57102255</v>
      </c>
      <c r="I103" s="141">
        <v>57102255</v>
      </c>
      <c r="J103" s="153"/>
      <c r="K103" s="141"/>
      <c r="L103" s="37"/>
      <c r="M103" s="201"/>
    </row>
    <row r="104" spans="1:13" ht="131.25" customHeight="1" x14ac:dyDescent="0.25">
      <c r="A104" s="369"/>
      <c r="B104" s="191"/>
      <c r="C104" s="191"/>
      <c r="D104" s="191"/>
      <c r="E104" s="21" t="s">
        <v>52</v>
      </c>
      <c r="F104" s="144">
        <v>3005382</v>
      </c>
      <c r="G104" s="32"/>
      <c r="H104" s="141">
        <f>I104+J104+K104+L104</f>
        <v>3005382</v>
      </c>
      <c r="I104" s="141">
        <v>3005382</v>
      </c>
      <c r="J104" s="153"/>
      <c r="K104" s="141"/>
      <c r="L104" s="37"/>
      <c r="M104" s="202"/>
    </row>
    <row r="105" spans="1:13" ht="64.5" customHeight="1" x14ac:dyDescent="0.25">
      <c r="A105" s="286" t="s">
        <v>146</v>
      </c>
      <c r="B105" s="184">
        <v>825</v>
      </c>
      <c r="C105" s="184" t="s">
        <v>32</v>
      </c>
      <c r="D105" s="184" t="s">
        <v>34</v>
      </c>
      <c r="E105" s="21" t="s">
        <v>46</v>
      </c>
      <c r="F105" s="144">
        <v>807383907</v>
      </c>
      <c r="G105" s="32"/>
      <c r="H105" s="141">
        <f t="shared" si="11"/>
        <v>26912796</v>
      </c>
      <c r="I105" s="139"/>
      <c r="J105" s="139"/>
      <c r="K105" s="139">
        <f>K107</f>
        <v>13456398</v>
      </c>
      <c r="L105" s="164">
        <f>L106+L107</f>
        <v>13456398</v>
      </c>
      <c r="M105" s="270" t="s">
        <v>567</v>
      </c>
    </row>
    <row r="106" spans="1:13" ht="78.75" customHeight="1" x14ac:dyDescent="0.25">
      <c r="A106" s="287"/>
      <c r="B106" s="185"/>
      <c r="C106" s="185"/>
      <c r="D106" s="185"/>
      <c r="E106" s="21" t="s">
        <v>133</v>
      </c>
      <c r="F106" s="144">
        <v>767014713</v>
      </c>
      <c r="G106" s="32"/>
      <c r="H106" s="141"/>
      <c r="I106" s="139"/>
      <c r="J106" s="139"/>
      <c r="K106" s="139"/>
      <c r="L106" s="165"/>
      <c r="M106" s="271"/>
    </row>
    <row r="107" spans="1:13" ht="48.75" customHeight="1" x14ac:dyDescent="0.25">
      <c r="A107" s="288"/>
      <c r="B107" s="186"/>
      <c r="C107" s="186"/>
      <c r="D107" s="186"/>
      <c r="E107" s="21" t="s">
        <v>52</v>
      </c>
      <c r="F107" s="144">
        <v>40369194</v>
      </c>
      <c r="G107" s="32"/>
      <c r="H107" s="141">
        <f t="shared" si="11"/>
        <v>26912796</v>
      </c>
      <c r="I107" s="141"/>
      <c r="J107" s="141"/>
      <c r="K107" s="141">
        <v>13456398</v>
      </c>
      <c r="L107" s="164">
        <v>13456398</v>
      </c>
      <c r="M107" s="293"/>
    </row>
    <row r="108" spans="1:13" ht="103.5" customHeight="1" x14ac:dyDescent="0.25">
      <c r="A108" s="286" t="s">
        <v>147</v>
      </c>
      <c r="B108" s="184" t="s">
        <v>192</v>
      </c>
      <c r="C108" s="184" t="s">
        <v>33</v>
      </c>
      <c r="D108" s="184" t="s">
        <v>214</v>
      </c>
      <c r="E108" s="21" t="s">
        <v>46</v>
      </c>
      <c r="F108" s="144">
        <v>669486499</v>
      </c>
      <c r="G108" s="32"/>
      <c r="H108" s="141">
        <f t="shared" si="11"/>
        <v>22316216</v>
      </c>
      <c r="I108" s="139"/>
      <c r="J108" s="139"/>
      <c r="K108" s="35">
        <v>11158108</v>
      </c>
      <c r="L108" s="164">
        <f>L109+L110</f>
        <v>11158108</v>
      </c>
      <c r="M108" s="270" t="s">
        <v>568</v>
      </c>
    </row>
    <row r="109" spans="1:13" ht="82.5" customHeight="1" x14ac:dyDescent="0.25">
      <c r="A109" s="287"/>
      <c r="B109" s="185"/>
      <c r="C109" s="185"/>
      <c r="D109" s="185"/>
      <c r="E109" s="21" t="s">
        <v>133</v>
      </c>
      <c r="F109" s="144">
        <v>636012175</v>
      </c>
      <c r="G109" s="32"/>
      <c r="H109" s="141"/>
      <c r="I109" s="139"/>
      <c r="J109" s="139"/>
      <c r="K109" s="35"/>
      <c r="L109" s="165"/>
      <c r="M109" s="271"/>
    </row>
    <row r="110" spans="1:13" ht="60" customHeight="1" x14ac:dyDescent="0.25">
      <c r="A110" s="288"/>
      <c r="B110" s="186"/>
      <c r="C110" s="186"/>
      <c r="D110" s="186"/>
      <c r="E110" s="21" t="s">
        <v>52</v>
      </c>
      <c r="F110" s="144">
        <v>33474324</v>
      </c>
      <c r="G110" s="32"/>
      <c r="H110" s="141">
        <f t="shared" si="11"/>
        <v>22316216</v>
      </c>
      <c r="I110" s="141"/>
      <c r="J110" s="141"/>
      <c r="K110" s="36">
        <v>11158108</v>
      </c>
      <c r="L110" s="164">
        <v>11158108</v>
      </c>
      <c r="M110" s="272"/>
    </row>
    <row r="111" spans="1:13" ht="46.5" customHeight="1" x14ac:dyDescent="0.25">
      <c r="A111" s="286" t="s">
        <v>148</v>
      </c>
      <c r="B111" s="184">
        <v>1500</v>
      </c>
      <c r="C111" s="184" t="s">
        <v>149</v>
      </c>
      <c r="D111" s="184" t="s">
        <v>39</v>
      </c>
      <c r="E111" s="21" t="s">
        <v>46</v>
      </c>
      <c r="F111" s="141">
        <v>1384947120</v>
      </c>
      <c r="G111" s="142"/>
      <c r="H111" s="141"/>
      <c r="I111" s="139"/>
      <c r="J111" s="139"/>
      <c r="K111" s="139"/>
      <c r="L111" s="35"/>
      <c r="M111" s="270" t="s">
        <v>569</v>
      </c>
    </row>
    <row r="112" spans="1:13" ht="105.75" customHeight="1" x14ac:dyDescent="0.25">
      <c r="A112" s="287"/>
      <c r="B112" s="185"/>
      <c r="C112" s="185"/>
      <c r="D112" s="185"/>
      <c r="E112" s="21" t="s">
        <v>133</v>
      </c>
      <c r="F112" s="141">
        <v>1315699764</v>
      </c>
      <c r="G112" s="142"/>
      <c r="H112" s="141"/>
      <c r="I112" s="139"/>
      <c r="J112" s="139"/>
      <c r="K112" s="139"/>
      <c r="L112" s="35"/>
      <c r="M112" s="271"/>
    </row>
    <row r="113" spans="1:13" ht="78" customHeight="1" x14ac:dyDescent="0.25">
      <c r="A113" s="288"/>
      <c r="B113" s="186"/>
      <c r="C113" s="186"/>
      <c r="D113" s="186"/>
      <c r="E113" s="21" t="s">
        <v>52</v>
      </c>
      <c r="F113" s="144">
        <v>69247356</v>
      </c>
      <c r="G113" s="111"/>
      <c r="H113" s="141"/>
      <c r="I113" s="139"/>
      <c r="J113" s="139"/>
      <c r="K113" s="139"/>
      <c r="L113" s="35"/>
      <c r="M113" s="272"/>
    </row>
    <row r="114" spans="1:13" ht="49.5" customHeight="1" x14ac:dyDescent="0.25">
      <c r="A114" s="329" t="s">
        <v>536</v>
      </c>
      <c r="B114" s="300" t="s">
        <v>537</v>
      </c>
      <c r="C114" s="204" t="s">
        <v>511</v>
      </c>
      <c r="D114" s="204"/>
      <c r="E114" s="156" t="s">
        <v>46</v>
      </c>
      <c r="F114" s="144">
        <f>F115+F116</f>
        <v>941976487</v>
      </c>
      <c r="G114" s="144"/>
      <c r="H114" s="144"/>
      <c r="I114" s="141"/>
      <c r="J114" s="141">
        <f t="shared" ref="J114:L114" si="12">J115+J116</f>
        <v>1476000</v>
      </c>
      <c r="K114" s="141">
        <f t="shared" si="12"/>
        <v>16036000</v>
      </c>
      <c r="L114" s="141">
        <f t="shared" si="12"/>
        <v>16036000</v>
      </c>
      <c r="M114" s="338" t="s">
        <v>538</v>
      </c>
    </row>
    <row r="115" spans="1:13" ht="60" customHeight="1" x14ac:dyDescent="0.25">
      <c r="A115" s="329"/>
      <c r="B115" s="300"/>
      <c r="C115" s="204"/>
      <c r="D115" s="204"/>
      <c r="E115" s="156" t="s">
        <v>133</v>
      </c>
      <c r="F115" s="144"/>
      <c r="G115" s="144"/>
      <c r="H115" s="144"/>
      <c r="I115" s="141"/>
      <c r="J115" s="141"/>
      <c r="K115" s="141"/>
      <c r="L115" s="141"/>
      <c r="M115" s="338"/>
    </row>
    <row r="116" spans="1:13" ht="55.5" customHeight="1" x14ac:dyDescent="0.25">
      <c r="A116" s="329"/>
      <c r="B116" s="300"/>
      <c r="C116" s="204"/>
      <c r="D116" s="204"/>
      <c r="E116" s="156" t="s">
        <v>52</v>
      </c>
      <c r="F116" s="144">
        <v>941976487</v>
      </c>
      <c r="G116" s="144"/>
      <c r="H116" s="144"/>
      <c r="I116" s="141"/>
      <c r="J116" s="141">
        <f>51814+1424186</f>
        <v>1476000</v>
      </c>
      <c r="K116" s="141">
        <v>16036000</v>
      </c>
      <c r="L116" s="141">
        <v>16036000</v>
      </c>
      <c r="M116" s="338"/>
    </row>
    <row r="117" spans="1:13" ht="72.75" customHeight="1" x14ac:dyDescent="0.25">
      <c r="A117" s="329" t="s">
        <v>150</v>
      </c>
      <c r="B117" s="204">
        <v>825</v>
      </c>
      <c r="C117" s="204" t="s">
        <v>442</v>
      </c>
      <c r="D117" s="204" t="s">
        <v>34</v>
      </c>
      <c r="E117" s="61" t="s">
        <v>46</v>
      </c>
      <c r="F117" s="144">
        <v>941976487</v>
      </c>
      <c r="G117" s="144"/>
      <c r="H117" s="141"/>
      <c r="I117" s="141"/>
      <c r="J117" s="141">
        <v>1476000</v>
      </c>
      <c r="K117" s="141"/>
      <c r="L117" s="141"/>
      <c r="M117" s="338" t="s">
        <v>570</v>
      </c>
    </row>
    <row r="118" spans="1:13" ht="105.75" customHeight="1" x14ac:dyDescent="0.25">
      <c r="A118" s="329"/>
      <c r="B118" s="204"/>
      <c r="C118" s="204"/>
      <c r="D118" s="204"/>
      <c r="E118" s="61" t="s">
        <v>133</v>
      </c>
      <c r="F118" s="144"/>
      <c r="G118" s="144"/>
      <c r="H118" s="141"/>
      <c r="I118" s="141"/>
      <c r="J118" s="141"/>
      <c r="K118" s="141"/>
      <c r="L118" s="141"/>
      <c r="M118" s="338"/>
    </row>
    <row r="119" spans="1:13" ht="54" customHeight="1" x14ac:dyDescent="0.25">
      <c r="A119" s="329"/>
      <c r="B119" s="204"/>
      <c r="C119" s="204"/>
      <c r="D119" s="204"/>
      <c r="E119" s="61" t="s">
        <v>52</v>
      </c>
      <c r="F119" s="144">
        <v>941976487</v>
      </c>
      <c r="G119" s="144"/>
      <c r="H119" s="141"/>
      <c r="I119" s="141"/>
      <c r="J119" s="141">
        <v>1476000</v>
      </c>
      <c r="K119" s="141"/>
      <c r="L119" s="141"/>
      <c r="M119" s="338"/>
    </row>
    <row r="120" spans="1:13" ht="96.75" customHeight="1" x14ac:dyDescent="0.25">
      <c r="A120" s="286" t="s">
        <v>218</v>
      </c>
      <c r="B120" s="184" t="s">
        <v>54</v>
      </c>
      <c r="C120" s="184" t="s">
        <v>22</v>
      </c>
      <c r="D120" s="184" t="s">
        <v>56</v>
      </c>
      <c r="E120" s="21" t="s">
        <v>46</v>
      </c>
      <c r="F120" s="144">
        <v>291005000</v>
      </c>
      <c r="G120" s="111">
        <v>190489065</v>
      </c>
      <c r="H120" s="141">
        <v>291005000</v>
      </c>
      <c r="I120" s="139">
        <v>190489065</v>
      </c>
      <c r="J120" s="139">
        <v>100515935</v>
      </c>
      <c r="K120" s="165"/>
      <c r="L120" s="139"/>
      <c r="M120" s="226" t="s">
        <v>571</v>
      </c>
    </row>
    <row r="121" spans="1:13" ht="189" customHeight="1" x14ac:dyDescent="0.25">
      <c r="A121" s="288"/>
      <c r="B121" s="186"/>
      <c r="C121" s="186"/>
      <c r="D121" s="186"/>
      <c r="E121" s="21" t="s">
        <v>52</v>
      </c>
      <c r="F121" s="144">
        <v>291005000</v>
      </c>
      <c r="G121" s="111">
        <v>190489065</v>
      </c>
      <c r="H121" s="141">
        <v>291005000</v>
      </c>
      <c r="I121" s="141">
        <v>190489065</v>
      </c>
      <c r="J121" s="141">
        <v>100515935</v>
      </c>
      <c r="K121" s="165"/>
      <c r="L121" s="36"/>
      <c r="M121" s="227"/>
    </row>
    <row r="122" spans="1:13" ht="58.5" customHeight="1" x14ac:dyDescent="0.25">
      <c r="A122" s="263" t="s">
        <v>219</v>
      </c>
      <c r="B122" s="197"/>
      <c r="C122" s="184" t="s">
        <v>151</v>
      </c>
      <c r="D122" s="184" t="s">
        <v>75</v>
      </c>
      <c r="E122" s="21" t="s">
        <v>46</v>
      </c>
      <c r="F122" s="144">
        <v>792418621</v>
      </c>
      <c r="G122" s="111">
        <v>154692026.46000001</v>
      </c>
      <c r="H122" s="141">
        <f>H123+H124</f>
        <v>13206978</v>
      </c>
      <c r="I122" s="141"/>
      <c r="J122" s="141"/>
      <c r="K122" s="141"/>
      <c r="L122" s="141">
        <f>L123+L124</f>
        <v>13206978</v>
      </c>
      <c r="M122" s="226" t="s">
        <v>572</v>
      </c>
    </row>
    <row r="123" spans="1:13" ht="81.75" customHeight="1" x14ac:dyDescent="0.25">
      <c r="A123" s="264"/>
      <c r="B123" s="198"/>
      <c r="C123" s="185"/>
      <c r="D123" s="185"/>
      <c r="E123" s="21" t="s">
        <v>15</v>
      </c>
      <c r="F123" s="144">
        <v>752797689</v>
      </c>
      <c r="G123" s="111"/>
      <c r="H123" s="141"/>
      <c r="I123" s="139"/>
      <c r="J123" s="139"/>
      <c r="K123" s="139"/>
      <c r="L123" s="141"/>
      <c r="M123" s="240"/>
    </row>
    <row r="124" spans="1:13" ht="45.75" customHeight="1" x14ac:dyDescent="0.25">
      <c r="A124" s="265"/>
      <c r="B124" s="236"/>
      <c r="C124" s="186"/>
      <c r="D124" s="186"/>
      <c r="E124" s="21" t="s">
        <v>52</v>
      </c>
      <c r="F124" s="144">
        <v>39620932</v>
      </c>
      <c r="G124" s="32">
        <v>154692026.46000001</v>
      </c>
      <c r="H124" s="141">
        <f>I124+J124+K124+L124</f>
        <v>13206978</v>
      </c>
      <c r="I124" s="141"/>
      <c r="J124" s="141"/>
      <c r="K124" s="141"/>
      <c r="L124" s="141">
        <v>13206978</v>
      </c>
      <c r="M124" s="227"/>
    </row>
    <row r="125" spans="1:13" ht="23.25" customHeight="1" x14ac:dyDescent="0.25">
      <c r="A125" s="263" t="s">
        <v>539</v>
      </c>
      <c r="B125" s="180" t="s">
        <v>540</v>
      </c>
      <c r="C125" s="184"/>
      <c r="D125" s="184"/>
      <c r="E125" s="147" t="s">
        <v>46</v>
      </c>
      <c r="F125" s="144">
        <f>F126+F127</f>
        <v>38954400</v>
      </c>
      <c r="G125" s="144"/>
      <c r="H125" s="144">
        <f t="shared" ref="H125" si="13">H126+H127</f>
        <v>6029666</v>
      </c>
      <c r="I125" s="144"/>
      <c r="J125" s="144">
        <f t="shared" ref="J125" si="14">J126+J127</f>
        <v>6029666</v>
      </c>
      <c r="K125" s="144"/>
      <c r="L125" s="144"/>
      <c r="M125" s="226" t="s">
        <v>541</v>
      </c>
    </row>
    <row r="126" spans="1:13" ht="65.25" customHeight="1" x14ac:dyDescent="0.25">
      <c r="A126" s="264"/>
      <c r="B126" s="406"/>
      <c r="C126" s="185"/>
      <c r="D126" s="185"/>
      <c r="E126" s="147" t="s">
        <v>15</v>
      </c>
      <c r="F126" s="144"/>
      <c r="G126" s="32"/>
      <c r="H126" s="32"/>
      <c r="I126" s="139"/>
      <c r="J126" s="139"/>
      <c r="K126" s="139"/>
      <c r="L126" s="141"/>
      <c r="M126" s="240"/>
    </row>
    <row r="127" spans="1:13" ht="52.5" customHeight="1" x14ac:dyDescent="0.25">
      <c r="A127" s="265"/>
      <c r="B127" s="181"/>
      <c r="C127" s="186"/>
      <c r="D127" s="186"/>
      <c r="E127" s="147" t="s">
        <v>52</v>
      </c>
      <c r="F127" s="144">
        <v>38954400</v>
      </c>
      <c r="G127" s="32"/>
      <c r="H127" s="141">
        <f>I127+J127+K127+L127</f>
        <v>6029666</v>
      </c>
      <c r="I127" s="141"/>
      <c r="J127" s="141">
        <v>6029666</v>
      </c>
      <c r="K127" s="141"/>
      <c r="L127" s="141"/>
      <c r="M127" s="227"/>
    </row>
    <row r="128" spans="1:13" ht="27.75" customHeight="1" x14ac:dyDescent="0.25">
      <c r="A128" s="258" t="s">
        <v>120</v>
      </c>
      <c r="B128" s="259"/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  <c r="M128" s="260"/>
    </row>
    <row r="129" spans="1:13" ht="103.5" customHeight="1" x14ac:dyDescent="0.25">
      <c r="A129" s="205" t="s">
        <v>421</v>
      </c>
      <c r="B129" s="204" t="s">
        <v>158</v>
      </c>
      <c r="C129" s="269" t="s">
        <v>159</v>
      </c>
      <c r="D129" s="204" t="s">
        <v>73</v>
      </c>
      <c r="E129" s="57" t="s">
        <v>46</v>
      </c>
      <c r="F129" s="144">
        <v>551152290</v>
      </c>
      <c r="G129" s="144">
        <v>6133560</v>
      </c>
      <c r="H129" s="141">
        <v>219433800</v>
      </c>
      <c r="I129" s="141"/>
      <c r="J129" s="141"/>
      <c r="K129" s="141">
        <v>117517500</v>
      </c>
      <c r="L129" s="141">
        <v>101916300</v>
      </c>
      <c r="M129" s="224" t="s">
        <v>542</v>
      </c>
    </row>
    <row r="130" spans="1:13" ht="137.25" customHeight="1" x14ac:dyDescent="0.25">
      <c r="A130" s="205"/>
      <c r="B130" s="204"/>
      <c r="C130" s="269"/>
      <c r="D130" s="204"/>
      <c r="E130" s="57" t="s">
        <v>13</v>
      </c>
      <c r="F130" s="144">
        <v>436014980</v>
      </c>
      <c r="G130" s="144"/>
      <c r="H130" s="141"/>
      <c r="I130" s="141"/>
      <c r="J130" s="141"/>
      <c r="K130" s="141">
        <v>94014000</v>
      </c>
      <c r="L130" s="141">
        <v>76437200</v>
      </c>
      <c r="M130" s="224"/>
    </row>
    <row r="131" spans="1:13" ht="130.5" customHeight="1" x14ac:dyDescent="0.25">
      <c r="A131" s="205"/>
      <c r="B131" s="204"/>
      <c r="C131" s="269"/>
      <c r="D131" s="204"/>
      <c r="E131" s="61" t="s">
        <v>52</v>
      </c>
      <c r="F131" s="144">
        <v>115137310</v>
      </c>
      <c r="G131" s="144">
        <v>6133560</v>
      </c>
      <c r="H131" s="141">
        <v>48982600</v>
      </c>
      <c r="I131" s="141"/>
      <c r="J131" s="141"/>
      <c r="K131" s="141">
        <v>23503500</v>
      </c>
      <c r="L131" s="141">
        <v>25479100</v>
      </c>
      <c r="M131" s="224"/>
    </row>
    <row r="132" spans="1:13" ht="108" customHeight="1" x14ac:dyDescent="0.25">
      <c r="A132" s="205"/>
      <c r="B132" s="204" t="s">
        <v>181</v>
      </c>
      <c r="C132" s="235" t="s">
        <v>25</v>
      </c>
      <c r="D132" s="204"/>
      <c r="E132" s="61" t="s">
        <v>46</v>
      </c>
      <c r="F132" s="144">
        <v>350760472.5</v>
      </c>
      <c r="G132" s="144">
        <v>5322112.22</v>
      </c>
      <c r="H132" s="141">
        <v>333227223</v>
      </c>
      <c r="I132" s="141">
        <v>97223</v>
      </c>
      <c r="J132" s="153"/>
      <c r="K132" s="141">
        <v>220000000</v>
      </c>
      <c r="L132" s="141">
        <v>113130000</v>
      </c>
      <c r="M132" s="224"/>
    </row>
    <row r="133" spans="1:13" ht="150" customHeight="1" x14ac:dyDescent="0.25">
      <c r="A133" s="205"/>
      <c r="B133" s="204"/>
      <c r="C133" s="235"/>
      <c r="D133" s="204"/>
      <c r="E133" s="61" t="s">
        <v>13</v>
      </c>
      <c r="F133" s="144">
        <v>328166440</v>
      </c>
      <c r="G133" s="144"/>
      <c r="H133" s="141">
        <v>333130000</v>
      </c>
      <c r="I133" s="141"/>
      <c r="J133" s="153"/>
      <c r="K133" s="141">
        <v>220000000</v>
      </c>
      <c r="L133" s="141">
        <v>113130000</v>
      </c>
      <c r="M133" s="224"/>
    </row>
    <row r="134" spans="1:13" ht="189" customHeight="1" x14ac:dyDescent="0.25">
      <c r="A134" s="205"/>
      <c r="B134" s="204"/>
      <c r="C134" s="235"/>
      <c r="D134" s="204"/>
      <c r="E134" s="88" t="s">
        <v>79</v>
      </c>
      <c r="F134" s="144">
        <v>22594032.5</v>
      </c>
      <c r="G134" s="144">
        <v>5322112.22</v>
      </c>
      <c r="H134" s="141">
        <v>97223</v>
      </c>
      <c r="I134" s="141">
        <v>97223</v>
      </c>
      <c r="J134" s="153"/>
      <c r="K134" s="141"/>
      <c r="L134" s="141"/>
      <c r="M134" s="224"/>
    </row>
    <row r="135" spans="1:13" ht="22.5" x14ac:dyDescent="0.25">
      <c r="A135" s="203" t="s">
        <v>126</v>
      </c>
      <c r="B135" s="204" t="s">
        <v>134</v>
      </c>
      <c r="C135" s="269" t="s">
        <v>40</v>
      </c>
      <c r="D135" s="176" t="s">
        <v>172</v>
      </c>
      <c r="E135" s="57" t="s">
        <v>46</v>
      </c>
      <c r="F135" s="144">
        <v>226399908.22</v>
      </c>
      <c r="G135" s="144">
        <v>82829000</v>
      </c>
      <c r="H135" s="141">
        <v>226399909</v>
      </c>
      <c r="I135" s="141">
        <v>82829000</v>
      </c>
      <c r="J135" s="141">
        <v>143570909</v>
      </c>
      <c r="K135" s="141"/>
      <c r="L135" s="165"/>
      <c r="M135" s="225" t="s">
        <v>573</v>
      </c>
    </row>
    <row r="136" spans="1:13" ht="56.25" x14ac:dyDescent="0.25">
      <c r="A136" s="203"/>
      <c r="B136" s="204"/>
      <c r="C136" s="269"/>
      <c r="D136" s="176"/>
      <c r="E136" s="57" t="s">
        <v>13</v>
      </c>
      <c r="F136" s="144">
        <v>187998000</v>
      </c>
      <c r="G136" s="144">
        <v>74546000</v>
      </c>
      <c r="H136" s="141">
        <v>187998000</v>
      </c>
      <c r="I136" s="141">
        <v>74546000</v>
      </c>
      <c r="J136" s="141">
        <v>113452000</v>
      </c>
      <c r="K136" s="141"/>
      <c r="L136" s="165"/>
      <c r="M136" s="225"/>
    </row>
    <row r="137" spans="1:13" ht="202.5" customHeight="1" x14ac:dyDescent="0.25">
      <c r="A137" s="203"/>
      <c r="B137" s="204"/>
      <c r="C137" s="269"/>
      <c r="D137" s="176"/>
      <c r="E137" s="57" t="s">
        <v>47</v>
      </c>
      <c r="F137" s="144">
        <v>38401908.219999999</v>
      </c>
      <c r="G137" s="144">
        <v>8283000</v>
      </c>
      <c r="H137" s="141">
        <v>38401909</v>
      </c>
      <c r="I137" s="141">
        <v>8283000</v>
      </c>
      <c r="J137" s="141">
        <v>30118909</v>
      </c>
      <c r="K137" s="141"/>
      <c r="L137" s="165"/>
      <c r="M137" s="225"/>
    </row>
    <row r="138" spans="1:13" ht="54" customHeight="1" x14ac:dyDescent="0.25">
      <c r="A138" s="203"/>
      <c r="B138" s="176" t="s">
        <v>171</v>
      </c>
      <c r="C138" s="176" t="s">
        <v>40</v>
      </c>
      <c r="D138" s="176"/>
      <c r="E138" s="61" t="s">
        <v>46</v>
      </c>
      <c r="F138" s="144">
        <v>214345307.53</v>
      </c>
      <c r="G138" s="144">
        <v>17559212.670000002</v>
      </c>
      <c r="H138" s="141">
        <v>196786095</v>
      </c>
      <c r="I138" s="141"/>
      <c r="J138" s="77">
        <v>196786095</v>
      </c>
      <c r="K138" s="165"/>
      <c r="L138" s="141"/>
      <c r="M138" s="225"/>
    </row>
    <row r="139" spans="1:13" ht="60" customHeight="1" x14ac:dyDescent="0.25">
      <c r="A139" s="203"/>
      <c r="B139" s="176"/>
      <c r="C139" s="176"/>
      <c r="D139" s="176"/>
      <c r="E139" s="88" t="s">
        <v>17</v>
      </c>
      <c r="F139" s="144">
        <v>3903000</v>
      </c>
      <c r="G139" s="144">
        <v>3903000</v>
      </c>
      <c r="H139" s="141"/>
      <c r="I139" s="141"/>
      <c r="J139" s="141"/>
      <c r="K139" s="165"/>
      <c r="L139" s="141"/>
      <c r="M139" s="225"/>
    </row>
    <row r="140" spans="1:13" ht="51.75" customHeight="1" x14ac:dyDescent="0.25">
      <c r="A140" s="203"/>
      <c r="B140" s="176"/>
      <c r="C140" s="176"/>
      <c r="D140" s="176"/>
      <c r="E140" s="88" t="s">
        <v>79</v>
      </c>
      <c r="F140" s="144">
        <v>210442307.53</v>
      </c>
      <c r="G140" s="144">
        <v>13656212.67</v>
      </c>
      <c r="H140" s="141">
        <v>196786095</v>
      </c>
      <c r="I140" s="141"/>
      <c r="J140" s="141">
        <v>196786095</v>
      </c>
      <c r="K140" s="165"/>
      <c r="L140" s="141"/>
      <c r="M140" s="225"/>
    </row>
    <row r="141" spans="1:13" ht="36" customHeight="1" x14ac:dyDescent="0.25">
      <c r="A141" s="205" t="s">
        <v>174</v>
      </c>
      <c r="B141" s="176" t="s">
        <v>191</v>
      </c>
      <c r="C141" s="176"/>
      <c r="D141" s="176"/>
      <c r="E141" s="61" t="s">
        <v>46</v>
      </c>
      <c r="F141" s="144">
        <v>134633247.15000001</v>
      </c>
      <c r="G141" s="144">
        <v>3414517.15</v>
      </c>
      <c r="H141" s="141"/>
      <c r="I141" s="141"/>
      <c r="J141" s="141"/>
      <c r="K141" s="141"/>
      <c r="L141" s="141"/>
      <c r="M141" s="194" t="s">
        <v>574</v>
      </c>
    </row>
    <row r="142" spans="1:13" ht="60.75" customHeight="1" x14ac:dyDescent="0.25">
      <c r="A142" s="205"/>
      <c r="B142" s="176"/>
      <c r="C142" s="176"/>
      <c r="D142" s="176"/>
      <c r="E142" s="145" t="s">
        <v>17</v>
      </c>
      <c r="F142" s="144">
        <v>104974980</v>
      </c>
      <c r="G142" s="144"/>
      <c r="H142" s="141"/>
      <c r="I142" s="141"/>
      <c r="J142" s="141"/>
      <c r="K142" s="141"/>
      <c r="L142" s="141"/>
      <c r="M142" s="195"/>
    </row>
    <row r="143" spans="1:13" ht="72.75" customHeight="1" x14ac:dyDescent="0.25">
      <c r="A143" s="205"/>
      <c r="B143" s="176"/>
      <c r="C143" s="176"/>
      <c r="D143" s="176"/>
      <c r="E143" s="88" t="s">
        <v>79</v>
      </c>
      <c r="F143" s="144">
        <v>29658267.149999999</v>
      </c>
      <c r="G143" s="144">
        <v>3414517.15</v>
      </c>
      <c r="H143" s="141"/>
      <c r="I143" s="141"/>
      <c r="J143" s="141"/>
      <c r="K143" s="141"/>
      <c r="L143" s="141"/>
      <c r="M143" s="195"/>
    </row>
    <row r="144" spans="1:13" ht="82.5" customHeight="1" x14ac:dyDescent="0.25">
      <c r="A144" s="205"/>
      <c r="B144" s="176" t="s">
        <v>190</v>
      </c>
      <c r="C144" s="176"/>
      <c r="D144" s="176"/>
      <c r="E144" s="61" t="s">
        <v>46</v>
      </c>
      <c r="F144" s="144">
        <v>380314504.63</v>
      </c>
      <c r="G144" s="144">
        <v>2996434.63</v>
      </c>
      <c r="H144" s="141">
        <v>106957778</v>
      </c>
      <c r="I144" s="141">
        <v>87778</v>
      </c>
      <c r="J144" s="153"/>
      <c r="K144" s="141"/>
      <c r="L144" s="141">
        <v>106870000</v>
      </c>
      <c r="M144" s="195"/>
    </row>
    <row r="145" spans="1:13" ht="54.75" customHeight="1" x14ac:dyDescent="0.25">
      <c r="A145" s="205"/>
      <c r="B145" s="176"/>
      <c r="C145" s="176"/>
      <c r="D145" s="176"/>
      <c r="E145" s="145" t="s">
        <v>17</v>
      </c>
      <c r="F145" s="144">
        <v>358452170</v>
      </c>
      <c r="G145" s="144"/>
      <c r="H145" s="141">
        <v>106870000</v>
      </c>
      <c r="I145" s="141"/>
      <c r="J145" s="141"/>
      <c r="K145" s="141"/>
      <c r="L145" s="141">
        <v>106870000</v>
      </c>
      <c r="M145" s="195"/>
    </row>
    <row r="146" spans="1:13" ht="57" customHeight="1" x14ac:dyDescent="0.25">
      <c r="A146" s="205"/>
      <c r="B146" s="176"/>
      <c r="C146" s="176"/>
      <c r="D146" s="176"/>
      <c r="E146" s="157" t="s">
        <v>79</v>
      </c>
      <c r="F146" s="143">
        <v>21862334.629999999</v>
      </c>
      <c r="G146" s="143">
        <v>2996434.63</v>
      </c>
      <c r="H146" s="140">
        <v>87778</v>
      </c>
      <c r="I146" s="140">
        <v>87778</v>
      </c>
      <c r="J146" s="171"/>
      <c r="K146" s="140"/>
      <c r="L146" s="140"/>
      <c r="M146" s="196"/>
    </row>
    <row r="147" spans="1:13" ht="88.5" customHeight="1" x14ac:dyDescent="0.25">
      <c r="A147" s="370" t="s">
        <v>123</v>
      </c>
      <c r="B147" s="292" t="s">
        <v>217</v>
      </c>
      <c r="C147" s="269" t="s">
        <v>36</v>
      </c>
      <c r="D147" s="204" t="s">
        <v>57</v>
      </c>
      <c r="E147" s="87" t="s">
        <v>46</v>
      </c>
      <c r="F147" s="144">
        <v>152441877.80000001</v>
      </c>
      <c r="G147" s="144">
        <v>27911357.799999997</v>
      </c>
      <c r="H147" s="141">
        <v>62198392</v>
      </c>
      <c r="I147" s="78">
        <v>759759</v>
      </c>
      <c r="J147" s="78">
        <v>21038122</v>
      </c>
      <c r="K147" s="78">
        <v>40400511</v>
      </c>
      <c r="L147" s="164"/>
      <c r="M147" s="194" t="s">
        <v>575</v>
      </c>
    </row>
    <row r="148" spans="1:13" ht="71.25" customHeight="1" x14ac:dyDescent="0.25">
      <c r="A148" s="370"/>
      <c r="B148" s="292"/>
      <c r="C148" s="269"/>
      <c r="D148" s="204"/>
      <c r="E148" s="87" t="s">
        <v>13</v>
      </c>
      <c r="F148" s="144">
        <v>9259311.8499999996</v>
      </c>
      <c r="G148" s="144">
        <v>9259311.8499999996</v>
      </c>
      <c r="H148" s="141"/>
      <c r="I148" s="141"/>
      <c r="J148" s="78"/>
      <c r="K148" s="78"/>
      <c r="L148" s="165"/>
      <c r="M148" s="195"/>
    </row>
    <row r="149" spans="1:13" ht="29.25" customHeight="1" x14ac:dyDescent="0.25">
      <c r="A149" s="370"/>
      <c r="B149" s="292"/>
      <c r="C149" s="269"/>
      <c r="D149" s="204"/>
      <c r="E149" s="261" t="s">
        <v>47</v>
      </c>
      <c r="F149" s="262">
        <v>143182565.95000002</v>
      </c>
      <c r="G149" s="187">
        <v>18652045.949999999</v>
      </c>
      <c r="H149" s="211">
        <v>62198392</v>
      </c>
      <c r="I149" s="228">
        <v>759759</v>
      </c>
      <c r="J149" s="228">
        <v>21038122</v>
      </c>
      <c r="K149" s="228">
        <v>40400511</v>
      </c>
      <c r="L149" s="209"/>
      <c r="M149" s="195"/>
    </row>
    <row r="150" spans="1:13" ht="20.25" customHeight="1" x14ac:dyDescent="0.25">
      <c r="A150" s="370"/>
      <c r="B150" s="292"/>
      <c r="C150" s="269"/>
      <c r="D150" s="204"/>
      <c r="E150" s="261"/>
      <c r="F150" s="262">
        <v>143182565.95000002</v>
      </c>
      <c r="G150" s="213"/>
      <c r="H150" s="337"/>
      <c r="I150" s="228"/>
      <c r="J150" s="228"/>
      <c r="K150" s="228"/>
      <c r="L150" s="214"/>
      <c r="M150" s="195"/>
    </row>
    <row r="151" spans="1:13" ht="27.75" customHeight="1" x14ac:dyDescent="0.25">
      <c r="A151" s="370"/>
      <c r="B151" s="292"/>
      <c r="C151" s="269"/>
      <c r="D151" s="204"/>
      <c r="E151" s="261"/>
      <c r="F151" s="262">
        <v>143182565.95000002</v>
      </c>
      <c r="G151" s="213"/>
      <c r="H151" s="337"/>
      <c r="I151" s="228"/>
      <c r="J151" s="228"/>
      <c r="K151" s="228"/>
      <c r="L151" s="214"/>
      <c r="M151" s="195"/>
    </row>
    <row r="152" spans="1:13" ht="33.75" customHeight="1" x14ac:dyDescent="0.25">
      <c r="A152" s="370"/>
      <c r="B152" s="292"/>
      <c r="C152" s="269"/>
      <c r="D152" s="204"/>
      <c r="E152" s="261"/>
      <c r="F152" s="262">
        <v>143182565.95000002</v>
      </c>
      <c r="G152" s="188"/>
      <c r="H152" s="212"/>
      <c r="I152" s="228"/>
      <c r="J152" s="228"/>
      <c r="K152" s="228"/>
      <c r="L152" s="210"/>
      <c r="M152" s="195"/>
    </row>
    <row r="153" spans="1:13" ht="87" customHeight="1" x14ac:dyDescent="0.25">
      <c r="A153" s="279" t="s">
        <v>152</v>
      </c>
      <c r="B153" s="364" t="s">
        <v>153</v>
      </c>
      <c r="C153" s="266">
        <v>2017</v>
      </c>
      <c r="D153" s="184"/>
      <c r="E153" s="87" t="s">
        <v>46</v>
      </c>
      <c r="F153" s="144">
        <v>59662253</v>
      </c>
      <c r="G153" s="36"/>
      <c r="H153" s="36">
        <f>I153+J153+K153+L153</f>
        <v>29831253</v>
      </c>
      <c r="I153" s="36"/>
      <c r="J153" s="36"/>
      <c r="K153" s="36">
        <f>K154+K155</f>
        <v>29831253</v>
      </c>
      <c r="L153" s="36"/>
      <c r="M153" s="195"/>
    </row>
    <row r="154" spans="1:13" ht="81" customHeight="1" x14ac:dyDescent="0.25">
      <c r="A154" s="280"/>
      <c r="B154" s="365"/>
      <c r="C154" s="267"/>
      <c r="D154" s="185"/>
      <c r="E154" s="87" t="s">
        <v>133</v>
      </c>
      <c r="F154" s="144">
        <v>26848000</v>
      </c>
      <c r="G154" s="32"/>
      <c r="H154" s="36"/>
      <c r="I154" s="78"/>
      <c r="J154" s="141"/>
      <c r="K154" s="36"/>
      <c r="L154" s="165"/>
      <c r="M154" s="195"/>
    </row>
    <row r="155" spans="1:13" ht="103.5" customHeight="1" x14ac:dyDescent="0.25">
      <c r="A155" s="281"/>
      <c r="B155" s="366"/>
      <c r="C155" s="268"/>
      <c r="D155" s="186"/>
      <c r="E155" s="87" t="s">
        <v>47</v>
      </c>
      <c r="F155" s="144">
        <v>32814253</v>
      </c>
      <c r="G155" s="32"/>
      <c r="H155" s="36">
        <f t="shared" ref="H155" si="15">I155+J155+K155+L155</f>
        <v>29831253</v>
      </c>
      <c r="I155" s="78"/>
      <c r="J155" s="141"/>
      <c r="K155" s="36">
        <v>29831253</v>
      </c>
      <c r="L155" s="165"/>
      <c r="M155" s="196"/>
    </row>
    <row r="156" spans="1:13" ht="106.5" customHeight="1" x14ac:dyDescent="0.25">
      <c r="A156" s="286" t="s">
        <v>154</v>
      </c>
      <c r="B156" s="184" t="s">
        <v>155</v>
      </c>
      <c r="C156" s="184" t="s">
        <v>24</v>
      </c>
      <c r="D156" s="184" t="s">
        <v>64</v>
      </c>
      <c r="E156" s="87" t="s">
        <v>46</v>
      </c>
      <c r="F156" s="144">
        <v>65140086.549999997</v>
      </c>
      <c r="G156" s="32">
        <v>3117761.6100000003</v>
      </c>
      <c r="H156" s="43">
        <v>61294911</v>
      </c>
      <c r="I156" s="141">
        <v>211</v>
      </c>
      <c r="J156" s="141"/>
      <c r="K156" s="141">
        <v>18319000</v>
      </c>
      <c r="L156" s="164">
        <v>42975700</v>
      </c>
      <c r="M156" s="226" t="s">
        <v>576</v>
      </c>
    </row>
    <row r="157" spans="1:13" ht="73.5" customHeight="1" x14ac:dyDescent="0.25">
      <c r="A157" s="287"/>
      <c r="B157" s="185"/>
      <c r="C157" s="185"/>
      <c r="D157" s="185"/>
      <c r="E157" s="87" t="s">
        <v>13</v>
      </c>
      <c r="F157" s="144">
        <v>46886800</v>
      </c>
      <c r="G157" s="32"/>
      <c r="H157" s="43">
        <v>46886800</v>
      </c>
      <c r="I157" s="78"/>
      <c r="J157" s="78"/>
      <c r="K157" s="141">
        <v>14655000</v>
      </c>
      <c r="L157" s="164">
        <v>32231800</v>
      </c>
      <c r="M157" s="240"/>
    </row>
    <row r="158" spans="1:13" ht="118.5" customHeight="1" x14ac:dyDescent="0.25">
      <c r="A158" s="288"/>
      <c r="B158" s="186"/>
      <c r="C158" s="186"/>
      <c r="D158" s="186"/>
      <c r="E158" s="21" t="s">
        <v>52</v>
      </c>
      <c r="F158" s="144">
        <v>18253286.550000001</v>
      </c>
      <c r="G158" s="32">
        <v>3117761.6100000003</v>
      </c>
      <c r="H158" s="43">
        <v>14408111</v>
      </c>
      <c r="I158" s="141">
        <v>211</v>
      </c>
      <c r="J158" s="78"/>
      <c r="K158" s="141">
        <v>3664000</v>
      </c>
      <c r="L158" s="164">
        <v>10743900</v>
      </c>
      <c r="M158" s="227"/>
    </row>
    <row r="159" spans="1:13" ht="152.25" customHeight="1" x14ac:dyDescent="0.25">
      <c r="A159" s="371" t="s">
        <v>128</v>
      </c>
      <c r="B159" s="334" t="s">
        <v>220</v>
      </c>
      <c r="C159" s="334" t="s">
        <v>77</v>
      </c>
      <c r="D159" s="334" t="s">
        <v>62</v>
      </c>
      <c r="E159" s="87" t="s">
        <v>46</v>
      </c>
      <c r="F159" s="144">
        <v>501453921.68000001</v>
      </c>
      <c r="G159" s="32">
        <v>8939151.6799999997</v>
      </c>
      <c r="H159" s="43">
        <v>754813</v>
      </c>
      <c r="I159" s="141">
        <v>754813</v>
      </c>
      <c r="J159" s="141"/>
      <c r="K159" s="141"/>
      <c r="L159" s="36"/>
      <c r="M159" s="225" t="s">
        <v>577</v>
      </c>
    </row>
    <row r="160" spans="1:13" ht="129.75" customHeight="1" x14ac:dyDescent="0.25">
      <c r="A160" s="372"/>
      <c r="B160" s="335"/>
      <c r="C160" s="335"/>
      <c r="D160" s="335"/>
      <c r="E160" s="87" t="s">
        <v>13</v>
      </c>
      <c r="F160" s="144">
        <v>443263293</v>
      </c>
      <c r="G160" s="144"/>
      <c r="H160" s="43"/>
      <c r="I160" s="141"/>
      <c r="J160" s="141"/>
      <c r="K160" s="141"/>
      <c r="L160" s="141"/>
      <c r="M160" s="225"/>
    </row>
    <row r="161" spans="1:15" ht="143.25" customHeight="1" x14ac:dyDescent="0.25">
      <c r="A161" s="373"/>
      <c r="B161" s="336"/>
      <c r="C161" s="336"/>
      <c r="D161" s="336"/>
      <c r="E161" s="57" t="s">
        <v>47</v>
      </c>
      <c r="F161" s="144">
        <v>58190628.68</v>
      </c>
      <c r="G161" s="144">
        <v>8939151.6799999997</v>
      </c>
      <c r="H161" s="43">
        <v>754813</v>
      </c>
      <c r="I161" s="141">
        <v>754813</v>
      </c>
      <c r="J161" s="141"/>
      <c r="K161" s="141"/>
      <c r="L161" s="141"/>
      <c r="M161" s="225"/>
    </row>
    <row r="162" spans="1:15" ht="76.5" customHeight="1" x14ac:dyDescent="0.25">
      <c r="A162" s="353" t="s">
        <v>157</v>
      </c>
      <c r="B162" s="184" t="s">
        <v>221</v>
      </c>
      <c r="C162" s="184" t="s">
        <v>222</v>
      </c>
      <c r="D162" s="184" t="s">
        <v>62</v>
      </c>
      <c r="E162" s="87" t="s">
        <v>46</v>
      </c>
      <c r="F162" s="144">
        <v>374341792.61000001</v>
      </c>
      <c r="G162" s="32">
        <v>5724322.6699999999</v>
      </c>
      <c r="H162" s="43">
        <v>702080</v>
      </c>
      <c r="I162" s="141">
        <v>702080</v>
      </c>
      <c r="J162" s="141"/>
      <c r="K162" s="36"/>
      <c r="L162" s="164"/>
      <c r="M162" s="226" t="s">
        <v>578</v>
      </c>
    </row>
    <row r="163" spans="1:15" ht="147.75" customHeight="1" x14ac:dyDescent="0.25">
      <c r="A163" s="354"/>
      <c r="B163" s="185"/>
      <c r="C163" s="185"/>
      <c r="D163" s="185"/>
      <c r="E163" s="87" t="s">
        <v>13</v>
      </c>
      <c r="F163" s="144"/>
      <c r="G163" s="32"/>
      <c r="H163" s="43"/>
      <c r="I163" s="146"/>
      <c r="J163" s="146"/>
      <c r="K163" s="44"/>
      <c r="L163" s="164"/>
      <c r="M163" s="240"/>
      <c r="N163" s="13"/>
      <c r="O163" s="13"/>
    </row>
    <row r="164" spans="1:15" ht="169.5" customHeight="1" x14ac:dyDescent="0.25">
      <c r="A164" s="355"/>
      <c r="B164" s="186"/>
      <c r="C164" s="186"/>
      <c r="D164" s="186"/>
      <c r="E164" s="21" t="s">
        <v>52</v>
      </c>
      <c r="F164" s="144">
        <v>374341792.61000001</v>
      </c>
      <c r="G164" s="112">
        <v>5724322.6699999999</v>
      </c>
      <c r="H164" s="43">
        <v>702080</v>
      </c>
      <c r="I164" s="139">
        <v>702080</v>
      </c>
      <c r="J164" s="139"/>
      <c r="K164" s="35"/>
      <c r="L164" s="164"/>
      <c r="M164" s="227"/>
      <c r="N164" s="14"/>
    </row>
    <row r="165" spans="1:15" ht="155.25" customHeight="1" x14ac:dyDescent="0.25">
      <c r="A165" s="263" t="s">
        <v>124</v>
      </c>
      <c r="B165" s="189" t="s">
        <v>179</v>
      </c>
      <c r="C165" s="229" t="s">
        <v>38</v>
      </c>
      <c r="D165" s="235" t="s">
        <v>55</v>
      </c>
      <c r="E165" s="87" t="s">
        <v>46</v>
      </c>
      <c r="F165" s="144">
        <v>101569687.75</v>
      </c>
      <c r="G165" s="32">
        <v>101569687.75</v>
      </c>
      <c r="H165" s="43">
        <v>40542688</v>
      </c>
      <c r="I165" s="78">
        <v>40542688</v>
      </c>
      <c r="J165" s="78"/>
      <c r="K165" s="78"/>
      <c r="L165" s="78"/>
      <c r="M165" s="194" t="s">
        <v>579</v>
      </c>
    </row>
    <row r="166" spans="1:15" ht="132.75" customHeight="1" x14ac:dyDescent="0.25">
      <c r="A166" s="264"/>
      <c r="B166" s="190"/>
      <c r="C166" s="230"/>
      <c r="D166" s="235"/>
      <c r="E166" s="87" t="s">
        <v>13</v>
      </c>
      <c r="F166" s="144">
        <v>91412000</v>
      </c>
      <c r="G166" s="32">
        <v>91412000</v>
      </c>
      <c r="H166" s="43">
        <v>36488000</v>
      </c>
      <c r="I166" s="78">
        <v>36488000</v>
      </c>
      <c r="J166" s="78"/>
      <c r="K166" s="78"/>
      <c r="L166" s="141"/>
      <c r="M166" s="195"/>
    </row>
    <row r="167" spans="1:15" ht="195.75" customHeight="1" x14ac:dyDescent="0.25">
      <c r="A167" s="265"/>
      <c r="B167" s="191"/>
      <c r="C167" s="231"/>
      <c r="D167" s="235"/>
      <c r="E167" s="87" t="s">
        <v>47</v>
      </c>
      <c r="F167" s="144">
        <v>10157687.75</v>
      </c>
      <c r="G167" s="32">
        <v>10157687.75</v>
      </c>
      <c r="H167" s="43">
        <v>4054688</v>
      </c>
      <c r="I167" s="141">
        <v>4054688</v>
      </c>
      <c r="J167" s="141"/>
      <c r="K167" s="141"/>
      <c r="L167" s="141"/>
      <c r="M167" s="196"/>
    </row>
    <row r="168" spans="1:15" ht="65.25" customHeight="1" x14ac:dyDescent="0.25">
      <c r="A168" s="353" t="s">
        <v>156</v>
      </c>
      <c r="B168" s="184" t="s">
        <v>180</v>
      </c>
      <c r="C168" s="184" t="s">
        <v>23</v>
      </c>
      <c r="D168" s="184" t="s">
        <v>63</v>
      </c>
      <c r="E168" s="87" t="s">
        <v>46</v>
      </c>
      <c r="F168" s="144">
        <v>494305002</v>
      </c>
      <c r="G168" s="32">
        <v>6786839.2199999997</v>
      </c>
      <c r="H168" s="43">
        <f t="shared" ref="H168:H170" si="16">I168+J168+K168+L168</f>
        <v>245534257</v>
      </c>
      <c r="I168" s="141"/>
      <c r="J168" s="141"/>
      <c r="K168" s="141">
        <v>95818502</v>
      </c>
      <c r="L168" s="164">
        <v>149715755</v>
      </c>
      <c r="M168" s="226" t="s">
        <v>580</v>
      </c>
    </row>
    <row r="169" spans="1:15" ht="108" customHeight="1" x14ac:dyDescent="0.25">
      <c r="A169" s="354"/>
      <c r="B169" s="185"/>
      <c r="C169" s="185"/>
      <c r="D169" s="185"/>
      <c r="E169" s="87" t="s">
        <v>13</v>
      </c>
      <c r="F169" s="144">
        <v>395444004</v>
      </c>
      <c r="G169" s="112"/>
      <c r="H169" s="43">
        <f t="shared" si="16"/>
        <v>187688000</v>
      </c>
      <c r="I169" s="140"/>
      <c r="J169" s="140"/>
      <c r="K169" s="140">
        <v>76654000</v>
      </c>
      <c r="L169" s="164">
        <v>111034000</v>
      </c>
      <c r="M169" s="240"/>
    </row>
    <row r="170" spans="1:15" ht="93.75" customHeight="1" x14ac:dyDescent="0.25">
      <c r="A170" s="354"/>
      <c r="B170" s="185"/>
      <c r="C170" s="185"/>
      <c r="D170" s="185"/>
      <c r="E170" s="359" t="s">
        <v>47</v>
      </c>
      <c r="F170" s="187">
        <v>98860998</v>
      </c>
      <c r="G170" s="187">
        <v>6786839.2199999997</v>
      </c>
      <c r="H170" s="217">
        <f t="shared" si="16"/>
        <v>57846257</v>
      </c>
      <c r="I170" s="211"/>
      <c r="J170" s="211"/>
      <c r="K170" s="211">
        <v>19164502</v>
      </c>
      <c r="L170" s="215">
        <v>38681755</v>
      </c>
      <c r="M170" s="240"/>
    </row>
    <row r="171" spans="1:15" ht="79.5" customHeight="1" x14ac:dyDescent="0.25">
      <c r="A171" s="355"/>
      <c r="B171" s="186"/>
      <c r="C171" s="186"/>
      <c r="D171" s="186"/>
      <c r="E171" s="360"/>
      <c r="F171" s="188"/>
      <c r="G171" s="188"/>
      <c r="H171" s="218"/>
      <c r="I171" s="212"/>
      <c r="J171" s="212"/>
      <c r="K171" s="212"/>
      <c r="L171" s="216"/>
      <c r="M171" s="227"/>
    </row>
    <row r="172" spans="1:15" ht="13.9" hidden="1" customHeight="1" x14ac:dyDescent="0.25">
      <c r="A172" s="356" t="s">
        <v>16</v>
      </c>
      <c r="B172" s="357"/>
      <c r="C172" s="357"/>
      <c r="D172" s="357"/>
      <c r="E172" s="357"/>
      <c r="F172" s="357"/>
      <c r="G172" s="357"/>
      <c r="H172" s="357"/>
      <c r="I172" s="357"/>
      <c r="J172" s="357"/>
      <c r="K172" s="357"/>
      <c r="L172" s="357"/>
      <c r="M172" s="358"/>
    </row>
    <row r="173" spans="1:15" ht="81" customHeight="1" x14ac:dyDescent="0.25">
      <c r="A173" s="263" t="s">
        <v>161</v>
      </c>
      <c r="B173" s="197" t="s">
        <v>166</v>
      </c>
      <c r="C173" s="197"/>
      <c r="D173" s="232"/>
      <c r="E173" s="70" t="s">
        <v>46</v>
      </c>
      <c r="F173" s="144">
        <v>409344705.81</v>
      </c>
      <c r="G173" s="32"/>
      <c r="H173" s="38">
        <v>538275</v>
      </c>
      <c r="I173" s="141">
        <v>538275</v>
      </c>
      <c r="J173" s="141"/>
      <c r="K173" s="141"/>
      <c r="L173" s="141"/>
      <c r="M173" s="219" t="s">
        <v>581</v>
      </c>
    </row>
    <row r="174" spans="1:15" ht="99.75" customHeight="1" x14ac:dyDescent="0.25">
      <c r="A174" s="264"/>
      <c r="B174" s="198"/>
      <c r="C174" s="198"/>
      <c r="D174" s="233"/>
      <c r="E174" s="69" t="s">
        <v>48</v>
      </c>
      <c r="F174" s="144">
        <v>388273464.5</v>
      </c>
      <c r="G174" s="32"/>
      <c r="H174" s="38"/>
      <c r="I174" s="141"/>
      <c r="J174" s="141"/>
      <c r="K174" s="141"/>
      <c r="L174" s="141"/>
      <c r="M174" s="220"/>
    </row>
    <row r="175" spans="1:15" ht="80.25" customHeight="1" x14ac:dyDescent="0.25">
      <c r="A175" s="265"/>
      <c r="B175" s="236"/>
      <c r="C175" s="236"/>
      <c r="D175" s="233"/>
      <c r="E175" s="71" t="s">
        <v>79</v>
      </c>
      <c r="F175" s="144">
        <v>21071241.309999999</v>
      </c>
      <c r="G175" s="111"/>
      <c r="H175" s="38">
        <v>538275</v>
      </c>
      <c r="I175" s="139">
        <v>538275</v>
      </c>
      <c r="J175" s="139"/>
      <c r="K175" s="139"/>
      <c r="L175" s="139"/>
      <c r="M175" s="220"/>
    </row>
    <row r="176" spans="1:15" ht="87.75" customHeight="1" x14ac:dyDescent="0.25">
      <c r="A176" s="263" t="s">
        <v>162</v>
      </c>
      <c r="B176" s="197" t="s">
        <v>167</v>
      </c>
      <c r="C176" s="197" t="s">
        <v>40</v>
      </c>
      <c r="D176" s="237"/>
      <c r="E176" s="70" t="s">
        <v>46</v>
      </c>
      <c r="F176" s="144">
        <v>595014436.96000004</v>
      </c>
      <c r="G176" s="32">
        <v>237021150.07000002</v>
      </c>
      <c r="H176" s="38">
        <v>514335631</v>
      </c>
      <c r="I176" s="141">
        <v>233233353</v>
      </c>
      <c r="J176" s="141">
        <v>281102278</v>
      </c>
      <c r="K176" s="141"/>
      <c r="L176" s="141"/>
      <c r="M176" s="220" t="s">
        <v>514</v>
      </c>
    </row>
    <row r="177" spans="1:19" ht="84" customHeight="1" x14ac:dyDescent="0.25">
      <c r="A177" s="264"/>
      <c r="B177" s="198"/>
      <c r="C177" s="198"/>
      <c r="D177" s="238"/>
      <c r="E177" s="70" t="s">
        <v>427</v>
      </c>
      <c r="F177" s="144">
        <v>177363400</v>
      </c>
      <c r="G177" s="32">
        <v>177363400</v>
      </c>
      <c r="H177" s="38">
        <v>177363400</v>
      </c>
      <c r="I177" s="141">
        <v>177363400</v>
      </c>
      <c r="J177" s="141"/>
      <c r="K177" s="141"/>
      <c r="L177" s="141"/>
      <c r="M177" s="220"/>
    </row>
    <row r="178" spans="1:19" ht="73.5" customHeight="1" x14ac:dyDescent="0.25">
      <c r="A178" s="264"/>
      <c r="B178" s="198"/>
      <c r="C178" s="198"/>
      <c r="D178" s="238"/>
      <c r="E178" s="69" t="s">
        <v>48</v>
      </c>
      <c r="F178" s="144">
        <v>386625419.09000003</v>
      </c>
      <c r="G178" s="32">
        <v>46534409.989999995</v>
      </c>
      <c r="H178" s="38">
        <v>303147300</v>
      </c>
      <c r="I178" s="141">
        <v>39947300</v>
      </c>
      <c r="J178" s="141">
        <v>263200000</v>
      </c>
      <c r="K178" s="141"/>
      <c r="L178" s="141"/>
      <c r="M178" s="220"/>
    </row>
    <row r="179" spans="1:19" ht="76.5" customHeight="1" x14ac:dyDescent="0.25">
      <c r="A179" s="265"/>
      <c r="B179" s="236"/>
      <c r="C179" s="236"/>
      <c r="D179" s="239"/>
      <c r="E179" s="69" t="s">
        <v>79</v>
      </c>
      <c r="F179" s="144">
        <v>31025617.870000001</v>
      </c>
      <c r="G179" s="32">
        <v>13123340.08</v>
      </c>
      <c r="H179" s="38">
        <v>33824931</v>
      </c>
      <c r="I179" s="141">
        <v>15922653</v>
      </c>
      <c r="J179" s="141">
        <v>17902278</v>
      </c>
      <c r="K179" s="141"/>
      <c r="L179" s="141"/>
      <c r="M179" s="384"/>
    </row>
    <row r="180" spans="1:19" ht="66.75" customHeight="1" x14ac:dyDescent="0.25">
      <c r="A180" s="263" t="s">
        <v>163</v>
      </c>
      <c r="B180" s="197" t="s">
        <v>168</v>
      </c>
      <c r="C180" s="197"/>
      <c r="D180" s="237"/>
      <c r="E180" s="70" t="s">
        <v>46</v>
      </c>
      <c r="F180" s="164">
        <v>352631439.29000002</v>
      </c>
      <c r="G180" s="170">
        <v>5308299.29</v>
      </c>
      <c r="H180" s="38">
        <v>313931</v>
      </c>
      <c r="I180" s="141">
        <v>313931</v>
      </c>
      <c r="J180" s="141"/>
      <c r="K180" s="141"/>
      <c r="L180" s="141"/>
      <c r="M180" s="221" t="s">
        <v>515</v>
      </c>
    </row>
    <row r="181" spans="1:19" ht="110.25" customHeight="1" x14ac:dyDescent="0.25">
      <c r="A181" s="264"/>
      <c r="B181" s="198"/>
      <c r="C181" s="198"/>
      <c r="D181" s="238"/>
      <c r="E181" s="69" t="s">
        <v>48</v>
      </c>
      <c r="F181" s="144">
        <v>331261237.44</v>
      </c>
      <c r="G181" s="32">
        <v>1304254.44</v>
      </c>
      <c r="H181" s="38"/>
      <c r="I181" s="141"/>
      <c r="J181" s="141"/>
      <c r="K181" s="141"/>
      <c r="L181" s="141"/>
      <c r="M181" s="222"/>
    </row>
    <row r="182" spans="1:19" ht="75" customHeight="1" x14ac:dyDescent="0.25">
      <c r="A182" s="265"/>
      <c r="B182" s="236"/>
      <c r="C182" s="236"/>
      <c r="D182" s="239"/>
      <c r="E182" s="71" t="s">
        <v>79</v>
      </c>
      <c r="F182" s="144">
        <v>21370201.850000001</v>
      </c>
      <c r="G182" s="111">
        <v>4004044.85</v>
      </c>
      <c r="H182" s="38">
        <v>313931</v>
      </c>
      <c r="I182" s="139">
        <v>313931</v>
      </c>
      <c r="J182" s="139"/>
      <c r="K182" s="139"/>
      <c r="L182" s="139"/>
      <c r="M182" s="223"/>
    </row>
    <row r="183" spans="1:19" ht="84.75" customHeight="1" x14ac:dyDescent="0.25">
      <c r="A183" s="263" t="s">
        <v>164</v>
      </c>
      <c r="B183" s="197" t="s">
        <v>169</v>
      </c>
      <c r="C183" s="197"/>
      <c r="D183" s="232"/>
      <c r="E183" s="70" t="s">
        <v>46</v>
      </c>
      <c r="F183" s="144">
        <v>234673117.69</v>
      </c>
      <c r="G183" s="32">
        <v>1022887.69</v>
      </c>
      <c r="H183" s="38">
        <v>215300</v>
      </c>
      <c r="I183" s="141">
        <v>215300</v>
      </c>
      <c r="J183" s="141"/>
      <c r="K183" s="141"/>
      <c r="L183" s="141"/>
      <c r="M183" s="194" t="s">
        <v>516</v>
      </c>
    </row>
    <row r="184" spans="1:19" ht="81" customHeight="1" x14ac:dyDescent="0.25">
      <c r="A184" s="264"/>
      <c r="B184" s="198"/>
      <c r="C184" s="198"/>
      <c r="D184" s="233"/>
      <c r="E184" s="69" t="s">
        <v>48</v>
      </c>
      <c r="F184" s="144">
        <v>222734927</v>
      </c>
      <c r="G184" s="32">
        <v>767208.5</v>
      </c>
      <c r="H184" s="38"/>
      <c r="I184" s="141"/>
      <c r="J184" s="141"/>
      <c r="K184" s="141"/>
      <c r="L184" s="141"/>
      <c r="M184" s="195"/>
    </row>
    <row r="185" spans="1:19" ht="57" customHeight="1" x14ac:dyDescent="0.25">
      <c r="A185" s="265"/>
      <c r="B185" s="236"/>
      <c r="C185" s="236"/>
      <c r="D185" s="234"/>
      <c r="E185" s="71" t="s">
        <v>79</v>
      </c>
      <c r="F185" s="144">
        <v>11938190.690000001</v>
      </c>
      <c r="G185" s="32">
        <v>255679.19</v>
      </c>
      <c r="H185" s="38">
        <v>215300</v>
      </c>
      <c r="I185" s="139">
        <v>215300</v>
      </c>
      <c r="J185" s="139"/>
      <c r="K185" s="139"/>
      <c r="L185" s="139"/>
      <c r="M185" s="196"/>
    </row>
    <row r="186" spans="1:19" ht="87" customHeight="1" x14ac:dyDescent="0.25">
      <c r="A186" s="263" t="s">
        <v>165</v>
      </c>
      <c r="B186" s="197" t="s">
        <v>170</v>
      </c>
      <c r="C186" s="197"/>
      <c r="D186" s="232"/>
      <c r="E186" s="70" t="s">
        <v>46</v>
      </c>
      <c r="F186" s="144">
        <v>459970318.52999997</v>
      </c>
      <c r="G186" s="32">
        <v>2319278.5300000003</v>
      </c>
      <c r="H186" s="38">
        <v>300309</v>
      </c>
      <c r="I186" s="141">
        <v>300309</v>
      </c>
      <c r="J186" s="141"/>
      <c r="K186" s="141"/>
      <c r="L186" s="141"/>
      <c r="M186" s="377" t="s">
        <v>517</v>
      </c>
    </row>
    <row r="187" spans="1:19" ht="90.75" customHeight="1" x14ac:dyDescent="0.25">
      <c r="A187" s="264"/>
      <c r="B187" s="198"/>
      <c r="C187" s="198"/>
      <c r="D187" s="233"/>
      <c r="E187" s="69" t="s">
        <v>48</v>
      </c>
      <c r="F187" s="144">
        <v>436408026.63999999</v>
      </c>
      <c r="G187" s="32">
        <v>1624523.2</v>
      </c>
      <c r="H187" s="38"/>
      <c r="I187" s="141"/>
      <c r="J187" s="141"/>
      <c r="K187" s="141"/>
      <c r="L187" s="141"/>
      <c r="M187" s="378"/>
    </row>
    <row r="188" spans="1:19" ht="78.75" customHeight="1" x14ac:dyDescent="0.25">
      <c r="A188" s="265"/>
      <c r="B188" s="236"/>
      <c r="C188" s="236"/>
      <c r="D188" s="234"/>
      <c r="E188" s="69" t="s">
        <v>79</v>
      </c>
      <c r="F188" s="144">
        <v>23562291.890000001</v>
      </c>
      <c r="G188" s="32">
        <v>694755.33000000007</v>
      </c>
      <c r="H188" s="38">
        <v>300309</v>
      </c>
      <c r="I188" s="141">
        <v>300309</v>
      </c>
      <c r="J188" s="141"/>
      <c r="K188" s="141"/>
      <c r="L188" s="141"/>
      <c r="M188" s="379"/>
    </row>
    <row r="189" spans="1:19" ht="77.25" customHeight="1" x14ac:dyDescent="0.25">
      <c r="A189" s="263" t="s">
        <v>160</v>
      </c>
      <c r="B189" s="176" t="s">
        <v>182</v>
      </c>
      <c r="C189" s="176" t="s">
        <v>74</v>
      </c>
      <c r="D189" s="176" t="s">
        <v>65</v>
      </c>
      <c r="E189" s="23" t="s">
        <v>46</v>
      </c>
      <c r="F189" s="144">
        <v>744045412.75</v>
      </c>
      <c r="G189" s="32">
        <v>6756312.75</v>
      </c>
      <c r="H189" s="38">
        <v>176446</v>
      </c>
      <c r="I189" s="39">
        <v>176446</v>
      </c>
      <c r="J189" s="60"/>
      <c r="K189" s="60"/>
      <c r="L189" s="60"/>
      <c r="M189" s="194" t="s">
        <v>582</v>
      </c>
      <c r="N189" s="14"/>
      <c r="O189" s="14"/>
      <c r="P189" s="13"/>
      <c r="Q189" s="13"/>
      <c r="R189" s="13"/>
      <c r="S189" s="13"/>
    </row>
    <row r="190" spans="1:19" ht="165.75" customHeight="1" x14ac:dyDescent="0.25">
      <c r="A190" s="264"/>
      <c r="B190" s="176"/>
      <c r="C190" s="176"/>
      <c r="D190" s="176"/>
      <c r="E190" s="69" t="s">
        <v>48</v>
      </c>
      <c r="F190" s="144">
        <v>700424645</v>
      </c>
      <c r="G190" s="144"/>
      <c r="H190" s="38"/>
      <c r="I190" s="115"/>
      <c r="J190" s="141"/>
      <c r="K190" s="141"/>
      <c r="L190" s="141"/>
      <c r="M190" s="195"/>
      <c r="N190" s="14"/>
      <c r="O190" s="14"/>
      <c r="P190" s="13"/>
      <c r="Q190" s="13"/>
      <c r="R190" s="13"/>
      <c r="S190" s="13"/>
    </row>
    <row r="191" spans="1:19" ht="127.5" customHeight="1" x14ac:dyDescent="0.25">
      <c r="A191" s="265"/>
      <c r="B191" s="176"/>
      <c r="C191" s="176"/>
      <c r="D191" s="176"/>
      <c r="E191" s="24" t="s">
        <v>79</v>
      </c>
      <c r="F191" s="144">
        <v>43620767.75</v>
      </c>
      <c r="G191" s="144">
        <v>6756312.75</v>
      </c>
      <c r="H191" s="38">
        <v>176446</v>
      </c>
      <c r="I191" s="45">
        <v>176446</v>
      </c>
      <c r="J191" s="140"/>
      <c r="K191" s="140"/>
      <c r="L191" s="140"/>
      <c r="M191" s="196"/>
      <c r="N191" s="14"/>
      <c r="O191" s="14"/>
      <c r="P191" s="13"/>
      <c r="Q191" s="13"/>
      <c r="R191" s="13"/>
      <c r="S191" s="13"/>
    </row>
    <row r="192" spans="1:19" ht="42" customHeight="1" x14ac:dyDescent="0.25">
      <c r="A192" s="353" t="s">
        <v>71</v>
      </c>
      <c r="B192" s="351" t="s">
        <v>223</v>
      </c>
      <c r="C192" s="351"/>
      <c r="D192" s="381"/>
      <c r="E192" s="25" t="s">
        <v>46</v>
      </c>
      <c r="F192" s="144">
        <v>13514800</v>
      </c>
      <c r="G192" s="144"/>
      <c r="H192" s="38">
        <v>13514800</v>
      </c>
      <c r="I192" s="46">
        <v>13514800</v>
      </c>
      <c r="J192" s="39"/>
      <c r="K192" s="39"/>
      <c r="L192" s="47"/>
      <c r="M192" s="200" t="s">
        <v>583</v>
      </c>
      <c r="N192" s="14"/>
      <c r="O192" s="14"/>
      <c r="P192" s="14"/>
    </row>
    <row r="193" spans="1:13" ht="83.25" customHeight="1" x14ac:dyDescent="0.25">
      <c r="A193" s="354"/>
      <c r="B193" s="352"/>
      <c r="C193" s="352"/>
      <c r="D193" s="382"/>
      <c r="E193" s="26" t="s">
        <v>17</v>
      </c>
      <c r="F193" s="144"/>
      <c r="G193" s="144"/>
      <c r="H193" s="38"/>
      <c r="I193" s="116"/>
      <c r="J193" s="40"/>
      <c r="K193" s="40"/>
      <c r="L193" s="140"/>
      <c r="M193" s="201"/>
    </row>
    <row r="194" spans="1:13" ht="42.75" customHeight="1" x14ac:dyDescent="0.25">
      <c r="A194" s="355"/>
      <c r="B194" s="380"/>
      <c r="C194" s="380"/>
      <c r="D194" s="383"/>
      <c r="E194" s="27" t="s">
        <v>79</v>
      </c>
      <c r="F194" s="144">
        <v>13514800</v>
      </c>
      <c r="G194" s="144"/>
      <c r="H194" s="38">
        <v>13514800</v>
      </c>
      <c r="I194" s="45">
        <v>13514800</v>
      </c>
      <c r="J194" s="41"/>
      <c r="K194" s="41"/>
      <c r="L194" s="48"/>
      <c r="M194" s="202"/>
    </row>
    <row r="195" spans="1:13" ht="59.25" customHeight="1" x14ac:dyDescent="0.25">
      <c r="A195" s="361" t="s">
        <v>125</v>
      </c>
      <c r="B195" s="237" t="s">
        <v>173</v>
      </c>
      <c r="C195" s="351">
        <v>2015</v>
      </c>
      <c r="D195" s="351"/>
      <c r="E195" s="17" t="s">
        <v>46</v>
      </c>
      <c r="F195" s="49">
        <v>39225880</v>
      </c>
      <c r="G195" s="49"/>
      <c r="H195" s="38">
        <v>39225880</v>
      </c>
      <c r="I195" s="117"/>
      <c r="J195" s="47">
        <v>39225880</v>
      </c>
      <c r="K195" s="50"/>
      <c r="L195" s="50"/>
      <c r="M195" s="339" t="s">
        <v>584</v>
      </c>
    </row>
    <row r="196" spans="1:13" ht="108.75" customHeight="1" x14ac:dyDescent="0.25">
      <c r="A196" s="362"/>
      <c r="B196" s="238"/>
      <c r="C196" s="352"/>
      <c r="D196" s="352"/>
      <c r="E196" s="72" t="s">
        <v>31</v>
      </c>
      <c r="F196" s="73">
        <v>39225880</v>
      </c>
      <c r="G196" s="49"/>
      <c r="H196" s="38">
        <v>39225880</v>
      </c>
      <c r="I196" s="51"/>
      <c r="J196" s="42">
        <v>39225880</v>
      </c>
      <c r="K196" s="52"/>
      <c r="L196" s="53"/>
      <c r="M196" s="340"/>
    </row>
    <row r="197" spans="1:13" ht="58.5" customHeight="1" x14ac:dyDescent="0.25">
      <c r="A197" s="178" t="s">
        <v>422</v>
      </c>
      <c r="B197" s="197" t="s">
        <v>423</v>
      </c>
      <c r="C197" s="197">
        <v>2014</v>
      </c>
      <c r="D197" s="197" t="s">
        <v>70</v>
      </c>
      <c r="E197" s="101" t="s">
        <v>46</v>
      </c>
      <c r="F197" s="101">
        <v>38790124.990000002</v>
      </c>
      <c r="G197" s="101">
        <v>38790124.990000002</v>
      </c>
      <c r="H197" s="38">
        <v>17361728</v>
      </c>
      <c r="I197" s="103">
        <v>17361728</v>
      </c>
      <c r="J197" s="103"/>
      <c r="K197" s="103"/>
      <c r="L197" s="103"/>
      <c r="M197" s="182" t="s">
        <v>585</v>
      </c>
    </row>
    <row r="198" spans="1:13" ht="99.75" customHeight="1" x14ac:dyDescent="0.25">
      <c r="A198" s="179"/>
      <c r="B198" s="198"/>
      <c r="C198" s="198"/>
      <c r="D198" s="198"/>
      <c r="E198" s="104" t="s">
        <v>79</v>
      </c>
      <c r="F198" s="104">
        <v>38790124.990000002</v>
      </c>
      <c r="G198" s="104">
        <v>38790124.990000002</v>
      </c>
      <c r="H198" s="38">
        <v>17361728</v>
      </c>
      <c r="I198" s="105">
        <v>17361728</v>
      </c>
      <c r="J198" s="105"/>
      <c r="K198" s="105"/>
      <c r="L198" s="105"/>
      <c r="M198" s="199"/>
    </row>
    <row r="199" spans="1:13" ht="39" customHeight="1" x14ac:dyDescent="0.25">
      <c r="A199" s="178" t="s">
        <v>424</v>
      </c>
      <c r="B199" s="180"/>
      <c r="C199" s="106"/>
      <c r="D199" s="107"/>
      <c r="E199" s="121" t="s">
        <v>46</v>
      </c>
      <c r="F199" s="108">
        <v>49999451</v>
      </c>
      <c r="G199" s="108"/>
      <c r="H199" s="38">
        <v>50060752</v>
      </c>
      <c r="I199" s="165"/>
      <c r="J199" s="103">
        <v>7642853</v>
      </c>
      <c r="K199" s="103">
        <v>14313909</v>
      </c>
      <c r="L199" s="103">
        <v>28103990</v>
      </c>
      <c r="M199" s="182" t="s">
        <v>586</v>
      </c>
    </row>
    <row r="200" spans="1:13" ht="103.5" customHeight="1" x14ac:dyDescent="0.25">
      <c r="A200" s="179"/>
      <c r="B200" s="181"/>
      <c r="C200" s="106"/>
      <c r="D200" s="107"/>
      <c r="E200" s="122" t="s">
        <v>79</v>
      </c>
      <c r="F200" s="108">
        <v>49999451</v>
      </c>
      <c r="G200" s="108"/>
      <c r="H200" s="38">
        <v>50060752</v>
      </c>
      <c r="I200" s="165"/>
      <c r="J200" s="103">
        <v>7642853</v>
      </c>
      <c r="K200" s="103">
        <v>14313909</v>
      </c>
      <c r="L200" s="103">
        <v>28103990</v>
      </c>
      <c r="M200" s="183"/>
    </row>
    <row r="201" spans="1:13" ht="101.25" customHeight="1" x14ac:dyDescent="0.25">
      <c r="A201" s="178" t="s">
        <v>425</v>
      </c>
      <c r="B201" s="180" t="s">
        <v>426</v>
      </c>
      <c r="C201" s="106"/>
      <c r="D201" s="109"/>
      <c r="E201" s="123" t="s">
        <v>46</v>
      </c>
      <c r="F201" s="108">
        <v>47595163</v>
      </c>
      <c r="G201" s="108"/>
      <c r="H201" s="38">
        <v>47595163</v>
      </c>
      <c r="I201" s="103"/>
      <c r="J201" s="103">
        <v>47595163</v>
      </c>
      <c r="K201" s="103"/>
      <c r="L201" s="103"/>
      <c r="M201" s="182" t="s">
        <v>587</v>
      </c>
    </row>
    <row r="202" spans="1:13" ht="94.5" customHeight="1" x14ac:dyDescent="0.25">
      <c r="A202" s="179"/>
      <c r="B202" s="181"/>
      <c r="C202" s="106"/>
      <c r="D202" s="110"/>
      <c r="E202" s="124" t="s">
        <v>79</v>
      </c>
      <c r="F202" s="108">
        <v>47595163</v>
      </c>
      <c r="G202" s="108"/>
      <c r="H202" s="38">
        <v>47595163</v>
      </c>
      <c r="I202" s="103"/>
      <c r="J202" s="103">
        <v>47595163</v>
      </c>
      <c r="K202" s="102"/>
      <c r="L202" s="102"/>
      <c r="M202" s="183"/>
    </row>
    <row r="203" spans="1:13" ht="19.5" customHeight="1" x14ac:dyDescent="0.25">
      <c r="A203" s="385" t="s">
        <v>18</v>
      </c>
      <c r="B203" s="386"/>
      <c r="C203" s="386"/>
      <c r="D203" s="386"/>
      <c r="E203" s="386"/>
      <c r="F203" s="386"/>
      <c r="G203" s="386"/>
      <c r="H203" s="386"/>
      <c r="I203" s="386"/>
      <c r="J203" s="386"/>
      <c r="K203" s="386"/>
      <c r="L203" s="386"/>
      <c r="M203" s="387"/>
    </row>
    <row r="204" spans="1:13" ht="18" customHeight="1" x14ac:dyDescent="0.25">
      <c r="A204" s="374" t="s">
        <v>183</v>
      </c>
      <c r="B204" s="375"/>
      <c r="C204" s="375"/>
      <c r="D204" s="375"/>
      <c r="E204" s="375"/>
      <c r="F204" s="375"/>
      <c r="G204" s="375"/>
      <c r="H204" s="375"/>
      <c r="I204" s="375"/>
      <c r="J204" s="375"/>
      <c r="K204" s="375"/>
      <c r="L204" s="375"/>
      <c r="M204" s="376"/>
    </row>
    <row r="205" spans="1:13" ht="131.25" customHeight="1" x14ac:dyDescent="0.25">
      <c r="A205" s="353" t="s">
        <v>106</v>
      </c>
      <c r="B205" s="189"/>
      <c r="C205" s="189" t="s">
        <v>36</v>
      </c>
      <c r="D205" s="189" t="s">
        <v>65</v>
      </c>
      <c r="E205" s="19" t="s">
        <v>46</v>
      </c>
      <c r="F205" s="31">
        <v>32415918.829999998</v>
      </c>
      <c r="G205" s="33">
        <v>905478.83000000007</v>
      </c>
      <c r="H205" s="32">
        <v>26770396</v>
      </c>
      <c r="I205" s="144">
        <v>405479</v>
      </c>
      <c r="J205" s="144"/>
      <c r="K205" s="144"/>
      <c r="L205" s="144">
        <v>26364917</v>
      </c>
      <c r="M205" s="194" t="s">
        <v>588</v>
      </c>
    </row>
    <row r="206" spans="1:13" ht="62.25" customHeight="1" x14ac:dyDescent="0.25">
      <c r="A206" s="355"/>
      <c r="B206" s="191"/>
      <c r="C206" s="191"/>
      <c r="D206" s="191"/>
      <c r="E206" s="19" t="s">
        <v>47</v>
      </c>
      <c r="F206" s="31">
        <v>32415918.829999998</v>
      </c>
      <c r="G206" s="33">
        <v>905478.83000000007</v>
      </c>
      <c r="H206" s="32">
        <v>26770396</v>
      </c>
      <c r="I206" s="144">
        <v>405479</v>
      </c>
      <c r="J206" s="144"/>
      <c r="K206" s="144"/>
      <c r="L206" s="144">
        <v>26364917</v>
      </c>
      <c r="M206" s="196"/>
    </row>
    <row r="207" spans="1:13" ht="171.75" customHeight="1" x14ac:dyDescent="0.25">
      <c r="A207" s="353" t="s">
        <v>81</v>
      </c>
      <c r="B207" s="235" t="s">
        <v>67</v>
      </c>
      <c r="C207" s="235" t="s">
        <v>40</v>
      </c>
      <c r="D207" s="235" t="s">
        <v>66</v>
      </c>
      <c r="E207" s="28" t="s">
        <v>46</v>
      </c>
      <c r="F207" s="31">
        <v>9435639.9299999997</v>
      </c>
      <c r="G207" s="33">
        <v>475014.93</v>
      </c>
      <c r="H207" s="32">
        <v>9435640</v>
      </c>
      <c r="I207" s="30">
        <v>475015</v>
      </c>
      <c r="J207" s="141"/>
      <c r="K207" s="30">
        <v>8960625</v>
      </c>
      <c r="L207" s="30"/>
      <c r="M207" s="347" t="s">
        <v>589</v>
      </c>
    </row>
    <row r="208" spans="1:13" ht="174.75" customHeight="1" x14ac:dyDescent="0.25">
      <c r="A208" s="355"/>
      <c r="B208" s="235"/>
      <c r="C208" s="235"/>
      <c r="D208" s="235"/>
      <c r="E208" s="28" t="s">
        <v>47</v>
      </c>
      <c r="F208" s="31">
        <v>9435639.9299999997</v>
      </c>
      <c r="G208" s="33">
        <v>475014.93</v>
      </c>
      <c r="H208" s="32">
        <v>9435640</v>
      </c>
      <c r="I208" s="30">
        <v>475015</v>
      </c>
      <c r="J208" s="141"/>
      <c r="K208" s="30">
        <v>8960625</v>
      </c>
      <c r="L208" s="30"/>
      <c r="M208" s="349"/>
    </row>
    <row r="209" spans="1:15" ht="131.25" customHeight="1" x14ac:dyDescent="0.25">
      <c r="A209" s="353" t="s">
        <v>107</v>
      </c>
      <c r="B209" s="235" t="s">
        <v>69</v>
      </c>
      <c r="C209" s="388" t="s">
        <v>40</v>
      </c>
      <c r="D209" s="235" t="s">
        <v>68</v>
      </c>
      <c r="E209" s="19" t="s">
        <v>46</v>
      </c>
      <c r="F209" s="31">
        <v>4343340</v>
      </c>
      <c r="G209" s="33">
        <v>373340</v>
      </c>
      <c r="H209" s="32">
        <v>373340</v>
      </c>
      <c r="I209" s="144">
        <v>373340</v>
      </c>
      <c r="J209" s="144"/>
      <c r="K209" s="144"/>
      <c r="L209" s="144"/>
      <c r="M209" s="347" t="s">
        <v>590</v>
      </c>
    </row>
    <row r="210" spans="1:15" ht="128.25" customHeight="1" x14ac:dyDescent="0.25">
      <c r="A210" s="355"/>
      <c r="B210" s="235"/>
      <c r="C210" s="388"/>
      <c r="D210" s="235"/>
      <c r="E210" s="19" t="s">
        <v>47</v>
      </c>
      <c r="F210" s="31">
        <v>4343340</v>
      </c>
      <c r="G210" s="33">
        <v>373340</v>
      </c>
      <c r="H210" s="32">
        <v>373340</v>
      </c>
      <c r="I210" s="144">
        <v>373340</v>
      </c>
      <c r="J210" s="144"/>
      <c r="K210" s="144"/>
      <c r="L210" s="144"/>
      <c r="M210" s="349"/>
    </row>
    <row r="211" spans="1:15" ht="77.25" customHeight="1" x14ac:dyDescent="0.25">
      <c r="A211" s="353" t="s">
        <v>108</v>
      </c>
      <c r="B211" s="235"/>
      <c r="C211" s="388" t="s">
        <v>36</v>
      </c>
      <c r="D211" s="235" t="s">
        <v>72</v>
      </c>
      <c r="E211" s="21" t="s">
        <v>46</v>
      </c>
      <c r="F211" s="144">
        <v>15506323.23</v>
      </c>
      <c r="G211" s="32">
        <v>949223.23</v>
      </c>
      <c r="H211" s="32">
        <v>277474</v>
      </c>
      <c r="I211" s="144">
        <v>277474</v>
      </c>
      <c r="J211" s="144"/>
      <c r="K211" s="144"/>
      <c r="L211" s="144"/>
      <c r="M211" s="194" t="s">
        <v>592</v>
      </c>
    </row>
    <row r="212" spans="1:15" ht="114.75" customHeight="1" x14ac:dyDescent="0.25">
      <c r="A212" s="355"/>
      <c r="B212" s="235"/>
      <c r="C212" s="388"/>
      <c r="D212" s="235"/>
      <c r="E212" s="21" t="s">
        <v>47</v>
      </c>
      <c r="F212" s="144">
        <v>15506323.23</v>
      </c>
      <c r="G212" s="32">
        <v>949223.23</v>
      </c>
      <c r="H212" s="32">
        <v>277474</v>
      </c>
      <c r="I212" s="144">
        <v>277474</v>
      </c>
      <c r="J212" s="144"/>
      <c r="K212" s="144"/>
      <c r="L212" s="144"/>
      <c r="M212" s="196"/>
    </row>
    <row r="213" spans="1:15" ht="75" customHeight="1" x14ac:dyDescent="0.25">
      <c r="A213" s="353" t="s">
        <v>109</v>
      </c>
      <c r="B213" s="235"/>
      <c r="C213" s="388" t="s">
        <v>38</v>
      </c>
      <c r="D213" s="235" t="s">
        <v>68</v>
      </c>
      <c r="E213" s="21" t="s">
        <v>46</v>
      </c>
      <c r="F213" s="144">
        <v>7090120.9000000004</v>
      </c>
      <c r="G213" s="32">
        <v>9500</v>
      </c>
      <c r="H213" s="32">
        <v>998931</v>
      </c>
      <c r="I213" s="141"/>
      <c r="J213" s="141"/>
      <c r="K213" s="141"/>
      <c r="L213" s="141">
        <v>998931</v>
      </c>
      <c r="M213" s="194" t="s">
        <v>591</v>
      </c>
      <c r="N213" s="13"/>
      <c r="O213" s="13"/>
    </row>
    <row r="214" spans="1:15" ht="57" customHeight="1" x14ac:dyDescent="0.25">
      <c r="A214" s="355"/>
      <c r="B214" s="235"/>
      <c r="C214" s="388"/>
      <c r="D214" s="235"/>
      <c r="E214" s="21" t="s">
        <v>47</v>
      </c>
      <c r="F214" s="144">
        <v>7090120.9000000004</v>
      </c>
      <c r="G214" s="32">
        <v>9500</v>
      </c>
      <c r="H214" s="32">
        <v>998931</v>
      </c>
      <c r="I214" s="141"/>
      <c r="J214" s="141"/>
      <c r="K214" s="141"/>
      <c r="L214" s="141">
        <v>998931</v>
      </c>
      <c r="M214" s="196"/>
    </row>
    <row r="215" spans="1:15" ht="146.25" customHeight="1" x14ac:dyDescent="0.25">
      <c r="A215" s="353" t="s">
        <v>175</v>
      </c>
      <c r="B215" s="235"/>
      <c r="C215" s="388" t="s">
        <v>38</v>
      </c>
      <c r="D215" s="235" t="s">
        <v>68</v>
      </c>
      <c r="E215" s="21" t="s">
        <v>46</v>
      </c>
      <c r="F215" s="144">
        <v>5762070.9000000004</v>
      </c>
      <c r="G215" s="32">
        <v>5000</v>
      </c>
      <c r="H215" s="32">
        <v>998931</v>
      </c>
      <c r="I215" s="141"/>
      <c r="J215" s="141"/>
      <c r="K215" s="141"/>
      <c r="L215" s="141">
        <v>998931</v>
      </c>
      <c r="M215" s="194" t="s">
        <v>593</v>
      </c>
      <c r="N215" s="13"/>
      <c r="O215" s="13"/>
    </row>
    <row r="216" spans="1:15" ht="135" customHeight="1" x14ac:dyDescent="0.25">
      <c r="A216" s="355"/>
      <c r="B216" s="235"/>
      <c r="C216" s="388"/>
      <c r="D216" s="235"/>
      <c r="E216" s="21" t="s">
        <v>47</v>
      </c>
      <c r="F216" s="144">
        <v>5762070.9000000004</v>
      </c>
      <c r="G216" s="32">
        <v>5000</v>
      </c>
      <c r="H216" s="32">
        <v>998931</v>
      </c>
      <c r="I216" s="141"/>
      <c r="J216" s="141"/>
      <c r="K216" s="141"/>
      <c r="L216" s="141">
        <v>998931</v>
      </c>
      <c r="M216" s="196"/>
    </row>
    <row r="217" spans="1:15" ht="90.75" customHeight="1" x14ac:dyDescent="0.25">
      <c r="A217" s="353" t="s">
        <v>110</v>
      </c>
      <c r="B217" s="235"/>
      <c r="C217" s="235" t="s">
        <v>30</v>
      </c>
      <c r="D217" s="235" t="s">
        <v>68</v>
      </c>
      <c r="E217" s="21" t="s">
        <v>46</v>
      </c>
      <c r="F217" s="144">
        <v>9113940.9000000004</v>
      </c>
      <c r="G217" s="32">
        <v>5000</v>
      </c>
      <c r="H217" s="32">
        <v>998931</v>
      </c>
      <c r="I217" s="141"/>
      <c r="J217" s="141"/>
      <c r="K217" s="141"/>
      <c r="L217" s="141">
        <v>998931</v>
      </c>
      <c r="M217" s="194" t="s">
        <v>594</v>
      </c>
      <c r="N217" s="13"/>
      <c r="O217" s="13"/>
    </row>
    <row r="218" spans="1:15" ht="121.5" customHeight="1" x14ac:dyDescent="0.25">
      <c r="A218" s="355"/>
      <c r="B218" s="235"/>
      <c r="C218" s="235"/>
      <c r="D218" s="235"/>
      <c r="E218" s="21" t="s">
        <v>47</v>
      </c>
      <c r="F218" s="144">
        <v>9113940.9000000004</v>
      </c>
      <c r="G218" s="32">
        <v>5000</v>
      </c>
      <c r="H218" s="32">
        <v>998931</v>
      </c>
      <c r="I218" s="141"/>
      <c r="J218" s="141"/>
      <c r="K218" s="141"/>
      <c r="L218" s="141">
        <v>998931</v>
      </c>
      <c r="M218" s="394"/>
    </row>
    <row r="219" spans="1:15" ht="104.25" customHeight="1" x14ac:dyDescent="0.25">
      <c r="A219" s="353" t="s">
        <v>111</v>
      </c>
      <c r="B219" s="235"/>
      <c r="C219" s="388" t="s">
        <v>40</v>
      </c>
      <c r="D219" s="235" t="s">
        <v>68</v>
      </c>
      <c r="E219" s="21" t="s">
        <v>46</v>
      </c>
      <c r="F219" s="144">
        <v>13365840</v>
      </c>
      <c r="G219" s="32">
        <v>373330</v>
      </c>
      <c r="H219" s="32">
        <v>13365840</v>
      </c>
      <c r="I219" s="141">
        <v>373330</v>
      </c>
      <c r="J219" s="141"/>
      <c r="K219" s="141">
        <v>12992510</v>
      </c>
      <c r="L219" s="141"/>
      <c r="M219" s="225" t="s">
        <v>595</v>
      </c>
    </row>
    <row r="220" spans="1:15" ht="45" customHeight="1" x14ac:dyDescent="0.25">
      <c r="A220" s="355"/>
      <c r="B220" s="189"/>
      <c r="C220" s="229"/>
      <c r="D220" s="189"/>
      <c r="E220" s="89" t="s">
        <v>47</v>
      </c>
      <c r="F220" s="144">
        <v>13365840</v>
      </c>
      <c r="G220" s="32">
        <v>373330</v>
      </c>
      <c r="H220" s="32">
        <v>13365840</v>
      </c>
      <c r="I220" s="139">
        <v>373330</v>
      </c>
      <c r="J220" s="139"/>
      <c r="K220" s="139">
        <v>12992510</v>
      </c>
      <c r="L220" s="139"/>
      <c r="M220" s="225"/>
    </row>
    <row r="221" spans="1:15" ht="149.25" customHeight="1" x14ac:dyDescent="0.25">
      <c r="A221" s="353" t="s">
        <v>112</v>
      </c>
      <c r="B221" s="235"/>
      <c r="C221" s="388" t="s">
        <v>40</v>
      </c>
      <c r="D221" s="235" t="s">
        <v>68</v>
      </c>
      <c r="E221" s="21" t="s">
        <v>46</v>
      </c>
      <c r="F221" s="144">
        <v>6343240</v>
      </c>
      <c r="G221" s="32">
        <v>373330</v>
      </c>
      <c r="H221" s="32">
        <v>6343240</v>
      </c>
      <c r="I221" s="141">
        <v>373330</v>
      </c>
      <c r="J221" s="141"/>
      <c r="K221" s="141">
        <v>5969910</v>
      </c>
      <c r="L221" s="141"/>
      <c r="M221" s="194" t="s">
        <v>596</v>
      </c>
    </row>
    <row r="222" spans="1:15" ht="132" customHeight="1" x14ac:dyDescent="0.25">
      <c r="A222" s="355"/>
      <c r="B222" s="235"/>
      <c r="C222" s="388"/>
      <c r="D222" s="235"/>
      <c r="E222" s="21" t="s">
        <v>47</v>
      </c>
      <c r="F222" s="144">
        <v>6343240</v>
      </c>
      <c r="G222" s="32">
        <v>373330</v>
      </c>
      <c r="H222" s="32">
        <v>6343240</v>
      </c>
      <c r="I222" s="141">
        <v>373330</v>
      </c>
      <c r="J222" s="141"/>
      <c r="K222" s="141">
        <v>5969910</v>
      </c>
      <c r="L222" s="141"/>
      <c r="M222" s="196"/>
    </row>
    <row r="223" spans="1:15" ht="229.5" customHeight="1" x14ac:dyDescent="0.25">
      <c r="A223" s="353" t="s">
        <v>113</v>
      </c>
      <c r="B223" s="235"/>
      <c r="C223" s="235" t="s">
        <v>27</v>
      </c>
      <c r="D223" s="235" t="s">
        <v>68</v>
      </c>
      <c r="E223" s="21" t="s">
        <v>46</v>
      </c>
      <c r="F223" s="144">
        <v>37172648.57</v>
      </c>
      <c r="G223" s="32">
        <v>1200</v>
      </c>
      <c r="H223" s="32">
        <v>1172067</v>
      </c>
      <c r="I223" s="141"/>
      <c r="J223" s="141">
        <v>1172067</v>
      </c>
      <c r="K223" s="141"/>
      <c r="L223" s="141"/>
      <c r="M223" s="194" t="s">
        <v>597</v>
      </c>
      <c r="N223" s="13"/>
      <c r="O223" s="13"/>
    </row>
    <row r="224" spans="1:15" ht="177" customHeight="1" x14ac:dyDescent="0.25">
      <c r="A224" s="355"/>
      <c r="B224" s="235"/>
      <c r="C224" s="235"/>
      <c r="D224" s="235"/>
      <c r="E224" s="21" t="s">
        <v>47</v>
      </c>
      <c r="F224" s="144">
        <v>37172648.57</v>
      </c>
      <c r="G224" s="32">
        <v>1200</v>
      </c>
      <c r="H224" s="32">
        <v>1172067</v>
      </c>
      <c r="I224" s="141"/>
      <c r="J224" s="141">
        <v>1172067</v>
      </c>
      <c r="K224" s="141"/>
      <c r="L224" s="141"/>
      <c r="M224" s="394"/>
    </row>
    <row r="225" spans="1:15" ht="192" customHeight="1" x14ac:dyDescent="0.25">
      <c r="A225" s="353" t="s">
        <v>114</v>
      </c>
      <c r="B225" s="235"/>
      <c r="C225" s="235" t="s">
        <v>27</v>
      </c>
      <c r="D225" s="235" t="s">
        <v>68</v>
      </c>
      <c r="E225" s="21" t="s">
        <v>46</v>
      </c>
      <c r="F225" s="144">
        <v>19830714.120000001</v>
      </c>
      <c r="G225" s="32">
        <v>478854.12</v>
      </c>
      <c r="H225" s="32">
        <v>19826293</v>
      </c>
      <c r="I225" s="141">
        <v>474433</v>
      </c>
      <c r="J225" s="141">
        <v>19351860</v>
      </c>
      <c r="K225" s="141"/>
      <c r="L225" s="141"/>
      <c r="M225" s="194" t="s">
        <v>598</v>
      </c>
      <c r="N225" s="13"/>
      <c r="O225" s="13"/>
    </row>
    <row r="226" spans="1:15" ht="135" customHeight="1" x14ac:dyDescent="0.25">
      <c r="A226" s="355"/>
      <c r="B226" s="235"/>
      <c r="C226" s="235"/>
      <c r="D226" s="235"/>
      <c r="E226" s="21" t="s">
        <v>47</v>
      </c>
      <c r="F226" s="144">
        <v>19830714.120000001</v>
      </c>
      <c r="G226" s="32">
        <v>478854.12</v>
      </c>
      <c r="H226" s="32">
        <v>19826293</v>
      </c>
      <c r="I226" s="141">
        <v>474433</v>
      </c>
      <c r="J226" s="141">
        <v>19351860</v>
      </c>
      <c r="K226" s="141"/>
      <c r="L226" s="141"/>
      <c r="M226" s="394"/>
    </row>
    <row r="227" spans="1:15" ht="58.5" customHeight="1" x14ac:dyDescent="0.25">
      <c r="A227" s="353" t="s">
        <v>116</v>
      </c>
      <c r="B227" s="235"/>
      <c r="C227" s="235" t="s">
        <v>28</v>
      </c>
      <c r="D227" s="235" t="s">
        <v>68</v>
      </c>
      <c r="E227" s="21" t="s">
        <v>46</v>
      </c>
      <c r="F227" s="144">
        <v>19979506.190000001</v>
      </c>
      <c r="G227" s="32">
        <v>5051002.1900000004</v>
      </c>
      <c r="H227" s="32">
        <v>20176213</v>
      </c>
      <c r="I227" s="141">
        <v>5247709</v>
      </c>
      <c r="J227" s="141">
        <v>14928504</v>
      </c>
      <c r="K227" s="141"/>
      <c r="L227" s="141"/>
      <c r="M227" s="194" t="s">
        <v>599</v>
      </c>
      <c r="N227" s="13"/>
      <c r="O227" s="13"/>
    </row>
    <row r="228" spans="1:15" ht="297" customHeight="1" x14ac:dyDescent="0.25">
      <c r="A228" s="355"/>
      <c r="B228" s="235"/>
      <c r="C228" s="235"/>
      <c r="D228" s="235"/>
      <c r="E228" s="21" t="s">
        <v>47</v>
      </c>
      <c r="F228" s="144">
        <v>19979506.190000001</v>
      </c>
      <c r="G228" s="32">
        <v>5051002.1900000004</v>
      </c>
      <c r="H228" s="32">
        <v>20176213</v>
      </c>
      <c r="I228" s="141">
        <v>5247709</v>
      </c>
      <c r="J228" s="141">
        <v>14928504</v>
      </c>
      <c r="K228" s="141"/>
      <c r="L228" s="141"/>
      <c r="M228" s="196"/>
    </row>
    <row r="229" spans="1:15" ht="96.75" customHeight="1" x14ac:dyDescent="0.25">
      <c r="A229" s="353" t="s">
        <v>115</v>
      </c>
      <c r="B229" s="235"/>
      <c r="C229" s="235" t="s">
        <v>27</v>
      </c>
      <c r="D229" s="235" t="s">
        <v>29</v>
      </c>
      <c r="E229" s="21" t="s">
        <v>46</v>
      </c>
      <c r="F229" s="144">
        <v>27791099.120000001</v>
      </c>
      <c r="G229" s="32">
        <v>465099.12</v>
      </c>
      <c r="H229" s="32">
        <v>27786678</v>
      </c>
      <c r="I229" s="141">
        <v>460678</v>
      </c>
      <c r="J229" s="141"/>
      <c r="K229" s="141">
        <v>27326000</v>
      </c>
      <c r="L229" s="141"/>
      <c r="M229" s="194" t="s">
        <v>600</v>
      </c>
      <c r="N229" s="13"/>
      <c r="O229" s="13"/>
    </row>
    <row r="230" spans="1:15" ht="41.25" customHeight="1" x14ac:dyDescent="0.25">
      <c r="A230" s="355"/>
      <c r="B230" s="235"/>
      <c r="C230" s="235"/>
      <c r="D230" s="235"/>
      <c r="E230" s="21" t="s">
        <v>47</v>
      </c>
      <c r="F230" s="144">
        <v>27791099.120000001</v>
      </c>
      <c r="G230" s="32">
        <v>465099.12</v>
      </c>
      <c r="H230" s="32">
        <v>27786678</v>
      </c>
      <c r="I230" s="141">
        <v>460678</v>
      </c>
      <c r="J230" s="141"/>
      <c r="K230" s="141">
        <v>27326000</v>
      </c>
      <c r="L230" s="141"/>
      <c r="M230" s="394"/>
    </row>
    <row r="231" spans="1:15" ht="96.75" customHeight="1" x14ac:dyDescent="0.25">
      <c r="A231" s="392" t="s">
        <v>82</v>
      </c>
      <c r="B231" s="235"/>
      <c r="C231" s="388" t="s">
        <v>38</v>
      </c>
      <c r="D231" s="235" t="s">
        <v>61</v>
      </c>
      <c r="E231" s="29" t="s">
        <v>46</v>
      </c>
      <c r="F231" s="54">
        <v>33336662.09</v>
      </c>
      <c r="G231" s="114">
        <v>6512039.7599999998</v>
      </c>
      <c r="H231" s="32">
        <v>33675805</v>
      </c>
      <c r="I231" s="54">
        <v>6851182</v>
      </c>
      <c r="J231" s="54"/>
      <c r="K231" s="54">
        <v>26824623</v>
      </c>
      <c r="L231" s="54"/>
      <c r="M231" s="194" t="s">
        <v>601</v>
      </c>
    </row>
    <row r="232" spans="1:15" ht="117" customHeight="1" x14ac:dyDescent="0.25">
      <c r="A232" s="393"/>
      <c r="B232" s="235"/>
      <c r="C232" s="388"/>
      <c r="D232" s="235"/>
      <c r="E232" s="29" t="s">
        <v>47</v>
      </c>
      <c r="F232" s="54">
        <v>33336662.09</v>
      </c>
      <c r="G232" s="114">
        <v>6512039.7599999998</v>
      </c>
      <c r="H232" s="32">
        <v>33675805</v>
      </c>
      <c r="I232" s="55">
        <v>6851182</v>
      </c>
      <c r="J232" s="55"/>
      <c r="K232" s="141">
        <v>26824623</v>
      </c>
      <c r="L232" s="141"/>
      <c r="M232" s="196"/>
    </row>
    <row r="233" spans="1:15" ht="69.75" customHeight="1" x14ac:dyDescent="0.25">
      <c r="A233" s="241" t="s">
        <v>526</v>
      </c>
      <c r="B233" s="180" t="s">
        <v>527</v>
      </c>
      <c r="C233" s="407" t="s">
        <v>511</v>
      </c>
      <c r="D233" s="180"/>
      <c r="E233" s="152" t="s">
        <v>46</v>
      </c>
      <c r="F233" s="76">
        <f>F234</f>
        <v>26278806.91</v>
      </c>
      <c r="G233" s="76"/>
      <c r="H233" s="76">
        <f>H234</f>
        <v>1099937</v>
      </c>
      <c r="I233" s="76">
        <f t="shared" ref="I233:K233" si="17">I234</f>
        <v>0</v>
      </c>
      <c r="J233" s="76">
        <f t="shared" si="17"/>
        <v>549969</v>
      </c>
      <c r="K233" s="76">
        <f t="shared" si="17"/>
        <v>549968</v>
      </c>
      <c r="L233" s="76"/>
      <c r="M233" s="344" t="s">
        <v>528</v>
      </c>
    </row>
    <row r="234" spans="1:15" ht="65.25" customHeight="1" x14ac:dyDescent="0.25">
      <c r="A234" s="243"/>
      <c r="B234" s="181"/>
      <c r="C234" s="408"/>
      <c r="D234" s="181"/>
      <c r="E234" s="152" t="s">
        <v>79</v>
      </c>
      <c r="F234" s="76">
        <f>25178870+1099936.91</f>
        <v>26278806.91</v>
      </c>
      <c r="G234" s="172"/>
      <c r="H234" s="172">
        <f>I234+J234+K234+L234</f>
        <v>1099937</v>
      </c>
      <c r="I234" s="173"/>
      <c r="J234" s="103">
        <v>549969</v>
      </c>
      <c r="K234" s="76">
        <v>549968</v>
      </c>
      <c r="L234" s="103"/>
      <c r="M234" s="346"/>
    </row>
    <row r="235" spans="1:15" ht="76.5" customHeight="1" x14ac:dyDescent="0.25">
      <c r="A235" s="241" t="s">
        <v>529</v>
      </c>
      <c r="B235" s="180" t="s">
        <v>530</v>
      </c>
      <c r="C235" s="404" t="s">
        <v>524</v>
      </c>
      <c r="D235" s="180"/>
      <c r="E235" s="152" t="s">
        <v>46</v>
      </c>
      <c r="F235" s="76">
        <f>F236</f>
        <v>7874519.6200000001</v>
      </c>
      <c r="G235" s="76"/>
      <c r="H235" s="76">
        <f>H236</f>
        <v>899190</v>
      </c>
      <c r="I235" s="76"/>
      <c r="J235" s="76">
        <f t="shared" ref="J235" si="18">J236</f>
        <v>899190</v>
      </c>
      <c r="K235" s="76"/>
      <c r="L235" s="76"/>
      <c r="M235" s="344" t="s">
        <v>531</v>
      </c>
    </row>
    <row r="236" spans="1:15" ht="66.75" customHeight="1" x14ac:dyDescent="0.25">
      <c r="A236" s="243"/>
      <c r="B236" s="181"/>
      <c r="C236" s="405"/>
      <c r="D236" s="181"/>
      <c r="E236" s="152" t="s">
        <v>79</v>
      </c>
      <c r="F236" s="76">
        <f>899189.62+6975330</f>
        <v>7874519.6200000001</v>
      </c>
      <c r="G236" s="172"/>
      <c r="H236" s="172">
        <f>I236+J236+K236+L236</f>
        <v>899190</v>
      </c>
      <c r="I236" s="173"/>
      <c r="J236" s="103">
        <v>899190</v>
      </c>
      <c r="K236" s="76"/>
      <c r="L236" s="103"/>
      <c r="M236" s="346"/>
    </row>
    <row r="237" spans="1:15" ht="86.25" customHeight="1" x14ac:dyDescent="0.25">
      <c r="A237" s="329" t="s">
        <v>509</v>
      </c>
      <c r="B237" s="299" t="s">
        <v>510</v>
      </c>
      <c r="C237" s="176" t="s">
        <v>511</v>
      </c>
      <c r="D237" s="176"/>
      <c r="E237" s="147" t="s">
        <v>46</v>
      </c>
      <c r="F237" s="144">
        <f>F238</f>
        <v>13077147.84</v>
      </c>
      <c r="G237" s="144"/>
      <c r="H237" s="144">
        <f t="shared" ref="H237" si="19">H238</f>
        <v>13077148</v>
      </c>
      <c r="I237" s="141"/>
      <c r="J237" s="141">
        <f t="shared" ref="J237:L237" si="20">J238</f>
        <v>551444</v>
      </c>
      <c r="K237" s="141">
        <f t="shared" si="20"/>
        <v>551444</v>
      </c>
      <c r="L237" s="141">
        <f t="shared" si="20"/>
        <v>11974260</v>
      </c>
      <c r="M237" s="177" t="s">
        <v>512</v>
      </c>
    </row>
    <row r="238" spans="1:15" ht="60" customHeight="1" x14ac:dyDescent="0.25">
      <c r="A238" s="329"/>
      <c r="B238" s="300"/>
      <c r="C238" s="176"/>
      <c r="D238" s="176"/>
      <c r="E238" s="147" t="s">
        <v>86</v>
      </c>
      <c r="F238" s="144">
        <f>1102887.84+11974260</f>
        <v>13077147.84</v>
      </c>
      <c r="G238" s="141"/>
      <c r="H238" s="31">
        <f t="shared" ref="H238" si="21">I238+J238+K238+L238</f>
        <v>13077148</v>
      </c>
      <c r="I238" s="141"/>
      <c r="J238" s="141">
        <v>551444</v>
      </c>
      <c r="K238" s="141">
        <v>551444</v>
      </c>
      <c r="L238" s="141">
        <v>11974260</v>
      </c>
      <c r="M238" s="177"/>
    </row>
    <row r="239" spans="1:15" ht="24" customHeight="1" x14ac:dyDescent="0.25">
      <c r="A239" s="389" t="s">
        <v>253</v>
      </c>
      <c r="B239" s="390"/>
      <c r="C239" s="390"/>
      <c r="D239" s="390"/>
      <c r="E239" s="390"/>
      <c r="F239" s="390"/>
      <c r="G239" s="390"/>
      <c r="H239" s="390"/>
      <c r="I239" s="390"/>
      <c r="J239" s="390"/>
      <c r="K239" s="390"/>
      <c r="L239" s="390"/>
      <c r="M239" s="391"/>
    </row>
    <row r="240" spans="1:15" s="7" customFormat="1" ht="93" customHeight="1" x14ac:dyDescent="0.2">
      <c r="A240" s="392" t="s">
        <v>254</v>
      </c>
      <c r="B240" s="235"/>
      <c r="C240" s="388"/>
      <c r="D240" s="235"/>
      <c r="E240" s="29" t="s">
        <v>46</v>
      </c>
      <c r="F240" s="54">
        <v>3837957.53</v>
      </c>
      <c r="G240" s="114">
        <v>12654.61</v>
      </c>
      <c r="H240" s="32">
        <v>6615570</v>
      </c>
      <c r="I240" s="54">
        <v>2790266</v>
      </c>
      <c r="J240" s="54">
        <v>870890</v>
      </c>
      <c r="K240" s="54">
        <v>2954414</v>
      </c>
      <c r="L240" s="54"/>
      <c r="M240" s="194" t="s">
        <v>518</v>
      </c>
    </row>
    <row r="241" spans="1:13" ht="65.25" customHeight="1" x14ac:dyDescent="0.25">
      <c r="A241" s="393"/>
      <c r="B241" s="235"/>
      <c r="C241" s="388"/>
      <c r="D241" s="235"/>
      <c r="E241" s="29" t="s">
        <v>47</v>
      </c>
      <c r="F241" s="54">
        <v>3837957.53</v>
      </c>
      <c r="G241" s="114">
        <v>12654.61</v>
      </c>
      <c r="H241" s="32">
        <v>6615570</v>
      </c>
      <c r="I241" s="55">
        <v>2790266</v>
      </c>
      <c r="J241" s="55">
        <v>870890</v>
      </c>
      <c r="K241" s="141">
        <v>2954414</v>
      </c>
      <c r="L241" s="141"/>
      <c r="M241" s="196"/>
    </row>
    <row r="242" spans="1:13" ht="48.75" customHeight="1" x14ac:dyDescent="0.25">
      <c r="A242" s="398" t="s">
        <v>436</v>
      </c>
      <c r="B242" s="118"/>
      <c r="C242" s="119"/>
      <c r="D242" s="118"/>
      <c r="E242" s="120" t="s">
        <v>46</v>
      </c>
      <c r="F242" s="54">
        <v>245867.2</v>
      </c>
      <c r="G242" s="54">
        <v>245867.2</v>
      </c>
      <c r="H242" s="144">
        <v>470721</v>
      </c>
      <c r="I242" s="55">
        <v>470721</v>
      </c>
      <c r="J242" s="55"/>
      <c r="K242" s="141"/>
      <c r="L242" s="141"/>
      <c r="M242" s="192" t="s">
        <v>519</v>
      </c>
    </row>
    <row r="243" spans="1:13" ht="39.75" customHeight="1" x14ac:dyDescent="0.25">
      <c r="A243" s="399"/>
      <c r="B243" s="118"/>
      <c r="C243" s="119"/>
      <c r="D243" s="118"/>
      <c r="E243" s="120" t="s">
        <v>47</v>
      </c>
      <c r="F243" s="54">
        <v>245867.2</v>
      </c>
      <c r="G243" s="54">
        <v>245867.2</v>
      </c>
      <c r="H243" s="144">
        <v>470721</v>
      </c>
      <c r="I243" s="55">
        <v>470721</v>
      </c>
      <c r="J243" s="55"/>
      <c r="K243" s="141"/>
      <c r="L243" s="141"/>
      <c r="M243" s="193"/>
    </row>
    <row r="244" spans="1:13" ht="39" customHeight="1" x14ac:dyDescent="0.25">
      <c r="A244" s="398" t="s">
        <v>520</v>
      </c>
      <c r="B244" s="400"/>
      <c r="C244" s="229" t="s">
        <v>521</v>
      </c>
      <c r="D244" s="189"/>
      <c r="E244" s="149" t="s">
        <v>46</v>
      </c>
      <c r="F244" s="54">
        <v>491748</v>
      </c>
      <c r="G244" s="150"/>
      <c r="H244" s="54">
        <v>491748</v>
      </c>
      <c r="I244" s="151"/>
      <c r="J244" s="55">
        <v>491748</v>
      </c>
      <c r="K244" s="55"/>
      <c r="L244" s="55"/>
      <c r="M244" s="192" t="s">
        <v>522</v>
      </c>
    </row>
    <row r="245" spans="1:13" ht="43.5" customHeight="1" x14ac:dyDescent="0.25">
      <c r="A245" s="399"/>
      <c r="B245" s="401"/>
      <c r="C245" s="231"/>
      <c r="D245" s="191"/>
      <c r="E245" s="149" t="s">
        <v>47</v>
      </c>
      <c r="F245" s="54">
        <v>491748</v>
      </c>
      <c r="G245" s="150"/>
      <c r="H245" s="144">
        <v>491748</v>
      </c>
      <c r="I245" s="151"/>
      <c r="J245" s="55">
        <v>491748</v>
      </c>
      <c r="K245" s="141"/>
      <c r="L245" s="141"/>
      <c r="M245" s="193"/>
    </row>
    <row r="246" spans="1:13" ht="47.25" customHeight="1" x14ac:dyDescent="0.25">
      <c r="A246" s="398" t="s">
        <v>523</v>
      </c>
      <c r="B246" s="400"/>
      <c r="C246" s="229" t="s">
        <v>524</v>
      </c>
      <c r="D246" s="189"/>
      <c r="E246" s="149" t="s">
        <v>46</v>
      </c>
      <c r="F246" s="54">
        <f>F247</f>
        <v>5345413</v>
      </c>
      <c r="G246" s="54"/>
      <c r="H246" s="54">
        <f t="shared" ref="H246" si="22">H247</f>
        <v>5345413</v>
      </c>
      <c r="I246" s="55"/>
      <c r="J246" s="55">
        <f t="shared" ref="J246" si="23">J247</f>
        <v>5345413</v>
      </c>
      <c r="K246" s="55"/>
      <c r="L246" s="55"/>
      <c r="M246" s="402" t="s">
        <v>525</v>
      </c>
    </row>
    <row r="247" spans="1:13" ht="38.25" customHeight="1" x14ac:dyDescent="0.25">
      <c r="A247" s="399"/>
      <c r="B247" s="401"/>
      <c r="C247" s="231"/>
      <c r="D247" s="191"/>
      <c r="E247" s="149" t="s">
        <v>47</v>
      </c>
      <c r="F247" s="54">
        <v>5345413</v>
      </c>
      <c r="G247" s="54"/>
      <c r="H247" s="144">
        <f>I247+J247+K247+L247</f>
        <v>5345413</v>
      </c>
      <c r="I247" s="55"/>
      <c r="J247" s="55">
        <v>5345413</v>
      </c>
      <c r="K247" s="141"/>
      <c r="L247" s="141"/>
      <c r="M247" s="403"/>
    </row>
    <row r="248" spans="1:13" ht="21.75" customHeight="1" x14ac:dyDescent="0.25">
      <c r="A248" s="395" t="s">
        <v>259</v>
      </c>
      <c r="B248" s="396"/>
      <c r="C248" s="396"/>
      <c r="D248" s="396"/>
      <c r="E248" s="396"/>
      <c r="F248" s="396"/>
      <c r="G248" s="396"/>
      <c r="H248" s="396"/>
      <c r="I248" s="396"/>
      <c r="J248" s="396"/>
      <c r="K248" s="396"/>
      <c r="L248" s="396"/>
      <c r="M248" s="397"/>
    </row>
    <row r="249" spans="1:13" ht="79.5" customHeight="1" x14ac:dyDescent="0.25">
      <c r="A249" s="137" t="s">
        <v>392</v>
      </c>
      <c r="B249" s="90" t="s">
        <v>331</v>
      </c>
      <c r="C249" s="82"/>
      <c r="D249" s="90" t="s">
        <v>260</v>
      </c>
      <c r="E249" s="99" t="s">
        <v>261</v>
      </c>
      <c r="F249" s="174"/>
      <c r="G249" s="174"/>
      <c r="H249" s="174"/>
      <c r="I249" s="174"/>
      <c r="J249" s="174"/>
      <c r="K249" s="174"/>
      <c r="L249" s="174"/>
      <c r="M249" s="100" t="s">
        <v>379</v>
      </c>
    </row>
    <row r="250" spans="1:13" ht="117.75" customHeight="1" x14ac:dyDescent="0.25">
      <c r="A250" s="137" t="s">
        <v>325</v>
      </c>
      <c r="B250" s="91" t="s">
        <v>332</v>
      </c>
      <c r="C250" s="80"/>
      <c r="D250" s="80" t="s">
        <v>262</v>
      </c>
      <c r="E250" s="80" t="s">
        <v>261</v>
      </c>
      <c r="F250" s="174"/>
      <c r="G250" s="174"/>
      <c r="H250" s="174"/>
      <c r="I250" s="174"/>
      <c r="J250" s="144"/>
      <c r="K250" s="174"/>
      <c r="L250" s="174"/>
      <c r="M250" s="100" t="s">
        <v>504</v>
      </c>
    </row>
    <row r="251" spans="1:13" ht="128.25" customHeight="1" x14ac:dyDescent="0.25">
      <c r="A251" s="137" t="s">
        <v>393</v>
      </c>
      <c r="B251" s="91" t="s">
        <v>333</v>
      </c>
      <c r="C251" s="92"/>
      <c r="D251" s="82" t="s">
        <v>263</v>
      </c>
      <c r="E251" s="80" t="s">
        <v>261</v>
      </c>
      <c r="F251" s="175"/>
      <c r="G251" s="175"/>
      <c r="H251" s="174"/>
      <c r="I251" s="175"/>
      <c r="J251" s="154"/>
      <c r="K251" s="175"/>
      <c r="L251" s="175"/>
      <c r="M251" s="100" t="s">
        <v>444</v>
      </c>
    </row>
    <row r="252" spans="1:13" ht="54.75" customHeight="1" x14ac:dyDescent="0.25">
      <c r="A252" s="137" t="s">
        <v>394</v>
      </c>
      <c r="B252" s="90" t="s">
        <v>334</v>
      </c>
      <c r="C252" s="82"/>
      <c r="D252" s="90" t="s">
        <v>264</v>
      </c>
      <c r="E252" s="80" t="s">
        <v>261</v>
      </c>
      <c r="F252" s="175"/>
      <c r="G252" s="175"/>
      <c r="H252" s="174"/>
      <c r="I252" s="175"/>
      <c r="J252" s="154"/>
      <c r="K252" s="175"/>
      <c r="L252" s="175"/>
      <c r="M252" s="100" t="s">
        <v>445</v>
      </c>
    </row>
    <row r="253" spans="1:13" ht="45" customHeight="1" x14ac:dyDescent="0.25">
      <c r="A253" s="137" t="s">
        <v>395</v>
      </c>
      <c r="B253" s="93" t="s">
        <v>335</v>
      </c>
      <c r="C253" s="94"/>
      <c r="D253" s="90" t="s">
        <v>265</v>
      </c>
      <c r="E253" s="80" t="s">
        <v>261</v>
      </c>
      <c r="F253" s="175"/>
      <c r="G253" s="175"/>
      <c r="H253" s="174"/>
      <c r="I253" s="175"/>
      <c r="J253" s="154"/>
      <c r="K253" s="175"/>
      <c r="L253" s="175"/>
      <c r="M253" s="100" t="s">
        <v>446</v>
      </c>
    </row>
    <row r="254" spans="1:13" ht="46.5" customHeight="1" x14ac:dyDescent="0.25">
      <c r="A254" s="137" t="s">
        <v>396</v>
      </c>
      <c r="B254" s="93" t="s">
        <v>336</v>
      </c>
      <c r="C254" s="94"/>
      <c r="D254" s="90" t="s">
        <v>266</v>
      </c>
      <c r="E254" s="80" t="s">
        <v>261</v>
      </c>
      <c r="F254" s="175"/>
      <c r="G254" s="175"/>
      <c r="H254" s="174"/>
      <c r="I254" s="175"/>
      <c r="J254" s="154"/>
      <c r="K254" s="175"/>
      <c r="L254" s="175"/>
      <c r="M254" s="100" t="s">
        <v>447</v>
      </c>
    </row>
    <row r="255" spans="1:13" ht="42.75" customHeight="1" x14ac:dyDescent="0.25">
      <c r="A255" s="137" t="s">
        <v>397</v>
      </c>
      <c r="B255" s="93" t="s">
        <v>336</v>
      </c>
      <c r="C255" s="94"/>
      <c r="D255" s="90" t="s">
        <v>267</v>
      </c>
      <c r="E255" s="80" t="s">
        <v>261</v>
      </c>
      <c r="F255" s="175"/>
      <c r="G255" s="175"/>
      <c r="H255" s="174"/>
      <c r="I255" s="175"/>
      <c r="J255" s="154"/>
      <c r="K255" s="175"/>
      <c r="L255" s="175"/>
      <c r="M255" s="100" t="s">
        <v>448</v>
      </c>
    </row>
    <row r="256" spans="1:13" ht="48" customHeight="1" x14ac:dyDescent="0.25">
      <c r="A256" s="137" t="s">
        <v>398</v>
      </c>
      <c r="B256" s="93" t="s">
        <v>335</v>
      </c>
      <c r="C256" s="94"/>
      <c r="D256" s="90" t="s">
        <v>268</v>
      </c>
      <c r="E256" s="80" t="s">
        <v>261</v>
      </c>
      <c r="F256" s="175"/>
      <c r="G256" s="175"/>
      <c r="H256" s="174"/>
      <c r="I256" s="175"/>
      <c r="J256" s="154"/>
      <c r="K256" s="175"/>
      <c r="L256" s="175"/>
      <c r="M256" s="100" t="s">
        <v>449</v>
      </c>
    </row>
    <row r="257" spans="1:13" ht="34.5" customHeight="1" x14ac:dyDescent="0.25">
      <c r="A257" s="137" t="s">
        <v>399</v>
      </c>
      <c r="B257" s="93" t="s">
        <v>337</v>
      </c>
      <c r="C257" s="95" t="s">
        <v>378</v>
      </c>
      <c r="D257" s="94" t="s">
        <v>269</v>
      </c>
      <c r="E257" s="80" t="s">
        <v>261</v>
      </c>
      <c r="F257" s="175"/>
      <c r="G257" s="175"/>
      <c r="H257" s="174"/>
      <c r="I257" s="175"/>
      <c r="J257" s="154"/>
      <c r="K257" s="175"/>
      <c r="L257" s="175"/>
      <c r="M257" s="100" t="s">
        <v>450</v>
      </c>
    </row>
    <row r="258" spans="1:13" ht="89.25" customHeight="1" x14ac:dyDescent="0.25">
      <c r="A258" s="138" t="s">
        <v>400</v>
      </c>
      <c r="B258" s="96">
        <v>7272.32</v>
      </c>
      <c r="C258" s="82"/>
      <c r="D258" s="82" t="s">
        <v>270</v>
      </c>
      <c r="E258" s="80" t="s">
        <v>261</v>
      </c>
      <c r="F258" s="175"/>
      <c r="G258" s="175"/>
      <c r="H258" s="174"/>
      <c r="I258" s="175"/>
      <c r="J258" s="154"/>
      <c r="K258" s="175"/>
      <c r="L258" s="175"/>
      <c r="M258" s="100" t="s">
        <v>451</v>
      </c>
    </row>
    <row r="259" spans="1:13" ht="93.75" customHeight="1" x14ac:dyDescent="0.25">
      <c r="A259" s="138" t="s">
        <v>391</v>
      </c>
      <c r="B259" s="96" t="s">
        <v>338</v>
      </c>
      <c r="C259" s="82"/>
      <c r="D259" s="82" t="s">
        <v>501</v>
      </c>
      <c r="E259" s="80" t="s">
        <v>261</v>
      </c>
      <c r="F259" s="175"/>
      <c r="G259" s="175"/>
      <c r="H259" s="174"/>
      <c r="I259" s="175"/>
      <c r="J259" s="154"/>
      <c r="K259" s="175"/>
      <c r="L259" s="175"/>
      <c r="M259" s="100" t="s">
        <v>452</v>
      </c>
    </row>
    <row r="260" spans="1:13" ht="82.5" customHeight="1" x14ac:dyDescent="0.25">
      <c r="A260" s="138" t="s">
        <v>401</v>
      </c>
      <c r="B260" s="97" t="s">
        <v>339</v>
      </c>
      <c r="C260" s="82"/>
      <c r="D260" s="82" t="s">
        <v>271</v>
      </c>
      <c r="E260" s="80" t="s">
        <v>261</v>
      </c>
      <c r="F260" s="175"/>
      <c r="G260" s="175"/>
      <c r="H260" s="174"/>
      <c r="I260" s="175"/>
      <c r="J260" s="154"/>
      <c r="K260" s="175"/>
      <c r="L260" s="175"/>
      <c r="M260" s="100" t="s">
        <v>453</v>
      </c>
    </row>
    <row r="261" spans="1:13" ht="79.5" customHeight="1" x14ac:dyDescent="0.25">
      <c r="A261" s="138" t="s">
        <v>402</v>
      </c>
      <c r="B261" s="97" t="s">
        <v>340</v>
      </c>
      <c r="C261" s="82"/>
      <c r="D261" s="82" t="s">
        <v>271</v>
      </c>
      <c r="E261" s="80" t="s">
        <v>261</v>
      </c>
      <c r="F261" s="175"/>
      <c r="G261" s="175"/>
      <c r="H261" s="174"/>
      <c r="I261" s="175"/>
      <c r="J261" s="154"/>
      <c r="K261" s="175"/>
      <c r="L261" s="175"/>
      <c r="M261" s="100" t="s">
        <v>454</v>
      </c>
    </row>
    <row r="262" spans="1:13" ht="81" customHeight="1" x14ac:dyDescent="0.25">
      <c r="A262" s="138" t="s">
        <v>326</v>
      </c>
      <c r="B262" s="97" t="s">
        <v>341</v>
      </c>
      <c r="C262" s="82"/>
      <c r="D262" s="82" t="s">
        <v>272</v>
      </c>
      <c r="E262" s="80" t="s">
        <v>261</v>
      </c>
      <c r="F262" s="175"/>
      <c r="G262" s="175"/>
      <c r="H262" s="174"/>
      <c r="I262" s="175"/>
      <c r="J262" s="154"/>
      <c r="K262" s="175"/>
      <c r="L262" s="175"/>
      <c r="M262" s="100" t="s">
        <v>455</v>
      </c>
    </row>
    <row r="263" spans="1:13" ht="79.5" customHeight="1" x14ac:dyDescent="0.25">
      <c r="A263" s="138" t="s">
        <v>273</v>
      </c>
      <c r="B263" s="97" t="s">
        <v>342</v>
      </c>
      <c r="C263" s="82"/>
      <c r="D263" s="82" t="s">
        <v>274</v>
      </c>
      <c r="E263" s="80" t="s">
        <v>261</v>
      </c>
      <c r="F263" s="175"/>
      <c r="G263" s="175"/>
      <c r="H263" s="174"/>
      <c r="I263" s="175"/>
      <c r="J263" s="154"/>
      <c r="K263" s="175"/>
      <c r="L263" s="175"/>
      <c r="M263" s="100" t="s">
        <v>456</v>
      </c>
    </row>
    <row r="264" spans="1:13" ht="54" customHeight="1" x14ac:dyDescent="0.25">
      <c r="A264" s="138" t="s">
        <v>275</v>
      </c>
      <c r="B264" s="97" t="s">
        <v>343</v>
      </c>
      <c r="C264" s="82"/>
      <c r="D264" s="82" t="s">
        <v>276</v>
      </c>
      <c r="E264" s="80" t="s">
        <v>261</v>
      </c>
      <c r="F264" s="175"/>
      <c r="G264" s="175"/>
      <c r="H264" s="174"/>
      <c r="I264" s="175"/>
      <c r="J264" s="154"/>
      <c r="K264" s="175"/>
      <c r="L264" s="175"/>
      <c r="M264" s="100" t="s">
        <v>457</v>
      </c>
    </row>
    <row r="265" spans="1:13" ht="59.25" customHeight="1" x14ac:dyDescent="0.25">
      <c r="A265" s="138" t="s">
        <v>277</v>
      </c>
      <c r="B265" s="97" t="s">
        <v>344</v>
      </c>
      <c r="C265" s="82"/>
      <c r="D265" s="82" t="s">
        <v>278</v>
      </c>
      <c r="E265" s="80" t="s">
        <v>261</v>
      </c>
      <c r="F265" s="175"/>
      <c r="G265" s="175"/>
      <c r="H265" s="174"/>
      <c r="I265" s="175"/>
      <c r="J265" s="154"/>
      <c r="K265" s="175"/>
      <c r="L265" s="175"/>
      <c r="M265" s="100" t="s">
        <v>458</v>
      </c>
    </row>
    <row r="266" spans="1:13" ht="65.25" customHeight="1" x14ac:dyDescent="0.25">
      <c r="A266" s="138" t="s">
        <v>390</v>
      </c>
      <c r="B266" s="97" t="s">
        <v>345</v>
      </c>
      <c r="C266" s="82"/>
      <c r="D266" s="82" t="s">
        <v>279</v>
      </c>
      <c r="E266" s="80" t="s">
        <v>261</v>
      </c>
      <c r="F266" s="175"/>
      <c r="G266" s="175"/>
      <c r="H266" s="174"/>
      <c r="I266" s="175"/>
      <c r="J266" s="154"/>
      <c r="K266" s="175"/>
      <c r="L266" s="175"/>
      <c r="M266" s="100" t="s">
        <v>459</v>
      </c>
    </row>
    <row r="267" spans="1:13" ht="84.75" customHeight="1" x14ac:dyDescent="0.25">
      <c r="A267" s="138" t="s">
        <v>389</v>
      </c>
      <c r="B267" s="97">
        <v>19869</v>
      </c>
      <c r="C267" s="82"/>
      <c r="D267" s="82" t="s">
        <v>280</v>
      </c>
      <c r="E267" s="80" t="s">
        <v>261</v>
      </c>
      <c r="F267" s="175"/>
      <c r="G267" s="175"/>
      <c r="H267" s="174"/>
      <c r="I267" s="175"/>
      <c r="J267" s="154"/>
      <c r="K267" s="175"/>
      <c r="L267" s="175"/>
      <c r="M267" s="100" t="s">
        <v>460</v>
      </c>
    </row>
    <row r="268" spans="1:13" ht="66.75" customHeight="1" x14ac:dyDescent="0.25">
      <c r="A268" s="138" t="s">
        <v>281</v>
      </c>
      <c r="B268" s="97">
        <v>39272.6</v>
      </c>
      <c r="C268" s="82"/>
      <c r="D268" s="82" t="s">
        <v>279</v>
      </c>
      <c r="E268" s="80" t="s">
        <v>261</v>
      </c>
      <c r="F268" s="175"/>
      <c r="G268" s="175"/>
      <c r="H268" s="174"/>
      <c r="I268" s="175"/>
      <c r="J268" s="154"/>
      <c r="K268" s="175"/>
      <c r="L268" s="175"/>
      <c r="M268" s="100" t="s">
        <v>461</v>
      </c>
    </row>
    <row r="269" spans="1:13" ht="84.75" customHeight="1" x14ac:dyDescent="0.25">
      <c r="A269" s="138" t="s">
        <v>282</v>
      </c>
      <c r="B269" s="97" t="s">
        <v>346</v>
      </c>
      <c r="C269" s="82"/>
      <c r="D269" s="82" t="s">
        <v>283</v>
      </c>
      <c r="E269" s="80" t="s">
        <v>261</v>
      </c>
      <c r="F269" s="175"/>
      <c r="G269" s="175"/>
      <c r="H269" s="174"/>
      <c r="I269" s="175"/>
      <c r="J269" s="154"/>
      <c r="K269" s="175"/>
      <c r="L269" s="175"/>
      <c r="M269" s="100" t="s">
        <v>462</v>
      </c>
    </row>
    <row r="270" spans="1:13" ht="61.5" customHeight="1" x14ac:dyDescent="0.25">
      <c r="A270" s="138" t="s">
        <v>327</v>
      </c>
      <c r="B270" s="97" t="s">
        <v>347</v>
      </c>
      <c r="C270" s="82"/>
      <c r="D270" s="82" t="s">
        <v>284</v>
      </c>
      <c r="E270" s="80" t="s">
        <v>261</v>
      </c>
      <c r="F270" s="175"/>
      <c r="G270" s="175"/>
      <c r="H270" s="174"/>
      <c r="I270" s="175"/>
      <c r="J270" s="154"/>
      <c r="K270" s="175"/>
      <c r="L270" s="175"/>
      <c r="M270" s="100" t="s">
        <v>463</v>
      </c>
    </row>
    <row r="271" spans="1:13" ht="60.75" customHeight="1" x14ac:dyDescent="0.25">
      <c r="A271" s="138" t="s">
        <v>403</v>
      </c>
      <c r="B271" s="97" t="s">
        <v>348</v>
      </c>
      <c r="C271" s="82"/>
      <c r="D271" s="82" t="s">
        <v>285</v>
      </c>
      <c r="E271" s="80" t="s">
        <v>261</v>
      </c>
      <c r="F271" s="175"/>
      <c r="G271" s="175"/>
      <c r="H271" s="174"/>
      <c r="I271" s="175"/>
      <c r="J271" s="154"/>
      <c r="K271" s="175"/>
      <c r="L271" s="175"/>
      <c r="M271" s="100" t="s">
        <v>464</v>
      </c>
    </row>
    <row r="272" spans="1:13" ht="76.5" customHeight="1" x14ac:dyDescent="0.25">
      <c r="A272" s="138" t="s">
        <v>404</v>
      </c>
      <c r="B272" s="97" t="s">
        <v>349</v>
      </c>
      <c r="C272" s="82"/>
      <c r="D272" s="82" t="s">
        <v>285</v>
      </c>
      <c r="E272" s="80" t="s">
        <v>261</v>
      </c>
      <c r="F272" s="175"/>
      <c r="G272" s="175"/>
      <c r="H272" s="174"/>
      <c r="I272" s="175"/>
      <c r="J272" s="154"/>
      <c r="K272" s="175"/>
      <c r="L272" s="175"/>
      <c r="M272" s="100" t="s">
        <v>465</v>
      </c>
    </row>
    <row r="273" spans="1:13" ht="65.25" customHeight="1" x14ac:dyDescent="0.25">
      <c r="A273" s="138" t="s">
        <v>328</v>
      </c>
      <c r="B273" s="97" t="s">
        <v>347</v>
      </c>
      <c r="C273" s="82"/>
      <c r="D273" s="82" t="s">
        <v>284</v>
      </c>
      <c r="E273" s="80" t="s">
        <v>261</v>
      </c>
      <c r="F273" s="175"/>
      <c r="G273" s="175"/>
      <c r="H273" s="174"/>
      <c r="I273" s="175"/>
      <c r="J273" s="154"/>
      <c r="K273" s="175"/>
      <c r="L273" s="175"/>
      <c r="M273" s="100" t="s">
        <v>466</v>
      </c>
    </row>
    <row r="274" spans="1:13" ht="81.75" customHeight="1" x14ac:dyDescent="0.25">
      <c r="A274" s="138" t="s">
        <v>388</v>
      </c>
      <c r="B274" s="97" t="s">
        <v>350</v>
      </c>
      <c r="C274" s="82"/>
      <c r="D274" s="82" t="s">
        <v>274</v>
      </c>
      <c r="E274" s="80" t="s">
        <v>261</v>
      </c>
      <c r="F274" s="175"/>
      <c r="G274" s="175"/>
      <c r="H274" s="174"/>
      <c r="I274" s="175"/>
      <c r="J274" s="154"/>
      <c r="K274" s="175"/>
      <c r="L274" s="175"/>
      <c r="M274" s="100" t="s">
        <v>467</v>
      </c>
    </row>
    <row r="275" spans="1:13" ht="91.5" customHeight="1" x14ac:dyDescent="0.25">
      <c r="A275" s="138" t="s">
        <v>441</v>
      </c>
      <c r="B275" s="97" t="s">
        <v>351</v>
      </c>
      <c r="C275" s="98"/>
      <c r="D275" s="82" t="s">
        <v>286</v>
      </c>
      <c r="E275" s="80" t="s">
        <v>261</v>
      </c>
      <c r="F275" s="175"/>
      <c r="G275" s="175"/>
      <c r="H275" s="174"/>
      <c r="I275" s="175"/>
      <c r="J275" s="154"/>
      <c r="K275" s="175"/>
      <c r="L275" s="175"/>
      <c r="M275" s="100" t="s">
        <v>468</v>
      </c>
    </row>
    <row r="276" spans="1:13" ht="80.25" customHeight="1" x14ac:dyDescent="0.25">
      <c r="A276" s="138" t="s">
        <v>405</v>
      </c>
      <c r="B276" s="97" t="s">
        <v>352</v>
      </c>
      <c r="C276" s="98"/>
      <c r="D276" s="82" t="s">
        <v>286</v>
      </c>
      <c r="E276" s="80" t="s">
        <v>261</v>
      </c>
      <c r="F276" s="175"/>
      <c r="G276" s="175"/>
      <c r="H276" s="174"/>
      <c r="I276" s="175"/>
      <c r="J276" s="154"/>
      <c r="K276" s="175"/>
      <c r="L276" s="175"/>
      <c r="M276" s="100" t="s">
        <v>469</v>
      </c>
    </row>
    <row r="277" spans="1:13" ht="49.5" customHeight="1" x14ac:dyDescent="0.25">
      <c r="A277" s="138" t="s">
        <v>406</v>
      </c>
      <c r="B277" s="97" t="s">
        <v>353</v>
      </c>
      <c r="C277" s="82"/>
      <c r="D277" s="82" t="s">
        <v>284</v>
      </c>
      <c r="E277" s="80" t="s">
        <v>261</v>
      </c>
      <c r="F277" s="175"/>
      <c r="G277" s="175"/>
      <c r="H277" s="174"/>
      <c r="I277" s="175"/>
      <c r="J277" s="154"/>
      <c r="K277" s="175"/>
      <c r="L277" s="175"/>
      <c r="M277" s="100" t="s">
        <v>470</v>
      </c>
    </row>
    <row r="278" spans="1:13" ht="60.75" customHeight="1" x14ac:dyDescent="0.25">
      <c r="A278" s="138" t="s">
        <v>287</v>
      </c>
      <c r="B278" s="97" t="s">
        <v>354</v>
      </c>
      <c r="C278" s="82"/>
      <c r="D278" s="82" t="s">
        <v>280</v>
      </c>
      <c r="E278" s="80" t="s">
        <v>261</v>
      </c>
      <c r="F278" s="175"/>
      <c r="G278" s="175"/>
      <c r="H278" s="174"/>
      <c r="I278" s="175"/>
      <c r="J278" s="154"/>
      <c r="K278" s="175"/>
      <c r="L278" s="175"/>
      <c r="M278" s="100" t="s">
        <v>471</v>
      </c>
    </row>
    <row r="279" spans="1:13" ht="73.5" customHeight="1" x14ac:dyDescent="0.25">
      <c r="A279" s="138" t="s">
        <v>288</v>
      </c>
      <c r="B279" s="97" t="s">
        <v>354</v>
      </c>
      <c r="C279" s="82"/>
      <c r="D279" s="82" t="s">
        <v>280</v>
      </c>
      <c r="E279" s="80" t="s">
        <v>261</v>
      </c>
      <c r="F279" s="175"/>
      <c r="G279" s="175"/>
      <c r="H279" s="174"/>
      <c r="I279" s="175"/>
      <c r="J279" s="154"/>
      <c r="K279" s="175"/>
      <c r="L279" s="175"/>
      <c r="M279" s="100" t="s">
        <v>472</v>
      </c>
    </row>
    <row r="280" spans="1:13" ht="67.5" customHeight="1" x14ac:dyDescent="0.25">
      <c r="A280" s="138" t="s">
        <v>289</v>
      </c>
      <c r="B280" s="97" t="s">
        <v>354</v>
      </c>
      <c r="C280" s="82"/>
      <c r="D280" s="82" t="s">
        <v>280</v>
      </c>
      <c r="E280" s="80" t="s">
        <v>261</v>
      </c>
      <c r="F280" s="175"/>
      <c r="G280" s="175"/>
      <c r="H280" s="174"/>
      <c r="I280" s="175"/>
      <c r="J280" s="154"/>
      <c r="K280" s="175"/>
      <c r="L280" s="175"/>
      <c r="M280" s="100" t="s">
        <v>473</v>
      </c>
    </row>
    <row r="281" spans="1:13" ht="126.75" customHeight="1" x14ac:dyDescent="0.25">
      <c r="A281" s="138" t="s">
        <v>329</v>
      </c>
      <c r="B281" s="97" t="s">
        <v>355</v>
      </c>
      <c r="C281" s="82"/>
      <c r="D281" s="82" t="s">
        <v>290</v>
      </c>
      <c r="E281" s="80" t="s">
        <v>261</v>
      </c>
      <c r="F281" s="175"/>
      <c r="G281" s="175"/>
      <c r="H281" s="174"/>
      <c r="I281" s="175"/>
      <c r="J281" s="154"/>
      <c r="K281" s="175"/>
      <c r="L281" s="175"/>
      <c r="M281" s="100" t="s">
        <v>474</v>
      </c>
    </row>
    <row r="282" spans="1:13" ht="90" customHeight="1" x14ac:dyDescent="0.25">
      <c r="A282" s="138" t="s">
        <v>387</v>
      </c>
      <c r="B282" s="97" t="s">
        <v>356</v>
      </c>
      <c r="C282" s="82"/>
      <c r="D282" s="82" t="s">
        <v>291</v>
      </c>
      <c r="E282" s="80" t="s">
        <v>261</v>
      </c>
      <c r="F282" s="175"/>
      <c r="G282" s="175"/>
      <c r="H282" s="174"/>
      <c r="I282" s="175"/>
      <c r="J282" s="154"/>
      <c r="K282" s="175"/>
      <c r="L282" s="175"/>
      <c r="M282" s="100" t="s">
        <v>475</v>
      </c>
    </row>
    <row r="283" spans="1:13" ht="57.75" customHeight="1" x14ac:dyDescent="0.25">
      <c r="A283" s="138" t="s">
        <v>386</v>
      </c>
      <c r="B283" s="97" t="s">
        <v>357</v>
      </c>
      <c r="C283" s="82"/>
      <c r="D283" s="82" t="s">
        <v>292</v>
      </c>
      <c r="E283" s="80" t="s">
        <v>261</v>
      </c>
      <c r="F283" s="175"/>
      <c r="G283" s="175"/>
      <c r="H283" s="174"/>
      <c r="I283" s="175"/>
      <c r="J283" s="154"/>
      <c r="K283" s="175"/>
      <c r="L283" s="175"/>
      <c r="M283" s="100" t="s">
        <v>476</v>
      </c>
    </row>
    <row r="284" spans="1:13" ht="54.75" customHeight="1" x14ac:dyDescent="0.25">
      <c r="A284" s="138" t="s">
        <v>381</v>
      </c>
      <c r="B284" s="97" t="s">
        <v>358</v>
      </c>
      <c r="C284" s="82"/>
      <c r="D284" s="82" t="s">
        <v>292</v>
      </c>
      <c r="E284" s="80" t="s">
        <v>261</v>
      </c>
      <c r="F284" s="175"/>
      <c r="G284" s="175"/>
      <c r="H284" s="174"/>
      <c r="I284" s="175"/>
      <c r="J284" s="154"/>
      <c r="K284" s="175"/>
      <c r="L284" s="175"/>
      <c r="M284" s="100" t="s">
        <v>477</v>
      </c>
    </row>
    <row r="285" spans="1:13" ht="87" customHeight="1" x14ac:dyDescent="0.25">
      <c r="A285" s="138" t="s">
        <v>380</v>
      </c>
      <c r="B285" s="97" t="s">
        <v>359</v>
      </c>
      <c r="C285" s="82"/>
      <c r="D285" s="82" t="s">
        <v>292</v>
      </c>
      <c r="E285" s="80" t="s">
        <v>261</v>
      </c>
      <c r="F285" s="175"/>
      <c r="G285" s="175"/>
      <c r="H285" s="174"/>
      <c r="I285" s="175"/>
      <c r="J285" s="154"/>
      <c r="K285" s="175"/>
      <c r="L285" s="175"/>
      <c r="M285" s="100" t="s">
        <v>478</v>
      </c>
    </row>
    <row r="286" spans="1:13" ht="72.75" customHeight="1" x14ac:dyDescent="0.25">
      <c r="A286" s="138" t="s">
        <v>293</v>
      </c>
      <c r="B286" s="97" t="s">
        <v>360</v>
      </c>
      <c r="C286" s="82"/>
      <c r="D286" s="82" t="s">
        <v>284</v>
      </c>
      <c r="E286" s="80" t="s">
        <v>261</v>
      </c>
      <c r="F286" s="175"/>
      <c r="G286" s="175"/>
      <c r="H286" s="174"/>
      <c r="I286" s="175"/>
      <c r="J286" s="154"/>
      <c r="K286" s="175"/>
      <c r="L286" s="175"/>
      <c r="M286" s="100" t="s">
        <v>479</v>
      </c>
    </row>
    <row r="287" spans="1:13" ht="58.5" customHeight="1" x14ac:dyDescent="0.25">
      <c r="A287" s="138" t="s">
        <v>407</v>
      </c>
      <c r="B287" s="97" t="s">
        <v>360</v>
      </c>
      <c r="C287" s="82"/>
      <c r="D287" s="82" t="s">
        <v>284</v>
      </c>
      <c r="E287" s="80" t="s">
        <v>261</v>
      </c>
      <c r="F287" s="175"/>
      <c r="G287" s="175"/>
      <c r="H287" s="174"/>
      <c r="I287" s="175"/>
      <c r="J287" s="154"/>
      <c r="K287" s="175"/>
      <c r="L287" s="175"/>
      <c r="M287" s="100" t="s">
        <v>480</v>
      </c>
    </row>
    <row r="288" spans="1:13" ht="63" customHeight="1" x14ac:dyDescent="0.25">
      <c r="A288" s="138" t="s">
        <v>385</v>
      </c>
      <c r="B288" s="97" t="s">
        <v>361</v>
      </c>
      <c r="C288" s="82"/>
      <c r="D288" s="82" t="s">
        <v>294</v>
      </c>
      <c r="E288" s="80" t="s">
        <v>261</v>
      </c>
      <c r="F288" s="175"/>
      <c r="G288" s="175"/>
      <c r="H288" s="174"/>
      <c r="I288" s="175"/>
      <c r="J288" s="154"/>
      <c r="K288" s="175"/>
      <c r="L288" s="175"/>
      <c r="M288" s="100" t="s">
        <v>481</v>
      </c>
    </row>
    <row r="289" spans="1:13" ht="72.75" customHeight="1" x14ac:dyDescent="0.25">
      <c r="A289" s="138" t="s">
        <v>383</v>
      </c>
      <c r="B289" s="97" t="s">
        <v>362</v>
      </c>
      <c r="C289" s="82"/>
      <c r="D289" s="82" t="s">
        <v>294</v>
      </c>
      <c r="E289" s="80" t="s">
        <v>261</v>
      </c>
      <c r="F289" s="175"/>
      <c r="G289" s="175"/>
      <c r="H289" s="174"/>
      <c r="I289" s="175"/>
      <c r="J289" s="154"/>
      <c r="K289" s="175"/>
      <c r="L289" s="175"/>
      <c r="M289" s="100" t="s">
        <v>482</v>
      </c>
    </row>
    <row r="290" spans="1:13" ht="97.5" customHeight="1" x14ac:dyDescent="0.25">
      <c r="A290" s="138" t="s">
        <v>384</v>
      </c>
      <c r="B290" s="97" t="s">
        <v>363</v>
      </c>
      <c r="C290" s="82"/>
      <c r="D290" s="82" t="s">
        <v>295</v>
      </c>
      <c r="E290" s="80" t="s">
        <v>261</v>
      </c>
      <c r="F290" s="175"/>
      <c r="G290" s="175"/>
      <c r="H290" s="174"/>
      <c r="I290" s="175"/>
      <c r="J290" s="154"/>
      <c r="K290" s="175"/>
      <c r="L290" s="175"/>
      <c r="M290" s="100" t="s">
        <v>483</v>
      </c>
    </row>
    <row r="291" spans="1:13" ht="70.5" customHeight="1" x14ac:dyDescent="0.25">
      <c r="A291" s="138" t="s">
        <v>296</v>
      </c>
      <c r="B291" s="97" t="s">
        <v>364</v>
      </c>
      <c r="C291" s="82"/>
      <c r="D291" s="82" t="s">
        <v>297</v>
      </c>
      <c r="E291" s="80" t="s">
        <v>261</v>
      </c>
      <c r="F291" s="175"/>
      <c r="G291" s="175"/>
      <c r="H291" s="174"/>
      <c r="I291" s="175"/>
      <c r="J291" s="154"/>
      <c r="K291" s="175"/>
      <c r="L291" s="175"/>
      <c r="M291" s="100" t="s">
        <v>484</v>
      </c>
    </row>
    <row r="292" spans="1:13" ht="72" customHeight="1" x14ac:dyDescent="0.25">
      <c r="A292" s="138" t="s">
        <v>298</v>
      </c>
      <c r="B292" s="97" t="s">
        <v>365</v>
      </c>
      <c r="C292" s="82"/>
      <c r="D292" s="82" t="s">
        <v>297</v>
      </c>
      <c r="E292" s="80" t="s">
        <v>261</v>
      </c>
      <c r="F292" s="175"/>
      <c r="G292" s="175"/>
      <c r="H292" s="174"/>
      <c r="I292" s="175"/>
      <c r="J292" s="154"/>
      <c r="K292" s="175"/>
      <c r="L292" s="175"/>
      <c r="M292" s="100" t="s">
        <v>485</v>
      </c>
    </row>
    <row r="293" spans="1:13" ht="78.75" customHeight="1" x14ac:dyDescent="0.25">
      <c r="A293" s="138" t="s">
        <v>408</v>
      </c>
      <c r="B293" s="97" t="s">
        <v>366</v>
      </c>
      <c r="C293" s="82"/>
      <c r="D293" s="82" t="s">
        <v>299</v>
      </c>
      <c r="E293" s="80" t="s">
        <v>261</v>
      </c>
      <c r="F293" s="175"/>
      <c r="G293" s="175"/>
      <c r="H293" s="174"/>
      <c r="I293" s="175"/>
      <c r="J293" s="154"/>
      <c r="K293" s="175"/>
      <c r="L293" s="175"/>
      <c r="M293" s="100" t="s">
        <v>486</v>
      </c>
    </row>
    <row r="294" spans="1:13" ht="67.5" customHeight="1" x14ac:dyDescent="0.25">
      <c r="A294" s="138" t="s">
        <v>409</v>
      </c>
      <c r="B294" s="97" t="s">
        <v>367</v>
      </c>
      <c r="C294" s="82"/>
      <c r="D294" s="82" t="s">
        <v>300</v>
      </c>
      <c r="E294" s="80" t="s">
        <v>261</v>
      </c>
      <c r="F294" s="175"/>
      <c r="G294" s="175"/>
      <c r="H294" s="174"/>
      <c r="I294" s="175"/>
      <c r="J294" s="154"/>
      <c r="K294" s="175"/>
      <c r="L294" s="175"/>
      <c r="M294" s="100" t="s">
        <v>487</v>
      </c>
    </row>
    <row r="295" spans="1:13" ht="60.75" customHeight="1" x14ac:dyDescent="0.25">
      <c r="A295" s="138" t="s">
        <v>410</v>
      </c>
      <c r="B295" s="97" t="s">
        <v>368</v>
      </c>
      <c r="C295" s="82"/>
      <c r="D295" s="82" t="s">
        <v>301</v>
      </c>
      <c r="E295" s="80" t="s">
        <v>261</v>
      </c>
      <c r="F295" s="175"/>
      <c r="G295" s="175"/>
      <c r="H295" s="174"/>
      <c r="I295" s="175"/>
      <c r="J295" s="154"/>
      <c r="K295" s="175"/>
      <c r="L295" s="175"/>
      <c r="M295" s="100" t="s">
        <v>488</v>
      </c>
    </row>
    <row r="296" spans="1:13" ht="54" customHeight="1" x14ac:dyDescent="0.25">
      <c r="A296" s="138" t="s">
        <v>411</v>
      </c>
      <c r="B296" s="97" t="s">
        <v>369</v>
      </c>
      <c r="C296" s="82"/>
      <c r="D296" s="82" t="s">
        <v>302</v>
      </c>
      <c r="E296" s="80" t="s">
        <v>261</v>
      </c>
      <c r="F296" s="175"/>
      <c r="G296" s="175"/>
      <c r="H296" s="174"/>
      <c r="I296" s="175"/>
      <c r="J296" s="154"/>
      <c r="K296" s="175"/>
      <c r="L296" s="175"/>
      <c r="M296" s="100" t="s">
        <v>489</v>
      </c>
    </row>
    <row r="297" spans="1:13" ht="54" customHeight="1" x14ac:dyDescent="0.25">
      <c r="A297" s="138" t="s">
        <v>303</v>
      </c>
      <c r="B297" s="97" t="s">
        <v>370</v>
      </c>
      <c r="C297" s="82"/>
      <c r="D297" s="82" t="s">
        <v>302</v>
      </c>
      <c r="E297" s="80" t="s">
        <v>261</v>
      </c>
      <c r="F297" s="175"/>
      <c r="G297" s="175"/>
      <c r="H297" s="174"/>
      <c r="I297" s="175"/>
      <c r="J297" s="154"/>
      <c r="K297" s="175"/>
      <c r="L297" s="175"/>
      <c r="M297" s="100" t="s">
        <v>490</v>
      </c>
    </row>
    <row r="298" spans="1:13" ht="51" customHeight="1" x14ac:dyDescent="0.25">
      <c r="A298" s="138" t="s">
        <v>304</v>
      </c>
      <c r="B298" s="97" t="s">
        <v>369</v>
      </c>
      <c r="C298" s="82"/>
      <c r="D298" s="82" t="s">
        <v>302</v>
      </c>
      <c r="E298" s="80" t="s">
        <v>261</v>
      </c>
      <c r="F298" s="175"/>
      <c r="G298" s="175"/>
      <c r="H298" s="174"/>
      <c r="I298" s="175"/>
      <c r="J298" s="154"/>
      <c r="K298" s="175"/>
      <c r="L298" s="175"/>
      <c r="M298" s="100" t="s">
        <v>491</v>
      </c>
    </row>
    <row r="299" spans="1:13" ht="42" customHeight="1" x14ac:dyDescent="0.25">
      <c r="A299" s="138" t="s">
        <v>305</v>
      </c>
      <c r="B299" s="97" t="s">
        <v>371</v>
      </c>
      <c r="C299" s="82"/>
      <c r="D299" s="82" t="s">
        <v>306</v>
      </c>
      <c r="E299" s="80" t="s">
        <v>261</v>
      </c>
      <c r="F299" s="175"/>
      <c r="G299" s="175"/>
      <c r="H299" s="174"/>
      <c r="I299" s="175"/>
      <c r="J299" s="154"/>
      <c r="K299" s="175"/>
      <c r="L299" s="175"/>
      <c r="M299" s="100" t="s">
        <v>492</v>
      </c>
    </row>
    <row r="300" spans="1:13" ht="93" customHeight="1" x14ac:dyDescent="0.25">
      <c r="A300" s="138" t="s">
        <v>428</v>
      </c>
      <c r="B300" s="97" t="s">
        <v>372</v>
      </c>
      <c r="C300" s="82"/>
      <c r="D300" s="82" t="s">
        <v>307</v>
      </c>
      <c r="E300" s="80" t="s">
        <v>261</v>
      </c>
      <c r="F300" s="175"/>
      <c r="G300" s="175"/>
      <c r="H300" s="174"/>
      <c r="I300" s="175"/>
      <c r="J300" s="154"/>
      <c r="K300" s="175"/>
      <c r="L300" s="175"/>
      <c r="M300" s="100" t="s">
        <v>493</v>
      </c>
    </row>
    <row r="301" spans="1:13" ht="83.25" customHeight="1" x14ac:dyDescent="0.25">
      <c r="A301" s="138" t="s">
        <v>308</v>
      </c>
      <c r="B301" s="97" t="s">
        <v>373</v>
      </c>
      <c r="C301" s="82"/>
      <c r="D301" s="82" t="s">
        <v>307</v>
      </c>
      <c r="E301" s="80" t="s">
        <v>261</v>
      </c>
      <c r="F301" s="175"/>
      <c r="G301" s="175"/>
      <c r="H301" s="174"/>
      <c r="I301" s="175"/>
      <c r="J301" s="154"/>
      <c r="K301" s="175"/>
      <c r="L301" s="175"/>
      <c r="M301" s="100" t="s">
        <v>494</v>
      </c>
    </row>
    <row r="302" spans="1:13" ht="49.5" customHeight="1" x14ac:dyDescent="0.25">
      <c r="A302" s="138" t="s">
        <v>309</v>
      </c>
      <c r="B302" s="97" t="s">
        <v>374</v>
      </c>
      <c r="C302" s="82"/>
      <c r="D302" s="82" t="s">
        <v>310</v>
      </c>
      <c r="E302" s="80" t="s">
        <v>261</v>
      </c>
      <c r="F302" s="175"/>
      <c r="G302" s="175"/>
      <c r="H302" s="174"/>
      <c r="I302" s="175"/>
      <c r="J302" s="154"/>
      <c r="K302" s="175"/>
      <c r="L302" s="175"/>
      <c r="M302" s="100" t="s">
        <v>495</v>
      </c>
    </row>
    <row r="303" spans="1:13" ht="51.75" customHeight="1" x14ac:dyDescent="0.25">
      <c r="A303" s="138" t="s">
        <v>311</v>
      </c>
      <c r="B303" s="97" t="s">
        <v>375</v>
      </c>
      <c r="C303" s="82"/>
      <c r="D303" s="82" t="s">
        <v>310</v>
      </c>
      <c r="E303" s="80" t="s">
        <v>261</v>
      </c>
      <c r="F303" s="175"/>
      <c r="G303" s="175"/>
      <c r="H303" s="174"/>
      <c r="I303" s="175"/>
      <c r="J303" s="154"/>
      <c r="K303" s="175"/>
      <c r="L303" s="175"/>
      <c r="M303" s="100" t="s">
        <v>496</v>
      </c>
    </row>
    <row r="304" spans="1:13" ht="56.25" x14ac:dyDescent="0.25">
      <c r="A304" s="138" t="s">
        <v>382</v>
      </c>
      <c r="B304" s="97" t="s">
        <v>376</v>
      </c>
      <c r="C304" s="82"/>
      <c r="D304" s="82" t="s">
        <v>312</v>
      </c>
      <c r="E304" s="80" t="s">
        <v>261</v>
      </c>
      <c r="F304" s="175"/>
      <c r="G304" s="175"/>
      <c r="H304" s="174"/>
      <c r="I304" s="175"/>
      <c r="J304" s="154"/>
      <c r="K304" s="175"/>
      <c r="L304" s="175"/>
      <c r="M304" s="100" t="s">
        <v>497</v>
      </c>
    </row>
    <row r="305" spans="1:13" ht="78" customHeight="1" x14ac:dyDescent="0.25">
      <c r="A305" s="138" t="s">
        <v>313</v>
      </c>
      <c r="B305" s="97" t="s">
        <v>377</v>
      </c>
      <c r="C305" s="82"/>
      <c r="D305" s="82" t="s">
        <v>314</v>
      </c>
      <c r="E305" s="80" t="s">
        <v>261</v>
      </c>
      <c r="F305" s="175"/>
      <c r="G305" s="175"/>
      <c r="H305" s="174"/>
      <c r="I305" s="175"/>
      <c r="J305" s="154"/>
      <c r="K305" s="175"/>
      <c r="L305" s="175"/>
      <c r="M305" s="100" t="s">
        <v>498</v>
      </c>
    </row>
    <row r="306" spans="1:13" ht="40.5" customHeight="1" x14ac:dyDescent="0.25">
      <c r="A306" s="138" t="s">
        <v>315</v>
      </c>
      <c r="B306" s="97">
        <f>SUM(B307,B308,B309,B310)</f>
        <v>7239.3300000000017</v>
      </c>
      <c r="C306" s="82"/>
      <c r="D306" s="82" t="s">
        <v>316</v>
      </c>
      <c r="E306" s="80" t="s">
        <v>261</v>
      </c>
      <c r="F306" s="175"/>
      <c r="G306" s="175"/>
      <c r="H306" s="174"/>
      <c r="I306" s="175"/>
      <c r="J306" s="154"/>
      <c r="K306" s="175"/>
      <c r="L306" s="175"/>
      <c r="M306" s="100" t="s">
        <v>499</v>
      </c>
    </row>
    <row r="307" spans="1:13" ht="27" customHeight="1" x14ac:dyDescent="0.25">
      <c r="A307" s="138" t="s">
        <v>317</v>
      </c>
      <c r="B307" s="97">
        <v>2068.38</v>
      </c>
      <c r="C307" s="176"/>
      <c r="D307" s="82"/>
      <c r="E307" s="81"/>
      <c r="F307" s="175"/>
      <c r="G307" s="175"/>
      <c r="H307" s="174"/>
      <c r="I307" s="175"/>
      <c r="J307" s="154"/>
      <c r="K307" s="175"/>
      <c r="L307" s="175"/>
      <c r="M307" s="100" t="s">
        <v>330</v>
      </c>
    </row>
    <row r="308" spans="1:13" ht="26.25" customHeight="1" x14ac:dyDescent="0.25">
      <c r="A308" s="138" t="s">
        <v>318</v>
      </c>
      <c r="B308" s="97">
        <v>3102.57</v>
      </c>
      <c r="C308" s="176"/>
      <c r="D308" s="82"/>
      <c r="E308" s="81"/>
      <c r="F308" s="175"/>
      <c r="G308" s="175"/>
      <c r="H308" s="174"/>
      <c r="I308" s="175"/>
      <c r="J308" s="154"/>
      <c r="K308" s="175"/>
      <c r="L308" s="175"/>
      <c r="M308" s="100" t="s">
        <v>330</v>
      </c>
    </row>
    <row r="309" spans="1:13" ht="27" customHeight="1" x14ac:dyDescent="0.25">
      <c r="A309" s="138" t="s">
        <v>319</v>
      </c>
      <c r="B309" s="97">
        <v>1034.19</v>
      </c>
      <c r="C309" s="176"/>
      <c r="D309" s="82"/>
      <c r="E309" s="81"/>
      <c r="F309" s="175"/>
      <c r="G309" s="175"/>
      <c r="H309" s="174"/>
      <c r="I309" s="175"/>
      <c r="J309" s="154"/>
      <c r="K309" s="175"/>
      <c r="L309" s="175"/>
      <c r="M309" s="100" t="s">
        <v>330</v>
      </c>
    </row>
    <row r="310" spans="1:13" ht="25.5" customHeight="1" x14ac:dyDescent="0.25">
      <c r="A310" s="138" t="s">
        <v>320</v>
      </c>
      <c r="B310" s="97">
        <v>1034.19</v>
      </c>
      <c r="C310" s="176"/>
      <c r="D310" s="82"/>
      <c r="E310" s="81"/>
      <c r="F310" s="175"/>
      <c r="G310" s="175"/>
      <c r="H310" s="174"/>
      <c r="I310" s="175"/>
      <c r="J310" s="154"/>
      <c r="K310" s="175"/>
      <c r="L310" s="175"/>
      <c r="M310" s="100" t="s">
        <v>330</v>
      </c>
    </row>
    <row r="311" spans="1:13" ht="37.5" customHeight="1" x14ac:dyDescent="0.25">
      <c r="A311" s="138" t="s">
        <v>321</v>
      </c>
      <c r="B311" s="97">
        <f>SUM(B312,B313)</f>
        <v>15195.82</v>
      </c>
      <c r="C311" s="82"/>
      <c r="D311" s="82" t="s">
        <v>322</v>
      </c>
      <c r="E311" s="80" t="s">
        <v>261</v>
      </c>
      <c r="F311" s="175"/>
      <c r="G311" s="175"/>
      <c r="H311" s="174"/>
      <c r="I311" s="175"/>
      <c r="J311" s="154"/>
      <c r="K311" s="175"/>
      <c r="L311" s="175"/>
      <c r="M311" s="100" t="s">
        <v>500</v>
      </c>
    </row>
    <row r="312" spans="1:13" ht="26.25" customHeight="1" x14ac:dyDescent="0.25">
      <c r="A312" s="138" t="s">
        <v>323</v>
      </c>
      <c r="B312" s="97">
        <v>8751.02</v>
      </c>
      <c r="C312" s="82"/>
      <c r="D312" s="82"/>
      <c r="E312" s="81"/>
      <c r="F312" s="175"/>
      <c r="G312" s="175"/>
      <c r="H312" s="174"/>
      <c r="I312" s="175"/>
      <c r="J312" s="154"/>
      <c r="K312" s="175"/>
      <c r="L312" s="175"/>
      <c r="M312" s="100" t="s">
        <v>330</v>
      </c>
    </row>
    <row r="313" spans="1:13" ht="26.25" customHeight="1" x14ac:dyDescent="0.25">
      <c r="A313" s="138" t="s">
        <v>324</v>
      </c>
      <c r="B313" s="97">
        <v>6444.8</v>
      </c>
      <c r="C313" s="82"/>
      <c r="D313" s="82"/>
      <c r="E313" s="81"/>
      <c r="F313" s="175"/>
      <c r="G313" s="175"/>
      <c r="H313" s="174"/>
      <c r="I313" s="175"/>
      <c r="J313" s="154"/>
      <c r="K313" s="175"/>
      <c r="L313" s="175"/>
      <c r="M313" s="100" t="s">
        <v>330</v>
      </c>
    </row>
    <row r="314" spans="1:13" x14ac:dyDescent="0.25">
      <c r="B314" s="58"/>
      <c r="C314" s="59"/>
      <c r="D314" s="58"/>
      <c r="E314" s="59"/>
      <c r="F314" s="158"/>
      <c r="H314" s="158"/>
      <c r="I314" s="158"/>
    </row>
    <row r="315" spans="1:13" x14ac:dyDescent="0.25">
      <c r="B315" s="58"/>
      <c r="C315" s="59"/>
      <c r="D315" s="58"/>
      <c r="E315" s="59"/>
      <c r="F315" s="158"/>
      <c r="H315" s="158"/>
      <c r="I315" s="158"/>
    </row>
    <row r="316" spans="1:13" x14ac:dyDescent="0.25">
      <c r="B316" s="58"/>
      <c r="C316" s="59"/>
      <c r="D316" s="58"/>
      <c r="E316" s="59"/>
      <c r="F316" s="158"/>
      <c r="H316" s="158"/>
      <c r="I316" s="158"/>
    </row>
    <row r="317" spans="1:13" x14ac:dyDescent="0.25">
      <c r="B317" s="58"/>
      <c r="C317" s="59"/>
      <c r="D317" s="58"/>
      <c r="E317" s="59"/>
      <c r="F317" s="158"/>
      <c r="H317" s="158"/>
      <c r="I317" s="158"/>
    </row>
    <row r="318" spans="1:13" x14ac:dyDescent="0.25">
      <c r="B318" s="58"/>
      <c r="C318" s="59"/>
      <c r="D318" s="58"/>
      <c r="E318" s="59"/>
      <c r="F318" s="158"/>
      <c r="H318" s="158"/>
      <c r="I318" s="158"/>
    </row>
    <row r="319" spans="1:13" x14ac:dyDescent="0.25">
      <c r="B319" s="58"/>
      <c r="C319" s="59"/>
      <c r="D319" s="58"/>
      <c r="E319" s="59"/>
      <c r="F319" s="158"/>
      <c r="H319" s="158"/>
      <c r="I319" s="158"/>
    </row>
    <row r="320" spans="1:13" x14ac:dyDescent="0.25">
      <c r="B320" s="58"/>
      <c r="C320" s="59"/>
      <c r="D320" s="58"/>
      <c r="E320" s="59"/>
      <c r="F320" s="158"/>
      <c r="H320" s="158"/>
      <c r="I320" s="158"/>
    </row>
    <row r="321" spans="2:9" x14ac:dyDescent="0.25">
      <c r="B321" s="58"/>
      <c r="C321" s="59"/>
      <c r="D321" s="58"/>
      <c r="E321" s="59"/>
      <c r="F321" s="158"/>
      <c r="H321" s="158"/>
      <c r="I321" s="158"/>
    </row>
    <row r="322" spans="2:9" x14ac:dyDescent="0.25">
      <c r="B322" s="58"/>
      <c r="C322" s="59"/>
      <c r="D322" s="58"/>
      <c r="E322" s="59"/>
      <c r="F322" s="158"/>
      <c r="H322" s="158"/>
      <c r="I322" s="158"/>
    </row>
    <row r="323" spans="2:9" x14ac:dyDescent="0.25">
      <c r="B323" s="58"/>
      <c r="C323" s="59"/>
      <c r="D323" s="58"/>
      <c r="E323" s="59"/>
      <c r="F323" s="158"/>
      <c r="H323" s="158"/>
      <c r="I323" s="158"/>
    </row>
    <row r="324" spans="2:9" x14ac:dyDescent="0.25">
      <c r="B324" s="58"/>
      <c r="C324" s="59"/>
      <c r="D324" s="58"/>
      <c r="E324" s="59"/>
      <c r="F324" s="158"/>
      <c r="H324" s="158"/>
      <c r="I324" s="158"/>
    </row>
    <row r="325" spans="2:9" x14ac:dyDescent="0.25">
      <c r="B325" s="58"/>
      <c r="C325" s="59"/>
      <c r="D325" s="58"/>
      <c r="E325" s="59"/>
      <c r="F325" s="158"/>
      <c r="H325" s="158"/>
      <c r="I325" s="158"/>
    </row>
    <row r="326" spans="2:9" x14ac:dyDescent="0.25">
      <c r="B326" s="58"/>
      <c r="C326" s="59"/>
      <c r="D326" s="58"/>
      <c r="E326" s="59"/>
      <c r="F326" s="158"/>
      <c r="H326" s="158"/>
      <c r="I326" s="158"/>
    </row>
    <row r="327" spans="2:9" x14ac:dyDescent="0.25">
      <c r="B327" s="58"/>
      <c r="C327" s="59"/>
      <c r="D327" s="58"/>
      <c r="E327" s="59"/>
      <c r="F327" s="158"/>
      <c r="H327" s="158"/>
      <c r="I327" s="158"/>
    </row>
    <row r="328" spans="2:9" x14ac:dyDescent="0.25">
      <c r="B328" s="58"/>
      <c r="C328" s="59"/>
      <c r="D328" s="58"/>
      <c r="E328" s="59"/>
      <c r="F328" s="158"/>
      <c r="H328" s="158"/>
      <c r="I328" s="158"/>
    </row>
    <row r="329" spans="2:9" x14ac:dyDescent="0.25">
      <c r="F329" s="158"/>
      <c r="H329" s="158"/>
    </row>
    <row r="330" spans="2:9" x14ac:dyDescent="0.25">
      <c r="F330" s="158"/>
      <c r="H330" s="158"/>
    </row>
    <row r="331" spans="2:9" x14ac:dyDescent="0.25">
      <c r="F331" s="158"/>
      <c r="H331" s="158"/>
    </row>
    <row r="332" spans="2:9" x14ac:dyDescent="0.25">
      <c r="F332" s="158"/>
      <c r="H332" s="158"/>
    </row>
    <row r="333" spans="2:9" x14ac:dyDescent="0.25">
      <c r="F333" s="158"/>
      <c r="H333" s="158"/>
    </row>
    <row r="334" spans="2:9" x14ac:dyDescent="0.25">
      <c r="F334" s="158"/>
      <c r="H334" s="158"/>
    </row>
    <row r="335" spans="2:9" x14ac:dyDescent="0.25">
      <c r="F335" s="158"/>
      <c r="H335" s="158"/>
    </row>
    <row r="336" spans="2:9" x14ac:dyDescent="0.25">
      <c r="F336" s="158"/>
      <c r="H336" s="158"/>
    </row>
    <row r="337" spans="6:8" x14ac:dyDescent="0.25">
      <c r="F337" s="158"/>
      <c r="H337" s="158"/>
    </row>
    <row r="338" spans="6:8" x14ac:dyDescent="0.25">
      <c r="F338" s="158"/>
      <c r="H338" s="158"/>
    </row>
    <row r="339" spans="6:8" x14ac:dyDescent="0.25">
      <c r="F339" s="158"/>
      <c r="H339" s="158"/>
    </row>
    <row r="340" spans="6:8" x14ac:dyDescent="0.25">
      <c r="F340" s="158"/>
      <c r="H340" s="158"/>
    </row>
    <row r="341" spans="6:8" x14ac:dyDescent="0.25">
      <c r="F341" s="158"/>
      <c r="H341" s="158"/>
    </row>
    <row r="342" spans="6:8" x14ac:dyDescent="0.25">
      <c r="F342" s="158"/>
      <c r="H342" s="158"/>
    </row>
    <row r="343" spans="6:8" x14ac:dyDescent="0.25">
      <c r="F343" s="158"/>
      <c r="H343" s="158"/>
    </row>
    <row r="344" spans="6:8" x14ac:dyDescent="0.25">
      <c r="F344" s="158"/>
      <c r="H344" s="158"/>
    </row>
    <row r="345" spans="6:8" x14ac:dyDescent="0.25">
      <c r="F345" s="158"/>
      <c r="H345" s="158"/>
    </row>
    <row r="346" spans="6:8" x14ac:dyDescent="0.25">
      <c r="F346" s="158"/>
      <c r="H346" s="158"/>
    </row>
    <row r="347" spans="6:8" x14ac:dyDescent="0.25">
      <c r="F347" s="158"/>
      <c r="H347" s="158"/>
    </row>
    <row r="348" spans="6:8" x14ac:dyDescent="0.25">
      <c r="F348" s="158"/>
      <c r="H348" s="158"/>
    </row>
    <row r="349" spans="6:8" x14ac:dyDescent="0.25">
      <c r="F349" s="158"/>
      <c r="H349" s="158"/>
    </row>
    <row r="350" spans="6:8" x14ac:dyDescent="0.25">
      <c r="F350" s="158"/>
      <c r="H350" s="158"/>
    </row>
    <row r="351" spans="6:8" x14ac:dyDescent="0.25">
      <c r="F351" s="158"/>
      <c r="H351" s="158"/>
    </row>
    <row r="352" spans="6:8" x14ac:dyDescent="0.25">
      <c r="F352" s="158"/>
      <c r="H352" s="158"/>
    </row>
    <row r="353" spans="6:8" x14ac:dyDescent="0.25">
      <c r="F353" s="158"/>
      <c r="H353" s="158"/>
    </row>
    <row r="354" spans="6:8" x14ac:dyDescent="0.25">
      <c r="F354" s="158"/>
      <c r="H354" s="158"/>
    </row>
    <row r="355" spans="6:8" x14ac:dyDescent="0.25">
      <c r="F355" s="158"/>
      <c r="H355" s="158"/>
    </row>
    <row r="356" spans="6:8" x14ac:dyDescent="0.25">
      <c r="F356" s="158"/>
      <c r="H356" s="158"/>
    </row>
    <row r="357" spans="6:8" x14ac:dyDescent="0.25">
      <c r="F357" s="158"/>
      <c r="H357" s="158"/>
    </row>
    <row r="358" spans="6:8" x14ac:dyDescent="0.25">
      <c r="F358" s="158"/>
      <c r="H358" s="158"/>
    </row>
    <row r="359" spans="6:8" x14ac:dyDescent="0.25">
      <c r="F359" s="158"/>
      <c r="H359" s="158"/>
    </row>
    <row r="360" spans="6:8" x14ac:dyDescent="0.25">
      <c r="F360" s="158"/>
      <c r="H360" s="158"/>
    </row>
    <row r="361" spans="6:8" x14ac:dyDescent="0.25">
      <c r="F361" s="158"/>
      <c r="H361" s="158"/>
    </row>
    <row r="362" spans="6:8" x14ac:dyDescent="0.25">
      <c r="F362" s="158"/>
      <c r="H362" s="158"/>
    </row>
    <row r="363" spans="6:8" x14ac:dyDescent="0.25">
      <c r="F363" s="158"/>
      <c r="H363" s="158"/>
    </row>
    <row r="364" spans="6:8" x14ac:dyDescent="0.25">
      <c r="F364" s="158"/>
      <c r="H364" s="158"/>
    </row>
    <row r="365" spans="6:8" x14ac:dyDescent="0.25">
      <c r="F365" s="158"/>
      <c r="H365" s="158"/>
    </row>
    <row r="366" spans="6:8" x14ac:dyDescent="0.25">
      <c r="F366" s="158"/>
      <c r="H366" s="158"/>
    </row>
    <row r="367" spans="6:8" x14ac:dyDescent="0.25">
      <c r="F367" s="158"/>
      <c r="H367" s="158"/>
    </row>
    <row r="368" spans="6:8" x14ac:dyDescent="0.25">
      <c r="F368" s="158"/>
      <c r="H368" s="158"/>
    </row>
    <row r="369" spans="6:8" x14ac:dyDescent="0.25">
      <c r="F369" s="158"/>
      <c r="H369" s="158"/>
    </row>
    <row r="370" spans="6:8" x14ac:dyDescent="0.25">
      <c r="F370" s="158"/>
      <c r="H370" s="158"/>
    </row>
    <row r="371" spans="6:8" x14ac:dyDescent="0.25">
      <c r="F371" s="158"/>
      <c r="H371" s="158"/>
    </row>
    <row r="372" spans="6:8" x14ac:dyDescent="0.25">
      <c r="F372" s="158"/>
      <c r="H372" s="158"/>
    </row>
    <row r="373" spans="6:8" x14ac:dyDescent="0.25">
      <c r="F373" s="158"/>
      <c r="H373" s="158"/>
    </row>
    <row r="374" spans="6:8" x14ac:dyDescent="0.25">
      <c r="F374" s="158"/>
      <c r="H374" s="158"/>
    </row>
    <row r="375" spans="6:8" x14ac:dyDescent="0.25">
      <c r="F375" s="158"/>
      <c r="H375" s="158"/>
    </row>
    <row r="376" spans="6:8" x14ac:dyDescent="0.25">
      <c r="F376" s="158"/>
      <c r="H376" s="158"/>
    </row>
    <row r="377" spans="6:8" x14ac:dyDescent="0.25">
      <c r="F377" s="158"/>
      <c r="H377" s="158"/>
    </row>
    <row r="378" spans="6:8" x14ac:dyDescent="0.25">
      <c r="F378" s="158"/>
      <c r="H378" s="158"/>
    </row>
    <row r="379" spans="6:8" x14ac:dyDescent="0.25">
      <c r="F379" s="158"/>
      <c r="H379" s="158"/>
    </row>
    <row r="380" spans="6:8" x14ac:dyDescent="0.25">
      <c r="F380" s="158"/>
      <c r="H380" s="158"/>
    </row>
    <row r="381" spans="6:8" x14ac:dyDescent="0.25">
      <c r="F381" s="158"/>
      <c r="H381" s="158"/>
    </row>
    <row r="382" spans="6:8" x14ac:dyDescent="0.25">
      <c r="F382" s="158"/>
      <c r="H382" s="158"/>
    </row>
    <row r="383" spans="6:8" x14ac:dyDescent="0.25">
      <c r="F383" s="158"/>
      <c r="H383" s="158"/>
    </row>
    <row r="384" spans="6:8" x14ac:dyDescent="0.25">
      <c r="F384" s="158"/>
      <c r="H384" s="158"/>
    </row>
    <row r="385" spans="6:8" x14ac:dyDescent="0.25">
      <c r="F385" s="158"/>
      <c r="H385" s="158"/>
    </row>
    <row r="386" spans="6:8" x14ac:dyDescent="0.25">
      <c r="F386" s="158"/>
      <c r="H386" s="158"/>
    </row>
    <row r="387" spans="6:8" x14ac:dyDescent="0.25">
      <c r="F387" s="158"/>
      <c r="H387" s="158"/>
    </row>
    <row r="388" spans="6:8" x14ac:dyDescent="0.25">
      <c r="F388" s="158"/>
      <c r="H388" s="158"/>
    </row>
    <row r="389" spans="6:8" x14ac:dyDescent="0.25">
      <c r="F389" s="158"/>
      <c r="H389" s="158"/>
    </row>
    <row r="390" spans="6:8" x14ac:dyDescent="0.25">
      <c r="F390" s="158"/>
      <c r="H390" s="158"/>
    </row>
    <row r="391" spans="6:8" x14ac:dyDescent="0.25">
      <c r="F391" s="158"/>
      <c r="H391" s="158"/>
    </row>
    <row r="392" spans="6:8" x14ac:dyDescent="0.25">
      <c r="F392" s="158"/>
      <c r="H392" s="158"/>
    </row>
    <row r="393" spans="6:8" x14ac:dyDescent="0.25">
      <c r="F393" s="158"/>
      <c r="H393" s="158"/>
    </row>
    <row r="394" spans="6:8" x14ac:dyDescent="0.25">
      <c r="F394" s="158"/>
      <c r="H394" s="158"/>
    </row>
    <row r="395" spans="6:8" x14ac:dyDescent="0.25">
      <c r="F395" s="158"/>
      <c r="H395" s="158"/>
    </row>
    <row r="396" spans="6:8" x14ac:dyDescent="0.25">
      <c r="F396" s="158"/>
      <c r="H396" s="158"/>
    </row>
    <row r="397" spans="6:8" x14ac:dyDescent="0.25">
      <c r="F397" s="158"/>
      <c r="H397" s="158"/>
    </row>
    <row r="398" spans="6:8" x14ac:dyDescent="0.25">
      <c r="F398" s="158"/>
      <c r="H398" s="158"/>
    </row>
    <row r="399" spans="6:8" x14ac:dyDescent="0.25">
      <c r="F399" s="158"/>
      <c r="H399" s="158"/>
    </row>
    <row r="400" spans="6:8" x14ac:dyDescent="0.25">
      <c r="F400" s="158"/>
      <c r="H400" s="158"/>
    </row>
    <row r="401" spans="6:8" x14ac:dyDescent="0.25">
      <c r="F401" s="158"/>
      <c r="H401" s="158"/>
    </row>
    <row r="402" spans="6:8" x14ac:dyDescent="0.25">
      <c r="F402" s="158"/>
      <c r="H402" s="158"/>
    </row>
    <row r="403" spans="6:8" x14ac:dyDescent="0.25">
      <c r="F403" s="158"/>
      <c r="H403" s="158"/>
    </row>
    <row r="404" spans="6:8" x14ac:dyDescent="0.25">
      <c r="F404" s="158"/>
      <c r="H404" s="158"/>
    </row>
    <row r="405" spans="6:8" x14ac:dyDescent="0.25">
      <c r="F405" s="158"/>
      <c r="H405" s="158"/>
    </row>
    <row r="406" spans="6:8" x14ac:dyDescent="0.25">
      <c r="F406" s="158"/>
      <c r="H406" s="158"/>
    </row>
  </sheetData>
  <mergeCells count="439">
    <mergeCell ref="D125:D127"/>
    <mergeCell ref="M125:M127"/>
    <mergeCell ref="A237:A238"/>
    <mergeCell ref="B237:B238"/>
    <mergeCell ref="C237:C238"/>
    <mergeCell ref="D237:D238"/>
    <mergeCell ref="A233:A234"/>
    <mergeCell ref="B233:B234"/>
    <mergeCell ref="C233:C234"/>
    <mergeCell ref="D233:D234"/>
    <mergeCell ref="A45:A46"/>
    <mergeCell ref="B45:B46"/>
    <mergeCell ref="C45:C46"/>
    <mergeCell ref="D45:D46"/>
    <mergeCell ref="M45:M46"/>
    <mergeCell ref="A114:A116"/>
    <mergeCell ref="B114:B116"/>
    <mergeCell ref="C114:C116"/>
    <mergeCell ref="D114:D116"/>
    <mergeCell ref="M114:M116"/>
    <mergeCell ref="C235:C236"/>
    <mergeCell ref="D235:D236"/>
    <mergeCell ref="M235:M236"/>
    <mergeCell ref="A244:A245"/>
    <mergeCell ref="B244:B245"/>
    <mergeCell ref="C244:C245"/>
    <mergeCell ref="D244:D245"/>
    <mergeCell ref="M244:M245"/>
    <mergeCell ref="M237:M238"/>
    <mergeCell ref="M246:M247"/>
    <mergeCell ref="D246:D247"/>
    <mergeCell ref="D227:D228"/>
    <mergeCell ref="C227:C228"/>
    <mergeCell ref="A242:A243"/>
    <mergeCell ref="M209:M210"/>
    <mergeCell ref="M217:M218"/>
    <mergeCell ref="B221:B222"/>
    <mergeCell ref="A211:A212"/>
    <mergeCell ref="M225:M226"/>
    <mergeCell ref="D215:D216"/>
    <mergeCell ref="C215:C216"/>
    <mergeCell ref="C211:C212"/>
    <mergeCell ref="B217:B218"/>
    <mergeCell ref="D223:D224"/>
    <mergeCell ref="D221:D222"/>
    <mergeCell ref="M223:M224"/>
    <mergeCell ref="M221:M222"/>
    <mergeCell ref="C221:C222"/>
    <mergeCell ref="B223:B224"/>
    <mergeCell ref="A225:A226"/>
    <mergeCell ref="M233:M234"/>
    <mergeCell ref="A235:A236"/>
    <mergeCell ref="B235:B236"/>
    <mergeCell ref="C307:C310"/>
    <mergeCell ref="A239:M239"/>
    <mergeCell ref="A240:A241"/>
    <mergeCell ref="B240:B241"/>
    <mergeCell ref="C240:C241"/>
    <mergeCell ref="D240:D241"/>
    <mergeCell ref="M240:M241"/>
    <mergeCell ref="A227:A228"/>
    <mergeCell ref="A231:A232"/>
    <mergeCell ref="B231:B232"/>
    <mergeCell ref="M231:M232"/>
    <mergeCell ref="M229:M230"/>
    <mergeCell ref="C231:C232"/>
    <mergeCell ref="D231:D232"/>
    <mergeCell ref="A248:M248"/>
    <mergeCell ref="M227:M228"/>
    <mergeCell ref="A229:A230"/>
    <mergeCell ref="B229:B230"/>
    <mergeCell ref="D229:D230"/>
    <mergeCell ref="C229:C230"/>
    <mergeCell ref="B227:B228"/>
    <mergeCell ref="A246:A247"/>
    <mergeCell ref="B246:B247"/>
    <mergeCell ref="C246:C247"/>
    <mergeCell ref="D225:D226"/>
    <mergeCell ref="B225:B226"/>
    <mergeCell ref="C225:C226"/>
    <mergeCell ref="A223:A224"/>
    <mergeCell ref="M211:M212"/>
    <mergeCell ref="A217:A218"/>
    <mergeCell ref="A215:A216"/>
    <mergeCell ref="A219:A220"/>
    <mergeCell ref="A209:A210"/>
    <mergeCell ref="D213:D214"/>
    <mergeCell ref="C217:C218"/>
    <mergeCell ref="C209:C210"/>
    <mergeCell ref="C223:C224"/>
    <mergeCell ref="A221:A222"/>
    <mergeCell ref="B205:B206"/>
    <mergeCell ref="A176:A179"/>
    <mergeCell ref="A203:M203"/>
    <mergeCell ref="M205:M206"/>
    <mergeCell ref="D207:D208"/>
    <mergeCell ref="D211:D212"/>
    <mergeCell ref="B207:B208"/>
    <mergeCell ref="A213:A214"/>
    <mergeCell ref="M219:M220"/>
    <mergeCell ref="B209:B210"/>
    <mergeCell ref="B211:B212"/>
    <mergeCell ref="M213:M214"/>
    <mergeCell ref="D219:D220"/>
    <mergeCell ref="C219:C220"/>
    <mergeCell ref="M207:M208"/>
    <mergeCell ref="D217:D218"/>
    <mergeCell ref="M215:M216"/>
    <mergeCell ref="C207:C208"/>
    <mergeCell ref="B215:B216"/>
    <mergeCell ref="D209:D210"/>
    <mergeCell ref="B213:B214"/>
    <mergeCell ref="B219:B220"/>
    <mergeCell ref="C213:C214"/>
    <mergeCell ref="A95:A97"/>
    <mergeCell ref="A108:A110"/>
    <mergeCell ref="A156:A158"/>
    <mergeCell ref="B156:B158"/>
    <mergeCell ref="K170:K171"/>
    <mergeCell ref="A173:A175"/>
    <mergeCell ref="B173:B175"/>
    <mergeCell ref="I170:I171"/>
    <mergeCell ref="A207:A208"/>
    <mergeCell ref="A204:M204"/>
    <mergeCell ref="M186:M188"/>
    <mergeCell ref="C176:C179"/>
    <mergeCell ref="D176:D179"/>
    <mergeCell ref="C183:C185"/>
    <mergeCell ref="M189:M191"/>
    <mergeCell ref="C192:C194"/>
    <mergeCell ref="D192:D194"/>
    <mergeCell ref="D189:D191"/>
    <mergeCell ref="C189:C191"/>
    <mergeCell ref="M176:M179"/>
    <mergeCell ref="M192:M194"/>
    <mergeCell ref="C195:C196"/>
    <mergeCell ref="B192:B194"/>
    <mergeCell ref="A205:A206"/>
    <mergeCell ref="B153:B155"/>
    <mergeCell ref="B102:B104"/>
    <mergeCell ref="A105:A107"/>
    <mergeCell ref="A102:A104"/>
    <mergeCell ref="C105:C107"/>
    <mergeCell ref="A147:A152"/>
    <mergeCell ref="A111:A113"/>
    <mergeCell ref="A117:A119"/>
    <mergeCell ref="A159:A161"/>
    <mergeCell ref="B159:B161"/>
    <mergeCell ref="C159:C161"/>
    <mergeCell ref="A125:A127"/>
    <mergeCell ref="B125:B127"/>
    <mergeCell ref="C125:C127"/>
    <mergeCell ref="M16:M18"/>
    <mergeCell ref="M66:M67"/>
    <mergeCell ref="A89:A91"/>
    <mergeCell ref="D195:D196"/>
    <mergeCell ref="B186:B188"/>
    <mergeCell ref="C186:C188"/>
    <mergeCell ref="D186:D188"/>
    <mergeCell ref="B189:B191"/>
    <mergeCell ref="B176:B179"/>
    <mergeCell ref="A165:A167"/>
    <mergeCell ref="A192:A194"/>
    <mergeCell ref="B165:B167"/>
    <mergeCell ref="B168:B171"/>
    <mergeCell ref="D168:D171"/>
    <mergeCell ref="C168:C171"/>
    <mergeCell ref="A168:A171"/>
    <mergeCell ref="A172:M172"/>
    <mergeCell ref="E170:E171"/>
    <mergeCell ref="A195:A196"/>
    <mergeCell ref="A92:A94"/>
    <mergeCell ref="A98:A101"/>
    <mergeCell ref="A162:A164"/>
    <mergeCell ref="B162:B164"/>
    <mergeCell ref="C162:C164"/>
    <mergeCell ref="M159:M161"/>
    <mergeCell ref="M162:M164"/>
    <mergeCell ref="M122:M124"/>
    <mergeCell ref="A183:A185"/>
    <mergeCell ref="A189:A191"/>
    <mergeCell ref="B30:B32"/>
    <mergeCell ref="C30:C32"/>
    <mergeCell ref="A35:M35"/>
    <mergeCell ref="D30:D32"/>
    <mergeCell ref="M38:M40"/>
    <mergeCell ref="A49:A50"/>
    <mergeCell ref="B49:B50"/>
    <mergeCell ref="C36:C37"/>
    <mergeCell ref="D36:D37"/>
    <mergeCell ref="B36:B37"/>
    <mergeCell ref="M43:M44"/>
    <mergeCell ref="A36:A37"/>
    <mergeCell ref="A33:A34"/>
    <mergeCell ref="M33:M34"/>
    <mergeCell ref="M89:M91"/>
    <mergeCell ref="A186:A188"/>
    <mergeCell ref="B183:B185"/>
    <mergeCell ref="A180:A182"/>
    <mergeCell ref="B180:B182"/>
    <mergeCell ref="B120:B121"/>
    <mergeCell ref="D122:D124"/>
    <mergeCell ref="M117:M119"/>
    <mergeCell ref="B86:B88"/>
    <mergeCell ref="C83:C85"/>
    <mergeCell ref="D83:D85"/>
    <mergeCell ref="C86:C88"/>
    <mergeCell ref="M83:M85"/>
    <mergeCell ref="D86:D88"/>
    <mergeCell ref="C111:C113"/>
    <mergeCell ref="B95:B97"/>
    <mergeCell ref="B122:B124"/>
    <mergeCell ref="C122:C124"/>
    <mergeCell ref="C79:C82"/>
    <mergeCell ref="C69:C72"/>
    <mergeCell ref="B66:B67"/>
    <mergeCell ref="A47:A48"/>
    <mergeCell ref="J170:J171"/>
    <mergeCell ref="M168:M171"/>
    <mergeCell ref="B105:B107"/>
    <mergeCell ref="K149:K152"/>
    <mergeCell ref="C147:C152"/>
    <mergeCell ref="M147:M155"/>
    <mergeCell ref="D102:D104"/>
    <mergeCell ref="B83:B85"/>
    <mergeCell ref="J149:J152"/>
    <mergeCell ref="D95:D97"/>
    <mergeCell ref="F100:F101"/>
    <mergeCell ref="M108:M110"/>
    <mergeCell ref="D98:D101"/>
    <mergeCell ref="C95:C97"/>
    <mergeCell ref="E100:E101"/>
    <mergeCell ref="H100:H101"/>
    <mergeCell ref="I100:I101"/>
    <mergeCell ref="J100:J101"/>
    <mergeCell ref="D159:D161"/>
    <mergeCell ref="H149:H152"/>
    <mergeCell ref="J76:J77"/>
    <mergeCell ref="K76:K77"/>
    <mergeCell ref="L76:L77"/>
    <mergeCell ref="F76:F77"/>
    <mergeCell ref="D69:D72"/>
    <mergeCell ref="B53:B54"/>
    <mergeCell ref="C53:C54"/>
    <mergeCell ref="D76:D77"/>
    <mergeCell ref="C76:C77"/>
    <mergeCell ref="C66:C67"/>
    <mergeCell ref="A2:M3"/>
    <mergeCell ref="J9:J10"/>
    <mergeCell ref="I9:I10"/>
    <mergeCell ref="K9:K10"/>
    <mergeCell ref="E8:E10"/>
    <mergeCell ref="A13:A15"/>
    <mergeCell ref="B13:B15"/>
    <mergeCell ref="M8:M10"/>
    <mergeCell ref="B8:B10"/>
    <mergeCell ref="C8:C10"/>
    <mergeCell ref="D8:D10"/>
    <mergeCell ref="A4:M4"/>
    <mergeCell ref="A5:M5"/>
    <mergeCell ref="A6:M6"/>
    <mergeCell ref="A8:A10"/>
    <mergeCell ref="I8:L8"/>
    <mergeCell ref="L9:L10"/>
    <mergeCell ref="H8:H10"/>
    <mergeCell ref="A7:M7"/>
    <mergeCell ref="A12:M12"/>
    <mergeCell ref="M13:M15"/>
    <mergeCell ref="F8:F10"/>
    <mergeCell ref="C13:C15"/>
    <mergeCell ref="D13:D15"/>
    <mergeCell ref="C26:C27"/>
    <mergeCell ref="D26:D27"/>
    <mergeCell ref="M26:M27"/>
    <mergeCell ref="M86:M88"/>
    <mergeCell ref="A38:A40"/>
    <mergeCell ref="A41:A42"/>
    <mergeCell ref="B41:B42"/>
    <mergeCell ref="C41:C42"/>
    <mergeCell ref="D41:D42"/>
    <mergeCell ref="A43:A44"/>
    <mergeCell ref="B43:B44"/>
    <mergeCell ref="C49:C50"/>
    <mergeCell ref="A79:A82"/>
    <mergeCell ref="A83:A85"/>
    <mergeCell ref="A30:A32"/>
    <mergeCell ref="D38:D40"/>
    <mergeCell ref="D49:D50"/>
    <mergeCell ref="C43:C44"/>
    <mergeCell ref="B47:B48"/>
    <mergeCell ref="D43:D44"/>
    <mergeCell ref="D79:D82"/>
    <mergeCell ref="A68:M68"/>
    <mergeCell ref="H76:H77"/>
    <mergeCell ref="I76:I77"/>
    <mergeCell ref="B117:B119"/>
    <mergeCell ref="D117:D119"/>
    <mergeCell ref="A24:A25"/>
    <mergeCell ref="B24:B25"/>
    <mergeCell ref="C24:C25"/>
    <mergeCell ref="D24:D25"/>
    <mergeCell ref="A153:A155"/>
    <mergeCell ref="D153:D155"/>
    <mergeCell ref="A16:A18"/>
    <mergeCell ref="B16:B18"/>
    <mergeCell ref="C16:C18"/>
    <mergeCell ref="D16:D18"/>
    <mergeCell ref="A86:A88"/>
    <mergeCell ref="A76:A77"/>
    <mergeCell ref="A78:M78"/>
    <mergeCell ref="B147:B152"/>
    <mergeCell ref="D147:D152"/>
    <mergeCell ref="M92:M94"/>
    <mergeCell ref="C117:C119"/>
    <mergeCell ref="C120:C121"/>
    <mergeCell ref="A120:A121"/>
    <mergeCell ref="M105:M107"/>
    <mergeCell ref="A26:A27"/>
    <mergeCell ref="B26:B27"/>
    <mergeCell ref="C138:C140"/>
    <mergeCell ref="B135:B137"/>
    <mergeCell ref="C135:C137"/>
    <mergeCell ref="C144:C146"/>
    <mergeCell ref="M24:M25"/>
    <mergeCell ref="B144:B146"/>
    <mergeCell ref="D141:D143"/>
    <mergeCell ref="C141:C143"/>
    <mergeCell ref="B141:B143"/>
    <mergeCell ref="B111:B113"/>
    <mergeCell ref="D111:D113"/>
    <mergeCell ref="B92:B94"/>
    <mergeCell ref="C92:C94"/>
    <mergeCell ref="M98:M101"/>
    <mergeCell ref="L100:L101"/>
    <mergeCell ref="M95:M97"/>
    <mergeCell ref="D92:D94"/>
    <mergeCell ref="B89:B91"/>
    <mergeCell ref="D89:D91"/>
    <mergeCell ref="C89:C91"/>
    <mergeCell ref="M111:M113"/>
    <mergeCell ref="B98:B101"/>
    <mergeCell ref="M30:M32"/>
    <mergeCell ref="B108:B110"/>
    <mergeCell ref="A19:A21"/>
    <mergeCell ref="B19:B21"/>
    <mergeCell ref="C19:C21"/>
    <mergeCell ref="D19:D21"/>
    <mergeCell ref="M19:M21"/>
    <mergeCell ref="M76:M77"/>
    <mergeCell ref="B76:B77"/>
    <mergeCell ref="M79:M82"/>
    <mergeCell ref="B79:B82"/>
    <mergeCell ref="A69:A72"/>
    <mergeCell ref="M69:M72"/>
    <mergeCell ref="B69:B72"/>
    <mergeCell ref="E76:E77"/>
    <mergeCell ref="B38:B40"/>
    <mergeCell ref="C38:C40"/>
    <mergeCell ref="M36:M37"/>
    <mergeCell ref="A53:A54"/>
    <mergeCell ref="D53:D54"/>
    <mergeCell ref="M49:M50"/>
    <mergeCell ref="M53:M54"/>
    <mergeCell ref="A52:M52"/>
    <mergeCell ref="M41:M42"/>
    <mergeCell ref="A66:A67"/>
    <mergeCell ref="D66:D67"/>
    <mergeCell ref="G8:G10"/>
    <mergeCell ref="G76:G77"/>
    <mergeCell ref="K100:K101"/>
    <mergeCell ref="G100:G101"/>
    <mergeCell ref="G149:G152"/>
    <mergeCell ref="L149:L152"/>
    <mergeCell ref="L170:L171"/>
    <mergeCell ref="G170:G171"/>
    <mergeCell ref="H170:H171"/>
    <mergeCell ref="I149:I152"/>
    <mergeCell ref="A128:M128"/>
    <mergeCell ref="E149:E152"/>
    <mergeCell ref="F149:F152"/>
    <mergeCell ref="A122:A124"/>
    <mergeCell ref="C153:C155"/>
    <mergeCell ref="B129:B131"/>
    <mergeCell ref="C129:C131"/>
    <mergeCell ref="D135:D140"/>
    <mergeCell ref="D144:D146"/>
    <mergeCell ref="M141:M146"/>
    <mergeCell ref="A129:A134"/>
    <mergeCell ref="B132:B134"/>
    <mergeCell ref="C132:C134"/>
    <mergeCell ref="B138:B140"/>
    <mergeCell ref="M242:M243"/>
    <mergeCell ref="A201:A202"/>
    <mergeCell ref="B201:B202"/>
    <mergeCell ref="M201:M202"/>
    <mergeCell ref="M165:M167"/>
    <mergeCell ref="A197:A198"/>
    <mergeCell ref="B197:B198"/>
    <mergeCell ref="C197:C198"/>
    <mergeCell ref="D197:D198"/>
    <mergeCell ref="M197:M198"/>
    <mergeCell ref="M173:M175"/>
    <mergeCell ref="M180:M182"/>
    <mergeCell ref="M183:M185"/>
    <mergeCell ref="C165:C167"/>
    <mergeCell ref="D183:D185"/>
    <mergeCell ref="D165:D167"/>
    <mergeCell ref="C180:C182"/>
    <mergeCell ref="D180:D182"/>
    <mergeCell ref="D173:D175"/>
    <mergeCell ref="C173:C175"/>
    <mergeCell ref="M195:M196"/>
    <mergeCell ref="C205:C206"/>
    <mergeCell ref="D205:D206"/>
    <mergeCell ref="B195:B196"/>
    <mergeCell ref="C47:C48"/>
    <mergeCell ref="D47:D48"/>
    <mergeCell ref="M47:M48"/>
    <mergeCell ref="A199:A200"/>
    <mergeCell ref="B199:B200"/>
    <mergeCell ref="M199:M200"/>
    <mergeCell ref="D162:D164"/>
    <mergeCell ref="F170:F171"/>
    <mergeCell ref="C98:C101"/>
    <mergeCell ref="M102:M104"/>
    <mergeCell ref="C102:C104"/>
    <mergeCell ref="D105:D107"/>
    <mergeCell ref="D156:D158"/>
    <mergeCell ref="A135:A140"/>
    <mergeCell ref="D129:D134"/>
    <mergeCell ref="A141:A146"/>
    <mergeCell ref="M129:M134"/>
    <mergeCell ref="M135:M140"/>
    <mergeCell ref="C108:C110"/>
    <mergeCell ref="D108:D110"/>
    <mergeCell ref="M120:M121"/>
    <mergeCell ref="M156:M158"/>
    <mergeCell ref="C156:C158"/>
    <mergeCell ref="D120:D121"/>
  </mergeCells>
  <phoneticPr fontId="0" type="noConversion"/>
  <printOptions gridLines="1"/>
  <pageMargins left="0" right="0" top="0" bottom="0" header="0" footer="0"/>
  <pageSetup paperSize="9" scale="61" fitToHeight="0" orientation="landscape" r:id="rId1"/>
  <headerFooter alignWithMargins="0"/>
  <rowBreaks count="32" manualBreakCount="32">
    <brk id="15" max="12" man="1"/>
    <brk id="22" max="12" man="1"/>
    <brk id="29" max="12" man="1"/>
    <brk id="37" max="12" man="1"/>
    <brk id="50" max="12" man="1"/>
    <brk id="57" max="12" man="1"/>
    <brk id="65" max="12" man="1"/>
    <brk id="73" max="12" man="1"/>
    <brk id="77" max="12" man="1"/>
    <brk id="85" max="12" man="1"/>
    <brk id="94" max="12" man="1"/>
    <brk id="104" max="12" man="1"/>
    <brk id="116" max="12" man="1"/>
    <brk id="127" max="12" man="1"/>
    <brk id="134" max="12" man="1"/>
    <brk id="146" max="12" man="1"/>
    <brk id="158" max="12" man="1"/>
    <brk id="164" max="12" man="1"/>
    <brk id="172" max="12" man="1"/>
    <brk id="182" max="12" man="1"/>
    <brk id="191" max="12" man="1"/>
    <brk id="202" max="12" man="1"/>
    <brk id="210" max="12" man="1"/>
    <brk id="218" max="12" man="1"/>
    <brk id="224" max="12" man="1"/>
    <brk id="230" max="12" man="1"/>
    <brk id="241" max="12" man="1"/>
    <brk id="256" max="12" man="1"/>
    <brk id="267" max="12" man="1"/>
    <brk id="279" max="12" man="1"/>
    <brk id="290" max="12" man="1"/>
    <brk id="303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2016-01-13T09:47:25Z</cp:lastPrinted>
  <dcterms:created xsi:type="dcterms:W3CDTF">2015-01-21T07:14:33Z</dcterms:created>
  <dcterms:modified xsi:type="dcterms:W3CDTF">2016-01-13T09:49:07Z</dcterms:modified>
</cp:coreProperties>
</file>