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bakirova_lz\Desktop\Ежемесячн. Отчет от МКУ УКС по объектам в г. Сургуте\2016\10.04.2016\"/>
    </mc:Choice>
  </mc:AlternateContent>
  <bookViews>
    <workbookView xWindow="0" yWindow="0" windowWidth="15570" windowHeight="7830" firstSheet="1" activeTab="1"/>
  </bookViews>
  <sheets>
    <sheet name="Лист1" sheetId="2" r:id="rId1"/>
    <sheet name="Строительство 2015-2017г." sheetId="1" r:id="rId2"/>
  </sheets>
  <definedNames>
    <definedName name="_xlnm.Print_Titles" localSheetId="1">'Строительство 2015-2017г.'!$8:$12</definedName>
    <definedName name="_xlnm.Print_Area" localSheetId="1">'Строительство 2015-2017г.'!$A$1:$M$285</definedName>
  </definedNames>
  <calcPr calcId="162913" refMode="R1C1"/>
</workbook>
</file>

<file path=xl/calcChain.xml><?xml version="1.0" encoding="utf-8"?>
<calcChain xmlns="http://schemas.openxmlformats.org/spreadsheetml/2006/main">
  <c r="I64" i="1" l="1"/>
  <c r="H220" i="1" l="1"/>
  <c r="H219" i="1" s="1"/>
  <c r="F220" i="1"/>
  <c r="F219" i="1" s="1"/>
  <c r="L219" i="1"/>
  <c r="K219" i="1"/>
  <c r="J219" i="1"/>
  <c r="H114" i="1"/>
  <c r="H112" i="1" s="1"/>
  <c r="J112" i="1"/>
  <c r="F112" i="1"/>
  <c r="J105" i="1"/>
  <c r="J103" i="1" s="1"/>
  <c r="L103" i="1"/>
  <c r="K103" i="1"/>
  <c r="F103" i="1"/>
  <c r="J41" i="1"/>
  <c r="H41" i="1" s="1"/>
  <c r="H40" i="1" s="1"/>
  <c r="F41" i="1"/>
  <c r="F40" i="1" s="1"/>
  <c r="K40" i="1"/>
  <c r="H218" i="1"/>
  <c r="H217" i="1" s="1"/>
  <c r="F218" i="1"/>
  <c r="J217" i="1"/>
  <c r="F217" i="1"/>
  <c r="H216" i="1"/>
  <c r="H215" i="1" s="1"/>
  <c r="F216" i="1"/>
  <c r="F215" i="1" s="1"/>
  <c r="K215" i="1"/>
  <c r="J215" i="1"/>
  <c r="H229" i="1"/>
  <c r="H228" i="1" s="1"/>
  <c r="J228" i="1"/>
  <c r="F228" i="1"/>
  <c r="J40" i="1" l="1"/>
  <c r="H43" i="1" l="1"/>
  <c r="H42" i="1" s="1"/>
  <c r="F43" i="1"/>
  <c r="F42" i="1" s="1"/>
  <c r="J42" i="1"/>
  <c r="H111" i="1" l="1"/>
  <c r="L109" i="1"/>
  <c r="L97" i="1"/>
  <c r="L94" i="1"/>
  <c r="L84" i="1"/>
  <c r="H142" i="1"/>
  <c r="K140" i="1"/>
  <c r="H93" i="1"/>
  <c r="J87" i="1"/>
  <c r="H140" i="1" l="1"/>
  <c r="H154" i="1"/>
  <c r="H153" i="1"/>
  <c r="H152" i="1"/>
  <c r="H109" i="1"/>
  <c r="H99" i="1"/>
  <c r="H97" i="1"/>
  <c r="H96" i="1"/>
  <c r="H92" i="1"/>
  <c r="H91" i="1"/>
  <c r="H89" i="1"/>
  <c r="H87" i="1"/>
  <c r="H86" i="1"/>
  <c r="H80" i="1"/>
  <c r="H78" i="1"/>
  <c r="H70" i="1"/>
  <c r="H62" i="1"/>
  <c r="H45" i="1"/>
  <c r="H44" i="1"/>
  <c r="H24" i="1"/>
  <c r="H23" i="1"/>
  <c r="B278" i="1" l="1"/>
  <c r="B283" i="1"/>
  <c r="K94" i="1" l="1"/>
  <c r="H94" i="1" s="1"/>
  <c r="K84" i="1"/>
  <c r="H84" i="1" s="1"/>
  <c r="H61" i="1"/>
</calcChain>
</file>

<file path=xl/comments1.xml><?xml version="1.0" encoding="utf-8"?>
<comments xmlns="http://schemas.openxmlformats.org/spreadsheetml/2006/main">
  <authors>
    <author>Тришина О.В.</author>
  </authors>
  <commentList>
    <comment ref="M143" authorId="0" shape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<sst xmlns="http://schemas.openxmlformats.org/spreadsheetml/2006/main" count="843" uniqueCount="551">
  <si>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</si>
  <si>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</si>
  <si>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</si>
  <si>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</si>
  <si>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</si>
  <si>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</si>
  <si>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</si>
  <si>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</si>
  <si>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Мощ-сть объекта</t>
  </si>
  <si>
    <t>Сроки строи-тельства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</si>
  <si>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</si>
  <si>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</si>
  <si>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</si>
  <si>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</si>
  <si>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</si>
  <si>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</si>
  <si>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</si>
  <si>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</si>
  <si>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Объекты доступной среды.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</si>
  <si>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</si>
  <si>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</si>
  <si>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</si>
  <si>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</si>
  <si>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</si>
  <si>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</si>
  <si>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</si>
  <si>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</si>
  <si>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ПИР-2014, СМР-2015</t>
  </si>
  <si>
    <t>ПИР-ООО "ПромНефтеСтрой"</t>
  </si>
  <si>
    <t>ПИР-2014, СМР-2016</t>
  </si>
  <si>
    <t>- за счет средств местного       бюджета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</si>
  <si>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</si>
  <si>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</si>
  <si>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</si>
  <si>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</si>
  <si>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окружной бюджет</t>
  </si>
  <si>
    <t>2014-2015</t>
  </si>
  <si>
    <t>привлеченные средства</t>
  </si>
  <si>
    <t>2015-2016</t>
  </si>
  <si>
    <t xml:space="preserve">Наименование </t>
  </si>
  <si>
    <t xml:space="preserve"> В том числе по годам: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</si>
  <si>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</si>
  <si>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</si>
  <si>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</si>
  <si>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</si>
  <si>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</si>
  <si>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</si>
  <si>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</si>
  <si>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2014 год - ЗАО "Природный камень"</t>
  </si>
  <si>
    <t>ООО "СУ-14"</t>
  </si>
  <si>
    <t>в 2014 году - ООО "Строительство 21 век"</t>
  </si>
  <si>
    <t>ООО "Сибвитосервис"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</si>
  <si>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</si>
  <si>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</si>
  <si>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</si>
  <si>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</si>
  <si>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</si>
  <si>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</si>
  <si>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</si>
  <si>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</si>
  <si>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</si>
  <si>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</si>
  <si>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</si>
  <si>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</si>
  <si>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</si>
  <si>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</si>
  <si>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</si>
  <si>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</si>
  <si>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</si>
  <si>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</si>
  <si>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</si>
  <si>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</si>
  <si>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МБОУ СДЮСШОР "Аверс", 50 лет ВЛКСМ, 1а</t>
  </si>
  <si>
    <t>Здание администрации города Сургута, ул.Энгельса,8</t>
  </si>
  <si>
    <t>2014-2015 г.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</si>
  <si>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</si>
  <si>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</si>
  <si>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</si>
  <si>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</si>
  <si>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</si>
  <si>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</si>
  <si>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</si>
  <si>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2013-2015</t>
  </si>
  <si>
    <t>ООО "СпецИнвест"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</si>
  <si>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</si>
  <si>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</si>
  <si>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</si>
  <si>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</si>
  <si>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</si>
  <si>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</si>
  <si>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</si>
  <si>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</si>
  <si>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</si>
  <si>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</si>
  <si>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"Реконструкция поликлиники на 425 посещений в смену окружной клинической больницы в г. Сургуте". квартал 6. ул. Энергетиков. 14. 20.</t>
  </si>
  <si>
    <t>Казенное учреждение ХМАО-Югры "Управление капитального строительства"</t>
  </si>
  <si>
    <t>за счет средств округа и области</t>
  </si>
  <si>
    <t>"МБОУ ДОД СДЮСШОР "Ермак", СОК "Энергетик", ул. Энергетиков, 47"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</si>
  <si>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</si>
  <si>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</si>
  <si>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"МБОУ ДОД "Детская школа искусств  им.                                      Г. Кукуевицкого""</t>
  </si>
  <si>
    <t>"МБУК "Централизованная библиотечная система", Центральная городская библиотека, ул.Республики, 78/1"</t>
  </si>
  <si>
    <t>"МБОУ ДОД "Детская художественная школа № 1 им. Л.А. Горды" ул. Энгельса, 7</t>
  </si>
  <si>
    <t>"МБОУ ДОД "Детская художественная школа  ДПИ", ул. Ленинградская,10а"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</si>
  <si>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</si>
  <si>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</si>
  <si>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</si>
  <si>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</si>
  <si>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</si>
  <si>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</si>
  <si>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</si>
  <si>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</si>
  <si>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</si>
  <si>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</si>
  <si>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</si>
  <si>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Застройка микрорайона 31 г.Сургута 2 пусковой комплекс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</si>
  <si>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</si>
  <si>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</si>
  <si>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</si>
  <si>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</si>
  <si>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</si>
  <si>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проектирование-2012-2013, СМР - 2015-2017</t>
  </si>
  <si>
    <t>Перинатальный центр в                          г. Сургуте</t>
  </si>
  <si>
    <t>за счет межбюджетных трансфертов из окружного бюджета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</si>
  <si>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</si>
  <si>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</si>
  <si>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</si>
  <si>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</si>
  <si>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Билдинг-сад на 40 мест, ул.Каролинского, 10</t>
  </si>
  <si>
    <t>выкуп 2016-2017-2018</t>
  </si>
  <si>
    <t>выкуп 2015-2016-2017</t>
  </si>
  <si>
    <t>Детский сад по ул.Профсоюзов, д.38</t>
  </si>
  <si>
    <t>Детский сад в микрорайоне №30 г.Сургута                                                                                                           ( №35 «Тополек»)</t>
  </si>
  <si>
    <t>2014 (выкуп 2015-2016-2017)</t>
  </si>
  <si>
    <t>Средняя общеобразовательная школа в  16 А микрорайоне г.Сургута</t>
  </si>
  <si>
    <t xml:space="preserve">Школа - детский сад № 1 в микрорайоне 38 (100 учащ. / 200 мест)                                    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</si>
  <si>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</si>
  <si>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</si>
  <si>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</si>
  <si>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</si>
  <si>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</si>
  <si>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</si>
  <si>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</si>
  <si>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>сети дренажа, км.- 0,51                                     сети водоснабжения, км.- 0,90                                  сети газоснабжения, км.-0,45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</si>
  <si>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</si>
  <si>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</si>
  <si>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</si>
  <si>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</si>
  <si>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</si>
  <si>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и ГРЭС-2 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</si>
  <si>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</si>
  <si>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</si>
  <si>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</si>
  <si>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</si>
  <si>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</si>
  <si>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</si>
  <si>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</si>
  <si>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</si>
  <si>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</si>
  <si>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</si>
  <si>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</si>
  <si>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 протяженность введенных в эксплуатацию внутриквартальных проездов, м.-550</t>
  </si>
  <si>
    <t xml:space="preserve">Улица 5 "З" от Нефтеюганского шоссе до ул. 39 "З"                                                              </t>
  </si>
  <si>
    <t>"МБОУ ДОД "Детская школа искусств №1", ул.50 лет ВЛКСМ, 6/1"</t>
  </si>
  <si>
    <t>"Встроенно-пристроенное помещение, расположенное по адресу: г. Сургут, ул. Просвещения, 29"</t>
  </si>
  <si>
    <t>Поликлиника "Нефтяник" на 700 посещений в смену в мкр. 37 г. Сургута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</si>
  <si>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</si>
  <si>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</si>
  <si>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</si>
  <si>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>Капитальный ремонт объектов с целью приведения их к требованиям доступной среды.</t>
  </si>
  <si>
    <t xml:space="preserve">привлеченные средства                    ООО "СеверСтрой"                           </t>
  </si>
  <si>
    <t>привлеченные средства                     Самборский Владимир Трофимович</t>
  </si>
  <si>
    <t>Строительство объекта "Детская школа искусств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</si>
  <si>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</si>
  <si>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</si>
  <si>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</si>
  <si>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</si>
  <si>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</si>
  <si>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3482 м2</t>
  </si>
  <si>
    <t>4080,2 м2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</si>
  <si>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</si>
  <si>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</si>
  <si>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</si>
  <si>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</si>
  <si>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</si>
  <si>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</si>
  <si>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</si>
  <si>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</si>
  <si>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14583 м2</t>
  </si>
  <si>
    <t>5512 м2</t>
  </si>
  <si>
    <t>2449,5м2</t>
  </si>
  <si>
    <t>10323,55 м2</t>
  </si>
  <si>
    <t>25609,1 м2</t>
  </si>
  <si>
    <t>36876,1 м2</t>
  </si>
  <si>
    <t>25478,75 м2</t>
  </si>
  <si>
    <t>привлеченные средства    
ООО  "Версо-Монолит"</t>
  </si>
  <si>
    <t>за счет межбюджетных трансфертов из федерального бюджета</t>
  </si>
  <si>
    <t>Застройщик/инве-стор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</si>
  <si>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</si>
  <si>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</si>
  <si>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 xml:space="preserve"> сети водоснабжения, км.- 4,20;                                                                                                                                                                                                                                                                                   сети теплоснабжения, км.-3,70.</t>
  </si>
  <si>
    <t xml:space="preserve"> 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2,80;                                        сети теплоснабжения,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2,40.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</si>
  <si>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</si>
  <si>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</si>
  <si>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 xml:space="preserve">                                                                                                                                                             Строительство объекта "Общественный центр                                                                               в  п. Снежный"</t>
  </si>
  <si>
    <t>ПЕРЕЧЕНЬ ОБЪЕКТОВ,</t>
  </si>
  <si>
    <t>425/пос. в смену     1633 м2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</si>
  <si>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</si>
  <si>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</si>
  <si>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</si>
  <si>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</si>
  <si>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</si>
  <si>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</si>
  <si>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</si>
  <si>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200                                     4493 м2</t>
  </si>
  <si>
    <t>220 чел./час                                     7937,5 м2</t>
  </si>
  <si>
    <t>585,7 м2</t>
  </si>
  <si>
    <t xml:space="preserve">Разрешение на строительство №119 от 15.09.11 до 15.09.16г.   </t>
  </si>
  <si>
    <t xml:space="preserve">Разрешение на строительство №141 от 15.09.14 до 31.01.18г.   </t>
  </si>
  <si>
    <t xml:space="preserve">Разрешение на строительство №50 от18.04.14 до 29.01.16г.   </t>
  </si>
  <si>
    <t xml:space="preserve">Разрешение на строительство №87 от 03.06.14 до 05.02.16г.   </t>
  </si>
  <si>
    <t xml:space="preserve">Разрешение на строительство №157 от 29.10.14 до 29.01.17г.   </t>
  </si>
  <si>
    <t xml:space="preserve">Разрешение на строительство №163 от19.11.14 до 16.10.16г.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</si>
  <si>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</si>
  <si>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</si>
  <si>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 xml:space="preserve">Разрешение на строительство №160 от 06.09.13 до 28.02.16г.   </t>
  </si>
  <si>
    <t xml:space="preserve">Разрешение на строительство №164 от 17.12.10 до 07.01.16г.   </t>
  </si>
  <si>
    <t xml:space="preserve">Разрешение на строительство №111 от03.07.13 до 23.07.16г.   </t>
  </si>
  <si>
    <t xml:space="preserve">Разрешение на строительство №201 от 22.11.13 до21.06.16г.   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</si>
  <si>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</si>
  <si>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 xml:space="preserve">Выполнение работ по строительству объекта  "Мототрасса на "Заячьем острове"                                                 </t>
  </si>
  <si>
    <t>Другие общегосударственные вопросы</t>
  </si>
  <si>
    <t>Входная группа нежилых помещений по адресу: г.Сургут, ул. Крылова, 21</t>
  </si>
  <si>
    <t xml:space="preserve">Разрешение на строительство №110 от 18.07.14 до 30.01.16г.   </t>
  </si>
  <si>
    <t>Строительство объекта ДИ "Нефтяник"</t>
  </si>
  <si>
    <t>47 297м2</t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</si>
  <si>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</si>
  <si>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</si>
  <si>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</si>
  <si>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</si>
  <si>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ООО "СТХ"</t>
  </si>
  <si>
    <t>ЗАО "ЮграИнвестСтройПроект"</t>
  </si>
  <si>
    <t>ООО "Александрия                  6-10"</t>
  </si>
  <si>
    <t>ООО "Александрия                     6-10"</t>
  </si>
  <si>
    <t>ООО "Александрия                       6-10"</t>
  </si>
  <si>
    <t>ЗАО "САЛАИР"</t>
  </si>
  <si>
    <t>ООО "Сибпромстрой"</t>
  </si>
  <si>
    <t>ОАО "Югра-консалтинг"</t>
  </si>
  <si>
    <t>ООО "Северстрой"</t>
  </si>
  <si>
    <t>ООО  "Северстрой"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</si>
  <si>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</si>
  <si>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</si>
  <si>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</si>
  <si>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</si>
  <si>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</si>
  <si>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</si>
  <si>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</si>
  <si>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</si>
  <si>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</si>
  <si>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</si>
  <si>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</si>
  <si>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</si>
  <si>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</si>
  <si>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</si>
  <si>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</si>
  <si>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</si>
  <si>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</si>
  <si>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</si>
  <si>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</si>
  <si>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</si>
  <si>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 №4</t>
  </si>
  <si>
    <t>Жилой дом №5</t>
  </si>
  <si>
    <t>Жилой дом</t>
  </si>
  <si>
    <t>ООО "ЕВРОСТРОЙ-С"</t>
  </si>
  <si>
    <t>ООО ФСК "Запсибинтерстрой"</t>
  </si>
  <si>
    <t>Жилой комплекс "Лунный" со встроенно-пристроенными помещениями общественного назаначения и подземной автостоянкой.                     Дом №2</t>
  </si>
  <si>
    <t>Жилой дом №2 (секции 2.6, 2.7, 2.8, 2.9)  -1 этап.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</si>
  <si>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</si>
  <si>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</si>
  <si>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</si>
  <si>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</si>
  <si>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</si>
  <si>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Жилой домплекс из 3-тажных жилых домов и автостоянки,  в том числе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</si>
  <si>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</si>
  <si>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</si>
  <si>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</si>
  <si>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</si>
  <si>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</si>
  <si>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</si>
  <si>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</si>
  <si>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</si>
  <si>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</si>
  <si>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Застройка микрорайона 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>Многоэтажный 9-12 этажный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3п.к (блоки 7-8 )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</si>
  <si>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№1</t>
    </r>
    <r>
      <rPr>
        <sz val="9"/>
        <rFont val="Times New Roman"/>
        <family val="1"/>
        <charset val="204"/>
      </rPr>
      <t xml:space="preserve"> в мкр.45 г. Сургут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</si>
  <si>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№2</t>
    </r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</si>
  <si>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</si>
  <si>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</si>
  <si>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</si>
  <si>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</si>
  <si>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</si>
  <si>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</si>
  <si>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</si>
  <si>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</si>
  <si>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12288,3 м2</t>
  </si>
  <si>
    <t>5359,94 м2</t>
  </si>
  <si>
    <t>15174 м2</t>
  </si>
  <si>
    <t>30240 м2</t>
  </si>
  <si>
    <t>11941,57 м2</t>
  </si>
  <si>
    <t>14470,32 м2</t>
  </si>
  <si>
    <t>22721,7 м2</t>
  </si>
  <si>
    <t>39566,18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</si>
  <si>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</si>
  <si>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</si>
  <si>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</si>
  <si>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</si>
  <si>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</si>
  <si>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</si>
  <si>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</si>
  <si>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</si>
  <si>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</si>
  <si>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</si>
  <si>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</si>
  <si>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</si>
  <si>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</si>
  <si>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</si>
  <si>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</si>
  <si>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</si>
  <si>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</si>
  <si>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</si>
  <si>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</si>
  <si>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</si>
  <si>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</si>
  <si>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</si>
  <si>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</si>
  <si>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</si>
  <si>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</si>
  <si>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t>Многоэтажный жилой дом №23со  встроенными помещениями обще назнач.
3 этап,  4 этап-подземная парковка</t>
  </si>
  <si>
    <t>Многоэтажный жилой дом №23со  встроенными помещениями обще назнач. 
2 этап</t>
  </si>
  <si>
    <t>Многоэтажный жилой дом №6 - 3 этап строительства</t>
  </si>
  <si>
    <r>
      <t xml:space="preserve">Жилой комплекс №304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</si>
  <si>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</si>
  <si>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r>
      <t xml:space="preserve">Жилой комплекс №304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</si>
  <si>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t xml:space="preserve">Многоэтажный жилой дом №23со  встроенными помещениями обще назнач.   
1 этап </t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</si>
  <si>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</si>
  <si>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</si>
  <si>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</si>
  <si>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</si>
  <si>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</si>
  <si>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Ж\д №3                                          со встроенными помещениями и  гостиницей   на 154 места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</si>
  <si>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</si>
  <si>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</si>
  <si>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</si>
  <si>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</si>
  <si>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</si>
  <si>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t>Многоквартирный жилой дом №26 со встроено-пристроенными помещениями общественного назначения</t>
  </si>
  <si>
    <t>Жилой дом №6 
в 30 микрорайоне 2 этап строительства</t>
  </si>
  <si>
    <t>Жилой дом №6 в 30 микрорайоне.
3 этап строительства</t>
  </si>
  <si>
    <t>Многоквартирный жилой дом №3</t>
  </si>
  <si>
    <t>Многоквартьирный жилой дом №5</t>
  </si>
  <si>
    <t>Многоэтажный жилой дом №4.7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</si>
  <si>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№5</t>
  </si>
  <si>
    <t>1 этап- 9 этажный 4 подъездный жилой дом. 
2 этап-закрытая автостоянка</t>
  </si>
  <si>
    <t>Жилой дом №3 
со встроенными помещениями и подземной автостоянкой</t>
  </si>
  <si>
    <t>"Специализированный торговый центр" по адресу
г. Сургут, Нефтеюганское шоссе, 21". Северный промрайон.</t>
  </si>
  <si>
    <t>"Здание производственное административное. г. Сургут,
мкр.6 ул. Энтузиастов"</t>
  </si>
  <si>
    <t>"Здание архива "СургутНИПИнефть" 
г. Сургут. ул. Пионерная. 11"</t>
  </si>
  <si>
    <t>"ХМАО-Югра. Тюменская область. г. Сургут Административное здание 
по ул. Гагарина"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</si>
  <si>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</si>
  <si>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</si>
  <si>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</si>
  <si>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>Строительство объекта Детский сад "Золотой ключик",
ул. Энтузиастов,51/1 г. Сургута.</t>
  </si>
  <si>
    <t>Детский сад № 2 на 300 мест в 38 микрорайоне 
г. Сургута
(№45 «Малышок»)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</si>
  <si>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</si>
  <si>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t>Благоустройство и строительство внутриквартальных проездов в микрорайоне № 26</t>
  </si>
  <si>
    <t>Подъезд к школе в мкр. ПИКС</t>
  </si>
  <si>
    <t>Протяженность введенных в эксплуатацию внутриквартальных проездов, м.- 412</t>
  </si>
  <si>
    <t>за счет межбюджетных трансфертов из федерального  бюджета</t>
  </si>
  <si>
    <t>Жилой комплекс "Лунный" со встроенно-пристроенными помещениями общественного назаначения и подземной автостоянкой.                    
Дом №1 
(секции 1.1,1.2,  1.3,1.4)</t>
  </si>
  <si>
    <t>Стоимость строительства (выкупа) объекта (в действующих ценах)</t>
  </si>
  <si>
    <t>Источники финансирова-ния 
(в действующих ценах)</t>
  </si>
  <si>
    <t>Фактические капитальные вложения
с начала строительства 
(по объектам бюджетного финансирования)</t>
  </si>
  <si>
    <t>2017год</t>
  </si>
  <si>
    <t>2018 год</t>
  </si>
  <si>
    <t>Объем финансирования (всего, руб.) 
(в действующих ценах) 
(по объектам бюджетного финансирования</t>
  </si>
  <si>
    <t>Нежилое здание, расположенное по адресу: город Сургут, поселок Юность, улица Саянская, дом 6б</t>
  </si>
  <si>
    <t xml:space="preserve"> строительство (реконструкция, капитальный ремонт)  которых выполняется на территории г. Сургута </t>
  </si>
  <si>
    <t xml:space="preserve">
"Спортивный центр 
с плавательным бассейном 
на 50 метров в г. Сургуте"</t>
  </si>
  <si>
    <t xml:space="preserve">"Мототрасса на (Заячьем острове). 1 этап"          </t>
  </si>
  <si>
    <t xml:space="preserve">Разрешение на строительство №77 от 27.05.13 до 28.02.16г.   </t>
  </si>
  <si>
    <t>2017-2019 (выкуп 2019-2020)</t>
  </si>
  <si>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№70 от 20.06.12 до 18.04.14г.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</si>
  <si>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r>
      <t xml:space="preserve">Строительство приостановлено
</t>
    </r>
    <r>
      <rPr>
        <b/>
        <i/>
        <sz val="8"/>
        <color theme="1"/>
        <rFont val="Times New Roman"/>
        <family val="1"/>
        <charset val="204"/>
      </rPr>
      <t>Разрешение на строительство  № ru86310000-35 от 29.03.2012  до 30.08.2016</t>
    </r>
  </si>
  <si>
    <r>
      <t xml:space="preserve">Строительство приостановлено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 ru86310000-100 от 02.07.2008 до 02.06.2010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</si>
  <si>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ru86310000-153 от 26.10.2012 до 26.06.2014, продлено до 26.11.2015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</si>
  <si>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ru86310000-194 от 25.10.2013  до 25.10.2016</t>
    </r>
  </si>
  <si>
    <r>
      <t xml:space="preserve">Строительствоосуществляется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ru86310000-207 от 29.11.2013  до 01.07.2015, продлено до 03.11.2016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</si>
  <si>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</si>
  <si>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</si>
  <si>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ru86310000-234 от 24.12.2013  до 29.04.2016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</si>
  <si>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</si>
  <si>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</si>
  <si>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</si>
  <si>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ru86310000-36 от 06.04.2015 до 06.12.2016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</si>
  <si>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86-ru86310000-91-2015  от 29.07.2015 до 05.05.2018</t>
    </r>
  </si>
  <si>
    <t>ООО "Формат плюс"</t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</si>
  <si>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09.01.2014. Сумма по контракту  
6 016,56 тыс.рублей.  Работы выполнены и оплачены.
Получены: - положительное заключение государственной экспертизы от 12.12.2014 
№ 86-1-4-0265-14 проектной документации и результатов инженерных изысканй; 
- положительное заключение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</t>
  </si>
  <si>
    <t>МАУ ТАиК "Петрушка". Реконструкция</t>
  </si>
  <si>
    <t>430 мест</t>
  </si>
  <si>
    <t>2016 (Обследование) 2016-2017 (ПИР)</t>
  </si>
  <si>
    <t>Общая площадь здания -8 887,3 м2; мощность посадочных мест - 1023 зрит. мест.</t>
  </si>
  <si>
    <t>2016-2017 (ПИР)</t>
  </si>
  <si>
    <t>Нежилое здание, расположенное по адресу: Ханты-Мансийский округ, город Сургут, улица 60 лет Октября, 16</t>
  </si>
  <si>
    <t>2016 (снос)</t>
  </si>
  <si>
    <t>Парк в районе ручья Кедровый лог. Западный жилой район г. Сургута. Пешеходный мост через ручей Кедровый лог.</t>
  </si>
  <si>
    <t>2016 (ПИР)</t>
  </si>
  <si>
    <t>Общая площадь здания - 21247,8 м2</t>
  </si>
  <si>
    <t>МБУ ЦФП "Надежда" "Спортивный зал, ул. Мелик-Карамова, 74а</t>
  </si>
  <si>
    <t>Общая площадь здания 627,7 м2</t>
  </si>
  <si>
    <t>Проектирование и строительство (капитальный ремонт) на 2015-2018 годы.</t>
  </si>
  <si>
    <t>Детская школа искусств 
в мкр. 25</t>
  </si>
  <si>
    <t xml:space="preserve">Средняя общеобразовательная школа в микрорайоне 32  г.Сургута
</t>
  </si>
  <si>
    <t>300 уч.</t>
  </si>
  <si>
    <t>"Водно-оздоровительный комплекс", ул. Профсоюзов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</si>
  <si>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№02 от 23.01.13 до 22.12.15г.</t>
    </r>
    <r>
      <rPr>
        <sz val="8"/>
        <color theme="1"/>
        <rFont val="Times New Roman"/>
        <family val="1"/>
        <charset val="204"/>
      </rPr>
      <t xml:space="preserve">  </t>
    </r>
    <r>
      <rPr>
        <b/>
        <i/>
        <sz val="8"/>
        <color theme="1"/>
        <rFont val="Times New Roman"/>
        <family val="1"/>
        <charset val="204"/>
      </rPr>
      <t xml:space="preserve"> 
Продлено до июня 2016 года.</t>
    </r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</si>
  <si>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
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На 2017 год необходимо предусмотреть средства в размере 46354,050 тыс. руб. на выполнение работ по капитальному ремонту объекта.                                                                                                             </t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</si>
  <si>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2014-2030 годы"                                                                                                                                                                                  06.04.2015 была 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 объявлен конкурс подачи предложений на участие в открытом конкурсе. Заказчики не заявились, вскрытие конвертов с конкурсными предложениями на участие в открытом конкурсе не состоялось. 
Затраты на подключение к электросетям, водоснабжению, водоотведению составляет 121,48179 тыс.руб. 
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запршенными коммерческими предложениями составляет 180 000 рублей.
Стоимость работ по строительству объекта - 210 948 416,06 руб.</t>
  </si>
  <si>
    <t>2015 год (в соответствии с решением Думы города от 22.12.2015 № 819-V ДГ)</t>
  </si>
  <si>
    <t>2016 год (в соответствии с решением Думы города от 22.12.2015 № 820-V ДГ )</t>
  </si>
  <si>
    <t>Плановая потребность</t>
  </si>
  <si>
    <t xml:space="preserve">Проектирование и 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
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</t>
  </si>
  <si>
    <t>МАУ "Сургутская Филармония"</t>
  </si>
  <si>
    <t>2016-2018 (выкуп 2018 – 2019- 2020)</t>
  </si>
  <si>
    <t>2016-2017 (выкуп 2017-2019)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</si>
  <si>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Сумма по контракту с  ООО "Сибпроектстрой 1" №18/П-2013 от 31.12.2013г. - 12042,380 тыс.руб. Срок выполнения работ - 9 месяцев с даты заключения контракта.                                                                                                                                                                 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НЗП (незавершенное производство) по состоянию на 01.01.2015-154 690 026,46 рублей ( в том числе окружной бюджет - 45 472,90308 тыс. рублей, местный бюджет - 109 217,12338 тыс. рблей).
</t>
  </si>
  <si>
    <t>МАУ "Ледовый дворец спорта"</t>
  </si>
  <si>
    <t>МБОУ НШ "Перспектива"
расположенная по адресу: 
г. Сургут, ул. 30 лет Победы,54/1</t>
  </si>
  <si>
    <t>,</t>
  </si>
  <si>
    <t xml:space="preserve">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     
 Работы выполнены и оплачены.
Акт приема выполненных работ от 25.11.2015, подписанный представителями МКУ "УКС" и ООО "Ворт".
Объект передан на баланс МБУ "Центр специальной подготовки "Сибирский легион" по акту, в ответственноую эксплуатацию.
</t>
  </si>
  <si>
    <t>Проектирование и строительство внутриквартальных проездов реализуется 
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
Планировался выкуп у единственного поставщика в соответствии с 44-ФЗ 
от 05.04.2013 года "О контрактной системе в сфере закупок товаров, работ, услуг для обеспечения государственных и муниципальных нужд".
Выкуп объекта  в 2015 году не осуществлен, по причине отсутствия у Продавца свидетельства о регистрации права собственности.</t>
  </si>
  <si>
    <t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выполнены в полном объеме в соответствии 
с заключенным муниципальным контрактом с ООО "Стройуслуга" №13/П-2014 от 11.08.2014г. Сумма по контракту - 905,47883 тысяч рублей. Проектная 
и рабочая документация представлена в полном объеме. Получено положительное заключение экспертизы проектно-сметной документации, выполнены необходимые согласования с заинтересованными организациями.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</si>
  <si>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
Разработанный  ООО "Стройинжиниринг" проектно-сметная документация 
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Заключен МК с  ОАО ИЦ "Сургутстройцена" №02/П-2015 от 10.07.2015 г. 
( 97,22250 тыс. руб.) на выполнение работ по корректировке сметной документации. Работы выполнены и оплачены.
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2014-2030 годы".  
Позволит обеспечить инженерную подготовку мкр. 35, 35 "А"                                                                                                                                                  Строительство объекта планируется в 2017-2018 годах.                                                                                              
</t>
  </si>
  <si>
    <t xml:space="preserve">по состоянию на 10.04.2016 г. </t>
  </si>
  <si>
    <t xml:space="preserve">Проектирование и строительство реализуется в рамках муниципальной программы "Молодёжная политика Сургута на 2014 - 2030 годы" 
НМЦК-7 565 047,70 рублей.  По итогам аукциона победителем признан  участник  
ООО "Стройуслуга" МК  №04П-2015 от 12.10.2015 (протокол № ОК-1183(2) от 23.09.15  сумма - 7 226,46485 тыс.рублей из них лимит на 2015 год - 1 627,295 тыс. рублей на оплату за выполнение инженерно-геодезических и инженерно-геологических изысканий). 
Работы выполнены и оплачены в декабре.
Заключен  договор №07/П - 2015 от 28.10.2015  на проверку сметной документации на сумму 52,500 тыс. рублей. Работы выполнены и оплачены в декабре. 
Окончание проектно-изыскательских работ в 2016 году.
Администрацией города прорабатывается концепция генплана мототрассы 
с размещением зданий и сооружений 1 и 2 этапов, ведутся работы по согласованию данной концепции, проводятся работы по оценке рыночной стоимости изымаемого земельного участка с объектом недвижимости (склад) и имущества предоставляемого взамен изымаемого (земельный участок и объект недвижимости).
</t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</si>
  <si>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2014-2030 годы"   
Работы выполняются в соответствии с заключенным муниципальным контрактом с ООО "Сибвитосервис" №18/2014 от 04.10.14 г.  Сумма по контракту - 323 245,55685 руб.   Срок выполнения работ с 04.10.2014г.  по  15.06.2016 г.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№114 от 30.07.14 до 30.04.16г.</t>
    </r>
    <r>
      <rPr>
        <sz val="8"/>
        <color theme="1"/>
        <rFont val="Times New Roman"/>
        <family val="1"/>
        <charset val="204"/>
      </rPr>
      <t xml:space="preserve">
Готовность объекта - 73,1 %. 
Срок размещения извещений о проведении  электронных  аукционов на поставку оборудования для комплектации и ввода объекта в эксплуатацию согласно утвержденного плана-графика - март 2016 года. Ориентировочные сроки заключения контрактов - май 2016 года, при условии, что аукционы состоятся.
В марте опубликованы извещения о проведении  5-ти  электронных  аукционов 
(из них по 2-м аукционам не подано ни одной заявки, извещения о проведении аукционов будут опубликованы повторно в апреле)на сумму 661,5085тыс. руб. 
на поставку оборудования для комплектации и ввода объекта в эксплуатацию. Дата проведения аукционов 04.04.2016 г. Ориентировочный срок заключения контрактов - апрель 2016 года.
Ориентировочное размещение извещений о проведении  11-ти  электронных  аукционов на поставку оборудования для комплектации и ввода объекта 
в эксплуатацию, с учетом сроков согласования закупок УО - 31.03.2016, ориентировочная дата проведения аукционов - 18.04.2016. Ориентировочные сроки заключения контрактов - май 2016 года.
Ориентировочная дата ввода объекта в эксплуатацию - июль 2016 года. 
</t>
    </r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</si>
  <si>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                                                                                                                    Детское учреждение с многофункциональным уклоном,а именно занятием прикладным творчеством, хореография, оборудовано  компьютерными  местами,  находится в оперативном управлении  МБУ "Вариант".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
МК с ООО "ЮграСтройиндустрия" №19/2014 от 23.10.2014. Срок выполнения работ - 30.08.2015г. Стоимость выполненных работ по  №19/2014 от 23.10.2014  
-14 673, 70304 тыс. руб., из них: в 2014 году работ - 6896,75 тыс.руб., 2015 году принято работ на сумму - 7776,95304 тыс.руб. 
На основании акта приемки законченного капитальным ремонтом объекта от 24.11.15 и акта рабочей комиссии от 24.11.15 - затраты по объекту списаны.                   </t>
  </si>
  <si>
    <t xml:space="preserve">Проектирование объекта реализуется в рамках муниципальной программы «Развитие культуры и туризма в  городе Сургуте на 2014-2030 годы». Согласно утвержденного плана-графика размещение извещения на выполнение работ по обследованию конструкций здания - апрель 2016. Ориентировочный срок заключения контракта - июнь 2016. НМЦК- 349,903 тыс. рублей.   
Размещение извещения на выполнение проектно-изыскательских работ -  сентябрь 2016.  НМЦК- 19768,478 тыс. руб.  На 2017 год необходимо предусмотреть средства для завершения ПИР - 11118,381 тыс.рублей.
Средства в размере 65,0 тыс.руб. для заключения договора на проведение проверки сметной документации.  </t>
  </si>
  <si>
    <r>
      <t xml:space="preserve">Проектирование и строительство объектов реализуется в рамках муниципальной программы "Управление муниципальным имуществом и земельными рессурсами 
в г. Сургуте на 2014-2030 годы"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№14 от 07.02.14 до 07.05.16г.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
Работы выполнялись в соответствии с заключенным муниципальным контрактом
 с  ООО СК "СОК"  № 1/2014 от 03.02.2014г , сумма по контракту - 517 700,0 тыс.рублей, сумма выполненных и оплаченных в 2014 году работ  - 416 568,41963 тыс.рублей. Процент готовности объекта - 100 %. 
По результатам проведенных в сентябре - декабре 2015 г. аукционов на право заключения контрактов на поставку оборудования для комплектации и ввода 
в эксплуатацию объекта было заключено 72 муниципальных контракта,  7-мь аукционов не состоялись (из них: по  6-ти аукционам - не подано ни одной заявки, по 1-му аукциону - отказ Поставщика от подписания контракта).                                                                                                                        Средства в размере 162038,7 тыс.руб. включены в АИП на основании постановления Правительства ХМАО-Югры № 26-п от 12.02.2016 г.:
- 145226,0 тыс руб.- средства для исполнения принятых обязательств по заключенным контрактам.
Извещения по 7-ми аукционам на поставку оборудования для комплектации и ввода объекта в эксплуатацию  (из них по 2-м аукционам не подано ни одной заявки, извещения о проведении аукционов будут опубликованы повторно в апреле) на сумму 8576,0299 тыс. руб. опубликованы в марте, дата проведения аукционов - апрель. Ориентировочный срок заключения контрактов - апрель.
В связи с принятым  Решением об одностороннем отказе заказчика от исполнения контракта №43-02-739/16 от 23.03.2016 г.  ориентировочный срок размещения извещения о проведении аукциона на поставку рентгенологического оборудования на сумму 63600,8 тыс. руб. - май 2016. Ориентировочный срок размещения извещений для проведения аукционов  на поставку оборудования (система видеонаблюдения, жалюзи) в сумме 8218,6 тыс.руб. - апрель. Ориентровочный срок заключения контрактов - июль 2016 г.</t>
    </r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</si>
  <si>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№25 от 04.03.15 до 06.07.2023 г.</t>
    </r>
    <r>
      <rPr>
        <sz val="8"/>
        <color theme="1"/>
        <rFont val="Times New Roman"/>
        <family val="1"/>
        <charset val="204"/>
      </rPr>
      <t xml:space="preserve"> 
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- завоз строительных материалов и техники;
- изготовление, монтаж и установка опалубки;
- изготовление арматурных пространственных каркасов;
- устройство монолитных вертикальных конструкций цокольного, первого этажей;
- устройство монолитного перекрытия цокольного этажа;
- уборка территории строительной площадки и прилегающей территории от строительного мусора;
- подготовка работ по устройству наружных инженерных сетей;
- водопонижение грунтовых вод через инлафильтры;
- снегоборьба.
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 </t>
    </r>
  </si>
  <si>
    <t xml:space="preserve">привлеченные средства                      ЗАО "ЮграИнвестСтрой
Партнер"                        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</si>
  <si>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
– ЗАО «ЮИСП». Получено положительное заключение негосударственной экспертизы ООО «Геопроект»,  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2016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(S зем.уч.- 11600 кв.м). со сроком действия до 01.09.2016  (S зем.уч.- 11600 кв.м). Обременения с земельного участка сняты.</t>
  </si>
  <si>
    <t>АО "Автодорстрой"</t>
  </si>
  <si>
    <t xml:space="preserve">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Дата рассмотрения оценки заявок на участие в конкурсе - 28.08.2015г. Победителем конкурса признан участник АКЦИОНЕРНОЕ ОБЩЕСТВО «АВТОДОРСТРОЙ»    (протокол №ОК1055(2) от 28.08.2015г, сумма 586 738,64056   тыс. рублей).   Начальная (максимальная) цена контракта - 589 678,69939 тыс. руб.  Заключен МК 31/2015 от 14 09.2015 года.
Экономия по итогам конкурса 2 940,05883 тыс. руб.
В отчетном периоде выполнялись работы по устройству земляного полотна. Готовность объекта - 41,8 %. Ориентировочный ввод объекта 
в эксплуатацию - декабрь 2016 года.
Расходы за подключение объекта к электрическим сетям будут осуществляться 
в процессе строительства объекта.
</t>
  </si>
  <si>
    <t xml:space="preserve">
Получено положительное заключение государственной экспертизы проектной документации № 86-1-1-2-0029-16 от 10.02.2016 года. 
В рамках заключенного МК № 03/П-2015 от 17.09.2015
с ООО "ИЦ "Сургутстройцена" в 2015 году выполнены работы по корректировки сметной документации  на сумму 76,697 тыс. руб. 
Получено положительное заключение о проверки достоверности определения сметной стоимости № 325 от 07.12.2015 года.</t>
  </si>
  <si>
    <r>
      <t>Получено положительное  заключение государственной экспертизы проектной документации № 86-1-1-2-0028-16 от 09.02.2016 года.</t>
    </r>
    <r>
      <rPr>
        <sz val="8"/>
        <rFont val="Times New Roman"/>
        <family val="1"/>
        <charset val="204"/>
      </rPr>
      <t xml:space="preserve"> 
В рамках заключенного МК № 03/П-2015 от 17.09.2015  
с ООО "ИЦ "Сургутстройцена" в 2015 году выполнены работы по корректировки сметной документации  на сумму - 78,303 тыс.руб.
Получено положительное заключение о проверки достоверности определения сметной стоимости №324 от 07.12.2015 года.</t>
    </r>
  </si>
  <si>
    <t>0,25 км</t>
  </si>
  <si>
    <t>740 чел. в день/ до 3000 человек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</si>
  <si>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
МК с ООО "Сибпроектстрой 1" № 17/П-2014 от 23.12.2014 на сумму 475,01493 тыс.руб. Срок выполнения работ - 10 месяцев (23.10.2015).  Работы. выполнены 
и  оплачены.
</t>
  </si>
  <si>
    <t>общая площадь 4015,2 м2</t>
  </si>
  <si>
    <t xml:space="preserve">Капитальный ремонт реализуется в рамках муниципальной прогрмыы "Доступная среда  г. Сургута на 2014-2030 годы"  (с целью приведения 
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
МК  с  ООО "Стройуслуга" №15/П-2014 от 01.10.2014 на сумму 948,02323 тысяч рублей. Работы предусмотренные на 2014 год в сумме 670,550 тысяч рублей выполнены и оплачены.  
В настоящее время проектно-изыскательские работы завершены, проектная документация выдана в полном объеме, ОАО ИЦ "Сургустройцена" проведена финансовая экспертиза сметной документации. 
                                                    </t>
  </si>
  <si>
    <t>общая площадь 2416,3 м2</t>
  </si>
  <si>
    <t>общая площадь 4675,6 м2</t>
  </si>
  <si>
    <t>общая площадь 5087,3 м2</t>
  </si>
  <si>
    <t xml:space="preserve"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В связи с ненадлежащим исполнением договорных  обязательств, планируется расторжение контракта. </t>
  </si>
  <si>
    <t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КУ "УКС Югры обратился в Администрацию города Сургута для формирования и предоставления земельного участка для проектирования и строительства объекта..
Средства из Адресной инвестиционной программы на 2016 год  исключены.</t>
  </si>
  <si>
    <t>общая площадь 791,8 м2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</si>
  <si>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МК с ООО "ПромНефтеСтрой" №12/П-2014 от 11.08.2014 на сумму 373,330 тысяч рублей. Срок выполнения работ - 11 месяцев.  
Работы выполнены и оплачены в декабре 2015 года.   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</si>
  <si>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
Работы выполнены и оплачены в декабре 2015г.   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</si>
  <si>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
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 соответствии с заключенным муниципальным контрактом с ООО "ПромНефтеСтрой" №10/П-2014 
от 11.08.2014 выполнены и оплачены.    
1. Срок размещения извещения на проведение аукциона на выполнение работ 
по капитальному ремонту объекта - 31.03. 2016 г. Дата подведения итогов - 18.04.2016 г. Ориентировочная дата заключения контракта - апрель - май 2016 года. НМЦК - 16280,50438тыс.руб.
2.  Срок размещения извещений на проведение аукционов на поставку оборудования (поставка мебели, аудиторная доска) - 30.03. 2016. 
Дата подведения итогов - 18.04.2016 г. Ориентировочная дата заключения контрактов - апрель- май 2016 г. НМЦК  закупок - 2961,3898 тыс.руб.
 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</si>
  <si>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
Проектно-изыскательские работы по МК №09/П-2014 от 11.08.2014  выполнены и оплачены.                                                                                                                                                                                                                                                                                                                                                 Заключен МК № 55/2015 от 20.11.2015 г.с ООО "ЭКО-Система" на выполнение работ по капитальному ремонту крыльца на сумму 97,98484 тыс.руб.  Заключен МК № 54/2015 от 20.11.2015 г. на выполнение работ по капитальному ремонту санузлов на сумму 99,945 тыс. руб. 
Заключен МК № 122/2015 от 11.12.2015 г. на выполнение работ по капитальному ремонту санитарных узлов на 2 этаже. 
Заключен МК № 124/2015 от 11.12.2015 г. на выполнение работ по капитальному ремонту санитарных узлов на 1 и 3 этажах. Срок выполнения работ  по 25.12.2015 г. 
МК расторгнуты в одностороннем отказе заказчика, общий объем готовности объетка - 23 %.
Заключен МК №28/2015 от 17.08.2015 г с ООО "ЯМАЛ-ПЛАСТИК" на поставку оборудования. Товар поставлен и оплачен.
Заключен МК №29/2015 от 25.08.2015 г. с ООО "Центр слуха и речи ВЕРБОТОН-М+ " на поставку специализированной системы для детей 
с нарушениями опорно-двигательного аппарата.Товар поставлен и оплачен.
Размещение извещения о проведении аукциона в электронной форме 
на выполнение капитального ремонта объекта - 31.03. 2016 г. Проведение аукциона - 18.04.2016 г. НМЦК - 14592,93305 т.р. Ориентировочный срок заключения контракта - май 2016 год.
Средства в размере 97, 0 тыс.руб. необходимы для заключения контракта 
на проведение проверки сметной документации.
     </t>
  </si>
  <si>
    <t xml:space="preserve">Капитальный ремонт реализуется в рамках муниципальной прогрммы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 в соответствии с заключенным муниципальным контрактом с ООО "ПромНефтеСтрой" №09/П-2014 от 11.08.2014. 
Проектно-изыскательские работы в 2015 году выполнены и оплачены, проведена экспертиза сметной документации.
</t>
  </si>
  <si>
    <t>общая площадь 7585,2 м2</t>
  </si>
  <si>
    <t>Капитальный ремонт реализуется в рамках муниципальной прогрмыы "Доступная среда  г. Сургута на 2014-2030 годы" ( с целью приведения их
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выполнялись в соответствии с заключенным МК на выполнение работ 
по капитальному ремонту объекта с ООО "ЮграСтройиндустрия" от 05.09.2014 №14/2014.  Срок выполнения работ - 15.08.2015 года.
В связи с отставанием от графика производства работ  муниципальный контракт  28.09.2015 года расторгнут в одностороннем отказе заказчика. 
 В декабре заключен договор № 09/П-2015 на проверку сметной документации по объекту на сумму 44,27978 тыс. руб. Работы выполнены и оплачены.</t>
  </si>
  <si>
    <t>ООО "Сантехремстрой"</t>
  </si>
  <si>
    <t>Извещение на проведение аукциона по сносу нежилого здания, расположеного по адресу: город Сургут, поселок Юность, улица Саянская, дом 6б опубликовано - 29.10.2015 г. Дата проведения аукциона - 16.11.2015 г. НМЦК - 470,72088 тыс.руб. 
На основании протокола подведения итогов электронного аукциона № ЭА-1583 (2) от 18.11.2015  победителем признан ООО "Сантехремстрой" с ценой контракта 245,86720 тыс. рублей. Заключен контракт № 106/2015 от 02.12.2015. Срок выполнения работ по 20.12.2015. Работы выполнены и оплачены.</t>
  </si>
  <si>
    <t xml:space="preserve">Публикация извещения о проведении электронного аукциона на выполнение работ по сносу здания, расположенного по адресу: Ханты-Мансийский округ, город Сургут, улица 60 лет Октября, 16  опубликовано 14.03.2016.  Ориентировочный срок заключения контракта -апрель 2016 года.. 
НМЦК - 489,83806т.р.
Исходя из сроков заключения контракта и выполнения работ, снос объекта будет осуществлен в июне 2016 года. 
</t>
  </si>
  <si>
    <r>
      <t>Извещение о проведении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открытого конкурса  на выполнение проектно-изыскательских работ опубликовано 29 февраля 2016 года. Дата рассмотрения 
и оценки заявок на участие в конкурсе 30.03.2016 года. НМЦ</t>
    </r>
    <r>
      <rPr>
        <sz val="8"/>
        <rFont val="Times New Roman"/>
        <family val="1"/>
        <charset val="204"/>
      </rPr>
      <t>К - 5345,41246 т.р.  Ориентировочный срок заключения контракта - май 2016 г.</t>
    </r>
  </si>
  <si>
    <t>Разрешение на строительство №54 от 18.04.14 до 30.12.15
Разрешение на ввод объекта в эксплуатацию № 86-ru 86310000-09-2016 
от 05.02.2016 года.</t>
  </si>
  <si>
    <t>Извещение о проведении открытого конкурса на выполнение проектно-изыскательских работ опубликовано - 31.03.2016. Ориентировочный срок заключения контракта - май 2016.  НМЦК- 10363,27421 тыс. руб. Лимит на 2016 год 1358,630 т.рублей.
На 2017 год необходимо предусмотреть средства на ПИР в размере 9013,21 тыс. руб.</t>
  </si>
  <si>
    <t xml:space="preserve">Приобретение 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Нежилое помещение передано в муниципальную собственность. Свидетельство
о государственной регистрации № 86-АБ 959129 на нежилое помещение, общей площадью 19,8 кв.м, этаж 1.Свидетельство о государственной регистрации № 86-АБ 959128 на нежилое помещение, общей площадью 533,2 кв.м, этаж 2.
Постановлением № 410-п от 13.11.2015 утверждена мощность объета на 83 и сроки строительства 2013-2017
Выполнен расчет стоимости капитального ремонта. Разработанно и утверждено ДО Администрации г. Сургута техническое задание по объекту: Детский сад по 
ул. Профсоюзов, д. 38 (встроенные помещения на 1-2 этажах жилого дома) Билдинг-сад на 83 места. 
Извещение о проведении открытого конкурса на выполнение проектно-изыскательских работ по объекту опубликовано 29 февраля 2016 г. Дата рассмотрения и оценки заявок на участие в конкурсе 30.03.2016г.  НМЦК - 3138,49312 т.р. Ориентировочный срок заключения контракта - май 2016 г.
Конкурс отменен, на основании письма КУИ № 30-01-08-744/16-0-0 от 16.03.2016 (нежилые помещения планируют передать в долгосрочную аренду, для предоставления образовательных услуг для детей младшего и среднего возраста).
</t>
  </si>
  <si>
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согласованы архитектурные и технологические решения в департаменте образования г.Сургута) на данный момент согласовываем изменения в проекте детский сад будет на 150 мест. Идет разработка проектной документации. Разработана и согласована стадия "Р" документации на магистральные сети и строительство.  Договор 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 Выполнены отделочные работы и работы по меблировке.
По информации застройщика ввод планируется на 2017 год.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</si>
  <si>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 100%. Ранее объявленные торги на право заключения  договора аренды земельного участка не состоялись. Торги признаны несостоявшимися, в связи с отсутствием заявок на участие в торгах. Решением Думы города принято решение о предоставлениии земельного участка без торгов. 
Информацияо земельном участке со схемой размещена на сайте департамента архитектуры и градостроительства Администрации города Сургута в разделе "Земельные участки" для инвесторов. Выданы технические условия на присоединение к существующим инженерным сетям.                                                                                                                                                          Строительная готовность - 0%      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</si>
  <si>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№ 2-1-1-0162-14.  Подключение объекта от внутриквартальных инженерных сетей, строительство которых  ведется застройщиком ООО "Сибпромстрой".  
Получены ТУ: представлены точки подключения к инженерным сетям, выданы все  тех.условия  на проектирование.                                                                                            
Земельный участок: договор аренды от 23.07.12 № 568, со сроком действия 
до 22.02.2017. Изменения по назначению земельного участка внесены. Кадастровый номер  № 86:10:0101131:41 площадь Sзем.участка=11049 м2.                                                                                                                     </t>
    </r>
    <r>
      <rPr>
        <i/>
        <sz val="8"/>
        <color theme="1"/>
        <rFont val="Times New Roman"/>
        <family val="1"/>
        <charset val="204"/>
      </rPr>
      <t>Р</t>
    </r>
    <r>
      <rPr>
        <b/>
        <i/>
        <sz val="8"/>
        <color theme="1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color theme="1"/>
        <rFont val="Times New Roman"/>
        <family val="1"/>
        <charset val="204"/>
      </rPr>
      <t xml:space="preserve"> 
СМР: Вырубка стройплощадки на 100 %, подготовительные работы,разбивка котлована. Прокладка электрокабеля. Строительство ограждения и подъездной дороги.
Направлено в ГАСН извещение о начале строительства от 17.04.15г.
Ориентировочная дата окончания строительства - май 2017.   
Работы не ведутся в связи с финансовыми затруднениями.                                                                                                                                                                                                                        </t>
    </r>
  </si>
  <si>
    <t xml:space="preserve">Приобретение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Территория под строительство объекта включена в реестр земельных участков, которые могут быть предоставлены юридическим лицам в аренду без проведения торгов для размещения объектов социально-культурного и коммунально-бытового назначения, реализации масштабных инвестиционных проектов в ХМАО-Югре. Участок сформирован и поставлен на государственный кадастровый учет, в настоящее время опубликована информация о предоставлении земельного участка без проведения торгов.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школы.            
Договор аренды №568 от 23.07.12 до 22.02.2017. Кадастровый номер 
№ 86:10:0101131:41 площадь Sзем.участка = 11049 м2.
Информацияо земельном участке со схемой размещена на сайте департамента архитектуры и градостроительства Администрации города Сургута в разделе "Земельные участки" для инвесторов.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</si>
  <si>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Постановлением Администрации города Сургута от утвержден проект планировки и проект межевания территории микрорайона № 32 Определены границы земельного участка территориальной зоны. Подготовлена схема на кадастровом плане территории
Земельный участок расположен в территорииальной зоне ДОУ «Зона дошкольных и общеобразовательных учреждений».
Распоряжением № 2452  от 13.10.2015 утверждена схема на кадастровом плане территории. Земельныйучасток поставлен на государственный кадастровый учет 
№ 86:10:0101251:4340. Утвержден градостроительный план земельного участка Администрацией города Сургута (Постановление от 21.12.2015 № 8906).
Выполнен раздел земельного участка. Направлено обращение в комитет по земельным отношениям о внесении изменений в кадастровые паспорта земельных участков об изменении вида разрешенного использования.
Согласно утвержденного плана-графика размещение закупки-март 2016 года, по итогам согласования закупки получены замечания от ДФ в части объема финансирования на 2017 год. Срок размещения извещения о проведении открытого конкурса на выполнение проектно-изыскательских работ будет перенесен на апрель 2016г.  НМЦК- 17834,61244 тыс. руб. Лимит финансирования на 2016 год 1424,186 тыс.руб. Ориентировочный срок заключения контракта - июль 2016 год. Потребность на 2017 год - 16410,42644 тыс.руб. В марте произведен авансовый платеж в размере 51,81343 тыс.руб за подключение  объекта к эл.сетям.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</si>
  <si>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
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школы, с наружными инженерными сетями.                                                                                                                                                                                                                                                               Земельный участок расположен в территорииальной зоне ДОУ «Зона дошкольных 
и общеобразовательных учреждений» Распоряжением Администрации города от 11.09.2015 № 2222 утверждена схема земельного участка на кадастровом плане территории. ЗУ в микрорайоне 33 поставлен на государственный кадастровый учет № 86:10:0101240:345.
Администрацией города Сургута подготавливает обращение в ДОиМП ХМАО Югры о внесении изменений в государственную программу в части увеличения мощности объекта.
В настоящее время МКУ "УКС" г. Сургута проводится сбор исходно-разрешительной документации в целях проектирования данного объекта.
Согласно утвержденного плана-графика размещение извещения о проведении открытого конкурса на выполнение проектно-изыскательских работ - май 2016г. Ориентировочный срок заключения контракта - август 2016 г. НМЦК-23305,13 тыс. рублей. Потребность на 2017 год - 21829,13 тыс. рублей.
</t>
  </si>
  <si>
    <t xml:space="preserve">Согласно утвержденного плана-графика размещение извещения о проведении открытого конкурса на выполнение проектно-изыскательских работ- май 2016 года. НМЦК- 6029,666 тыс. рублей. Ориентировочный срок заключения контракта - август 2016 года.  
</t>
  </si>
  <si>
    <r>
      <t xml:space="preserve">Проектирование и строительство магистральных инженерных сетей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
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2014-2030 годы"
Заключен МК №03/2015 г. от 19.05.2015 с единственным исполнителем  - 
ООО "СК "СОК"  (по решению КСП от 15.05.2015 г. №01-27-629/15).  Стоимость по МК- 423 126,00308 тысяч  рублей, срок выполнения работ - 30.09.2016.                                                                                                                          Инженерное обеспечение мкр. 20 "А"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№ru86310000-10 от 18.02.15 до 21.10.16.</t>
    </r>
    <r>
      <rPr>
        <sz val="8"/>
        <color theme="1"/>
        <rFont val="Times New Roman"/>
        <family val="1"/>
        <charset val="204"/>
      </rPr>
      <t xml:space="preserve">                                 
Готовность объекта 27,6 %. Согласно графика производства работ ведутся  работы по устройству сетей водоснабжения и теплоснабжения,  дождевой канализации.
Работы в марте 2016 года приняты на сумму 16104,67540 тыс.руб . 
Ориентировочная дата ввода объекта в эксплуатацию октябрь 2016 года.
</t>
    </r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</si>
  <si>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                                                      
Проектно-изыскательские работы выполнялись в соответствии с заключенным                                                                                                                                                        МК с ООО "Стройуслуга". МК №04/П-2013 от 17.05.2013г. Сумма по договору 6249,23108 тыс.руб (сумма выполненных в  2013г работ  - 3150,72474 тыс.руб.). Работы выполнены и оплачены.
В связи с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
и автотранспортных средств, на перевозку грузов для строительства (утв. приказом Министерства строительства и ЖКХ РФ от 30.01.2014 № 31/пр)необходима корректировка проектно-сметной документации.  В рамках заключенного  
МК №02/П-2015 от 10.07.2015 с ОАО ИЦ "Сургутстройцена" выполнена корректировка проектно - сметной документации  (87,77750 тыс. руб.).                                                                                                                                                                          
Инженерное обеспечение мкр. 43, 48.</t>
  </si>
  <si>
    <r>
  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        В связи с ненадлежащим исполнением ЗАО "Природный камень" муниципального контракта №15/2013 от 19.12.2013, заказчик расторгнул договор в одностороннем порядке  с 18.11.2014.                                                                                                                                                                                                                                                     Выполнены: подготовительные работы, выторфовка, вертикальная планировка (земляные работы).  По итогам повторного конкурса состоявшегося 29.04.2015 победителем конкурса признан участник ООО "Стройуслуга".  Заключен МК №01/П-2015 от 19.05.2015 на корректировку проектной документации (включены дополнительные работы по водопонижению). Стоимость контракта - 709,262,00
тыс. руб.  Корректировка ПИР по бъекту выполнена.
1,18731 тыс. рублей - авансовый платёж за осуществление технологического присоединения объекта к электрическим сетям согласно договора от 17.11.2014  
№ 308/2014/ТП. 
0,550 тыс. руб. - средства для оплаты за осуществление технологического присоединения объекта к электрическим сетям согласно договора от 10.06.2015. №131/2015/ТП .
Заключен договор на проверку сметной документации №07/П-2015 от 28.10.2015 на сумму 26,54463 тыс. рублей. Работы выполнены оплачены в декабре 2015.
</t>
    </r>
    <r>
      <rPr>
        <sz val="8"/>
        <rFont val="Times New Roman"/>
        <family val="1"/>
        <charset val="204"/>
      </rPr>
      <t xml:space="preserve">Согласно утвержденного плана-графика размещение извещения о проведении аукциона на строительство объекта апрель 2016г. </t>
    </r>
    <r>
      <rPr>
        <sz val="8"/>
        <color theme="1"/>
        <rFont val="Times New Roman"/>
        <family val="1"/>
        <charset val="204"/>
      </rPr>
      <t xml:space="preserve">НМЦК- 124 530,52 тыс. рублей. 
Объект не обеспечен финансированием. Потребность на 2017 год  - 103 492,398 тыс.рублей.
                              </t>
    </r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</si>
  <si>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
и строительство объектов инженерной инфраструктуры на территории города Сургута в 2014-2030 годах".
Проектно-изыскательские работы выполнялись в соответствии с заключенным 
МК с ООО "Региональный центр ценообразования, экспертизы и аудита 
в строительстве и ЖКХ" договор №11/П-2013 от 03.07.13г . Сумма по контракту 
3 345,192 тысяч рублей. Работы выполнены.                                                                                                                                                                                                                                                                                            
Проведение открытого конкурса на выполнение корректировки сметной документации по объекту в 2015 году не представлялось возможным. 
Средства в размере 589,09140 тыс. рублей необходимы для заключения договора на проведение государственной экспертизы проектной документации и результатов инженерных изысканий по объекту (предоплата 100%).
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</si>
  <si>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     
1. В рамках МК № 02/П-2014 от 09.01.2014 с ООО Севердорпроект" госэкспертизы проектно-сметной документации не проведена , в связи 
с отсутствием утвержденной в установленном порядке документации 
по планировке территории и проекта межевания посёлка Лунный.  
Срок действия контракта - 30.06.2015г.   сторонами подписано Соглашении 
о расторжении контракта от 26.06.2015г.
2. Учитывая процедуру размещения закупки у единственного Исполнителя договор № 06/12/15 от 04.12.2015 г. на проведение государственной экспертизы проектной документации и результатов инженерных изысканий по объекту  в 2015 году не заключен. 
Проект межевания территории утвержден Постановлением Администрации города № 10085 от 29.12.2012 года.
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</si>
  <si>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Проектно-изыскательские работы выполнялись в соответствии с заключенным МК с ООО "Юградорпроект", договор №10/П-2013 от 01.07.2013г. Сумма по контракту 6714,2 тыс. руб. (Сумма выполненных в 2013 году работ - 3357,1 тыс.руб.)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</t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</si>
  <si>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№ru86310000-10 от 18.02.15 до 21.10.16.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окончанием срока действия МК №06/П-2014 от 23.06.2014 г. (30.06.2015г.) сторонами подписано Соглашение о расторжении МК от 29.06.2015г.
В связи с увеличением стоимости работ по проведению государственной экспертизы проектной документации и результатов инженерных изысканий, а также учитывая процедуру размещения закупки у единственного исполнителя-заключение муниципального контракта № 0419Д-15/ОГЭ-4874 в 2015 году не предоставилось возможным. При выделении дополнительных средств бюджета  в размере 635,79581 тыс. рублей в 2016 году будет внесена плата по контракту.
</t>
    </r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</si>
  <si>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Получено положительное заключение государственной экспертизы проектной документации № 86-1-1-3-0034-16 от 15.02.2016 года.
Произведен  авансовый платёж  за технологическое присоединение к электрическим сетям объектов согласно договора  с ООО "Сургутские электрические сети" от 13.03.2014г. № 48/2014/ТП в размере 5,32927 тыс. руб.</t>
  </si>
  <si>
    <t xml:space="preserve"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  
ООО "Сибпромстрой-Югория" выполнены проектные работы по благоустройству проезда и получено разрешение на производство работ.
Строительно-монтажные работы по благоустройству внутриквартального проезда  ООО  "Сибпромстрой-Югория" планирует выполнить в 2016 году.   
Согласно утвержденного плана-графика осуществление закупки  (приобретение объекта транспортной инфраструктуры) у единственного поставщика (подрядчика, исполнителя) - октябрь 2016 года. Стоимость объекта - 39225,88 тыс. рублей.
</t>
  </si>
  <si>
    <t xml:space="preserve"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
Согласно утвержденного плана-графика осуществление закупки (приобретение объекта транспортной инфраструктуры) у единственного поставщика (подрядчика, исполнителя) - октябрь 2016 года. Стоимость объекта - 49999,451 тыс. рублей.  Лимит финансирования на 2016 год  -7642,853 тыс.рублей. Потребность - 42356,598 тыс.рублей.
</t>
  </si>
  <si>
    <t xml:space="preserve"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
Согласно утвержденного плана-графика осуществление закупки   (приобретение объекта транспортной инфраструктуры) у единственного поставщика (подрядчика, исполнителя) - октябрь 2016 года. Стоимость объекта- 47595,163 тыс. рублей.  
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</si>
  <si>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выполненыв рамках заключенного 
с МК  с  ООО "ПромНефтеСтрой" №12/П-2014 от 11.08.2014 на сумму 373,340 тысяч рублей. Срок выполнения работ - 11 месяцев. Работы в сентябре 2015г. выполнены и оплачены.
Получено заключение государственной  экспертизы ООО ИЦ «СургутСтройцена» от 16.09.2015 № 240 о сметной стоимости строительства.
</t>
  </si>
  <si>
    <r>
  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
Средства на выполнение проектно-изыскательских работ (ст-ть ПИР - 1172,06601 т.р.) утверждены   бюджетом на 2016 год.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Дата рассмотрения и оценки заявок на участие в конкурсе 30.03.2016. Ориентировочный срок заключения контракта в результате открытого конкурса на выполнение проектно-изыскательских работ - май 2016 г. НМЦК 1172,06601 тыс.рублей.
</t>
    </r>
  </si>
  <si>
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
Для обеспечения доступности объекта инвалидами и другими маломобильными группами населения в соответствии с СП 59.13330.2012 в утвержденной смете на 2016 год предусмотрены средства на выполнение проектно-изыскательских работ в размере 549,969 руб. Стоимость проектно-изыскательских работ 
- 1 099,93691 тыс. рублей. 
Ориентировочная стоимость СМР - 25 178,87 тыс. руб.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</si>
  <si>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
к требованиям доступной среды).
Для обеспечения доступности объекта инвалидами и другими маломобильными группами населения в соответствии с СП 59.13330.2012 в утвержденной смете на 2016 год предусмотрены средства на выполнение проектно-изыскательских работ в размере 899,18962 тыс. рублей.
НМЦК- 899,18962 тыс. рублей.  Ориентировочный срок заключения контракта - апрель 2016 года. 
Ориентировочная стоимость СМР - 6975,33 тыс. руб. 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</si>
  <si>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
к требованиям доступной среды).
Извещения о проведении открытого конкурса на выполнение проектно-изыскательских работ размещено в марте 2016 года. Ориентировочный срок заключения контракта - июнь 2016.  НМЦК- 1102,88784 тыс. рублей.  
Лимит финансирования на 2016 год - 551,444 тыс.руб. 
Потребность на 2017 год - 551,443 тыс. руб.   
</t>
  </si>
  <si>
    <r>
      <t xml:space="preserve">
</t>
    </r>
    <r>
      <rPr>
        <b/>
        <i/>
        <sz val="8"/>
        <color theme="1"/>
        <rFont val="Times New Roman"/>
        <family val="1"/>
        <charset val="204"/>
      </rPr>
      <t xml:space="preserve">Разрешение на ввод №86-ru86310000-113-2015 от 29.12.2015г.    </t>
    </r>
    <r>
      <rPr>
        <sz val="8"/>
        <color theme="1"/>
        <rFont val="Times New Roman"/>
        <family val="1"/>
        <charset val="204"/>
      </rPr>
      <t xml:space="preserve">
Ведется передача объекта балансодержателю МБДОУ №23 "Золотой ключик" в лице заведующей Трусовой Т.П. 
</t>
    </r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</si>
  <si>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 ООО "Стройижиринг" разработаны планировочные решения объекта. Ввиду осложненности изменения назначения помещений под нужды Детского сада и приведения инженерных систем в соответствие данному назначению, проектирование приостановлено.
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 10 по ул. И.Каролинского, обеспеченного всеми инженерными сетями.
Ориентировочный срок начала выполнения отделочных работ и работ 
по мебелировке - 30.06.2016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</si>
  <si>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
от 11.08.2014. Срок выполнения работ - 31.12.2014.  Выполненные работы заказчиком не приняты, 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30.06.2015. 
</t>
  </si>
  <si>
    <t xml:space="preserve">Капитальный ремонт реализуется в рамках муниципальной программы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
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 от 18.06.2015г. №43-02-1661/15) МК считается расторгнутым -  30.06.2015.
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</si>
  <si>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
от 11.08.2014. Срок выполнения работ - 31.12.2014 .  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30.06.2015.
</t>
  </si>
  <si>
    <t xml:space="preserve">Извещение на проведение аукциона на выполнение работ по капитальному ремонту  объекта опубликовано - 31.08.2015 г. Дата проведения аукциона 14.09.2015 г. НМЦК - 2 777,61057 тыс. руб.  Аукцион не состоялся, т.к. не подано ни одной заявки (Протокол№ ЭА-1226 (1) от 11.09.2015г.)
Согласно письма ДФ № 08-И-2013/15-0-0 от 17.11.2015 перемещение целевых средств, предусмотренных на выполнение работ по капитальному ремонту объекта, на иные цели не представляется возможным. 
Заключен договор на проверку проектно-сметной документации №07/П-2015 от 28.10.2015г на сумму 12,65461 тыс.руб.  Работы выполнены и оплачены в декабре 2015 года.
В бюджете на 2016 год  предусмотрены средства на выполнение работ по обследованию нежилых помещений.  (НМЦК-253,02092 т.р.). Ориентировочный срок заключения контракта - апрель 2016 года.
А также предусмотрены средства на выполнение проектно-изыскательских работ  
по реконструкции объекта.  Размещение извещения  на выполнение проектно-изыскательских работ - июль 2016 г. (НМЦК  - 1016,862  т.р.).
</t>
  </si>
  <si>
    <r>
      <t xml:space="preserve">Проектирование и строительство объекта реализуется в рамках муниципальной программы "Развитие гражданского общества в городе Сургуте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Разрешение на строительство №229 от 20.12.13 до 20.10.15г.  
</t>
    </r>
    <r>
      <rPr>
        <sz val="8"/>
        <color theme="1"/>
        <rFont val="Times New Roman"/>
        <family val="1"/>
        <charset val="204"/>
      </rPr>
      <t xml:space="preserve">В связи с ненадлежащим исполнением ООО "Строительство - 21 век" 
по муниципальному контракту МК №17/2013 от 18.12.2013 на сумму - 34906,21558 тысяч рублей, исполнение муниципального контракта считается расторгнутым с 22.12.2014. 
В 2015 году ДАиГ на основании распоряжения Администрации города от 27.03.2015 №1065 «О проведении конкурса на право заключения инвестиционного договора» проводился открытый конкурс по подбору инвестора для реализации инвестиционного проекта по созданию объекта «Общественный центр в пос. Снежный». Извещение о проведении открытого конкурса опубликовано в газете «Сургутские ведомости № 12 от 04.04.2015 
(стр. 20) и на официальном сайте Администрации города Сургута www.admsurgut.ru.  Протоколом подведения итогов открытого конкурса от 08.05.2015 № ИК/3 признан несостоявшимся. 
В связи с несостоявшимся открытым конкурсом на право заключения инвестиционного договора на реализацию инвестиционного проекта по созданию объекта,  МКУ "УКС" подготовлена документация на проведение аукциона для завершения строительства объекта в соответствии с Федеральным законом от 05.04.2013 №44-ФЗ "О контрактной системе в сфере закупок товаров, работ, услуг для обеспечения государственных и муниципальных нужд".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229 от 20.12.13 до 20.10.16г.</t>
    </r>
    <r>
      <rPr>
        <sz val="8"/>
        <color theme="1"/>
        <rFont val="Times New Roman"/>
        <family val="1"/>
        <charset val="204"/>
      </rPr>
      <t xml:space="preserve"> 
НМЦК - 33 973,28584 тыс. рублей.  </t>
    </r>
    <r>
      <rPr>
        <sz val="8"/>
        <rFont val="Times New Roman"/>
        <family val="1"/>
        <charset val="204"/>
      </rPr>
      <t xml:space="preserve">Заключен МК № 01/2016 от 08.02.2016 
на выполнение работ по строительству объекта на сумму 26 329,29649 тыс. рублей. </t>
    </r>
    <r>
      <rPr>
        <sz val="8"/>
        <color theme="1"/>
        <rFont val="Times New Roman"/>
        <family val="1"/>
        <charset val="204"/>
      </rPr>
      <t xml:space="preserve">Срок выполнения работ - 30.09.2016  год.
По состоянию на 01.04.2016 г. на поставку оборудования для комплектации объекта сформировано 6-ть закупок на сумму 1194,62066 тыс.руб. Согласно плана-графика срок размещения извещений о проведении аукционов - март 2016 года, проведение закупок - апрель 2016 г. Ориентировочный срок заключения контрактов апрель-май 2016 года.
Планируемый ввод объекта в эксплуатацию - октябрь 2016 года.
 </t>
    </r>
  </si>
  <si>
    <t>Разрешение на строительство №107 от 21.06.13 до 06.12.15г.   
Продлено до 24.11.2016 года.</t>
  </si>
  <si>
    <r>
  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 Разрешение на строительство: от 29.04.2014 № ru86310000-60 до 30.10.16.
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- 29.04.2014, дата окончания - конец 2-го квартала 2016 года. 
СМР:  Степень готовности: общая 88%. Наружные сети - 100%, земляные работы - 100%, свайное основание - 100%, ростверк - 100%, ФБС - 100%, коробка - 100%, внутренние системы отопления - 100%, внутренние системы водоснабжения-65%, монтаж оборудования бассейна - 45%, внутренние отделочные работы-60%, благоустройство-12%.</t>
    </r>
  </si>
  <si>
    <r>
      <t xml:space="preserve">Смена застройщика, строительство не осуществляется.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 ru 86310000-№43 продлено  до 24.02.2017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</si>
  <si>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 86310000-72  от 27.11.2014, продлен  
до 31.12.2015.
Разрешение на ввод объекта в эксплуатацию № 57 от 26.02.2016, № 25 от 25.03.2016, № 65 от 26.02.2016 (сдача по блокам).
            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</si>
  <si>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от 19.06.2014 до 01.03.2016.
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</si>
  <si>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от 19.06.2014 до 01.03.2016. 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</si>
  <si>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ru86310000-90 от 13.07.2012 до 11.07.2016.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</si>
  <si>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 от 19.06.2014 до 01.03.2016. Разрешение на ввод объекта в эксплуатацию № 116 от 31.12.2015</t>
    </r>
  </si>
  <si>
    <t>Многоэтажный жилой дом 
№ 1 города Сургута</t>
  </si>
  <si>
    <r>
      <t xml:space="preserve">Строительство  осуществляется 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ru86310000-197 продлено до 30.04.2016</t>
    </r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</si>
  <si>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ru86310000-177 от 04.10.2013
до 24.12.2016</t>
    </r>
  </si>
  <si>
    <r>
      <t xml:space="preserve">Строительство осуществляется
</t>
    </r>
    <r>
      <rPr>
        <i/>
        <sz val="8"/>
        <color theme="1"/>
        <rFont val="Times New Roman"/>
        <family val="1"/>
        <charset val="204"/>
      </rPr>
      <t>Ра</t>
    </r>
    <r>
      <rPr>
        <b/>
        <i/>
        <sz val="8"/>
        <color theme="1"/>
        <rFont val="Times New Roman"/>
        <family val="1"/>
        <charset val="204"/>
      </rPr>
      <t>зрешение на строительство № ru86310000-177 от 04.10.2013 до до 24.12.2016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</si>
  <si>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ru86310000-131  от 27.08.2014  
 до 27.08.2019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</si>
  <si>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 от 10.09.2014   
до 08.07.2017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</si>
  <si>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от 10.09.2014  
до 08.07.2017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</si>
  <si>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ru86310000-145  от 23.09.2014  
до 01.10.2016, продлено до 30.06.2017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</si>
  <si>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ru86310000-146   от 24.09.2014   
до 01.03.17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</si>
  <si>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ru86310000-152  от 14.10.2014  
до 17.09.2016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</si>
  <si>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ru86310000-154  от 17.10.2014  
до 26.10.2017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</si>
  <si>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ru86310000-165   от 19.11.2014   
до 23.08.2019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</si>
  <si>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ru86310000-174   от 28.11.2014  
до 28.11.2018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</si>
  <si>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ru86310000-174  от  28.11.2014  
до 28.11.2018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</si>
  <si>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от 13.02.2015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</si>
  <si>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 от 13.02.2015 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</si>
  <si>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  от 27.02.2015  
до 06.11.2016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</si>
  <si>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86-ru86310000-93-2015 от 30.07.2015  
до 30.04.2017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</si>
  <si>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
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</si>
  <si>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ru86310000-120   от 07.08.2014 
до 09.05.2017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</si>
  <si>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ru86310000-121 от 07.08.2014 
до 09.05.2017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</si>
  <si>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ru86310000-123  от 14.08.2014 
до 15.06.2016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</si>
  <si>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ru86310000-123 от 14.08.2014 
до 15.06.2016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</si>
  <si>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 
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</si>
  <si>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
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</si>
  <si>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ru86310000-109 от 15.07.2014   
до 20.05.2019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</si>
  <si>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ru86310000-107 от 14.07.2014  
до 15.05.2016</t>
    </r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</si>
  <si>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ru86310000-67 от 08.05.2014   
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</si>
  <si>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ru86310000-68   от 08.05.2014 
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</si>
  <si>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ru86310000-166 от 19.11.2014   
до 23.11.2016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</si>
  <si>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ru86310000-144  от 19.10.2014   
до 23.11.2016</t>
    </r>
  </si>
  <si>
    <r>
      <t xml:space="preserve">Проектирование и строительство объекта реализуется в рамках программы "Развитие физической культуры и спорта в г. Сургута на 2014-2030 годы".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№231 от 20.12.2013 до 19.05.2017. </t>
    </r>
    <r>
      <rPr>
        <sz val="8"/>
        <color theme="1"/>
        <rFont val="Times New Roman"/>
        <family val="1"/>
        <charset val="204"/>
      </rPr>
      <t xml:space="preserve"> 
Работы выполнены в соответствии с заключенным муниципальным контрактом
с ООО "СК СОК" от 03.07.2014 № 12/2014.  Сумма по контракту - 429 464,05162 тысяч рублей.  Срок выполнения работ 30.11.2015. Готовность объекта - 57%.                                                                                                                                                                           В настоящее время работы по корректировке сметной документации выполнены. Выдано заключение о проверке достоверности определения сметной стоимости объектов капитального строительства № 86-1-6-0010-16 от 16.02.2016 года.
 В соответствии с Постановлением Правительства ХМАО-Югры от 24.08.2012 
№ 297-п Департаментом строительства ХМАО − Югры утверждено задание 
на выполнение работ по корректировке проектно-сметной документации 
по объекту «Спортивный комплекс с плавательным бассейном 
на 50 метров в г. Сургуте». Лист утверждения проектной документации 
для подписания директором Р. А. Цыганенко направлен в адрес Департамента строительства ХМАО − Югры.
Разработанный План организационно-технических мероприятий                            на выполнение работ по завершению строительства объекта «дорожная карта», прошел стадию согласования со структурными подразделениями муниципального образования.
Ориентировочные сроки по завершению строительства и ввод объекта 
в эксплуатацию – декабрь 2016 года.
Подключение объекта к эл.сетям будет осуществляться в процессе строительства объекта (стоимость подключения 7,53902 тыс.руб.)
Ориентировочные сроки по выполнению мероприятий 
по завершению строительства и ввод объекта в эксплуатацию – декабрь 2016 года.
</t>
    </r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</si>
  <si>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Проектно-изыскательские работы выполнялись в соответствии с заключенным МК с  ООО "Севердорпроект", МК №03/П-2014 от 09.01.2014г . Сумма 
по контракту - 8773,895 тыс.руб. Не освоены средства необходимые для исполнения обязательств 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и проекта межевания посёлка Кедровый-1. Сторонами подписано Соглашении о расторжении контракта 
от 26.06.2015.
30.11.2015  заключен договор № 27/10/15. Госэкспертиза  выполнена 
в феврале 2016 года. Получено отрицательное заключение экспертизы 
№ 86-1-3-3-0035-16 от 15.02.2016 , так как проектная документация 
не соответствует требованиям технических регламентов, требованиям 
к содержанию разделов проектной документации и результатам инженерных изысканий.</t>
  </si>
  <si>
    <t xml:space="preserve">Госэкспертиза выполнена в феврале 2016 года..  Получено отрицательное заключение экспертизы № 86-1-3-2-0033-16 от 15.02.2016 года,   так как проектная документация не соответствует требованиям технических регламентов, требованиям к содержанию разделов проектной документации 
и результатам инженерных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</si>
</sst>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0">
    <xf numFmtId="0" fontId="0" fillId="0" borderId="0" xfId="0"/>
    <xf numFmtId="0" fontId="7" fillId="2" borderId="5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2" borderId="0" xfId="0" applyFont="1" applyFill="1"/>
    <xf numFmtId="0" fontId="16" fillId="3" borderId="9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Fill="1"/>
    <xf numFmtId="0" fontId="16" fillId="5" borderId="0" xfId="0" applyFont="1" applyFill="1"/>
    <xf numFmtId="0" fontId="16" fillId="0" borderId="0" xfId="0" applyFont="1" applyAlignment="1">
      <alignment wrapText="1"/>
    </xf>
    <xf numFmtId="49" fontId="7" fillId="2" borderId="1" xfId="4" applyNumberFormat="1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3" fontId="7" fillId="0" borderId="37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6" xfId="3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4" borderId="21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1" fillId="4" borderId="22" xfId="0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4" fontId="11" fillId="7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/>
    <xf numFmtId="4" fontId="11" fillId="7" borderId="1" xfId="0" applyNumberFormat="1" applyFont="1" applyFill="1" applyBorder="1" applyAlignment="1">
      <alignment horizontal="center" vertical="center" wrapText="1"/>
    </xf>
    <xf numFmtId="3" fontId="7" fillId="6" borderId="59" xfId="0" applyNumberFormat="1" applyFont="1" applyFill="1" applyBorder="1" applyAlignment="1">
      <alignment horizontal="left" vertical="center" wrapText="1"/>
    </xf>
    <xf numFmtId="49" fontId="7" fillId="6" borderId="12" xfId="0" applyNumberFormat="1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0" borderId="6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58" xfId="0" applyNumberFormat="1" applyFont="1" applyFill="1" applyBorder="1" applyAlignment="1">
      <alignment horizontal="center" vertical="center"/>
    </xf>
    <xf numFmtId="4" fontId="11" fillId="4" borderId="61" xfId="0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6" borderId="58" xfId="0" applyNumberFormat="1" applyFont="1" applyFill="1" applyBorder="1" applyAlignment="1">
      <alignment horizontal="center" vertical="center" wrapText="1"/>
    </xf>
    <xf numFmtId="49" fontId="7" fillId="6" borderId="58" xfId="0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 wrapText="1"/>
    </xf>
    <xf numFmtId="49" fontId="7" fillId="6" borderId="12" xfId="0" applyNumberFormat="1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1" fontId="31" fillId="0" borderId="50" xfId="0" applyNumberFormat="1" applyFont="1" applyBorder="1" applyAlignment="1">
      <alignment horizontal="center" vertical="top"/>
    </xf>
    <xf numFmtId="165" fontId="24" fillId="0" borderId="50" xfId="0" applyNumberFormat="1" applyFont="1" applyFill="1" applyBorder="1" applyAlignment="1">
      <alignment horizontal="left" vertical="top" wrapText="1"/>
    </xf>
    <xf numFmtId="165" fontId="26" fillId="2" borderId="50" xfId="0" applyNumberFormat="1" applyFont="1" applyFill="1" applyBorder="1" applyAlignment="1">
      <alignment horizontal="left" vertical="top"/>
    </xf>
    <xf numFmtId="165" fontId="26" fillId="0" borderId="50" xfId="0" applyNumberFormat="1" applyFont="1" applyFill="1" applyBorder="1" applyAlignment="1">
      <alignment horizontal="left" vertical="top"/>
    </xf>
    <xf numFmtId="165" fontId="26" fillId="2" borderId="50" xfId="0" applyNumberFormat="1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30" fillId="6" borderId="4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left" vertical="center" wrapText="1"/>
    </xf>
    <xf numFmtId="4" fontId="11" fillId="6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11" fillId="0" borderId="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Fill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top" wrapText="1"/>
    </xf>
    <xf numFmtId="4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0" fontId="17" fillId="6" borderId="49" xfId="0" applyFont="1" applyFill="1" applyBorder="1" applyAlignment="1">
      <alignment horizontal="left" vertical="center" wrapText="1"/>
    </xf>
    <xf numFmtId="0" fontId="31" fillId="2" borderId="48" xfId="0" applyFont="1" applyFill="1" applyBorder="1" applyAlignment="1">
      <alignment horizontal="center" vertical="top" wrapText="1"/>
    </xf>
    <xf numFmtId="165" fontId="24" fillId="6" borderId="50" xfId="0" applyNumberFormat="1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center" wrapText="1"/>
    </xf>
    <xf numFmtId="165" fontId="7" fillId="6" borderId="46" xfId="0" applyNumberFormat="1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center" wrapText="1"/>
    </xf>
    <xf numFmtId="165" fontId="26" fillId="0" borderId="50" xfId="0" applyNumberFormat="1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24" fillId="2" borderId="44" xfId="0" applyNumberFormat="1" applyFont="1" applyFill="1" applyBorder="1" applyAlignment="1">
      <alignment horizontal="left" vertical="top" wrapText="1"/>
    </xf>
    <xf numFmtId="165" fontId="24" fillId="2" borderId="46" xfId="0" applyNumberFormat="1" applyFont="1" applyFill="1" applyBorder="1" applyAlignment="1">
      <alignment horizontal="left" vertical="top" wrapText="1"/>
    </xf>
    <xf numFmtId="165" fontId="24" fillId="2" borderId="48" xfId="0" applyNumberFormat="1" applyFont="1" applyFill="1" applyBorder="1" applyAlignment="1">
      <alignment horizontal="left" vertical="top" wrapText="1"/>
    </xf>
    <xf numFmtId="49" fontId="17" fillId="6" borderId="49" xfId="0" applyNumberFormat="1" applyFont="1" applyFill="1" applyBorder="1" applyAlignment="1">
      <alignment horizontal="left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3" fillId="6" borderId="43" xfId="0" applyFont="1" applyFill="1" applyBorder="1" applyAlignment="1">
      <alignment horizontal="left" vertical="center" wrapText="1"/>
    </xf>
    <xf numFmtId="0" fontId="13" fillId="6" borderId="47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165" fontId="24" fillId="6" borderId="44" xfId="0" applyNumberFormat="1" applyFont="1" applyFill="1" applyBorder="1" applyAlignment="1">
      <alignment horizontal="left" vertical="top" wrapText="1"/>
    </xf>
    <xf numFmtId="165" fontId="24" fillId="6" borderId="48" xfId="0" applyNumberFormat="1" applyFont="1" applyFill="1" applyBorder="1" applyAlignment="1">
      <alignment horizontal="left" vertical="top" wrapText="1"/>
    </xf>
    <xf numFmtId="0" fontId="24" fillId="2" borderId="44" xfId="0" applyFont="1" applyFill="1" applyBorder="1" applyAlignment="1">
      <alignment horizontal="left" vertical="top" wrapText="1"/>
    </xf>
    <xf numFmtId="0" fontId="24" fillId="2" borderId="48" xfId="0" applyFont="1" applyFill="1" applyBorder="1" applyAlignment="1">
      <alignment horizontal="left" vertical="top" wrapText="1"/>
    </xf>
    <xf numFmtId="4" fontId="24" fillId="2" borderId="44" xfId="0" applyNumberFormat="1" applyFont="1" applyFill="1" applyBorder="1" applyAlignment="1">
      <alignment horizontal="left" vertical="top" wrapText="1"/>
    </xf>
    <xf numFmtId="4" fontId="24" fillId="2" borderId="48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17" fillId="6" borderId="43" xfId="0" applyNumberFormat="1" applyFont="1" applyFill="1" applyBorder="1" applyAlignment="1">
      <alignment horizontal="left" vertical="center" wrapText="1"/>
    </xf>
    <xf numFmtId="0" fontId="17" fillId="6" borderId="47" xfId="0" applyNumberFormat="1" applyFont="1" applyFill="1" applyBorder="1" applyAlignment="1">
      <alignment horizontal="left" vertical="center" wrapText="1"/>
    </xf>
    <xf numFmtId="0" fontId="23" fillId="6" borderId="2" xfId="1" applyNumberFormat="1" applyFont="1" applyFill="1" applyBorder="1" applyAlignment="1">
      <alignment horizontal="left" vertical="center" wrapText="1"/>
    </xf>
    <xf numFmtId="0" fontId="23" fillId="6" borderId="3" xfId="1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" fontId="24" fillId="6" borderId="2" xfId="0" applyNumberFormat="1" applyFont="1" applyFill="1" applyBorder="1" applyAlignment="1">
      <alignment horizontal="left" vertical="top" wrapText="1"/>
    </xf>
    <xf numFmtId="4" fontId="24" fillId="6" borderId="3" xfId="0" applyNumberFormat="1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center" wrapText="1"/>
    </xf>
    <xf numFmtId="165" fontId="24" fillId="2" borderId="50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49" fontId="24" fillId="0" borderId="50" xfId="0" applyNumberFormat="1" applyFont="1" applyFill="1" applyBorder="1" applyAlignment="1">
      <alignment horizontal="left" vertical="top" wrapText="1"/>
    </xf>
    <xf numFmtId="49" fontId="17" fillId="6" borderId="43" xfId="0" applyNumberFormat="1" applyFont="1" applyFill="1" applyBorder="1" applyAlignment="1">
      <alignment horizontal="left" vertical="center" wrapText="1"/>
    </xf>
    <xf numFmtId="49" fontId="17" fillId="6" borderId="45" xfId="0" applyNumberFormat="1" applyFont="1" applyFill="1" applyBorder="1" applyAlignment="1">
      <alignment horizontal="left" vertical="center" wrapText="1"/>
    </xf>
    <xf numFmtId="49" fontId="17" fillId="6" borderId="47" xfId="0" applyNumberFormat="1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7" fillId="6" borderId="43" xfId="1" applyNumberFormat="1" applyFont="1" applyFill="1" applyBorder="1" applyAlignment="1">
      <alignment horizontal="left" vertical="center" wrapText="1"/>
    </xf>
    <xf numFmtId="0" fontId="17" fillId="6" borderId="47" xfId="1" applyNumberFormat="1" applyFont="1" applyFill="1" applyBorder="1" applyAlignment="1">
      <alignment horizontal="left" vertical="center" wrapText="1"/>
    </xf>
    <xf numFmtId="4" fontId="24" fillId="2" borderId="48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7" fillId="6" borderId="2" xfId="0" applyNumberFormat="1" applyFont="1" applyFill="1" applyBorder="1" applyAlignment="1">
      <alignment horizontal="left" vertical="top" wrapText="1"/>
    </xf>
    <xf numFmtId="4" fontId="7" fillId="6" borderId="3" xfId="0" applyNumberFormat="1" applyFont="1" applyFill="1" applyBorder="1" applyAlignment="1">
      <alignment horizontal="left" vertical="top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17" fillId="0" borderId="43" xfId="0" applyNumberFormat="1" applyFont="1" applyFill="1" applyBorder="1" applyAlignment="1">
      <alignment horizontal="left" vertical="center" wrapText="1"/>
    </xf>
    <xf numFmtId="0" fontId="17" fillId="0" borderId="47" xfId="0" applyNumberFormat="1" applyFont="1" applyFill="1" applyBorder="1" applyAlignment="1">
      <alignment horizontal="left" vertical="center" wrapText="1"/>
    </xf>
    <xf numFmtId="4" fontId="24" fillId="2" borderId="50" xfId="0" applyNumberFormat="1" applyFont="1" applyFill="1" applyBorder="1" applyAlignment="1">
      <alignment horizontal="left" vertical="top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6" borderId="43" xfId="0" applyFont="1" applyFill="1" applyBorder="1" applyAlignment="1">
      <alignment horizontal="left" vertical="center" wrapText="1"/>
    </xf>
    <xf numFmtId="0" fontId="17" fillId="6" borderId="45" xfId="0" applyFont="1" applyFill="1" applyBorder="1" applyAlignment="1">
      <alignment horizontal="left" vertical="center" wrapText="1"/>
    </xf>
    <xf numFmtId="0" fontId="17" fillId="6" borderId="4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top" wrapText="1"/>
    </xf>
    <xf numFmtId="0" fontId="27" fillId="0" borderId="46" xfId="0" applyFont="1" applyBorder="1" applyAlignment="1">
      <alignment horizontal="left" vertical="top" wrapText="1"/>
    </xf>
    <xf numFmtId="0" fontId="27" fillId="0" borderId="48" xfId="0" applyFont="1" applyBorder="1" applyAlignment="1">
      <alignment horizontal="left" vertical="top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4" fontId="24" fillId="2" borderId="46" xfId="0" applyNumberFormat="1" applyFont="1" applyFill="1" applyBorder="1" applyAlignment="1">
      <alignment horizontal="left" vertical="top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" fontId="24" fillId="0" borderId="44" xfId="0" applyNumberFormat="1" applyFont="1" applyFill="1" applyBorder="1" applyAlignment="1">
      <alignment horizontal="left" vertical="top" wrapText="1"/>
    </xf>
    <xf numFmtId="4" fontId="24" fillId="0" borderId="46" xfId="0" applyNumberFormat="1" applyFont="1" applyFill="1" applyBorder="1" applyAlignment="1">
      <alignment horizontal="left" vertical="top" wrapText="1"/>
    </xf>
    <xf numFmtId="4" fontId="24" fillId="0" borderId="48" xfId="0" applyNumberFormat="1" applyFont="1" applyFill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64" fontId="24" fillId="7" borderId="2" xfId="0" applyNumberFormat="1" applyFont="1" applyFill="1" applyBorder="1" applyAlignment="1">
      <alignment horizontal="left" vertical="top" wrapText="1"/>
    </xf>
    <xf numFmtId="164" fontId="24" fillId="7" borderId="3" xfId="0" applyNumberFormat="1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center" vertical="center"/>
    </xf>
    <xf numFmtId="4" fontId="11" fillId="0" borderId="3" xfId="3" applyNumberFormat="1" applyFont="1" applyFill="1" applyBorder="1" applyAlignment="1">
      <alignment horizontal="center" vertical="center"/>
    </xf>
    <xf numFmtId="4" fontId="17" fillId="6" borderId="43" xfId="0" applyNumberFormat="1" applyFont="1" applyFill="1" applyBorder="1" applyAlignment="1">
      <alignment horizontal="left" vertical="center" wrapText="1"/>
    </xf>
    <xf numFmtId="4" fontId="25" fillId="6" borderId="45" xfId="0" applyNumberFormat="1" applyFont="1" applyFill="1" applyBorder="1" applyAlignment="1">
      <alignment horizontal="left" vertical="center" wrapText="1"/>
    </xf>
    <xf numFmtId="4" fontId="25" fillId="6" borderId="47" xfId="0" applyNumberFormat="1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4" fontId="24" fillId="2" borderId="16" xfId="0" applyNumberFormat="1" applyFont="1" applyFill="1" applyBorder="1" applyAlignment="1">
      <alignment horizontal="left" vertical="top" wrapText="1"/>
    </xf>
    <xf numFmtId="4" fontId="24" fillId="2" borderId="8" xfId="0" applyNumberFormat="1" applyFont="1" applyFill="1" applyBorder="1" applyAlignment="1">
      <alignment horizontal="left" vertical="top" wrapText="1"/>
    </xf>
    <xf numFmtId="0" fontId="17" fillId="6" borderId="45" xfId="0" applyNumberFormat="1" applyFont="1" applyFill="1" applyBorder="1" applyAlignment="1">
      <alignment horizontal="left" vertical="center" wrapText="1"/>
    </xf>
    <xf numFmtId="0" fontId="24" fillId="2" borderId="46" xfId="0" applyFont="1" applyFill="1" applyBorder="1" applyAlignment="1">
      <alignment horizontal="left" vertical="top" wrapText="1"/>
    </xf>
    <xf numFmtId="165" fontId="24" fillId="0" borderId="44" xfId="0" applyNumberFormat="1" applyFont="1" applyFill="1" applyBorder="1" applyAlignment="1">
      <alignment horizontal="left" vertical="top" wrapText="1"/>
    </xf>
    <xf numFmtId="165" fontId="24" fillId="0" borderId="48" xfId="0" applyNumberFormat="1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49" fontId="23" fillId="6" borderId="43" xfId="0" applyNumberFormat="1" applyFont="1" applyFill="1" applyBorder="1" applyAlignment="1">
      <alignment horizontal="left" vertical="center" wrapText="1"/>
    </xf>
    <xf numFmtId="49" fontId="23" fillId="6" borderId="45" xfId="0" applyNumberFormat="1" applyFont="1" applyFill="1" applyBorder="1" applyAlignment="1">
      <alignment horizontal="left" vertical="center" wrapText="1"/>
    </xf>
    <xf numFmtId="49" fontId="23" fillId="6" borderId="47" xfId="0" applyNumberFormat="1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24" fillId="0" borderId="44" xfId="0" applyNumberFormat="1" applyFont="1" applyFill="1" applyBorder="1" applyAlignment="1">
      <alignment horizontal="left" vertical="top" wrapText="1"/>
    </xf>
    <xf numFmtId="0" fontId="24" fillId="0" borderId="46" xfId="0" applyNumberFormat="1" applyFont="1" applyFill="1" applyBorder="1" applyAlignment="1">
      <alignment horizontal="left" vertical="top" wrapText="1"/>
    </xf>
    <xf numFmtId="0" fontId="24" fillId="0" borderId="48" xfId="0" applyNumberFormat="1" applyFont="1" applyFill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29" fillId="6" borderId="43" xfId="0" applyFont="1" applyFill="1" applyBorder="1" applyAlignment="1">
      <alignment horizontal="center" vertical="center" wrapText="1"/>
    </xf>
    <xf numFmtId="0" fontId="29" fillId="6" borderId="45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24" fillId="0" borderId="48" xfId="0" applyNumberFormat="1" applyFont="1" applyFill="1" applyBorder="1" applyAlignment="1">
      <alignment horizontal="left" vertical="top"/>
    </xf>
    <xf numFmtId="49" fontId="10" fillId="2" borderId="49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50" xfId="0" applyNumberFormat="1" applyFont="1" applyFill="1" applyBorder="1" applyAlignment="1">
      <alignment horizontal="center" vertical="center" wrapText="1"/>
    </xf>
    <xf numFmtId="0" fontId="13" fillId="6" borderId="43" xfId="1" applyFont="1" applyFill="1" applyBorder="1" applyAlignment="1">
      <alignment horizontal="left" vertical="center" wrapText="1"/>
    </xf>
    <xf numFmtId="0" fontId="13" fillId="6" borderId="45" xfId="1" applyFont="1" applyFill="1" applyBorder="1" applyAlignment="1">
      <alignment horizontal="left" vertical="center" wrapText="1"/>
    </xf>
    <xf numFmtId="0" fontId="13" fillId="6" borderId="47" xfId="1" applyFont="1" applyFill="1" applyBorder="1" applyAlignment="1">
      <alignment horizontal="left" vertical="center" wrapText="1"/>
    </xf>
    <xf numFmtId="0" fontId="6" fillId="2" borderId="49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50" xfId="0" applyFont="1" applyFill="1" applyBorder="1" applyAlignment="1">
      <alignment horizontal="center" vertical="top" wrapText="1"/>
    </xf>
    <xf numFmtId="165" fontId="24" fillId="6" borderId="46" xfId="0" applyNumberFormat="1" applyFont="1" applyFill="1" applyBorder="1" applyAlignment="1">
      <alignment horizontal="left" vertical="top" wrapText="1"/>
    </xf>
    <xf numFmtId="49" fontId="13" fillId="6" borderId="49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0" fontId="10" fillId="2" borderId="49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0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31" fillId="0" borderId="48" xfId="0" applyNumberFormat="1" applyFont="1" applyFill="1" applyBorder="1" applyAlignment="1">
      <alignment horizontal="left" vertical="top" wrapText="1"/>
    </xf>
    <xf numFmtId="0" fontId="13" fillId="6" borderId="45" xfId="0" applyFont="1" applyFill="1" applyBorder="1" applyAlignment="1">
      <alignment horizontal="left" vertical="center" wrapText="1"/>
    </xf>
    <xf numFmtId="4" fontId="24" fillId="0" borderId="50" xfId="0" applyNumberFormat="1" applyFont="1" applyFill="1" applyBorder="1" applyAlignment="1">
      <alignment horizontal="left" vertical="top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165" fontId="26" fillId="0" borderId="50" xfId="0" applyNumberFormat="1" applyFont="1" applyFill="1" applyBorder="1" applyAlignment="1">
      <alignment horizontal="left" vertical="top"/>
    </xf>
    <xf numFmtId="165" fontId="24" fillId="0" borderId="48" xfId="0" applyNumberFormat="1" applyFont="1" applyFill="1" applyBorder="1" applyAlignment="1">
      <alignment horizontal="left" vertical="top" wrapText="1"/>
    </xf>
    <xf numFmtId="49" fontId="10" fillId="0" borderId="49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0" xfId="0" applyNumberFormat="1" applyFont="1" applyFill="1" applyBorder="1" applyAlignment="1">
      <alignment horizontal="center" vertical="center" wrapText="1"/>
    </xf>
    <xf numFmtId="165" fontId="24" fillId="6" borderId="50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17" fillId="6" borderId="51" xfId="0" applyNumberFormat="1" applyFont="1" applyFill="1" applyBorder="1" applyAlignment="1">
      <alignment horizontal="left" vertical="center" wrapText="1"/>
    </xf>
    <xf numFmtId="49" fontId="17" fillId="6" borderId="52" xfId="0" applyNumberFormat="1" applyFont="1" applyFill="1" applyBorder="1" applyAlignment="1">
      <alignment horizontal="left" vertical="center" wrapText="1"/>
    </xf>
    <xf numFmtId="49" fontId="17" fillId="6" borderId="53" xfId="0" applyNumberFormat="1" applyFont="1" applyFill="1" applyBorder="1" applyAlignment="1">
      <alignment horizontal="left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17" fillId="6" borderId="56" xfId="0" applyFont="1" applyFill="1" applyBorder="1" applyAlignment="1">
      <alignment horizontal="left" vertical="center" wrapText="1"/>
    </xf>
    <xf numFmtId="0" fontId="17" fillId="6" borderId="57" xfId="0" applyFont="1" applyFill="1" applyBorder="1" applyAlignment="1">
      <alignment horizontal="left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" fontId="24" fillId="2" borderId="7" xfId="0" applyNumberFormat="1" applyFont="1" applyFill="1" applyBorder="1" applyAlignment="1">
      <alignment horizontal="left" vertical="top" wrapText="1"/>
    </xf>
    <xf numFmtId="4" fontId="24" fillId="2" borderId="2" xfId="0" applyNumberFormat="1" applyFont="1" applyFill="1" applyBorder="1" applyAlignment="1">
      <alignment horizontal="left" vertical="top" wrapText="1"/>
    </xf>
    <xf numFmtId="4" fontId="24" fillId="2" borderId="4" xfId="0" applyNumberFormat="1" applyFont="1" applyFill="1" applyBorder="1" applyAlignment="1">
      <alignment horizontal="left" vertical="top" wrapText="1"/>
    </xf>
    <xf numFmtId="4" fontId="24" fillId="2" borderId="3" xfId="0" applyNumberFormat="1" applyFont="1" applyFill="1" applyBorder="1" applyAlignment="1">
      <alignment horizontal="left" vertical="top" wrapText="1"/>
    </xf>
    <xf numFmtId="164" fontId="24" fillId="4" borderId="44" xfId="0" applyNumberFormat="1" applyFont="1" applyFill="1" applyBorder="1" applyAlignment="1">
      <alignment horizontal="left" vertical="top" wrapText="1"/>
    </xf>
    <xf numFmtId="164" fontId="24" fillId="4" borderId="46" xfId="0" applyNumberFormat="1" applyFont="1" applyFill="1" applyBorder="1" applyAlignment="1">
      <alignment horizontal="left" vertical="top" wrapText="1"/>
    </xf>
    <xf numFmtId="0" fontId="17" fillId="6" borderId="49" xfId="1" applyFont="1" applyFill="1" applyBorder="1" applyAlignment="1">
      <alignment horizontal="left" vertical="center" wrapText="1"/>
    </xf>
    <xf numFmtId="165" fontId="24" fillId="0" borderId="50" xfId="0" applyNumberFormat="1" applyFont="1" applyFill="1" applyBorder="1" applyAlignment="1">
      <alignment horizontal="left" vertical="top" wrapText="1"/>
    </xf>
  </cellXfs>
  <cellStyles count="6">
    <cellStyle name="Обычный" xfId="0" builtinId="0"/>
    <cellStyle name="Обычный 2" xfId="1"/>
    <cellStyle name="Обычный 3" xfId="2"/>
    <cellStyle name="Обычный_Копия Соц(1).прогноз 8-11" xfId="3"/>
    <cellStyle name="Процентный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78"/>
  <sheetViews>
    <sheetView tabSelected="1" view="pageBreakPreview" topLeftCell="C166" zoomScale="80" zoomScaleNormal="90" zoomScaleSheetLayoutView="80" zoomScalePageLayoutView="70" workbookViewId="0">
      <selection activeCell="M170" sqref="M170:M172"/>
    </sheetView>
  </sheetViews>
  <sheetFormatPr defaultColWidth="9.140625" defaultRowHeight="15" x14ac:dyDescent="0.25"/>
  <cols>
    <col min="1" max="1" width="23.7109375" style="125" customWidth="1"/>
    <col min="2" max="2" width="13.5703125" style="10" customWidth="1"/>
    <col min="3" max="3" width="9.42578125" style="12" customWidth="1"/>
    <col min="4" max="4" width="14.85546875" style="10" customWidth="1"/>
    <col min="5" max="5" width="12.7109375" style="12" customWidth="1"/>
    <col min="6" max="6" width="14" style="155" customWidth="1"/>
    <col min="7" max="7" width="15.42578125" style="148" customWidth="1"/>
    <col min="8" max="8" width="14" style="149" customWidth="1"/>
    <col min="9" max="9" width="13.28515625" style="149" customWidth="1"/>
    <col min="10" max="10" width="13.5703125" style="150" customWidth="1"/>
    <col min="11" max="11" width="13.85546875" style="149" customWidth="1"/>
    <col min="12" max="12" width="12.85546875" style="149" customWidth="1"/>
    <col min="13" max="13" width="58" style="119" customWidth="1"/>
    <col min="14" max="14" width="21.42578125" style="3" customWidth="1"/>
    <col min="15" max="15" width="29.28515625" style="3" customWidth="1"/>
    <col min="16" max="16384" width="9.140625" style="3"/>
  </cols>
  <sheetData>
    <row r="1" spans="1:15" x14ac:dyDescent="0.25">
      <c r="F1" s="148"/>
    </row>
    <row r="2" spans="1:15" x14ac:dyDescent="0.25">
      <c r="A2" s="319" t="s">
        <v>205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1:15" ht="0.75" customHeight="1" x14ac:dyDescent="0.25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1:15" ht="16.5" x14ac:dyDescent="0.25">
      <c r="A4" s="320" t="s">
        <v>385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</row>
    <row r="5" spans="1:15" ht="15.75" x14ac:dyDescent="0.25">
      <c r="A5" s="326" t="s">
        <v>441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</row>
    <row r="6" spans="1:15" ht="14.25" customHeight="1" thickBot="1" x14ac:dyDescent="0.3">
      <c r="A6" s="320"/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</row>
    <row r="7" spans="1:15" ht="19.5" customHeight="1" x14ac:dyDescent="0.25">
      <c r="A7" s="328" t="s">
        <v>418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30"/>
    </row>
    <row r="8" spans="1:15" s="8" customFormat="1" ht="15" customHeight="1" x14ac:dyDescent="0.15">
      <c r="A8" s="334" t="s">
        <v>39</v>
      </c>
      <c r="B8" s="337" t="s">
        <v>8</v>
      </c>
      <c r="C8" s="337" t="s">
        <v>9</v>
      </c>
      <c r="D8" s="337" t="s">
        <v>197</v>
      </c>
      <c r="E8" s="341" t="s">
        <v>379</v>
      </c>
      <c r="F8" s="344" t="s">
        <v>378</v>
      </c>
      <c r="G8" s="344" t="s">
        <v>380</v>
      </c>
      <c r="H8" s="344" t="s">
        <v>383</v>
      </c>
      <c r="I8" s="327" t="s">
        <v>40</v>
      </c>
      <c r="J8" s="327"/>
      <c r="K8" s="327"/>
      <c r="L8" s="327"/>
      <c r="M8" s="323" t="s">
        <v>71</v>
      </c>
    </row>
    <row r="9" spans="1:15" s="8" customFormat="1" ht="30" customHeight="1" x14ac:dyDescent="0.15">
      <c r="A9" s="335"/>
      <c r="B9" s="338"/>
      <c r="C9" s="338"/>
      <c r="D9" s="338"/>
      <c r="E9" s="342"/>
      <c r="F9" s="345"/>
      <c r="G9" s="345"/>
      <c r="H9" s="345"/>
      <c r="I9" s="344" t="s">
        <v>426</v>
      </c>
      <c r="J9" s="173" t="s">
        <v>427</v>
      </c>
      <c r="K9" s="321" t="s">
        <v>381</v>
      </c>
      <c r="L9" s="321" t="s">
        <v>382</v>
      </c>
      <c r="M9" s="324"/>
    </row>
    <row r="10" spans="1:15" s="8" customFormat="1" ht="54" customHeight="1" x14ac:dyDescent="0.15">
      <c r="A10" s="335"/>
      <c r="B10" s="338"/>
      <c r="C10" s="338"/>
      <c r="D10" s="338"/>
      <c r="E10" s="342"/>
      <c r="F10" s="345"/>
      <c r="G10" s="345"/>
      <c r="H10" s="345"/>
      <c r="I10" s="345"/>
      <c r="J10" s="174"/>
      <c r="K10" s="321"/>
      <c r="L10" s="321"/>
      <c r="M10" s="325"/>
    </row>
    <row r="11" spans="1:15" s="8" customFormat="1" ht="26.25" customHeight="1" x14ac:dyDescent="0.15">
      <c r="A11" s="336"/>
      <c r="B11" s="339"/>
      <c r="C11" s="339"/>
      <c r="D11" s="339"/>
      <c r="E11" s="343"/>
      <c r="F11" s="346"/>
      <c r="G11" s="346"/>
      <c r="H11" s="346"/>
      <c r="I11" s="346"/>
      <c r="J11" s="175"/>
      <c r="K11" s="176" t="s">
        <v>428</v>
      </c>
      <c r="L11" s="177"/>
      <c r="M11" s="167"/>
    </row>
    <row r="12" spans="1:15" s="9" customFormat="1" ht="13.5" customHeight="1" x14ac:dyDescent="0.15">
      <c r="A12" s="126">
        <v>1</v>
      </c>
      <c r="B12" s="65">
        <v>2</v>
      </c>
      <c r="C12" s="65">
        <v>3</v>
      </c>
      <c r="D12" s="65">
        <v>4</v>
      </c>
      <c r="E12" s="66">
        <v>5</v>
      </c>
      <c r="F12" s="151">
        <v>6</v>
      </c>
      <c r="G12" s="152">
        <v>7</v>
      </c>
      <c r="H12" s="152">
        <v>8</v>
      </c>
      <c r="I12" s="151">
        <v>9</v>
      </c>
      <c r="J12" s="153">
        <v>10</v>
      </c>
      <c r="K12" s="151">
        <v>11</v>
      </c>
      <c r="L12" s="151">
        <v>12</v>
      </c>
      <c r="M12" s="120">
        <v>13</v>
      </c>
    </row>
    <row r="13" spans="1:15" ht="18.75" x14ac:dyDescent="0.25">
      <c r="A13" s="331" t="s">
        <v>10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3"/>
    </row>
    <row r="14" spans="1:15" ht="66.75" customHeight="1" x14ac:dyDescent="0.25">
      <c r="A14" s="322" t="s">
        <v>386</v>
      </c>
      <c r="B14" s="232" t="s">
        <v>215</v>
      </c>
      <c r="C14" s="340" t="s">
        <v>74</v>
      </c>
      <c r="D14" s="180" t="s">
        <v>61</v>
      </c>
      <c r="E14" s="61" t="s">
        <v>41</v>
      </c>
      <c r="F14" s="134">
        <v>658704280.12</v>
      </c>
      <c r="G14" s="134">
        <v>263856431.76999998</v>
      </c>
      <c r="H14" s="134">
        <v>416285624</v>
      </c>
      <c r="I14" s="134">
        <v>146859023</v>
      </c>
      <c r="J14" s="134">
        <v>269426601</v>
      </c>
      <c r="K14" s="134"/>
      <c r="L14" s="134"/>
      <c r="M14" s="184" t="s">
        <v>548</v>
      </c>
    </row>
    <row r="15" spans="1:15" ht="186.75" customHeight="1" x14ac:dyDescent="0.25">
      <c r="A15" s="322"/>
      <c r="B15" s="304"/>
      <c r="C15" s="340"/>
      <c r="D15" s="180"/>
      <c r="E15" s="61" t="s">
        <v>75</v>
      </c>
      <c r="F15" s="134">
        <v>588183865.58000004</v>
      </c>
      <c r="G15" s="134">
        <v>232426237.16</v>
      </c>
      <c r="H15" s="31">
        <v>373800000</v>
      </c>
      <c r="I15" s="134">
        <v>124392700</v>
      </c>
      <c r="J15" s="131">
        <v>249407300</v>
      </c>
      <c r="K15" s="29"/>
      <c r="L15" s="131"/>
      <c r="M15" s="185"/>
      <c r="O15" s="15"/>
    </row>
    <row r="16" spans="1:15" ht="169.5" customHeight="1" x14ac:dyDescent="0.25">
      <c r="A16" s="322"/>
      <c r="B16" s="233"/>
      <c r="C16" s="340"/>
      <c r="D16" s="180"/>
      <c r="E16" s="61" t="s">
        <v>42</v>
      </c>
      <c r="F16" s="134">
        <v>70520414.540000007</v>
      </c>
      <c r="G16" s="134">
        <v>31430194.609999999</v>
      </c>
      <c r="H16" s="31">
        <v>42485624</v>
      </c>
      <c r="I16" s="134">
        <v>22466323</v>
      </c>
      <c r="J16" s="131">
        <v>20019301</v>
      </c>
      <c r="K16" s="29"/>
      <c r="L16" s="131"/>
      <c r="M16" s="186"/>
    </row>
    <row r="17" spans="1:13" ht="46.5" customHeight="1" x14ac:dyDescent="0.25">
      <c r="A17" s="358" t="s">
        <v>69</v>
      </c>
      <c r="B17" s="359" t="s">
        <v>119</v>
      </c>
      <c r="C17" s="359" t="s">
        <v>68</v>
      </c>
      <c r="D17" s="359" t="s">
        <v>67</v>
      </c>
      <c r="E17" s="62" t="s">
        <v>41</v>
      </c>
      <c r="F17" s="30">
        <v>184249643</v>
      </c>
      <c r="G17" s="30">
        <v>6016560</v>
      </c>
      <c r="H17" s="31"/>
      <c r="I17" s="154"/>
      <c r="J17" s="154"/>
      <c r="K17" s="154"/>
      <c r="L17" s="154"/>
      <c r="M17" s="200" t="s">
        <v>405</v>
      </c>
    </row>
    <row r="18" spans="1:13" ht="93.75" customHeight="1" x14ac:dyDescent="0.25">
      <c r="A18" s="358"/>
      <c r="B18" s="360"/>
      <c r="C18" s="360"/>
      <c r="D18" s="360"/>
      <c r="E18" s="62" t="s">
        <v>117</v>
      </c>
      <c r="F18" s="30">
        <v>165824679</v>
      </c>
      <c r="G18" s="30">
        <v>5414904</v>
      </c>
      <c r="H18" s="31"/>
      <c r="I18" s="155"/>
      <c r="J18" s="131"/>
      <c r="K18" s="131"/>
      <c r="L18" s="131"/>
      <c r="M18" s="287"/>
    </row>
    <row r="19" spans="1:13" ht="118.5" customHeight="1" x14ac:dyDescent="0.25">
      <c r="A19" s="358"/>
      <c r="B19" s="361"/>
      <c r="C19" s="361"/>
      <c r="D19" s="361"/>
      <c r="E19" s="62" t="s">
        <v>47</v>
      </c>
      <c r="F19" s="30">
        <v>18424964</v>
      </c>
      <c r="G19" s="30">
        <v>601656</v>
      </c>
      <c r="H19" s="31"/>
      <c r="I19" s="155"/>
      <c r="J19" s="131"/>
      <c r="K19" s="131"/>
      <c r="L19" s="131"/>
      <c r="M19" s="201"/>
    </row>
    <row r="20" spans="1:13" ht="72" customHeight="1" x14ac:dyDescent="0.25">
      <c r="A20" s="190" t="s">
        <v>44</v>
      </c>
      <c r="B20" s="181" t="s">
        <v>120</v>
      </c>
      <c r="C20" s="181" t="s">
        <v>176</v>
      </c>
      <c r="D20" s="181" t="s">
        <v>20</v>
      </c>
      <c r="E20" s="18" t="s">
        <v>41</v>
      </c>
      <c r="F20" s="30">
        <v>482898130</v>
      </c>
      <c r="G20" s="30">
        <v>8700000</v>
      </c>
      <c r="H20" s="31"/>
      <c r="I20" s="155"/>
      <c r="J20" s="134"/>
      <c r="K20" s="30"/>
      <c r="L20" s="30"/>
      <c r="M20" s="184" t="s">
        <v>429</v>
      </c>
    </row>
    <row r="21" spans="1:13" ht="86.25" customHeight="1" x14ac:dyDescent="0.25">
      <c r="A21" s="368"/>
      <c r="B21" s="182"/>
      <c r="C21" s="182"/>
      <c r="D21" s="182"/>
      <c r="E21" s="18" t="s">
        <v>43</v>
      </c>
      <c r="F21" s="30">
        <v>434608317</v>
      </c>
      <c r="G21" s="30">
        <v>7830000</v>
      </c>
      <c r="H21" s="31"/>
      <c r="I21" s="155"/>
      <c r="J21" s="131"/>
      <c r="K21" s="29"/>
      <c r="L21" s="30"/>
      <c r="M21" s="185"/>
    </row>
    <row r="22" spans="1:13" ht="136.5" customHeight="1" x14ac:dyDescent="0.25">
      <c r="A22" s="191"/>
      <c r="B22" s="183"/>
      <c r="C22" s="183"/>
      <c r="D22" s="183"/>
      <c r="E22" s="19" t="s">
        <v>42</v>
      </c>
      <c r="F22" s="30">
        <v>48289813</v>
      </c>
      <c r="G22" s="30">
        <v>870000</v>
      </c>
      <c r="H22" s="31"/>
      <c r="I22" s="155"/>
      <c r="J22" s="131"/>
      <c r="K22" s="29"/>
      <c r="L22" s="30"/>
      <c r="M22" s="186"/>
    </row>
    <row r="23" spans="1:13" ht="182.25" customHeight="1" x14ac:dyDescent="0.25">
      <c r="A23" s="118" t="s">
        <v>207</v>
      </c>
      <c r="B23" s="84" t="s">
        <v>210</v>
      </c>
      <c r="C23" s="84" t="s">
        <v>209</v>
      </c>
      <c r="D23" s="84"/>
      <c r="E23" s="83" t="s">
        <v>211</v>
      </c>
      <c r="F23" s="30"/>
      <c r="G23" s="107"/>
      <c r="H23" s="31">
        <f t="shared" ref="H23:H24" si="0">I23+J23+K23+L23</f>
        <v>19500000</v>
      </c>
      <c r="I23" s="129">
        <v>6000000</v>
      </c>
      <c r="J23" s="67">
        <v>13500000</v>
      </c>
      <c r="L23" s="156"/>
      <c r="M23" s="170" t="s">
        <v>462</v>
      </c>
    </row>
    <row r="24" spans="1:13" ht="300.75" customHeight="1" x14ac:dyDescent="0.25">
      <c r="A24" s="166" t="s">
        <v>212</v>
      </c>
      <c r="B24" s="84" t="s">
        <v>208</v>
      </c>
      <c r="C24" s="84" t="s">
        <v>209</v>
      </c>
      <c r="D24" s="84"/>
      <c r="E24" s="83" t="s">
        <v>211</v>
      </c>
      <c r="F24" s="30"/>
      <c r="G24" s="30"/>
      <c r="H24" s="31">
        <f t="shared" si="0"/>
        <v>3000000</v>
      </c>
      <c r="I24" s="131">
        <v>3000000</v>
      </c>
      <c r="J24" s="29"/>
      <c r="L24" s="30"/>
      <c r="M24" s="168" t="s">
        <v>463</v>
      </c>
    </row>
    <row r="25" spans="1:13" ht="154.5" customHeight="1" x14ac:dyDescent="0.25">
      <c r="A25" s="138" t="s">
        <v>422</v>
      </c>
      <c r="B25" s="84" t="s">
        <v>188</v>
      </c>
      <c r="C25" s="85">
        <v>2015</v>
      </c>
      <c r="D25" s="84" t="s">
        <v>3</v>
      </c>
      <c r="E25" s="61" t="s">
        <v>113</v>
      </c>
      <c r="F25" s="33"/>
      <c r="G25" s="157"/>
      <c r="H25" s="31"/>
      <c r="I25" s="134"/>
      <c r="J25" s="134"/>
      <c r="K25" s="29"/>
      <c r="L25" s="131"/>
      <c r="M25" s="121" t="s">
        <v>423</v>
      </c>
    </row>
    <row r="26" spans="1:13" ht="87.75" customHeight="1" x14ac:dyDescent="0.25">
      <c r="A26" s="138" t="s">
        <v>4</v>
      </c>
      <c r="B26" s="84" t="s">
        <v>187</v>
      </c>
      <c r="C26" s="1">
        <v>2015</v>
      </c>
      <c r="D26" s="84" t="s">
        <v>229</v>
      </c>
      <c r="E26" s="63" t="s">
        <v>113</v>
      </c>
      <c r="F26" s="33"/>
      <c r="G26" s="157"/>
      <c r="H26" s="31"/>
      <c r="I26" s="134"/>
      <c r="J26" s="134"/>
      <c r="K26" s="29"/>
      <c r="L26" s="131"/>
      <c r="M26" s="121" t="s">
        <v>390</v>
      </c>
    </row>
    <row r="27" spans="1:13" ht="41.25" customHeight="1" x14ac:dyDescent="0.25">
      <c r="A27" s="322" t="s">
        <v>230</v>
      </c>
      <c r="B27" s="180"/>
      <c r="C27" s="340"/>
      <c r="D27" s="180"/>
      <c r="E27" s="19" t="s">
        <v>41</v>
      </c>
      <c r="F27" s="30">
        <v>18985025.989999998</v>
      </c>
      <c r="G27" s="158">
        <v>18985025.989999998</v>
      </c>
      <c r="H27" s="134">
        <v>18985027</v>
      </c>
      <c r="I27" s="29">
        <v>18985027</v>
      </c>
      <c r="J27" s="29"/>
      <c r="K27" s="29"/>
      <c r="L27" s="29"/>
      <c r="M27" s="184" t="s">
        <v>437</v>
      </c>
    </row>
    <row r="28" spans="1:13" ht="66.75" customHeight="1" x14ac:dyDescent="0.25">
      <c r="A28" s="322"/>
      <c r="B28" s="180"/>
      <c r="C28" s="340"/>
      <c r="D28" s="180"/>
      <c r="E28" s="74" t="s">
        <v>123</v>
      </c>
      <c r="F28" s="30"/>
      <c r="G28" s="32"/>
      <c r="H28" s="31"/>
      <c r="I28" s="29"/>
      <c r="J28" s="131"/>
      <c r="K28" s="29"/>
      <c r="L28" s="29"/>
      <c r="M28" s="185"/>
    </row>
    <row r="29" spans="1:13" ht="54" customHeight="1" x14ac:dyDescent="0.25">
      <c r="A29" s="322"/>
      <c r="B29" s="180"/>
      <c r="C29" s="340"/>
      <c r="D29" s="180"/>
      <c r="E29" s="19" t="s">
        <v>42</v>
      </c>
      <c r="F29" s="30">
        <v>18985025.989999998</v>
      </c>
      <c r="G29" s="32">
        <v>18985025.989999998</v>
      </c>
      <c r="H29" s="31">
        <v>18985027</v>
      </c>
      <c r="I29" s="29">
        <v>18985027</v>
      </c>
      <c r="J29" s="76"/>
      <c r="K29" s="29"/>
      <c r="L29" s="29"/>
      <c r="M29" s="186"/>
    </row>
    <row r="30" spans="1:13" ht="100.5" customHeight="1" x14ac:dyDescent="0.25">
      <c r="A30" s="190" t="s">
        <v>387</v>
      </c>
      <c r="B30" s="81"/>
      <c r="C30" s="82"/>
      <c r="D30" s="81"/>
      <c r="E30" s="73" t="s">
        <v>41</v>
      </c>
      <c r="F30" s="30">
        <v>7278964.8499999996</v>
      </c>
      <c r="G30" s="32">
        <v>1679795</v>
      </c>
      <c r="H30" s="31">
        <v>7278965</v>
      </c>
      <c r="I30" s="76">
        <v>1679795</v>
      </c>
      <c r="J30" s="29">
        <v>5599170</v>
      </c>
      <c r="K30" s="154"/>
      <c r="L30" s="29"/>
      <c r="M30" s="184" t="s">
        <v>442</v>
      </c>
    </row>
    <row r="31" spans="1:13" ht="135" customHeight="1" x14ac:dyDescent="0.25">
      <c r="A31" s="191"/>
      <c r="B31" s="81"/>
      <c r="C31" s="82"/>
      <c r="D31" s="81"/>
      <c r="E31" s="73" t="s">
        <v>70</v>
      </c>
      <c r="F31" s="30">
        <v>7278964.8499999996</v>
      </c>
      <c r="G31" s="32">
        <v>1679795</v>
      </c>
      <c r="H31" s="31">
        <v>7278965</v>
      </c>
      <c r="I31" s="76">
        <v>1679795</v>
      </c>
      <c r="J31" s="29">
        <v>5599170</v>
      </c>
      <c r="K31" s="154"/>
      <c r="L31" s="29"/>
      <c r="M31" s="186"/>
    </row>
    <row r="32" spans="1:13" ht="24.75" customHeight="1" x14ac:dyDescent="0.25">
      <c r="A32" s="354" t="s">
        <v>11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6"/>
    </row>
    <row r="33" spans="1:13" ht="79.5" customHeight="1" x14ac:dyDescent="0.25">
      <c r="A33" s="219" t="s">
        <v>172</v>
      </c>
      <c r="B33" s="247" t="s">
        <v>189</v>
      </c>
      <c r="C33" s="372" t="s">
        <v>34</v>
      </c>
      <c r="D33" s="247" t="s">
        <v>51</v>
      </c>
      <c r="E33" s="20" t="s">
        <v>41</v>
      </c>
      <c r="F33" s="134">
        <v>356593220.85000002</v>
      </c>
      <c r="G33" s="31">
        <v>211761047.88</v>
      </c>
      <c r="H33" s="31">
        <v>323305007</v>
      </c>
      <c r="I33" s="131">
        <v>154529207</v>
      </c>
      <c r="J33" s="131">
        <v>168775800</v>
      </c>
      <c r="K33" s="155"/>
      <c r="L33" s="131"/>
      <c r="M33" s="198" t="s">
        <v>443</v>
      </c>
    </row>
    <row r="34" spans="1:13" ht="114" customHeight="1" x14ac:dyDescent="0.25">
      <c r="A34" s="220"/>
      <c r="B34" s="248"/>
      <c r="C34" s="373"/>
      <c r="D34" s="248"/>
      <c r="E34" s="20" t="s">
        <v>35</v>
      </c>
      <c r="F34" s="134">
        <v>322376064.31</v>
      </c>
      <c r="G34" s="31">
        <v>184785499.99000001</v>
      </c>
      <c r="H34" s="31">
        <v>299406500</v>
      </c>
      <c r="I34" s="131">
        <v>139069500</v>
      </c>
      <c r="J34" s="131">
        <v>160337000</v>
      </c>
      <c r="K34" s="155"/>
      <c r="L34" s="131"/>
      <c r="M34" s="357"/>
    </row>
    <row r="35" spans="1:13" ht="108" customHeight="1" x14ac:dyDescent="0.25">
      <c r="A35" s="221"/>
      <c r="B35" s="249"/>
      <c r="C35" s="374"/>
      <c r="D35" s="249"/>
      <c r="E35" s="20" t="s">
        <v>45</v>
      </c>
      <c r="F35" s="134">
        <v>34217156.539999999</v>
      </c>
      <c r="G35" s="31">
        <v>26975547.889999997</v>
      </c>
      <c r="H35" s="31">
        <v>23898507</v>
      </c>
      <c r="I35" s="131">
        <v>15459707</v>
      </c>
      <c r="J35" s="131">
        <v>8438800</v>
      </c>
      <c r="K35" s="155"/>
      <c r="L35" s="131"/>
      <c r="M35" s="199"/>
    </row>
    <row r="36" spans="1:13" ht="101.25" customHeight="1" x14ac:dyDescent="0.25">
      <c r="A36" s="215" t="s">
        <v>164</v>
      </c>
      <c r="B36" s="180" t="s">
        <v>177</v>
      </c>
      <c r="C36" s="340" t="s">
        <v>36</v>
      </c>
      <c r="D36" s="180" t="s">
        <v>52</v>
      </c>
      <c r="E36" s="19" t="s">
        <v>41</v>
      </c>
      <c r="F36" s="30">
        <v>15660603.039999999</v>
      </c>
      <c r="G36" s="30">
        <v>15660603.039999999</v>
      </c>
      <c r="H36" s="31">
        <v>7924743</v>
      </c>
      <c r="I36" s="134">
        <v>7924743</v>
      </c>
      <c r="J36" s="143"/>
      <c r="K36" s="30"/>
      <c r="L36" s="29"/>
      <c r="M36" s="381" t="s">
        <v>444</v>
      </c>
    </row>
    <row r="37" spans="1:13" ht="93.75" customHeight="1" x14ac:dyDescent="0.25">
      <c r="A37" s="215"/>
      <c r="B37" s="180"/>
      <c r="C37" s="340"/>
      <c r="D37" s="180"/>
      <c r="E37" s="19" t="s">
        <v>42</v>
      </c>
      <c r="F37" s="30">
        <v>15660603.039999999</v>
      </c>
      <c r="G37" s="30">
        <v>15660603.039999999</v>
      </c>
      <c r="H37" s="31">
        <v>7924743</v>
      </c>
      <c r="I37" s="134">
        <v>7924743</v>
      </c>
      <c r="J37" s="143"/>
      <c r="K37" s="29"/>
      <c r="L37" s="29"/>
      <c r="M37" s="381"/>
    </row>
    <row r="38" spans="1:13" ht="88.5" customHeight="1" x14ac:dyDescent="0.25">
      <c r="A38" s="215" t="s">
        <v>19</v>
      </c>
      <c r="B38" s="180" t="s">
        <v>177</v>
      </c>
      <c r="C38" s="340">
        <v>2016</v>
      </c>
      <c r="D38" s="180"/>
      <c r="E38" s="19" t="s">
        <v>41</v>
      </c>
      <c r="F38" s="30">
        <v>48611242.840000004</v>
      </c>
      <c r="G38" s="134">
        <v>2257192.8400000003</v>
      </c>
      <c r="H38" s="31">
        <v>46354050</v>
      </c>
      <c r="I38" s="154"/>
      <c r="J38" s="134"/>
      <c r="K38" s="29">
        <v>46354050</v>
      </c>
      <c r="L38" s="154"/>
      <c r="M38" s="216" t="s">
        <v>424</v>
      </c>
    </row>
    <row r="39" spans="1:13" ht="54" customHeight="1" x14ac:dyDescent="0.25">
      <c r="A39" s="215"/>
      <c r="B39" s="180"/>
      <c r="C39" s="340"/>
      <c r="D39" s="180"/>
      <c r="E39" s="19" t="s">
        <v>42</v>
      </c>
      <c r="F39" s="30">
        <v>48611242.840000004</v>
      </c>
      <c r="G39" s="30">
        <v>2257192.8400000003</v>
      </c>
      <c r="H39" s="31">
        <v>46354050</v>
      </c>
      <c r="I39" s="154"/>
      <c r="J39" s="134"/>
      <c r="K39" s="29">
        <v>46354050</v>
      </c>
      <c r="L39" s="154"/>
      <c r="M39" s="216"/>
    </row>
    <row r="40" spans="1:13" ht="50.25" customHeight="1" x14ac:dyDescent="0.25">
      <c r="A40" s="215" t="s">
        <v>419</v>
      </c>
      <c r="B40" s="189" t="s">
        <v>189</v>
      </c>
      <c r="C40" s="180" t="s">
        <v>410</v>
      </c>
      <c r="D40" s="180"/>
      <c r="E40" s="145" t="s">
        <v>41</v>
      </c>
      <c r="F40" s="30">
        <f>F41</f>
        <v>506833152</v>
      </c>
      <c r="G40" s="30"/>
      <c r="H40" s="30">
        <f t="shared" ref="H40" si="1">H41</f>
        <v>10371840</v>
      </c>
      <c r="I40" s="30"/>
      <c r="J40" s="30">
        <f t="shared" ref="J40:K40" si="2">J41</f>
        <v>1358630</v>
      </c>
      <c r="K40" s="30">
        <f t="shared" si="2"/>
        <v>9013210</v>
      </c>
      <c r="L40" s="30"/>
      <c r="M40" s="216" t="s">
        <v>477</v>
      </c>
    </row>
    <row r="41" spans="1:13" ht="84" customHeight="1" x14ac:dyDescent="0.25">
      <c r="A41" s="215"/>
      <c r="B41" s="189"/>
      <c r="C41" s="180"/>
      <c r="D41" s="180"/>
      <c r="E41" s="145" t="s">
        <v>42</v>
      </c>
      <c r="F41" s="30">
        <f>506833152</f>
        <v>506833152</v>
      </c>
      <c r="G41" s="30"/>
      <c r="H41" s="30">
        <f t="shared" ref="H41" si="3">I41+J41+K41+L41</f>
        <v>10371840</v>
      </c>
      <c r="I41" s="30"/>
      <c r="J41" s="134">
        <f>8565+1350065</f>
        <v>1358630</v>
      </c>
      <c r="K41" s="29">
        <v>9013210</v>
      </c>
      <c r="L41" s="30"/>
      <c r="M41" s="216"/>
    </row>
    <row r="42" spans="1:13" ht="41.25" customHeight="1" x14ac:dyDescent="0.25">
      <c r="A42" s="187" t="s">
        <v>406</v>
      </c>
      <c r="B42" s="188" t="s">
        <v>407</v>
      </c>
      <c r="C42" s="180" t="s">
        <v>408</v>
      </c>
      <c r="D42" s="180"/>
      <c r="E42" s="137" t="s">
        <v>41</v>
      </c>
      <c r="F42" s="134">
        <f>F43</f>
        <v>278667190</v>
      </c>
      <c r="G42" s="134"/>
      <c r="H42" s="134">
        <f t="shared" ref="H42" si="4">H43</f>
        <v>9000000</v>
      </c>
      <c r="I42" s="131"/>
      <c r="J42" s="131">
        <f t="shared" ref="J42" si="5">J43</f>
        <v>9000000</v>
      </c>
      <c r="K42" s="131"/>
      <c r="L42" s="131"/>
      <c r="M42" s="216" t="s">
        <v>445</v>
      </c>
    </row>
    <row r="43" spans="1:13" ht="84" customHeight="1" x14ac:dyDescent="0.25">
      <c r="A43" s="187"/>
      <c r="B43" s="189"/>
      <c r="C43" s="180"/>
      <c r="D43" s="180"/>
      <c r="E43" s="137" t="s">
        <v>77</v>
      </c>
      <c r="F43" s="134">
        <f>278667190</f>
        <v>278667190</v>
      </c>
      <c r="G43" s="131"/>
      <c r="H43" s="30">
        <f t="shared" ref="H43" si="6">I43+J43+K43+L43</f>
        <v>9000000</v>
      </c>
      <c r="I43" s="131"/>
      <c r="J43" s="131">
        <v>9000000</v>
      </c>
      <c r="K43" s="131"/>
      <c r="L43" s="131"/>
      <c r="M43" s="216"/>
    </row>
    <row r="44" spans="1:13" ht="42.75" customHeight="1" x14ac:dyDescent="0.25">
      <c r="A44" s="187" t="s">
        <v>234</v>
      </c>
      <c r="B44" s="179" t="s">
        <v>235</v>
      </c>
      <c r="C44" s="340"/>
      <c r="D44" s="180" t="s">
        <v>80</v>
      </c>
      <c r="E44" s="20" t="s">
        <v>41</v>
      </c>
      <c r="F44" s="134"/>
      <c r="G44" s="131"/>
      <c r="H44" s="31">
        <f t="shared" ref="H44:H45" si="7">I44+J44+K44+L44</f>
        <v>617401</v>
      </c>
      <c r="I44" s="131">
        <v>617401</v>
      </c>
      <c r="J44" s="143"/>
      <c r="K44" s="131"/>
      <c r="L44" s="131"/>
      <c r="M44" s="376" t="s">
        <v>217</v>
      </c>
    </row>
    <row r="45" spans="1:13" ht="40.5" customHeight="1" x14ac:dyDescent="0.25">
      <c r="A45" s="187"/>
      <c r="B45" s="217"/>
      <c r="C45" s="340"/>
      <c r="D45" s="180"/>
      <c r="E45" s="20" t="s">
        <v>77</v>
      </c>
      <c r="F45" s="134"/>
      <c r="G45" s="131"/>
      <c r="H45" s="31">
        <f t="shared" si="7"/>
        <v>617401</v>
      </c>
      <c r="I45" s="131">
        <v>617401</v>
      </c>
      <c r="J45" s="143"/>
      <c r="K45" s="131"/>
      <c r="L45" s="131"/>
      <c r="M45" s="376"/>
    </row>
    <row r="46" spans="1:13" s="4" customFormat="1" ht="114.75" customHeight="1" x14ac:dyDescent="0.25">
      <c r="A46" s="118" t="s">
        <v>0</v>
      </c>
      <c r="B46" s="84" t="s">
        <v>190</v>
      </c>
      <c r="C46" s="85">
        <v>2018</v>
      </c>
      <c r="D46" s="84" t="s">
        <v>1</v>
      </c>
      <c r="E46" s="20" t="s">
        <v>77</v>
      </c>
      <c r="F46" s="134"/>
      <c r="G46" s="31"/>
      <c r="H46" s="31"/>
      <c r="I46" s="29"/>
      <c r="J46" s="131"/>
      <c r="K46" s="29"/>
      <c r="L46" s="29"/>
      <c r="M46" s="122" t="s">
        <v>218</v>
      </c>
    </row>
    <row r="47" spans="1:13" ht="23.25" customHeight="1" x14ac:dyDescent="0.25">
      <c r="A47" s="378" t="s">
        <v>76</v>
      </c>
      <c r="B47" s="379"/>
      <c r="C47" s="379"/>
      <c r="D47" s="379"/>
      <c r="E47" s="379"/>
      <c r="F47" s="379"/>
      <c r="G47" s="379"/>
      <c r="H47" s="379"/>
      <c r="I47" s="379"/>
      <c r="J47" s="379"/>
      <c r="K47" s="379"/>
      <c r="L47" s="379"/>
      <c r="M47" s="380"/>
    </row>
    <row r="48" spans="1:13" ht="226.5" customHeight="1" x14ac:dyDescent="0.25">
      <c r="A48" s="215" t="s">
        <v>204</v>
      </c>
      <c r="B48" s="179" t="s">
        <v>216</v>
      </c>
      <c r="C48" s="179" t="s">
        <v>36</v>
      </c>
      <c r="D48" s="375" t="s">
        <v>50</v>
      </c>
      <c r="E48" s="20" t="s">
        <v>41</v>
      </c>
      <c r="F48" s="134">
        <v>51196223.18</v>
      </c>
      <c r="G48" s="30">
        <v>15809009.18</v>
      </c>
      <c r="H48" s="32">
        <v>35387214</v>
      </c>
      <c r="I48" s="154"/>
      <c r="J48" s="30">
        <v>35387214</v>
      </c>
      <c r="K48" s="154"/>
      <c r="L48" s="30"/>
      <c r="M48" s="288" t="s">
        <v>508</v>
      </c>
    </row>
    <row r="49" spans="1:13" ht="209.25" customHeight="1" x14ac:dyDescent="0.25">
      <c r="A49" s="215"/>
      <c r="B49" s="179"/>
      <c r="C49" s="179"/>
      <c r="D49" s="375"/>
      <c r="E49" s="20" t="s">
        <v>45</v>
      </c>
      <c r="F49" s="134">
        <v>51196223.18</v>
      </c>
      <c r="G49" s="30">
        <v>15809009.18</v>
      </c>
      <c r="H49" s="32">
        <v>35387214</v>
      </c>
      <c r="I49" s="154"/>
      <c r="J49" s="29">
        <v>35387214</v>
      </c>
      <c r="K49" s="154"/>
      <c r="L49" s="29"/>
      <c r="M49" s="377"/>
    </row>
    <row r="50" spans="1:13" ht="96.75" customHeight="1" x14ac:dyDescent="0.25">
      <c r="A50" s="118" t="s">
        <v>365</v>
      </c>
      <c r="B50" s="84" t="s">
        <v>178</v>
      </c>
      <c r="C50" s="85">
        <v>2015</v>
      </c>
      <c r="D50" s="84" t="s">
        <v>80</v>
      </c>
      <c r="E50" s="20" t="s">
        <v>77</v>
      </c>
      <c r="F50" s="134"/>
      <c r="G50" s="31"/>
      <c r="H50" s="32"/>
      <c r="I50" s="33"/>
      <c r="J50" s="33"/>
      <c r="K50" s="33"/>
      <c r="L50" s="33"/>
      <c r="M50" s="123" t="s">
        <v>219</v>
      </c>
    </row>
    <row r="51" spans="1:13" ht="100.5" customHeight="1" x14ac:dyDescent="0.25">
      <c r="A51" s="169" t="s">
        <v>366</v>
      </c>
      <c r="B51" s="84" t="s">
        <v>179</v>
      </c>
      <c r="C51" s="85">
        <v>2015</v>
      </c>
      <c r="D51" s="84" t="s">
        <v>83</v>
      </c>
      <c r="E51" s="20" t="s">
        <v>77</v>
      </c>
      <c r="F51" s="134"/>
      <c r="G51" s="31"/>
      <c r="H51" s="32"/>
      <c r="I51" s="33"/>
      <c r="J51" s="33"/>
      <c r="K51" s="33"/>
      <c r="L51" s="33"/>
      <c r="M51" s="172" t="s">
        <v>476</v>
      </c>
    </row>
    <row r="52" spans="1:13" ht="123.75" customHeight="1" x14ac:dyDescent="0.25">
      <c r="A52" s="118" t="s">
        <v>367</v>
      </c>
      <c r="B52" s="84" t="s">
        <v>180</v>
      </c>
      <c r="C52" s="85">
        <v>2016</v>
      </c>
      <c r="D52" s="84" t="s">
        <v>84</v>
      </c>
      <c r="E52" s="20" t="s">
        <v>77</v>
      </c>
      <c r="F52" s="134"/>
      <c r="G52" s="31"/>
      <c r="H52" s="32"/>
      <c r="I52" s="33"/>
      <c r="J52" s="33"/>
      <c r="K52" s="33"/>
      <c r="L52" s="33"/>
      <c r="M52" s="123" t="s">
        <v>220</v>
      </c>
    </row>
    <row r="53" spans="1:13" ht="114.75" customHeight="1" x14ac:dyDescent="0.25">
      <c r="A53" s="118" t="s">
        <v>368</v>
      </c>
      <c r="B53" s="84" t="s">
        <v>181</v>
      </c>
      <c r="C53" s="85">
        <v>2015</v>
      </c>
      <c r="D53" s="84" t="s">
        <v>85</v>
      </c>
      <c r="E53" s="20" t="s">
        <v>77</v>
      </c>
      <c r="F53" s="134"/>
      <c r="G53" s="31"/>
      <c r="H53" s="32"/>
      <c r="I53" s="33"/>
      <c r="J53" s="33"/>
      <c r="K53" s="33"/>
      <c r="L53" s="33"/>
      <c r="M53" s="123" t="s">
        <v>233</v>
      </c>
    </row>
    <row r="54" spans="1:13" ht="92.25" customHeight="1" x14ac:dyDescent="0.25">
      <c r="A54" s="118" t="s">
        <v>86</v>
      </c>
      <c r="B54" s="84" t="s">
        <v>182</v>
      </c>
      <c r="C54" s="85">
        <v>2017</v>
      </c>
      <c r="D54" s="84" t="s">
        <v>87</v>
      </c>
      <c r="E54" s="20" t="s">
        <v>77</v>
      </c>
      <c r="F54" s="134"/>
      <c r="G54" s="31"/>
      <c r="H54" s="32"/>
      <c r="I54" s="33"/>
      <c r="J54" s="33"/>
      <c r="K54" s="33"/>
      <c r="L54" s="33"/>
      <c r="M54" s="123" t="s">
        <v>221</v>
      </c>
    </row>
    <row r="55" spans="1:13" ht="100.5" customHeight="1" x14ac:dyDescent="0.25">
      <c r="A55" s="118" t="s">
        <v>369</v>
      </c>
      <c r="B55" s="84" t="s">
        <v>183</v>
      </c>
      <c r="C55" s="85">
        <v>2016</v>
      </c>
      <c r="D55" s="84" t="s">
        <v>88</v>
      </c>
      <c r="E55" s="20" t="s">
        <v>77</v>
      </c>
      <c r="F55" s="134"/>
      <c r="G55" s="31"/>
      <c r="H55" s="32"/>
      <c r="I55" s="33"/>
      <c r="J55" s="33"/>
      <c r="K55" s="33"/>
      <c r="L55" s="33"/>
      <c r="M55" s="123" t="s">
        <v>222</v>
      </c>
    </row>
    <row r="56" spans="1:13" ht="140.25" customHeight="1" x14ac:dyDescent="0.25">
      <c r="A56" s="118" t="s">
        <v>363</v>
      </c>
      <c r="B56" s="84" t="s">
        <v>193</v>
      </c>
      <c r="C56" s="85">
        <v>2017</v>
      </c>
      <c r="D56" s="84" t="s">
        <v>89</v>
      </c>
      <c r="E56" s="20" t="s">
        <v>77</v>
      </c>
      <c r="F56" s="134"/>
      <c r="G56" s="31"/>
      <c r="H56" s="32"/>
      <c r="I56" s="33"/>
      <c r="J56" s="33"/>
      <c r="K56" s="33"/>
      <c r="L56" s="33"/>
      <c r="M56" s="123" t="s">
        <v>223</v>
      </c>
    </row>
    <row r="57" spans="1:13" ht="78.75" customHeight="1" x14ac:dyDescent="0.25">
      <c r="A57" s="118" t="s">
        <v>5</v>
      </c>
      <c r="B57" s="84" t="s">
        <v>194</v>
      </c>
      <c r="C57" s="83">
        <v>2018</v>
      </c>
      <c r="D57" s="84" t="s">
        <v>91</v>
      </c>
      <c r="E57" s="20" t="s">
        <v>77</v>
      </c>
      <c r="F57" s="134"/>
      <c r="G57" s="31"/>
      <c r="H57" s="32"/>
      <c r="I57" s="29"/>
      <c r="J57" s="131"/>
      <c r="K57" s="29"/>
      <c r="L57" s="29"/>
      <c r="M57" s="123" t="s">
        <v>224</v>
      </c>
    </row>
    <row r="58" spans="1:13" ht="108" customHeight="1" x14ac:dyDescent="0.25">
      <c r="A58" s="169" t="s">
        <v>364</v>
      </c>
      <c r="B58" s="84" t="s">
        <v>191</v>
      </c>
      <c r="C58" s="83">
        <v>2015</v>
      </c>
      <c r="D58" s="84" t="s">
        <v>80</v>
      </c>
      <c r="E58" s="20" t="s">
        <v>77</v>
      </c>
      <c r="F58" s="134"/>
      <c r="G58" s="31"/>
      <c r="H58" s="32"/>
      <c r="I58" s="29"/>
      <c r="J58" s="131"/>
      <c r="K58" s="29"/>
      <c r="L58" s="29"/>
      <c r="M58" s="123" t="s">
        <v>388</v>
      </c>
    </row>
    <row r="59" spans="1:13" ht="181.5" customHeight="1" x14ac:dyDescent="0.25">
      <c r="A59" s="171" t="s">
        <v>25</v>
      </c>
      <c r="B59" s="84" t="s">
        <v>192</v>
      </c>
      <c r="C59" s="83">
        <v>2015</v>
      </c>
      <c r="D59" s="84" t="s">
        <v>80</v>
      </c>
      <c r="E59" s="20" t="s">
        <v>77</v>
      </c>
      <c r="F59" s="134"/>
      <c r="G59" s="31"/>
      <c r="H59" s="32"/>
      <c r="I59" s="29"/>
      <c r="J59" s="131"/>
      <c r="K59" s="29"/>
      <c r="L59" s="29"/>
      <c r="M59" s="123" t="s">
        <v>225</v>
      </c>
    </row>
    <row r="60" spans="1:13" ht="111.75" customHeight="1" x14ac:dyDescent="0.25">
      <c r="A60" s="118" t="s">
        <v>6</v>
      </c>
      <c r="B60" s="84">
        <v>14930</v>
      </c>
      <c r="C60" s="83">
        <v>2016</v>
      </c>
      <c r="D60" s="6" t="s">
        <v>2</v>
      </c>
      <c r="E60" s="20" t="s">
        <v>77</v>
      </c>
      <c r="F60" s="134"/>
      <c r="G60" s="31"/>
      <c r="H60" s="32"/>
      <c r="I60" s="29"/>
      <c r="J60" s="131"/>
      <c r="K60" s="29"/>
      <c r="L60" s="29"/>
      <c r="M60" s="123" t="s">
        <v>226</v>
      </c>
    </row>
    <row r="61" spans="1:13" ht="154.5" customHeight="1" x14ac:dyDescent="0.25">
      <c r="A61" s="215" t="s">
        <v>112</v>
      </c>
      <c r="B61" s="180" t="s">
        <v>184</v>
      </c>
      <c r="C61" s="359" t="s">
        <v>121</v>
      </c>
      <c r="D61" s="180" t="s">
        <v>21</v>
      </c>
      <c r="E61" s="64" t="s">
        <v>41</v>
      </c>
      <c r="F61" s="134">
        <v>211069901</v>
      </c>
      <c r="G61" s="31">
        <v>10111167.58</v>
      </c>
      <c r="H61" s="32">
        <f t="shared" ref="H61:H62" si="8">I61+J61+K61+L61</f>
        <v>211069901</v>
      </c>
      <c r="I61" s="134"/>
      <c r="J61" s="134">
        <v>37501204</v>
      </c>
      <c r="K61" s="134">
        <v>173568697</v>
      </c>
      <c r="L61" s="155"/>
      <c r="M61" s="288" t="s">
        <v>425</v>
      </c>
    </row>
    <row r="62" spans="1:13" ht="135" customHeight="1" x14ac:dyDescent="0.25">
      <c r="A62" s="215"/>
      <c r="B62" s="180"/>
      <c r="C62" s="361"/>
      <c r="D62" s="180"/>
      <c r="E62" s="64" t="s">
        <v>46</v>
      </c>
      <c r="F62" s="134">
        <v>211069901</v>
      </c>
      <c r="G62" s="31">
        <v>10111167.58</v>
      </c>
      <c r="H62" s="32">
        <f t="shared" si="8"/>
        <v>211069901</v>
      </c>
      <c r="I62" s="134">
        <v>0</v>
      </c>
      <c r="J62" s="134">
        <v>37501204</v>
      </c>
      <c r="K62" s="134">
        <v>173568697</v>
      </c>
      <c r="L62" s="155"/>
      <c r="M62" s="289"/>
    </row>
    <row r="63" spans="1:13" ht="24.75" customHeight="1" x14ac:dyDescent="0.25">
      <c r="A63" s="348" t="s">
        <v>12</v>
      </c>
      <c r="B63" s="349"/>
      <c r="C63" s="349"/>
      <c r="D63" s="349"/>
      <c r="E63" s="349"/>
      <c r="F63" s="349"/>
      <c r="G63" s="349"/>
      <c r="H63" s="349"/>
      <c r="I63" s="349"/>
      <c r="J63" s="349"/>
      <c r="K63" s="349"/>
      <c r="L63" s="349"/>
      <c r="M63" s="350"/>
    </row>
    <row r="64" spans="1:13" ht="47.25" customHeight="1" x14ac:dyDescent="0.25">
      <c r="A64" s="362" t="s">
        <v>165</v>
      </c>
      <c r="B64" s="247" t="s">
        <v>213</v>
      </c>
      <c r="C64" s="179" t="s">
        <v>36</v>
      </c>
      <c r="D64" s="178" t="s">
        <v>61</v>
      </c>
      <c r="E64" s="19" t="s">
        <v>41</v>
      </c>
      <c r="F64" s="30">
        <v>1668183085.9099998</v>
      </c>
      <c r="G64" s="30">
        <v>1506144346.1499999</v>
      </c>
      <c r="H64" s="32">
        <v>615997000</v>
      </c>
      <c r="I64" s="154">
        <f>I65+I66+I67</f>
        <v>162038700</v>
      </c>
      <c r="J64" s="134"/>
      <c r="K64" s="30"/>
      <c r="L64" s="30"/>
      <c r="M64" s="216" t="s">
        <v>446</v>
      </c>
    </row>
    <row r="65" spans="1:19" ht="78.75" customHeight="1" x14ac:dyDescent="0.25">
      <c r="A65" s="362"/>
      <c r="B65" s="248"/>
      <c r="C65" s="179"/>
      <c r="D65" s="178"/>
      <c r="E65" s="21" t="s">
        <v>78</v>
      </c>
      <c r="F65" s="30"/>
      <c r="G65" s="29"/>
      <c r="H65" s="32"/>
      <c r="I65" s="155"/>
      <c r="J65" s="131"/>
      <c r="K65" s="29"/>
      <c r="L65" s="29"/>
      <c r="M65" s="216"/>
    </row>
    <row r="66" spans="1:19" ht="131.25" customHeight="1" x14ac:dyDescent="0.25">
      <c r="A66" s="362"/>
      <c r="B66" s="248"/>
      <c r="C66" s="179"/>
      <c r="D66" s="178"/>
      <c r="E66" s="21" t="s">
        <v>79</v>
      </c>
      <c r="F66" s="30">
        <v>1554139024.8999999</v>
      </c>
      <c r="G66" s="30">
        <v>1392100285.1399999</v>
      </c>
      <c r="H66" s="32">
        <v>615997000</v>
      </c>
      <c r="I66" s="154">
        <v>162038700</v>
      </c>
      <c r="J66" s="134"/>
      <c r="K66" s="29"/>
      <c r="L66" s="29"/>
      <c r="M66" s="216"/>
    </row>
    <row r="67" spans="1:19" ht="192" customHeight="1" x14ac:dyDescent="0.25">
      <c r="A67" s="362"/>
      <c r="B67" s="249"/>
      <c r="C67" s="179"/>
      <c r="D67" s="178"/>
      <c r="E67" s="21" t="s">
        <v>42</v>
      </c>
      <c r="F67" s="30">
        <v>114044061.01000001</v>
      </c>
      <c r="G67" s="32">
        <v>114044061.01000001</v>
      </c>
      <c r="H67" s="32"/>
      <c r="I67" s="30"/>
      <c r="J67" s="134"/>
      <c r="K67" s="29"/>
      <c r="L67" s="29"/>
      <c r="M67" s="216"/>
    </row>
    <row r="68" spans="1:19" ht="142.5" customHeight="1" x14ac:dyDescent="0.25">
      <c r="A68" s="138" t="s">
        <v>7</v>
      </c>
      <c r="B68" s="84" t="s">
        <v>185</v>
      </c>
      <c r="C68" s="2">
        <v>2015</v>
      </c>
      <c r="D68" s="84" t="s">
        <v>90</v>
      </c>
      <c r="E68" s="20" t="s">
        <v>96</v>
      </c>
      <c r="F68" s="134"/>
      <c r="G68" s="31"/>
      <c r="H68" s="32"/>
      <c r="I68" s="29"/>
      <c r="J68" s="131"/>
      <c r="K68" s="29"/>
      <c r="L68" s="29"/>
      <c r="M68" s="124" t="s">
        <v>509</v>
      </c>
    </row>
    <row r="69" spans="1:19" ht="148.5" customHeight="1" x14ac:dyDescent="0.25">
      <c r="A69" s="117" t="s">
        <v>92</v>
      </c>
      <c r="B69" s="84" t="s">
        <v>186</v>
      </c>
      <c r="C69" s="16">
        <v>2015</v>
      </c>
      <c r="D69" s="84" t="s">
        <v>93</v>
      </c>
      <c r="E69" s="20" t="s">
        <v>96</v>
      </c>
      <c r="F69" s="134"/>
      <c r="G69" s="31"/>
      <c r="H69" s="32"/>
      <c r="I69" s="29"/>
      <c r="J69" s="131"/>
      <c r="K69" s="29"/>
      <c r="L69" s="29"/>
      <c r="M69" s="124" t="s">
        <v>227</v>
      </c>
    </row>
    <row r="70" spans="1:19" ht="377.25" customHeight="1" x14ac:dyDescent="0.25">
      <c r="A70" s="118" t="s">
        <v>94</v>
      </c>
      <c r="B70" s="84" t="s">
        <v>206</v>
      </c>
      <c r="C70" s="11">
        <v>2016</v>
      </c>
      <c r="D70" s="84" t="s">
        <v>95</v>
      </c>
      <c r="E70" s="20" t="s">
        <v>211</v>
      </c>
      <c r="F70" s="134"/>
      <c r="G70" s="31"/>
      <c r="H70" s="32">
        <f t="shared" ref="H70" si="9">I70+J70+K70+L70</f>
        <v>481949000</v>
      </c>
      <c r="I70" s="131">
        <v>481949000</v>
      </c>
      <c r="J70" s="143"/>
      <c r="K70" s="29"/>
      <c r="L70" s="29"/>
      <c r="M70" s="124" t="s">
        <v>228</v>
      </c>
    </row>
    <row r="71" spans="1:19" ht="198.75" customHeight="1" x14ac:dyDescent="0.25">
      <c r="A71" s="362" t="s">
        <v>122</v>
      </c>
      <c r="B71" s="180" t="s">
        <v>108</v>
      </c>
      <c r="C71" s="180">
        <v>2018</v>
      </c>
      <c r="D71" s="180" t="s">
        <v>109</v>
      </c>
      <c r="E71" s="370" t="s">
        <v>110</v>
      </c>
      <c r="F71" s="224"/>
      <c r="G71" s="276"/>
      <c r="H71" s="396"/>
      <c r="I71" s="222"/>
      <c r="J71" s="222"/>
      <c r="K71" s="222"/>
      <c r="L71" s="222"/>
      <c r="M71" s="369" t="s">
        <v>447</v>
      </c>
    </row>
    <row r="72" spans="1:19" ht="188.25" customHeight="1" x14ac:dyDescent="0.25">
      <c r="A72" s="362"/>
      <c r="B72" s="180"/>
      <c r="C72" s="180"/>
      <c r="D72" s="180"/>
      <c r="E72" s="371"/>
      <c r="F72" s="224"/>
      <c r="G72" s="277"/>
      <c r="H72" s="397"/>
      <c r="I72" s="223"/>
      <c r="J72" s="223"/>
      <c r="K72" s="223"/>
      <c r="L72" s="223"/>
      <c r="M72" s="369"/>
    </row>
    <row r="73" spans="1:19" s="5" customFormat="1" ht="22.5" customHeight="1" x14ac:dyDescent="0.25">
      <c r="A73" s="363" t="s">
        <v>14</v>
      </c>
      <c r="B73" s="364"/>
      <c r="C73" s="364"/>
      <c r="D73" s="364"/>
      <c r="E73" s="364"/>
      <c r="F73" s="364"/>
      <c r="G73" s="364"/>
      <c r="H73" s="364"/>
      <c r="I73" s="364"/>
      <c r="J73" s="364"/>
      <c r="K73" s="364"/>
      <c r="L73" s="364"/>
      <c r="M73" s="365"/>
      <c r="N73" s="3"/>
      <c r="O73" s="3"/>
      <c r="P73" s="3"/>
      <c r="Q73" s="3"/>
      <c r="R73" s="3"/>
      <c r="S73" s="3"/>
    </row>
    <row r="74" spans="1:19" ht="106.5" customHeight="1" x14ac:dyDescent="0.25">
      <c r="A74" s="215" t="s">
        <v>370</v>
      </c>
      <c r="B74" s="180" t="s">
        <v>214</v>
      </c>
      <c r="C74" s="180" t="s">
        <v>82</v>
      </c>
      <c r="D74" s="180" t="s">
        <v>49</v>
      </c>
      <c r="E74" s="20" t="s">
        <v>41</v>
      </c>
      <c r="F74" s="134">
        <v>214834013.91</v>
      </c>
      <c r="G74" s="134">
        <v>214834013.91</v>
      </c>
      <c r="H74" s="31">
        <v>158314322</v>
      </c>
      <c r="I74" s="154">
        <v>158314322</v>
      </c>
      <c r="J74" s="134"/>
      <c r="K74" s="134"/>
      <c r="L74" s="134"/>
      <c r="M74" s="184" t="s">
        <v>502</v>
      </c>
    </row>
    <row r="75" spans="1:19" ht="88.5" customHeight="1" x14ac:dyDescent="0.25">
      <c r="A75" s="215"/>
      <c r="B75" s="180"/>
      <c r="C75" s="180"/>
      <c r="D75" s="180"/>
      <c r="E75" s="20" t="s">
        <v>196</v>
      </c>
      <c r="F75" s="134">
        <v>180900715.63999999</v>
      </c>
      <c r="G75" s="134">
        <v>180900715.63999999</v>
      </c>
      <c r="H75" s="31">
        <v>129034200</v>
      </c>
      <c r="I75" s="154">
        <v>129034200</v>
      </c>
      <c r="J75" s="134"/>
      <c r="K75" s="134"/>
      <c r="L75" s="134"/>
      <c r="M75" s="185"/>
    </row>
    <row r="76" spans="1:19" ht="108.75" customHeight="1" x14ac:dyDescent="0.25">
      <c r="A76" s="215"/>
      <c r="B76" s="180"/>
      <c r="C76" s="180"/>
      <c r="D76" s="180"/>
      <c r="E76" s="20" t="s">
        <v>81</v>
      </c>
      <c r="F76" s="134">
        <v>7509370.5300000003</v>
      </c>
      <c r="G76" s="75">
        <v>7509370.5300000003</v>
      </c>
      <c r="H76" s="31">
        <v>14074700</v>
      </c>
      <c r="I76" s="154">
        <v>14074700</v>
      </c>
      <c r="J76" s="134"/>
      <c r="K76" s="29"/>
      <c r="L76" s="29"/>
      <c r="M76" s="185"/>
    </row>
    <row r="77" spans="1:19" ht="114.75" customHeight="1" x14ac:dyDescent="0.25">
      <c r="A77" s="215"/>
      <c r="B77" s="180"/>
      <c r="C77" s="180"/>
      <c r="D77" s="180"/>
      <c r="E77" s="20" t="s">
        <v>47</v>
      </c>
      <c r="F77" s="134">
        <v>26423927.740000002</v>
      </c>
      <c r="G77" s="31">
        <v>26423927.740000002</v>
      </c>
      <c r="H77" s="31">
        <v>15205422</v>
      </c>
      <c r="I77" s="134">
        <v>15205422</v>
      </c>
      <c r="J77" s="159"/>
      <c r="K77" s="29"/>
      <c r="L77" s="29"/>
      <c r="M77" s="186"/>
    </row>
    <row r="78" spans="1:19" ht="137.25" customHeight="1" x14ac:dyDescent="0.25">
      <c r="A78" s="219" t="s">
        <v>371</v>
      </c>
      <c r="B78" s="247">
        <v>300</v>
      </c>
      <c r="C78" s="247" t="s">
        <v>125</v>
      </c>
      <c r="D78" s="247" t="s">
        <v>126</v>
      </c>
      <c r="E78" s="20" t="s">
        <v>41</v>
      </c>
      <c r="F78" s="134">
        <v>482002860</v>
      </c>
      <c r="G78" s="31"/>
      <c r="H78" s="31">
        <f t="shared" ref="H78:H89" si="10">I78+J78+K78+L78</f>
        <v>16066762</v>
      </c>
      <c r="I78" s="129"/>
      <c r="J78" s="129">
        <v>8033381</v>
      </c>
      <c r="K78" s="129">
        <v>8033381</v>
      </c>
      <c r="L78" s="129"/>
      <c r="M78" s="266" t="s">
        <v>510</v>
      </c>
    </row>
    <row r="79" spans="1:19" ht="65.25" customHeight="1" x14ac:dyDescent="0.25">
      <c r="A79" s="220"/>
      <c r="B79" s="248"/>
      <c r="C79" s="248"/>
      <c r="D79" s="248"/>
      <c r="E79" s="20" t="s">
        <v>81</v>
      </c>
      <c r="F79" s="134">
        <v>457902717</v>
      </c>
      <c r="G79" s="31"/>
      <c r="H79" s="31"/>
      <c r="I79" s="129"/>
      <c r="J79" s="129"/>
      <c r="K79" s="129"/>
      <c r="L79" s="34"/>
      <c r="M79" s="267"/>
    </row>
    <row r="80" spans="1:19" ht="127.5" customHeight="1" x14ac:dyDescent="0.25">
      <c r="A80" s="221"/>
      <c r="B80" s="249"/>
      <c r="C80" s="249"/>
      <c r="D80" s="249"/>
      <c r="E80" s="20" t="s">
        <v>47</v>
      </c>
      <c r="F80" s="134">
        <v>24100143</v>
      </c>
      <c r="G80" s="31"/>
      <c r="H80" s="31">
        <f t="shared" si="10"/>
        <v>16066762</v>
      </c>
      <c r="I80" s="129"/>
      <c r="J80" s="129">
        <v>8033381</v>
      </c>
      <c r="K80" s="129">
        <v>8033381</v>
      </c>
      <c r="L80" s="34"/>
      <c r="M80" s="347"/>
    </row>
    <row r="81" spans="1:13" ht="72.75" customHeight="1" x14ac:dyDescent="0.25">
      <c r="A81" s="219" t="s">
        <v>131</v>
      </c>
      <c r="B81" s="247">
        <v>124</v>
      </c>
      <c r="C81" s="247" t="s">
        <v>133</v>
      </c>
      <c r="D81" s="247" t="s">
        <v>171</v>
      </c>
      <c r="E81" s="78" t="s">
        <v>41</v>
      </c>
      <c r="F81" s="131">
        <v>91669640</v>
      </c>
      <c r="G81" s="37"/>
      <c r="H81" s="31">
        <v>3142430</v>
      </c>
      <c r="I81" s="129"/>
      <c r="J81" s="129">
        <v>3142430</v>
      </c>
      <c r="K81" s="34"/>
      <c r="L81" s="154"/>
      <c r="M81" s="266" t="s">
        <v>478</v>
      </c>
    </row>
    <row r="82" spans="1:13" ht="71.25" customHeight="1" x14ac:dyDescent="0.25">
      <c r="A82" s="220"/>
      <c r="B82" s="248"/>
      <c r="C82" s="248"/>
      <c r="D82" s="248"/>
      <c r="E82" s="20" t="s">
        <v>81</v>
      </c>
      <c r="F82" s="129"/>
      <c r="G82" s="132"/>
      <c r="H82" s="31"/>
      <c r="I82" s="129"/>
      <c r="J82" s="129"/>
      <c r="K82" s="34"/>
      <c r="L82" s="154"/>
      <c r="M82" s="267"/>
    </row>
    <row r="83" spans="1:13" ht="296.25" customHeight="1" x14ac:dyDescent="0.25">
      <c r="A83" s="221"/>
      <c r="B83" s="249"/>
      <c r="C83" s="249"/>
      <c r="D83" s="249"/>
      <c r="E83" s="20" t="s">
        <v>47</v>
      </c>
      <c r="F83" s="134">
        <v>91669640</v>
      </c>
      <c r="G83" s="31"/>
      <c r="H83" s="31">
        <v>3142430</v>
      </c>
      <c r="I83" s="131"/>
      <c r="J83" s="131">
        <v>3142430</v>
      </c>
      <c r="K83" s="35"/>
      <c r="L83" s="154"/>
      <c r="M83" s="268"/>
    </row>
    <row r="84" spans="1:13" ht="46.5" customHeight="1" x14ac:dyDescent="0.25">
      <c r="A84" s="219" t="s">
        <v>132</v>
      </c>
      <c r="B84" s="247">
        <v>300</v>
      </c>
      <c r="C84" s="247" t="s">
        <v>31</v>
      </c>
      <c r="D84" s="247" t="s">
        <v>33</v>
      </c>
      <c r="E84" s="20" t="s">
        <v>41</v>
      </c>
      <c r="F84" s="134">
        <v>482002860</v>
      </c>
      <c r="G84" s="31"/>
      <c r="H84" s="31">
        <f t="shared" si="10"/>
        <v>16066762</v>
      </c>
      <c r="I84" s="129"/>
      <c r="J84" s="129"/>
      <c r="K84" s="129">
        <f>K86</f>
        <v>8033381</v>
      </c>
      <c r="L84" s="154">
        <f>L85+L86</f>
        <v>8033381</v>
      </c>
      <c r="M84" s="266" t="s">
        <v>449</v>
      </c>
    </row>
    <row r="85" spans="1:13" ht="104.25" customHeight="1" x14ac:dyDescent="0.25">
      <c r="A85" s="220"/>
      <c r="B85" s="248"/>
      <c r="C85" s="248"/>
      <c r="D85" s="248"/>
      <c r="E85" s="20" t="s">
        <v>81</v>
      </c>
      <c r="F85" s="134">
        <v>457902717</v>
      </c>
      <c r="G85" s="31"/>
      <c r="H85" s="31"/>
      <c r="I85" s="129"/>
      <c r="J85" s="129"/>
      <c r="K85" s="129"/>
      <c r="L85" s="155"/>
      <c r="M85" s="267"/>
    </row>
    <row r="86" spans="1:13" ht="81.75" customHeight="1" x14ac:dyDescent="0.25">
      <c r="A86" s="221"/>
      <c r="B86" s="249"/>
      <c r="C86" s="249"/>
      <c r="D86" s="249"/>
      <c r="E86" s="20" t="s">
        <v>47</v>
      </c>
      <c r="F86" s="154">
        <v>24100143</v>
      </c>
      <c r="G86" s="160"/>
      <c r="H86" s="31">
        <f t="shared" si="10"/>
        <v>16066762</v>
      </c>
      <c r="I86" s="131"/>
      <c r="J86" s="131"/>
      <c r="K86" s="131">
        <v>8033381</v>
      </c>
      <c r="L86" s="154">
        <v>8033381</v>
      </c>
      <c r="M86" s="268"/>
    </row>
    <row r="87" spans="1:13" ht="65.25" customHeight="1" x14ac:dyDescent="0.25">
      <c r="A87" s="298" t="s">
        <v>127</v>
      </c>
      <c r="B87" s="232">
        <v>80</v>
      </c>
      <c r="C87" s="232" t="s">
        <v>129</v>
      </c>
      <c r="D87" s="232" t="s">
        <v>170</v>
      </c>
      <c r="E87" s="20" t="s">
        <v>41</v>
      </c>
      <c r="F87" s="131">
        <v>116982444</v>
      </c>
      <c r="G87" s="37"/>
      <c r="H87" s="31">
        <f t="shared" si="10"/>
        <v>5849123</v>
      </c>
      <c r="I87" s="131"/>
      <c r="J87" s="131">
        <f>J88+J89</f>
        <v>5849123</v>
      </c>
      <c r="K87" s="155"/>
      <c r="L87" s="36"/>
      <c r="M87" s="266" t="s">
        <v>479</v>
      </c>
    </row>
    <row r="88" spans="1:13" ht="126" customHeight="1" x14ac:dyDescent="0.25">
      <c r="A88" s="299"/>
      <c r="B88" s="304"/>
      <c r="C88" s="304"/>
      <c r="D88" s="304"/>
      <c r="E88" s="20" t="s">
        <v>123</v>
      </c>
      <c r="F88" s="131">
        <v>111133321</v>
      </c>
      <c r="G88" s="132"/>
      <c r="H88" s="31"/>
      <c r="I88" s="129"/>
      <c r="J88" s="129"/>
      <c r="K88" s="155"/>
      <c r="L88" s="55"/>
      <c r="M88" s="267"/>
    </row>
    <row r="89" spans="1:13" ht="61.5" customHeight="1" x14ac:dyDescent="0.25">
      <c r="A89" s="299"/>
      <c r="B89" s="304"/>
      <c r="C89" s="304"/>
      <c r="D89" s="304"/>
      <c r="E89" s="317" t="s">
        <v>47</v>
      </c>
      <c r="F89" s="307">
        <v>5849123</v>
      </c>
      <c r="G89" s="222"/>
      <c r="H89" s="276">
        <f t="shared" si="10"/>
        <v>5849123</v>
      </c>
      <c r="I89" s="222"/>
      <c r="J89" s="222">
        <v>5849123</v>
      </c>
      <c r="K89" s="313"/>
      <c r="L89" s="222"/>
      <c r="M89" s="267"/>
    </row>
    <row r="90" spans="1:13" ht="45" customHeight="1" x14ac:dyDescent="0.25">
      <c r="A90" s="300"/>
      <c r="B90" s="233"/>
      <c r="C90" s="233"/>
      <c r="D90" s="233"/>
      <c r="E90" s="318"/>
      <c r="F90" s="308"/>
      <c r="G90" s="223"/>
      <c r="H90" s="277"/>
      <c r="I90" s="223"/>
      <c r="J90" s="223"/>
      <c r="K90" s="314"/>
      <c r="L90" s="223"/>
      <c r="M90" s="268"/>
    </row>
    <row r="91" spans="1:13" ht="58.5" customHeight="1" x14ac:dyDescent="0.25">
      <c r="A91" s="385" t="s">
        <v>128</v>
      </c>
      <c r="B91" s="232">
        <v>40</v>
      </c>
      <c r="C91" s="232" t="s">
        <v>130</v>
      </c>
      <c r="D91" s="232" t="s">
        <v>448</v>
      </c>
      <c r="E91" s="78" t="s">
        <v>41</v>
      </c>
      <c r="F91" s="131">
        <v>60107637</v>
      </c>
      <c r="G91" s="37"/>
      <c r="H91" s="131">
        <f t="shared" ref="H91:H99" si="11">I91+J91+K91+L91</f>
        <v>60107637</v>
      </c>
      <c r="I91" s="131">
        <v>60107637</v>
      </c>
      <c r="J91" s="143"/>
      <c r="K91" s="131"/>
      <c r="L91" s="36"/>
      <c r="M91" s="266" t="s">
        <v>503</v>
      </c>
    </row>
    <row r="92" spans="1:13" ht="96" customHeight="1" x14ac:dyDescent="0.25">
      <c r="A92" s="386"/>
      <c r="B92" s="304"/>
      <c r="C92" s="304"/>
      <c r="D92" s="304"/>
      <c r="E92" s="20" t="s">
        <v>123</v>
      </c>
      <c r="F92" s="131">
        <v>57102255</v>
      </c>
      <c r="G92" s="37"/>
      <c r="H92" s="131">
        <f t="shared" si="11"/>
        <v>57102255</v>
      </c>
      <c r="I92" s="131">
        <v>57102255</v>
      </c>
      <c r="J92" s="143"/>
      <c r="K92" s="131"/>
      <c r="L92" s="36"/>
      <c r="M92" s="267"/>
    </row>
    <row r="93" spans="1:13" ht="86.25" customHeight="1" x14ac:dyDescent="0.25">
      <c r="A93" s="387"/>
      <c r="B93" s="233"/>
      <c r="C93" s="233"/>
      <c r="D93" s="233"/>
      <c r="E93" s="20" t="s">
        <v>47</v>
      </c>
      <c r="F93" s="134">
        <v>3005382</v>
      </c>
      <c r="G93" s="31"/>
      <c r="H93" s="131">
        <f>I93+J93+K93+L93</f>
        <v>3005382</v>
      </c>
      <c r="I93" s="131">
        <v>3005382</v>
      </c>
      <c r="J93" s="143"/>
      <c r="K93" s="131"/>
      <c r="L93" s="36"/>
      <c r="M93" s="268"/>
    </row>
    <row r="94" spans="1:13" ht="64.5" customHeight="1" x14ac:dyDescent="0.25">
      <c r="A94" s="219" t="s">
        <v>134</v>
      </c>
      <c r="B94" s="181">
        <v>825</v>
      </c>
      <c r="C94" s="181" t="s">
        <v>431</v>
      </c>
      <c r="D94" s="181" t="s">
        <v>32</v>
      </c>
      <c r="E94" s="20" t="s">
        <v>41</v>
      </c>
      <c r="F94" s="134">
        <v>807383907</v>
      </c>
      <c r="G94" s="31"/>
      <c r="H94" s="131">
        <f t="shared" si="11"/>
        <v>26912796</v>
      </c>
      <c r="I94" s="129"/>
      <c r="J94" s="129"/>
      <c r="K94" s="129">
        <f>K96</f>
        <v>13456398</v>
      </c>
      <c r="L94" s="154">
        <f>L95+L96</f>
        <v>13456398</v>
      </c>
      <c r="M94" s="310" t="s">
        <v>480</v>
      </c>
    </row>
    <row r="95" spans="1:13" ht="78.75" customHeight="1" x14ac:dyDescent="0.25">
      <c r="A95" s="220"/>
      <c r="B95" s="182"/>
      <c r="C95" s="182"/>
      <c r="D95" s="182"/>
      <c r="E95" s="20" t="s">
        <v>123</v>
      </c>
      <c r="F95" s="134">
        <v>767014713</v>
      </c>
      <c r="G95" s="31"/>
      <c r="H95" s="131"/>
      <c r="I95" s="129"/>
      <c r="J95" s="129"/>
      <c r="K95" s="129"/>
      <c r="L95" s="155"/>
      <c r="M95" s="311"/>
    </row>
    <row r="96" spans="1:13" ht="82.5" customHeight="1" x14ac:dyDescent="0.25">
      <c r="A96" s="221"/>
      <c r="B96" s="183"/>
      <c r="C96" s="183"/>
      <c r="D96" s="183"/>
      <c r="E96" s="20" t="s">
        <v>47</v>
      </c>
      <c r="F96" s="134">
        <v>40369194</v>
      </c>
      <c r="G96" s="31"/>
      <c r="H96" s="131">
        <f t="shared" si="11"/>
        <v>26912796</v>
      </c>
      <c r="I96" s="131"/>
      <c r="J96" s="131"/>
      <c r="K96" s="131">
        <v>13456398</v>
      </c>
      <c r="L96" s="154">
        <v>13456398</v>
      </c>
      <c r="M96" s="367"/>
    </row>
    <row r="97" spans="1:13" ht="103.5" customHeight="1" x14ac:dyDescent="0.25">
      <c r="A97" s="219" t="s">
        <v>135</v>
      </c>
      <c r="B97" s="181" t="s">
        <v>175</v>
      </c>
      <c r="C97" s="181" t="s">
        <v>432</v>
      </c>
      <c r="D97" s="181" t="s">
        <v>195</v>
      </c>
      <c r="E97" s="20" t="s">
        <v>41</v>
      </c>
      <c r="F97" s="134">
        <v>669486499</v>
      </c>
      <c r="G97" s="31"/>
      <c r="H97" s="131">
        <f t="shared" si="11"/>
        <v>22316216</v>
      </c>
      <c r="I97" s="129"/>
      <c r="J97" s="129"/>
      <c r="K97" s="34">
        <v>11158108</v>
      </c>
      <c r="L97" s="154">
        <f>L98+L99</f>
        <v>11158108</v>
      </c>
      <c r="M97" s="310" t="s">
        <v>481</v>
      </c>
    </row>
    <row r="98" spans="1:13" ht="82.5" customHeight="1" x14ac:dyDescent="0.25">
      <c r="A98" s="220"/>
      <c r="B98" s="182"/>
      <c r="C98" s="182"/>
      <c r="D98" s="182"/>
      <c r="E98" s="20" t="s">
        <v>123</v>
      </c>
      <c r="F98" s="134">
        <v>636012175</v>
      </c>
      <c r="G98" s="31"/>
      <c r="H98" s="131"/>
      <c r="I98" s="129"/>
      <c r="J98" s="129"/>
      <c r="K98" s="34"/>
      <c r="L98" s="155"/>
      <c r="M98" s="311"/>
    </row>
    <row r="99" spans="1:13" ht="60" customHeight="1" x14ac:dyDescent="0.25">
      <c r="A99" s="221"/>
      <c r="B99" s="183"/>
      <c r="C99" s="183"/>
      <c r="D99" s="183"/>
      <c r="E99" s="20" t="s">
        <v>47</v>
      </c>
      <c r="F99" s="134">
        <v>33474324</v>
      </c>
      <c r="G99" s="31"/>
      <c r="H99" s="131">
        <f t="shared" si="11"/>
        <v>22316216</v>
      </c>
      <c r="I99" s="131"/>
      <c r="J99" s="131"/>
      <c r="K99" s="35">
        <v>11158108</v>
      </c>
      <c r="L99" s="154">
        <v>11158108</v>
      </c>
      <c r="M99" s="312"/>
    </row>
    <row r="100" spans="1:13" ht="69.75" customHeight="1" x14ac:dyDescent="0.25">
      <c r="A100" s="219" t="s">
        <v>136</v>
      </c>
      <c r="B100" s="181">
        <v>1500</v>
      </c>
      <c r="C100" s="181" t="s">
        <v>137</v>
      </c>
      <c r="D100" s="181" t="s">
        <v>37</v>
      </c>
      <c r="E100" s="20" t="s">
        <v>41</v>
      </c>
      <c r="F100" s="131">
        <v>1384947120</v>
      </c>
      <c r="G100" s="132"/>
      <c r="H100" s="131"/>
      <c r="I100" s="129"/>
      <c r="J100" s="129"/>
      <c r="K100" s="129"/>
      <c r="L100" s="34"/>
      <c r="M100" s="310" t="s">
        <v>482</v>
      </c>
    </row>
    <row r="101" spans="1:13" ht="161.25" customHeight="1" x14ac:dyDescent="0.25">
      <c r="A101" s="220"/>
      <c r="B101" s="182"/>
      <c r="C101" s="182"/>
      <c r="D101" s="182"/>
      <c r="E101" s="20" t="s">
        <v>123</v>
      </c>
      <c r="F101" s="131">
        <v>1315699764</v>
      </c>
      <c r="G101" s="132"/>
      <c r="H101" s="131"/>
      <c r="I101" s="129"/>
      <c r="J101" s="129"/>
      <c r="K101" s="129"/>
      <c r="L101" s="34"/>
      <c r="M101" s="311"/>
    </row>
    <row r="102" spans="1:13" ht="62.25" customHeight="1" x14ac:dyDescent="0.25">
      <c r="A102" s="221"/>
      <c r="B102" s="183"/>
      <c r="C102" s="183"/>
      <c r="D102" s="183"/>
      <c r="E102" s="20" t="s">
        <v>47</v>
      </c>
      <c r="F102" s="134">
        <v>69247356</v>
      </c>
      <c r="G102" s="105"/>
      <c r="H102" s="131"/>
      <c r="I102" s="129"/>
      <c r="J102" s="129"/>
      <c r="K102" s="129"/>
      <c r="L102" s="34"/>
      <c r="M102" s="312"/>
    </row>
    <row r="103" spans="1:13" ht="49.5" customHeight="1" x14ac:dyDescent="0.25">
      <c r="A103" s="187" t="s">
        <v>420</v>
      </c>
      <c r="B103" s="189">
        <v>990</v>
      </c>
      <c r="C103" s="217" t="s">
        <v>410</v>
      </c>
      <c r="D103" s="217"/>
      <c r="E103" s="146" t="s">
        <v>41</v>
      </c>
      <c r="F103" s="134">
        <f>F104+F105</f>
        <v>941976487</v>
      </c>
      <c r="G103" s="134"/>
      <c r="H103" s="134"/>
      <c r="I103" s="131"/>
      <c r="J103" s="131">
        <f t="shared" ref="J103:L103" si="12">J104+J105</f>
        <v>1476000</v>
      </c>
      <c r="K103" s="131">
        <f t="shared" si="12"/>
        <v>16036000</v>
      </c>
      <c r="L103" s="131">
        <f t="shared" si="12"/>
        <v>16036000</v>
      </c>
      <c r="M103" s="218" t="s">
        <v>483</v>
      </c>
    </row>
    <row r="104" spans="1:13" ht="159.75" customHeight="1" x14ac:dyDescent="0.25">
      <c r="A104" s="187"/>
      <c r="B104" s="189"/>
      <c r="C104" s="217"/>
      <c r="D104" s="217"/>
      <c r="E104" s="146" t="s">
        <v>123</v>
      </c>
      <c r="F104" s="134"/>
      <c r="G104" s="134"/>
      <c r="H104" s="134"/>
      <c r="I104" s="131"/>
      <c r="J104" s="131"/>
      <c r="K104" s="131"/>
      <c r="L104" s="131"/>
      <c r="M104" s="218"/>
    </row>
    <row r="105" spans="1:13" ht="162" customHeight="1" x14ac:dyDescent="0.25">
      <c r="A105" s="187"/>
      <c r="B105" s="189"/>
      <c r="C105" s="217"/>
      <c r="D105" s="217"/>
      <c r="E105" s="146" t="s">
        <v>47</v>
      </c>
      <c r="F105" s="134">
        <v>941976487</v>
      </c>
      <c r="G105" s="134"/>
      <c r="H105" s="134"/>
      <c r="I105" s="131"/>
      <c r="J105" s="131">
        <f>51814+1424186</f>
        <v>1476000</v>
      </c>
      <c r="K105" s="131">
        <v>16036000</v>
      </c>
      <c r="L105" s="131">
        <v>16036000</v>
      </c>
      <c r="M105" s="218"/>
    </row>
    <row r="106" spans="1:13" ht="101.25" customHeight="1" x14ac:dyDescent="0.25">
      <c r="A106" s="187" t="s">
        <v>138</v>
      </c>
      <c r="B106" s="217">
        <v>1500</v>
      </c>
      <c r="C106" s="217" t="s">
        <v>389</v>
      </c>
      <c r="D106" s="217" t="s">
        <v>32</v>
      </c>
      <c r="E106" s="60" t="s">
        <v>41</v>
      </c>
      <c r="F106" s="134">
        <v>941976487</v>
      </c>
      <c r="G106" s="134"/>
      <c r="H106" s="131"/>
      <c r="I106" s="131"/>
      <c r="J106" s="131">
        <v>1476000</v>
      </c>
      <c r="K106" s="131"/>
      <c r="L106" s="131"/>
      <c r="M106" s="218" t="s">
        <v>484</v>
      </c>
    </row>
    <row r="107" spans="1:13" ht="105.75" customHeight="1" x14ac:dyDescent="0.25">
      <c r="A107" s="187"/>
      <c r="B107" s="217"/>
      <c r="C107" s="217"/>
      <c r="D107" s="217"/>
      <c r="E107" s="60" t="s">
        <v>123</v>
      </c>
      <c r="F107" s="134"/>
      <c r="G107" s="134"/>
      <c r="H107" s="131"/>
      <c r="I107" s="131"/>
      <c r="J107" s="131"/>
      <c r="K107" s="131"/>
      <c r="L107" s="131"/>
      <c r="M107" s="218"/>
    </row>
    <row r="108" spans="1:13" ht="173.25" customHeight="1" x14ac:dyDescent="0.25">
      <c r="A108" s="187"/>
      <c r="B108" s="217"/>
      <c r="C108" s="217"/>
      <c r="D108" s="217"/>
      <c r="E108" s="60" t="s">
        <v>47</v>
      </c>
      <c r="F108" s="134">
        <v>941976487</v>
      </c>
      <c r="G108" s="134"/>
      <c r="H108" s="131"/>
      <c r="I108" s="131"/>
      <c r="J108" s="131">
        <v>1476000</v>
      </c>
      <c r="K108" s="131"/>
      <c r="L108" s="131"/>
      <c r="M108" s="218"/>
    </row>
    <row r="109" spans="1:13" ht="58.5" customHeight="1" x14ac:dyDescent="0.25">
      <c r="A109" s="244" t="s">
        <v>199</v>
      </c>
      <c r="B109" s="247"/>
      <c r="C109" s="181" t="s">
        <v>139</v>
      </c>
      <c r="D109" s="181" t="s">
        <v>66</v>
      </c>
      <c r="E109" s="20" t="s">
        <v>41</v>
      </c>
      <c r="F109" s="134">
        <v>792418621</v>
      </c>
      <c r="G109" s="105">
        <v>154692026.46000001</v>
      </c>
      <c r="H109" s="131">
        <f>H110+H111</f>
        <v>13206978</v>
      </c>
      <c r="I109" s="131"/>
      <c r="J109" s="131"/>
      <c r="K109" s="131"/>
      <c r="L109" s="131">
        <f>L110+L111</f>
        <v>13206978</v>
      </c>
      <c r="M109" s="184" t="s">
        <v>433</v>
      </c>
    </row>
    <row r="110" spans="1:13" ht="81.75" customHeight="1" x14ac:dyDescent="0.25">
      <c r="A110" s="245"/>
      <c r="B110" s="248"/>
      <c r="C110" s="182"/>
      <c r="D110" s="182"/>
      <c r="E110" s="20" t="s">
        <v>15</v>
      </c>
      <c r="F110" s="134">
        <v>752797689</v>
      </c>
      <c r="G110" s="105"/>
      <c r="H110" s="131"/>
      <c r="I110" s="129"/>
      <c r="J110" s="129"/>
      <c r="K110" s="129"/>
      <c r="L110" s="131"/>
      <c r="M110" s="185"/>
    </row>
    <row r="111" spans="1:13" ht="45.75" customHeight="1" x14ac:dyDescent="0.25">
      <c r="A111" s="246"/>
      <c r="B111" s="249"/>
      <c r="C111" s="183"/>
      <c r="D111" s="183"/>
      <c r="E111" s="20" t="s">
        <v>47</v>
      </c>
      <c r="F111" s="134">
        <v>39620932</v>
      </c>
      <c r="G111" s="31">
        <v>154692026.46000001</v>
      </c>
      <c r="H111" s="131">
        <f>I111+J111+K111+L111</f>
        <v>13206978</v>
      </c>
      <c r="I111" s="131"/>
      <c r="J111" s="131"/>
      <c r="K111" s="131"/>
      <c r="L111" s="131">
        <v>13206978</v>
      </c>
      <c r="M111" s="186"/>
    </row>
    <row r="112" spans="1:13" ht="59.25" customHeight="1" x14ac:dyDescent="0.25">
      <c r="A112" s="244" t="s">
        <v>435</v>
      </c>
      <c r="B112" s="192" t="s">
        <v>421</v>
      </c>
      <c r="C112" s="181"/>
      <c r="D112" s="181"/>
      <c r="E112" s="137" t="s">
        <v>41</v>
      </c>
      <c r="F112" s="134">
        <f>F113+F114</f>
        <v>38954400</v>
      </c>
      <c r="G112" s="134"/>
      <c r="H112" s="134">
        <f t="shared" ref="H112" si="13">H113+H114</f>
        <v>6029666</v>
      </c>
      <c r="I112" s="134"/>
      <c r="J112" s="134">
        <f t="shared" ref="J112" si="14">J113+J114</f>
        <v>6029666</v>
      </c>
      <c r="K112" s="134"/>
      <c r="L112" s="134"/>
      <c r="M112" s="184" t="s">
        <v>485</v>
      </c>
    </row>
    <row r="113" spans="1:13" ht="80.25" customHeight="1" x14ac:dyDescent="0.25">
      <c r="A113" s="245"/>
      <c r="B113" s="283"/>
      <c r="C113" s="182"/>
      <c r="D113" s="182"/>
      <c r="E113" s="137" t="s">
        <v>15</v>
      </c>
      <c r="F113" s="134"/>
      <c r="G113" s="31"/>
      <c r="H113" s="31"/>
      <c r="I113" s="129"/>
      <c r="J113" s="129"/>
      <c r="K113" s="129"/>
      <c r="L113" s="131"/>
      <c r="M113" s="185"/>
    </row>
    <row r="114" spans="1:13" ht="52.5" customHeight="1" x14ac:dyDescent="0.25">
      <c r="A114" s="246"/>
      <c r="B114" s="193"/>
      <c r="C114" s="183"/>
      <c r="D114" s="183"/>
      <c r="E114" s="137" t="s">
        <v>47</v>
      </c>
      <c r="F114" s="134">
        <v>38954400</v>
      </c>
      <c r="G114" s="31"/>
      <c r="H114" s="131">
        <f>I114+J114+K114+L114</f>
        <v>6029666</v>
      </c>
      <c r="I114" s="131"/>
      <c r="J114" s="131">
        <v>6029666</v>
      </c>
      <c r="K114" s="131"/>
      <c r="L114" s="131"/>
      <c r="M114" s="186"/>
    </row>
    <row r="115" spans="1:13" ht="27.75" customHeight="1" x14ac:dyDescent="0.25">
      <c r="A115" s="398" t="s">
        <v>111</v>
      </c>
      <c r="B115" s="399"/>
      <c r="C115" s="399"/>
      <c r="D115" s="399"/>
      <c r="E115" s="399"/>
      <c r="F115" s="399"/>
      <c r="G115" s="399"/>
      <c r="H115" s="399"/>
      <c r="I115" s="399"/>
      <c r="J115" s="399"/>
      <c r="K115" s="399"/>
      <c r="L115" s="399"/>
      <c r="M115" s="400"/>
    </row>
    <row r="116" spans="1:13" ht="58.5" customHeight="1" x14ac:dyDescent="0.25">
      <c r="A116" s="362" t="s">
        <v>372</v>
      </c>
      <c r="B116" s="217" t="s">
        <v>146</v>
      </c>
      <c r="C116" s="306" t="s">
        <v>147</v>
      </c>
      <c r="D116" s="217" t="s">
        <v>64</v>
      </c>
      <c r="E116" s="56" t="s">
        <v>41</v>
      </c>
      <c r="F116" s="134">
        <v>551152290</v>
      </c>
      <c r="G116" s="134">
        <v>6133560</v>
      </c>
      <c r="H116" s="131">
        <v>219433800</v>
      </c>
      <c r="I116" s="131"/>
      <c r="J116" s="131"/>
      <c r="K116" s="131">
        <v>117517500</v>
      </c>
      <c r="L116" s="131">
        <v>101916300</v>
      </c>
      <c r="M116" s="409" t="s">
        <v>440</v>
      </c>
    </row>
    <row r="117" spans="1:13" ht="82.5" customHeight="1" x14ac:dyDescent="0.25">
      <c r="A117" s="362"/>
      <c r="B117" s="217"/>
      <c r="C117" s="306"/>
      <c r="D117" s="217"/>
      <c r="E117" s="56" t="s">
        <v>13</v>
      </c>
      <c r="F117" s="134">
        <v>436014980</v>
      </c>
      <c r="G117" s="134"/>
      <c r="H117" s="131"/>
      <c r="I117" s="131"/>
      <c r="J117" s="131"/>
      <c r="K117" s="131">
        <v>94014000</v>
      </c>
      <c r="L117" s="131">
        <v>76437200</v>
      </c>
      <c r="M117" s="409"/>
    </row>
    <row r="118" spans="1:13" ht="57.75" customHeight="1" x14ac:dyDescent="0.25">
      <c r="A118" s="362"/>
      <c r="B118" s="217"/>
      <c r="C118" s="306"/>
      <c r="D118" s="217"/>
      <c r="E118" s="60" t="s">
        <v>47</v>
      </c>
      <c r="F118" s="134">
        <v>115137310</v>
      </c>
      <c r="G118" s="134">
        <v>6133560</v>
      </c>
      <c r="H118" s="131">
        <v>48982600</v>
      </c>
      <c r="I118" s="131"/>
      <c r="J118" s="131"/>
      <c r="K118" s="131">
        <v>23503500</v>
      </c>
      <c r="L118" s="131">
        <v>25479100</v>
      </c>
      <c r="M118" s="409"/>
    </row>
    <row r="119" spans="1:13" ht="43.5" customHeight="1" x14ac:dyDescent="0.25">
      <c r="A119" s="362"/>
      <c r="B119" s="217" t="s">
        <v>167</v>
      </c>
      <c r="C119" s="204" t="s">
        <v>24</v>
      </c>
      <c r="D119" s="217"/>
      <c r="E119" s="60" t="s">
        <v>41</v>
      </c>
      <c r="F119" s="134">
        <v>350760472.5</v>
      </c>
      <c r="G119" s="134">
        <v>5322112.22</v>
      </c>
      <c r="H119" s="131">
        <v>333227223</v>
      </c>
      <c r="I119" s="131">
        <v>97223</v>
      </c>
      <c r="J119" s="143"/>
      <c r="K119" s="131">
        <v>220000000</v>
      </c>
      <c r="L119" s="131">
        <v>113130000</v>
      </c>
      <c r="M119" s="409"/>
    </row>
    <row r="120" spans="1:13" ht="61.5" customHeight="1" x14ac:dyDescent="0.25">
      <c r="A120" s="362"/>
      <c r="B120" s="217"/>
      <c r="C120" s="204"/>
      <c r="D120" s="217"/>
      <c r="E120" s="60" t="s">
        <v>13</v>
      </c>
      <c r="F120" s="134">
        <v>328166440</v>
      </c>
      <c r="G120" s="134"/>
      <c r="H120" s="131">
        <v>333130000</v>
      </c>
      <c r="I120" s="131"/>
      <c r="J120" s="143"/>
      <c r="K120" s="131">
        <v>220000000</v>
      </c>
      <c r="L120" s="131">
        <v>113130000</v>
      </c>
      <c r="M120" s="409"/>
    </row>
    <row r="121" spans="1:13" ht="78" customHeight="1" x14ac:dyDescent="0.25">
      <c r="A121" s="362"/>
      <c r="B121" s="217"/>
      <c r="C121" s="204"/>
      <c r="D121" s="217"/>
      <c r="E121" s="87" t="s">
        <v>70</v>
      </c>
      <c r="F121" s="134">
        <v>22594032.5</v>
      </c>
      <c r="G121" s="134">
        <v>5322112.22</v>
      </c>
      <c r="H121" s="131">
        <v>97223</v>
      </c>
      <c r="I121" s="131">
        <v>97223</v>
      </c>
      <c r="J121" s="143"/>
      <c r="K121" s="131"/>
      <c r="L121" s="131"/>
      <c r="M121" s="409"/>
    </row>
    <row r="122" spans="1:13" ht="105" customHeight="1" x14ac:dyDescent="0.25">
      <c r="A122" s="215" t="s">
        <v>116</v>
      </c>
      <c r="B122" s="217" t="s">
        <v>124</v>
      </c>
      <c r="C122" s="306" t="s">
        <v>38</v>
      </c>
      <c r="D122" s="180" t="s">
        <v>160</v>
      </c>
      <c r="E122" s="56" t="s">
        <v>41</v>
      </c>
      <c r="F122" s="134">
        <v>226399908.22</v>
      </c>
      <c r="G122" s="134">
        <v>82829000</v>
      </c>
      <c r="H122" s="131">
        <v>226399909</v>
      </c>
      <c r="I122" s="131">
        <v>82829000</v>
      </c>
      <c r="J122" s="131">
        <v>143570909</v>
      </c>
      <c r="K122" s="131"/>
      <c r="L122" s="155"/>
      <c r="M122" s="241" t="s">
        <v>486</v>
      </c>
    </row>
    <row r="123" spans="1:13" ht="100.5" customHeight="1" x14ac:dyDescent="0.25">
      <c r="A123" s="215"/>
      <c r="B123" s="217"/>
      <c r="C123" s="306"/>
      <c r="D123" s="180"/>
      <c r="E123" s="56" t="s">
        <v>13</v>
      </c>
      <c r="F123" s="134">
        <v>187998000</v>
      </c>
      <c r="G123" s="134">
        <v>74546000</v>
      </c>
      <c r="H123" s="131">
        <v>187998000</v>
      </c>
      <c r="I123" s="131">
        <v>74546000</v>
      </c>
      <c r="J123" s="131">
        <v>113452000</v>
      </c>
      <c r="K123" s="131"/>
      <c r="L123" s="155"/>
      <c r="M123" s="241"/>
    </row>
    <row r="124" spans="1:13" ht="202.5" customHeight="1" x14ac:dyDescent="0.25">
      <c r="A124" s="215"/>
      <c r="B124" s="217"/>
      <c r="C124" s="306"/>
      <c r="D124" s="180"/>
      <c r="E124" s="56" t="s">
        <v>42</v>
      </c>
      <c r="F124" s="134">
        <v>38401908.219999999</v>
      </c>
      <c r="G124" s="134">
        <v>8283000</v>
      </c>
      <c r="H124" s="131">
        <v>38401909</v>
      </c>
      <c r="I124" s="131">
        <v>8283000</v>
      </c>
      <c r="J124" s="131">
        <v>30118909</v>
      </c>
      <c r="K124" s="131"/>
      <c r="L124" s="155"/>
      <c r="M124" s="241"/>
    </row>
    <row r="125" spans="1:13" ht="110.25" customHeight="1" x14ac:dyDescent="0.25">
      <c r="A125" s="215"/>
      <c r="B125" s="180" t="s">
        <v>159</v>
      </c>
      <c r="C125" s="180" t="s">
        <v>38</v>
      </c>
      <c r="D125" s="180"/>
      <c r="E125" s="60" t="s">
        <v>41</v>
      </c>
      <c r="F125" s="134">
        <v>214345307.53</v>
      </c>
      <c r="G125" s="134">
        <v>17559212.670000002</v>
      </c>
      <c r="H125" s="131">
        <v>196786095</v>
      </c>
      <c r="I125" s="131"/>
      <c r="J125" s="76">
        <v>196786095</v>
      </c>
      <c r="K125" s="155"/>
      <c r="L125" s="131"/>
      <c r="M125" s="241"/>
    </row>
    <row r="126" spans="1:13" ht="192.75" customHeight="1" x14ac:dyDescent="0.25">
      <c r="A126" s="215"/>
      <c r="B126" s="180"/>
      <c r="C126" s="180"/>
      <c r="D126" s="180"/>
      <c r="E126" s="87" t="s">
        <v>17</v>
      </c>
      <c r="F126" s="134">
        <v>3903000</v>
      </c>
      <c r="G126" s="134">
        <v>3903000</v>
      </c>
      <c r="H126" s="131"/>
      <c r="I126" s="131"/>
      <c r="J126" s="131"/>
      <c r="K126" s="155"/>
      <c r="L126" s="131"/>
      <c r="M126" s="241"/>
    </row>
    <row r="127" spans="1:13" ht="60" customHeight="1" x14ac:dyDescent="0.25">
      <c r="A127" s="215"/>
      <c r="B127" s="180"/>
      <c r="C127" s="180"/>
      <c r="D127" s="180"/>
      <c r="E127" s="87" t="s">
        <v>70</v>
      </c>
      <c r="F127" s="134">
        <v>210442307.53</v>
      </c>
      <c r="G127" s="134">
        <v>13656212.67</v>
      </c>
      <c r="H127" s="131">
        <v>196786095</v>
      </c>
      <c r="I127" s="131"/>
      <c r="J127" s="131">
        <v>196786095</v>
      </c>
      <c r="K127" s="155"/>
      <c r="L127" s="131"/>
      <c r="M127" s="241"/>
    </row>
    <row r="128" spans="1:13" ht="36" customHeight="1" x14ac:dyDescent="0.25">
      <c r="A128" s="362" t="s">
        <v>162</v>
      </c>
      <c r="B128" s="180" t="s">
        <v>174</v>
      </c>
      <c r="C128" s="180"/>
      <c r="D128" s="180"/>
      <c r="E128" s="60" t="s">
        <v>41</v>
      </c>
      <c r="F128" s="134">
        <v>134633247.15000001</v>
      </c>
      <c r="G128" s="134">
        <v>3414517.15</v>
      </c>
      <c r="H128" s="131"/>
      <c r="I128" s="131"/>
      <c r="J128" s="131"/>
      <c r="K128" s="131"/>
      <c r="L128" s="131"/>
      <c r="M128" s="202" t="s">
        <v>487</v>
      </c>
    </row>
    <row r="129" spans="1:13" ht="60.75" customHeight="1" x14ac:dyDescent="0.25">
      <c r="A129" s="362"/>
      <c r="B129" s="180"/>
      <c r="C129" s="180"/>
      <c r="D129" s="180"/>
      <c r="E129" s="135" t="s">
        <v>17</v>
      </c>
      <c r="F129" s="134">
        <v>104974980</v>
      </c>
      <c r="G129" s="134"/>
      <c r="H129" s="131"/>
      <c r="I129" s="131"/>
      <c r="J129" s="131"/>
      <c r="K129" s="131"/>
      <c r="L129" s="131"/>
      <c r="M129" s="259"/>
    </row>
    <row r="130" spans="1:13" ht="60" customHeight="1" x14ac:dyDescent="0.25">
      <c r="A130" s="362"/>
      <c r="B130" s="180"/>
      <c r="C130" s="180"/>
      <c r="D130" s="180"/>
      <c r="E130" s="87" t="s">
        <v>70</v>
      </c>
      <c r="F130" s="134">
        <v>29658267.149999999</v>
      </c>
      <c r="G130" s="134">
        <v>3414517.15</v>
      </c>
      <c r="H130" s="131"/>
      <c r="I130" s="131"/>
      <c r="J130" s="131"/>
      <c r="K130" s="131"/>
      <c r="L130" s="131"/>
      <c r="M130" s="259"/>
    </row>
    <row r="131" spans="1:13" ht="41.25" customHeight="1" x14ac:dyDescent="0.25">
      <c r="A131" s="362"/>
      <c r="B131" s="180" t="s">
        <v>173</v>
      </c>
      <c r="C131" s="180"/>
      <c r="D131" s="180"/>
      <c r="E131" s="60" t="s">
        <v>41</v>
      </c>
      <c r="F131" s="134">
        <v>380314504.63</v>
      </c>
      <c r="G131" s="134">
        <v>2996434.63</v>
      </c>
      <c r="H131" s="131">
        <v>106957778</v>
      </c>
      <c r="I131" s="131">
        <v>87778</v>
      </c>
      <c r="J131" s="143"/>
      <c r="K131" s="131"/>
      <c r="L131" s="131">
        <v>106870000</v>
      </c>
      <c r="M131" s="259"/>
    </row>
    <row r="132" spans="1:13" ht="64.5" customHeight="1" x14ac:dyDescent="0.25">
      <c r="A132" s="362"/>
      <c r="B132" s="180"/>
      <c r="C132" s="180"/>
      <c r="D132" s="180"/>
      <c r="E132" s="135" t="s">
        <v>17</v>
      </c>
      <c r="F132" s="134">
        <v>358452170</v>
      </c>
      <c r="G132" s="134"/>
      <c r="H132" s="131">
        <v>106870000</v>
      </c>
      <c r="I132" s="131"/>
      <c r="J132" s="131"/>
      <c r="K132" s="131"/>
      <c r="L132" s="131">
        <v>106870000</v>
      </c>
      <c r="M132" s="259"/>
    </row>
    <row r="133" spans="1:13" ht="84" customHeight="1" x14ac:dyDescent="0.25">
      <c r="A133" s="362"/>
      <c r="B133" s="180"/>
      <c r="C133" s="180"/>
      <c r="D133" s="180"/>
      <c r="E133" s="147" t="s">
        <v>70</v>
      </c>
      <c r="F133" s="133">
        <v>21862334.629999999</v>
      </c>
      <c r="G133" s="133">
        <v>2996434.63</v>
      </c>
      <c r="H133" s="130">
        <v>87778</v>
      </c>
      <c r="I133" s="130">
        <v>87778</v>
      </c>
      <c r="J133" s="161"/>
      <c r="K133" s="130"/>
      <c r="L133" s="130"/>
      <c r="M133" s="227"/>
    </row>
    <row r="134" spans="1:13" ht="88.5" customHeight="1" x14ac:dyDescent="0.25">
      <c r="A134" s="408" t="s">
        <v>114</v>
      </c>
      <c r="B134" s="366" t="s">
        <v>198</v>
      </c>
      <c r="C134" s="306" t="s">
        <v>34</v>
      </c>
      <c r="D134" s="217" t="s">
        <v>48</v>
      </c>
      <c r="E134" s="86" t="s">
        <v>41</v>
      </c>
      <c r="F134" s="134">
        <v>152441877.80000001</v>
      </c>
      <c r="G134" s="134">
        <v>27911357.799999997</v>
      </c>
      <c r="H134" s="131">
        <v>62198392</v>
      </c>
      <c r="I134" s="77">
        <v>759759</v>
      </c>
      <c r="J134" s="77">
        <v>21038122</v>
      </c>
      <c r="K134" s="77">
        <v>40400511</v>
      </c>
      <c r="L134" s="154"/>
      <c r="M134" s="202" t="s">
        <v>488</v>
      </c>
    </row>
    <row r="135" spans="1:13" ht="71.25" customHeight="1" x14ac:dyDescent="0.25">
      <c r="A135" s="408"/>
      <c r="B135" s="366"/>
      <c r="C135" s="306"/>
      <c r="D135" s="217"/>
      <c r="E135" s="86" t="s">
        <v>13</v>
      </c>
      <c r="F135" s="134">
        <v>9259311.8499999996</v>
      </c>
      <c r="G135" s="134">
        <v>9259311.8499999996</v>
      </c>
      <c r="H135" s="131"/>
      <c r="I135" s="131"/>
      <c r="J135" s="77"/>
      <c r="K135" s="77"/>
      <c r="L135" s="155"/>
      <c r="M135" s="259"/>
    </row>
    <row r="136" spans="1:13" ht="29.25" customHeight="1" x14ac:dyDescent="0.25">
      <c r="A136" s="408"/>
      <c r="B136" s="366"/>
      <c r="C136" s="306"/>
      <c r="D136" s="217"/>
      <c r="E136" s="401" t="s">
        <v>42</v>
      </c>
      <c r="F136" s="224">
        <v>143182565.95000002</v>
      </c>
      <c r="G136" s="276">
        <v>18652045.949999999</v>
      </c>
      <c r="H136" s="222">
        <v>62198392</v>
      </c>
      <c r="I136" s="305">
        <v>759759</v>
      </c>
      <c r="J136" s="305">
        <v>21038122</v>
      </c>
      <c r="K136" s="305">
        <v>40400511</v>
      </c>
      <c r="L136" s="313"/>
      <c r="M136" s="259"/>
    </row>
    <row r="137" spans="1:13" ht="20.25" customHeight="1" x14ac:dyDescent="0.25">
      <c r="A137" s="408"/>
      <c r="B137" s="366"/>
      <c r="C137" s="306"/>
      <c r="D137" s="217"/>
      <c r="E137" s="401"/>
      <c r="F137" s="224">
        <v>143182565.95000002</v>
      </c>
      <c r="G137" s="315"/>
      <c r="H137" s="309"/>
      <c r="I137" s="305"/>
      <c r="J137" s="305"/>
      <c r="K137" s="305"/>
      <c r="L137" s="316"/>
      <c r="M137" s="259"/>
    </row>
    <row r="138" spans="1:13" ht="27.75" customHeight="1" x14ac:dyDescent="0.25">
      <c r="A138" s="408"/>
      <c r="B138" s="366"/>
      <c r="C138" s="306"/>
      <c r="D138" s="217"/>
      <c r="E138" s="401"/>
      <c r="F138" s="224">
        <v>143182565.95000002</v>
      </c>
      <c r="G138" s="315"/>
      <c r="H138" s="309"/>
      <c r="I138" s="305"/>
      <c r="J138" s="305"/>
      <c r="K138" s="305"/>
      <c r="L138" s="316"/>
      <c r="M138" s="259"/>
    </row>
    <row r="139" spans="1:13" ht="51" customHeight="1" x14ac:dyDescent="0.25">
      <c r="A139" s="408"/>
      <c r="B139" s="366"/>
      <c r="C139" s="306"/>
      <c r="D139" s="217"/>
      <c r="E139" s="401"/>
      <c r="F139" s="224">
        <v>143182565.95000002</v>
      </c>
      <c r="G139" s="277"/>
      <c r="H139" s="223"/>
      <c r="I139" s="305"/>
      <c r="J139" s="305"/>
      <c r="K139" s="305"/>
      <c r="L139" s="314"/>
      <c r="M139" s="259"/>
    </row>
    <row r="140" spans="1:13" ht="39" customHeight="1" x14ac:dyDescent="0.25">
      <c r="A140" s="351" t="s">
        <v>140</v>
      </c>
      <c r="B140" s="388" t="s">
        <v>141</v>
      </c>
      <c r="C140" s="382">
        <v>2017</v>
      </c>
      <c r="D140" s="181"/>
      <c r="E140" s="86" t="s">
        <v>41</v>
      </c>
      <c r="F140" s="134">
        <v>59662253</v>
      </c>
      <c r="G140" s="35"/>
      <c r="H140" s="35">
        <f>I140+J140+K140+L140</f>
        <v>29831253</v>
      </c>
      <c r="I140" s="35"/>
      <c r="J140" s="35"/>
      <c r="K140" s="35">
        <f>K141+K142</f>
        <v>29831253</v>
      </c>
      <c r="L140" s="35"/>
      <c r="M140" s="259"/>
    </row>
    <row r="141" spans="1:13" ht="67.5" customHeight="1" x14ac:dyDescent="0.25">
      <c r="A141" s="352"/>
      <c r="B141" s="389"/>
      <c r="C141" s="383"/>
      <c r="D141" s="182"/>
      <c r="E141" s="86" t="s">
        <v>123</v>
      </c>
      <c r="F141" s="134">
        <v>26848000</v>
      </c>
      <c r="G141" s="31"/>
      <c r="H141" s="35"/>
      <c r="I141" s="77"/>
      <c r="J141" s="131"/>
      <c r="K141" s="35"/>
      <c r="L141" s="155"/>
      <c r="M141" s="259"/>
    </row>
    <row r="142" spans="1:13" ht="56.25" customHeight="1" x14ac:dyDescent="0.25">
      <c r="A142" s="353"/>
      <c r="B142" s="390"/>
      <c r="C142" s="384"/>
      <c r="D142" s="183"/>
      <c r="E142" s="86" t="s">
        <v>42</v>
      </c>
      <c r="F142" s="134">
        <v>32814253</v>
      </c>
      <c r="G142" s="31"/>
      <c r="H142" s="35">
        <f t="shared" ref="H142" si="15">I142+J142+K142+L142</f>
        <v>29831253</v>
      </c>
      <c r="I142" s="77"/>
      <c r="J142" s="131"/>
      <c r="K142" s="35">
        <v>29831253</v>
      </c>
      <c r="L142" s="155"/>
      <c r="M142" s="227"/>
    </row>
    <row r="143" spans="1:13" ht="159" customHeight="1" x14ac:dyDescent="0.25">
      <c r="A143" s="219" t="s">
        <v>142</v>
      </c>
      <c r="B143" s="181" t="s">
        <v>143</v>
      </c>
      <c r="C143" s="181" t="s">
        <v>23</v>
      </c>
      <c r="D143" s="181" t="s">
        <v>55</v>
      </c>
      <c r="E143" s="86" t="s">
        <v>41</v>
      </c>
      <c r="F143" s="134">
        <v>65140086.549999997</v>
      </c>
      <c r="G143" s="31">
        <v>3117761.6100000003</v>
      </c>
      <c r="H143" s="42">
        <v>61294911</v>
      </c>
      <c r="I143" s="131">
        <v>211</v>
      </c>
      <c r="J143" s="131"/>
      <c r="K143" s="131">
        <v>18319000</v>
      </c>
      <c r="L143" s="154">
        <v>42975700</v>
      </c>
      <c r="M143" s="184" t="s">
        <v>489</v>
      </c>
    </row>
    <row r="144" spans="1:13" ht="103.5" customHeight="1" x14ac:dyDescent="0.25">
      <c r="A144" s="220"/>
      <c r="B144" s="182"/>
      <c r="C144" s="182"/>
      <c r="D144" s="182"/>
      <c r="E144" s="86" t="s">
        <v>13</v>
      </c>
      <c r="F144" s="134">
        <v>46886800</v>
      </c>
      <c r="G144" s="31"/>
      <c r="H144" s="42">
        <v>46886800</v>
      </c>
      <c r="I144" s="77"/>
      <c r="J144" s="77"/>
      <c r="K144" s="131">
        <v>14655000</v>
      </c>
      <c r="L144" s="154">
        <v>32231800</v>
      </c>
      <c r="M144" s="185"/>
    </row>
    <row r="145" spans="1:15" ht="96.75" customHeight="1" x14ac:dyDescent="0.25">
      <c r="A145" s="221"/>
      <c r="B145" s="183"/>
      <c r="C145" s="183"/>
      <c r="D145" s="183"/>
      <c r="E145" s="20" t="s">
        <v>47</v>
      </c>
      <c r="F145" s="134">
        <v>18253286.550000001</v>
      </c>
      <c r="G145" s="31">
        <v>3117761.6100000003</v>
      </c>
      <c r="H145" s="42">
        <v>14408111</v>
      </c>
      <c r="I145" s="131">
        <v>211</v>
      </c>
      <c r="J145" s="77"/>
      <c r="K145" s="131">
        <v>3664000</v>
      </c>
      <c r="L145" s="154">
        <v>10743900</v>
      </c>
      <c r="M145" s="186"/>
    </row>
    <row r="146" spans="1:15" ht="152.25" customHeight="1" x14ac:dyDescent="0.25">
      <c r="A146" s="280" t="s">
        <v>118</v>
      </c>
      <c r="B146" s="271" t="s">
        <v>200</v>
      </c>
      <c r="C146" s="271" t="s">
        <v>68</v>
      </c>
      <c r="D146" s="271" t="s">
        <v>53</v>
      </c>
      <c r="E146" s="86" t="s">
        <v>41</v>
      </c>
      <c r="F146" s="134">
        <v>501453921.68000001</v>
      </c>
      <c r="G146" s="31">
        <v>8939151.6799999997</v>
      </c>
      <c r="H146" s="42">
        <v>754813</v>
      </c>
      <c r="I146" s="131">
        <v>754813</v>
      </c>
      <c r="J146" s="131"/>
      <c r="K146" s="131"/>
      <c r="L146" s="35"/>
      <c r="M146" s="241" t="s">
        <v>549</v>
      </c>
    </row>
    <row r="147" spans="1:15" ht="166.5" customHeight="1" x14ac:dyDescent="0.25">
      <c r="A147" s="281"/>
      <c r="B147" s="272"/>
      <c r="C147" s="272"/>
      <c r="D147" s="272"/>
      <c r="E147" s="86" t="s">
        <v>13</v>
      </c>
      <c r="F147" s="134">
        <v>443263293</v>
      </c>
      <c r="G147" s="134"/>
      <c r="H147" s="42"/>
      <c r="I147" s="131"/>
      <c r="J147" s="131"/>
      <c r="K147" s="131"/>
      <c r="L147" s="131"/>
      <c r="M147" s="241"/>
    </row>
    <row r="148" spans="1:15" ht="93.75" customHeight="1" x14ac:dyDescent="0.25">
      <c r="A148" s="282"/>
      <c r="B148" s="273"/>
      <c r="C148" s="273"/>
      <c r="D148" s="273"/>
      <c r="E148" s="56" t="s">
        <v>42</v>
      </c>
      <c r="F148" s="134">
        <v>58190628.68</v>
      </c>
      <c r="G148" s="134">
        <v>8939151.6799999997</v>
      </c>
      <c r="H148" s="42">
        <v>754813</v>
      </c>
      <c r="I148" s="131">
        <v>754813</v>
      </c>
      <c r="J148" s="131"/>
      <c r="K148" s="131"/>
      <c r="L148" s="131"/>
      <c r="M148" s="241"/>
    </row>
    <row r="149" spans="1:15" ht="76.5" customHeight="1" x14ac:dyDescent="0.25">
      <c r="A149" s="205" t="s">
        <v>145</v>
      </c>
      <c r="B149" s="181" t="s">
        <v>201</v>
      </c>
      <c r="C149" s="181" t="s">
        <v>202</v>
      </c>
      <c r="D149" s="181" t="s">
        <v>53</v>
      </c>
      <c r="E149" s="86" t="s">
        <v>41</v>
      </c>
      <c r="F149" s="134">
        <v>374341792.61000001</v>
      </c>
      <c r="G149" s="31">
        <v>5724322.6699999999</v>
      </c>
      <c r="H149" s="42">
        <v>702080</v>
      </c>
      <c r="I149" s="131">
        <v>702080</v>
      </c>
      <c r="J149" s="131"/>
      <c r="K149" s="35"/>
      <c r="L149" s="154"/>
      <c r="M149" s="184" t="s">
        <v>490</v>
      </c>
    </row>
    <row r="150" spans="1:15" ht="124.5" customHeight="1" x14ac:dyDescent="0.25">
      <c r="A150" s="286"/>
      <c r="B150" s="182"/>
      <c r="C150" s="182"/>
      <c r="D150" s="182"/>
      <c r="E150" s="86" t="s">
        <v>13</v>
      </c>
      <c r="F150" s="134"/>
      <c r="G150" s="31"/>
      <c r="H150" s="42"/>
      <c r="I150" s="136"/>
      <c r="J150" s="136"/>
      <c r="K150" s="43"/>
      <c r="L150" s="154"/>
      <c r="M150" s="185"/>
      <c r="N150" s="13"/>
      <c r="O150" s="13"/>
    </row>
    <row r="151" spans="1:15" ht="169.5" customHeight="1" x14ac:dyDescent="0.25">
      <c r="A151" s="206"/>
      <c r="B151" s="183"/>
      <c r="C151" s="183"/>
      <c r="D151" s="183"/>
      <c r="E151" s="20" t="s">
        <v>47</v>
      </c>
      <c r="F151" s="134">
        <v>374341792.61000001</v>
      </c>
      <c r="G151" s="106">
        <v>5724322.6699999999</v>
      </c>
      <c r="H151" s="42">
        <v>702080</v>
      </c>
      <c r="I151" s="129">
        <v>702080</v>
      </c>
      <c r="J151" s="129"/>
      <c r="K151" s="34"/>
      <c r="L151" s="154"/>
      <c r="M151" s="186"/>
      <c r="N151" s="14"/>
    </row>
    <row r="152" spans="1:15" ht="65.25" customHeight="1" x14ac:dyDescent="0.25">
      <c r="A152" s="205" t="s">
        <v>144</v>
      </c>
      <c r="B152" s="181" t="s">
        <v>166</v>
      </c>
      <c r="C152" s="181" t="s">
        <v>22</v>
      </c>
      <c r="D152" s="181" t="s">
        <v>54</v>
      </c>
      <c r="E152" s="86" t="s">
        <v>41</v>
      </c>
      <c r="F152" s="134">
        <v>494305002</v>
      </c>
      <c r="G152" s="31">
        <v>6786839.2199999997</v>
      </c>
      <c r="H152" s="42">
        <f t="shared" ref="H152:H154" si="16">I152+J152+K152+L152</f>
        <v>245534257</v>
      </c>
      <c r="I152" s="131"/>
      <c r="J152" s="131"/>
      <c r="K152" s="131">
        <v>95818502</v>
      </c>
      <c r="L152" s="154">
        <v>149715755</v>
      </c>
      <c r="M152" s="184" t="s">
        <v>491</v>
      </c>
    </row>
    <row r="153" spans="1:15" ht="162.75" customHeight="1" x14ac:dyDescent="0.25">
      <c r="A153" s="286"/>
      <c r="B153" s="182"/>
      <c r="C153" s="182"/>
      <c r="D153" s="182"/>
      <c r="E153" s="86" t="s">
        <v>13</v>
      </c>
      <c r="F153" s="134">
        <v>395444004</v>
      </c>
      <c r="G153" s="106"/>
      <c r="H153" s="42">
        <f t="shared" si="16"/>
        <v>187688000</v>
      </c>
      <c r="I153" s="130"/>
      <c r="J153" s="130"/>
      <c r="K153" s="130">
        <v>76654000</v>
      </c>
      <c r="L153" s="154">
        <v>111034000</v>
      </c>
      <c r="M153" s="185"/>
    </row>
    <row r="154" spans="1:15" ht="125.25" customHeight="1" x14ac:dyDescent="0.25">
      <c r="A154" s="286"/>
      <c r="B154" s="182"/>
      <c r="C154" s="182"/>
      <c r="D154" s="182"/>
      <c r="E154" s="296" t="s">
        <v>42</v>
      </c>
      <c r="F154" s="276">
        <v>98860998</v>
      </c>
      <c r="G154" s="276">
        <v>6786839.2199999997</v>
      </c>
      <c r="H154" s="278">
        <f t="shared" si="16"/>
        <v>57846257</v>
      </c>
      <c r="I154" s="222"/>
      <c r="J154" s="222"/>
      <c r="K154" s="222">
        <v>19164502</v>
      </c>
      <c r="L154" s="269">
        <v>38681755</v>
      </c>
      <c r="M154" s="185"/>
    </row>
    <row r="155" spans="1:15" ht="49.5" customHeight="1" x14ac:dyDescent="0.25">
      <c r="A155" s="206"/>
      <c r="B155" s="183"/>
      <c r="C155" s="183"/>
      <c r="D155" s="183"/>
      <c r="E155" s="297"/>
      <c r="F155" s="277"/>
      <c r="G155" s="277"/>
      <c r="H155" s="279"/>
      <c r="I155" s="223"/>
      <c r="J155" s="223"/>
      <c r="K155" s="223"/>
      <c r="L155" s="270"/>
      <c r="M155" s="186"/>
    </row>
    <row r="156" spans="1:15" ht="13.9" hidden="1" customHeight="1" x14ac:dyDescent="0.25">
      <c r="A156" s="293" t="s">
        <v>16</v>
      </c>
      <c r="B156" s="294"/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5"/>
    </row>
    <row r="157" spans="1:15" ht="81" customHeight="1" x14ac:dyDescent="0.25">
      <c r="A157" s="244" t="s">
        <v>149</v>
      </c>
      <c r="B157" s="247" t="s">
        <v>154</v>
      </c>
      <c r="C157" s="247"/>
      <c r="D157" s="290"/>
      <c r="E157" s="69" t="s">
        <v>41</v>
      </c>
      <c r="F157" s="134">
        <v>409344705.81</v>
      </c>
      <c r="G157" s="31"/>
      <c r="H157" s="37">
        <v>538275</v>
      </c>
      <c r="I157" s="131">
        <v>538275</v>
      </c>
      <c r="J157" s="131"/>
      <c r="K157" s="131"/>
      <c r="L157" s="131"/>
      <c r="M157" s="402" t="s">
        <v>492</v>
      </c>
    </row>
    <row r="158" spans="1:15" ht="99.75" customHeight="1" x14ac:dyDescent="0.25">
      <c r="A158" s="245"/>
      <c r="B158" s="248"/>
      <c r="C158" s="248"/>
      <c r="D158" s="291"/>
      <c r="E158" s="68" t="s">
        <v>43</v>
      </c>
      <c r="F158" s="134">
        <v>388273464.5</v>
      </c>
      <c r="G158" s="31"/>
      <c r="H158" s="37"/>
      <c r="I158" s="131"/>
      <c r="J158" s="131"/>
      <c r="K158" s="131"/>
      <c r="L158" s="131"/>
      <c r="M158" s="284"/>
    </row>
    <row r="159" spans="1:15" ht="167.25" customHeight="1" x14ac:dyDescent="0.25">
      <c r="A159" s="246"/>
      <c r="B159" s="249"/>
      <c r="C159" s="249"/>
      <c r="D159" s="291"/>
      <c r="E159" s="70" t="s">
        <v>70</v>
      </c>
      <c r="F159" s="134">
        <v>21071241.309999999</v>
      </c>
      <c r="G159" s="105"/>
      <c r="H159" s="37">
        <v>538275</v>
      </c>
      <c r="I159" s="129">
        <v>538275</v>
      </c>
      <c r="J159" s="129"/>
      <c r="K159" s="129"/>
      <c r="L159" s="129"/>
      <c r="M159" s="284"/>
    </row>
    <row r="160" spans="1:15" ht="87.75" customHeight="1" x14ac:dyDescent="0.25">
      <c r="A160" s="301" t="s">
        <v>150</v>
      </c>
      <c r="B160" s="247" t="s">
        <v>155</v>
      </c>
      <c r="C160" s="247" t="s">
        <v>38</v>
      </c>
      <c r="D160" s="256" t="s">
        <v>450</v>
      </c>
      <c r="E160" s="69" t="s">
        <v>41</v>
      </c>
      <c r="F160" s="134">
        <v>595014436.96000004</v>
      </c>
      <c r="G160" s="31">
        <v>237021150.07000002</v>
      </c>
      <c r="H160" s="37">
        <v>514335631</v>
      </c>
      <c r="I160" s="131">
        <v>233233353</v>
      </c>
      <c r="J160" s="131">
        <v>281102278</v>
      </c>
      <c r="K160" s="131"/>
      <c r="L160" s="131"/>
      <c r="M160" s="284" t="s">
        <v>451</v>
      </c>
    </row>
    <row r="161" spans="1:19" ht="84" customHeight="1" x14ac:dyDescent="0.25">
      <c r="A161" s="302"/>
      <c r="B161" s="248"/>
      <c r="C161" s="248"/>
      <c r="D161" s="257"/>
      <c r="E161" s="69" t="s">
        <v>376</v>
      </c>
      <c r="F161" s="134">
        <v>177363400</v>
      </c>
      <c r="G161" s="31">
        <v>177363400</v>
      </c>
      <c r="H161" s="37">
        <v>177363400</v>
      </c>
      <c r="I161" s="131">
        <v>177363400</v>
      </c>
      <c r="J161" s="131"/>
      <c r="K161" s="131"/>
      <c r="L161" s="131"/>
      <c r="M161" s="284"/>
    </row>
    <row r="162" spans="1:19" ht="92.25" customHeight="1" x14ac:dyDescent="0.25">
      <c r="A162" s="302"/>
      <c r="B162" s="248"/>
      <c r="C162" s="248"/>
      <c r="D162" s="257"/>
      <c r="E162" s="68" t="s">
        <v>43</v>
      </c>
      <c r="F162" s="134">
        <v>386625419.09000003</v>
      </c>
      <c r="G162" s="31">
        <v>46534409.989999995</v>
      </c>
      <c r="H162" s="37">
        <v>303147300</v>
      </c>
      <c r="I162" s="131">
        <v>39947300</v>
      </c>
      <c r="J162" s="131">
        <v>263200000</v>
      </c>
      <c r="K162" s="131"/>
      <c r="L162" s="131"/>
      <c r="M162" s="284"/>
    </row>
    <row r="163" spans="1:19" ht="136.5" customHeight="1" x14ac:dyDescent="0.25">
      <c r="A163" s="303"/>
      <c r="B163" s="249"/>
      <c r="C163" s="249"/>
      <c r="D163" s="258"/>
      <c r="E163" s="68" t="s">
        <v>70</v>
      </c>
      <c r="F163" s="134">
        <v>31025617.870000001</v>
      </c>
      <c r="G163" s="31">
        <v>13123340.08</v>
      </c>
      <c r="H163" s="37">
        <v>33824931</v>
      </c>
      <c r="I163" s="131">
        <v>15922653</v>
      </c>
      <c r="J163" s="131">
        <v>17902278</v>
      </c>
      <c r="K163" s="131"/>
      <c r="L163" s="131"/>
      <c r="M163" s="285"/>
    </row>
    <row r="164" spans="1:19" ht="66.75" customHeight="1" x14ac:dyDescent="0.25">
      <c r="A164" s="244" t="s">
        <v>151</v>
      </c>
      <c r="B164" s="247" t="s">
        <v>156</v>
      </c>
      <c r="C164" s="247"/>
      <c r="D164" s="256"/>
      <c r="E164" s="69" t="s">
        <v>41</v>
      </c>
      <c r="F164" s="154">
        <v>352631439.29000002</v>
      </c>
      <c r="G164" s="160">
        <v>5308299.29</v>
      </c>
      <c r="H164" s="37">
        <v>313931</v>
      </c>
      <c r="I164" s="131">
        <v>313931</v>
      </c>
      <c r="J164" s="131"/>
      <c r="K164" s="131"/>
      <c r="L164" s="131"/>
      <c r="M164" s="403" t="s">
        <v>453</v>
      </c>
    </row>
    <row r="165" spans="1:19" ht="110.25" customHeight="1" x14ac:dyDescent="0.25">
      <c r="A165" s="245"/>
      <c r="B165" s="248"/>
      <c r="C165" s="248"/>
      <c r="D165" s="257"/>
      <c r="E165" s="68" t="s">
        <v>43</v>
      </c>
      <c r="F165" s="134">
        <v>331261237.44</v>
      </c>
      <c r="G165" s="31">
        <v>1304254.44</v>
      </c>
      <c r="H165" s="37"/>
      <c r="I165" s="131"/>
      <c r="J165" s="131"/>
      <c r="K165" s="131"/>
      <c r="L165" s="131"/>
      <c r="M165" s="404"/>
    </row>
    <row r="166" spans="1:19" ht="75" customHeight="1" x14ac:dyDescent="0.25">
      <c r="A166" s="246"/>
      <c r="B166" s="249"/>
      <c r="C166" s="249"/>
      <c r="D166" s="258"/>
      <c r="E166" s="70" t="s">
        <v>70</v>
      </c>
      <c r="F166" s="134">
        <v>21370201.850000001</v>
      </c>
      <c r="G166" s="105">
        <v>4004044.85</v>
      </c>
      <c r="H166" s="37">
        <v>313931</v>
      </c>
      <c r="I166" s="129">
        <v>313931</v>
      </c>
      <c r="J166" s="129"/>
      <c r="K166" s="129"/>
      <c r="L166" s="129"/>
      <c r="M166" s="405"/>
    </row>
    <row r="167" spans="1:19" ht="84.75" customHeight="1" x14ac:dyDescent="0.25">
      <c r="A167" s="244" t="s">
        <v>152</v>
      </c>
      <c r="B167" s="247" t="s">
        <v>157</v>
      </c>
      <c r="C167" s="247"/>
      <c r="D167" s="290"/>
      <c r="E167" s="69" t="s">
        <v>41</v>
      </c>
      <c r="F167" s="134">
        <v>234673117.69</v>
      </c>
      <c r="G167" s="31">
        <v>1022887.69</v>
      </c>
      <c r="H167" s="37">
        <v>215300</v>
      </c>
      <c r="I167" s="131">
        <v>215300</v>
      </c>
      <c r="J167" s="131"/>
      <c r="K167" s="131"/>
      <c r="L167" s="131"/>
      <c r="M167" s="202" t="s">
        <v>452</v>
      </c>
    </row>
    <row r="168" spans="1:19" ht="81" customHeight="1" x14ac:dyDescent="0.25">
      <c r="A168" s="245"/>
      <c r="B168" s="248"/>
      <c r="C168" s="248"/>
      <c r="D168" s="291"/>
      <c r="E168" s="68" t="s">
        <v>43</v>
      </c>
      <c r="F168" s="134">
        <v>222734927</v>
      </c>
      <c r="G168" s="31">
        <v>767208.5</v>
      </c>
      <c r="H168" s="37"/>
      <c r="I168" s="131"/>
      <c r="J168" s="131"/>
      <c r="K168" s="131"/>
      <c r="L168" s="131"/>
      <c r="M168" s="259"/>
    </row>
    <row r="169" spans="1:19" ht="57" customHeight="1" x14ac:dyDescent="0.25">
      <c r="A169" s="246"/>
      <c r="B169" s="249"/>
      <c r="C169" s="249"/>
      <c r="D169" s="292"/>
      <c r="E169" s="70" t="s">
        <v>70</v>
      </c>
      <c r="F169" s="134">
        <v>11938190.690000001</v>
      </c>
      <c r="G169" s="31">
        <v>255679.19</v>
      </c>
      <c r="H169" s="37">
        <v>215300</v>
      </c>
      <c r="I169" s="129">
        <v>215300</v>
      </c>
      <c r="J169" s="129"/>
      <c r="K169" s="129"/>
      <c r="L169" s="129"/>
      <c r="M169" s="227"/>
    </row>
    <row r="170" spans="1:19" ht="87" customHeight="1" x14ac:dyDescent="0.25">
      <c r="A170" s="244" t="s">
        <v>153</v>
      </c>
      <c r="B170" s="247" t="s">
        <v>158</v>
      </c>
      <c r="C170" s="247"/>
      <c r="D170" s="290"/>
      <c r="E170" s="69" t="s">
        <v>41</v>
      </c>
      <c r="F170" s="134">
        <v>459970318.52999997</v>
      </c>
      <c r="G170" s="31">
        <v>2319278.5300000003</v>
      </c>
      <c r="H170" s="37">
        <v>300309</v>
      </c>
      <c r="I170" s="131">
        <v>300309</v>
      </c>
      <c r="J170" s="131"/>
      <c r="K170" s="131"/>
      <c r="L170" s="131"/>
      <c r="M170" s="253" t="s">
        <v>550</v>
      </c>
    </row>
    <row r="171" spans="1:19" ht="116.25" customHeight="1" x14ac:dyDescent="0.25">
      <c r="A171" s="245"/>
      <c r="B171" s="248"/>
      <c r="C171" s="248"/>
      <c r="D171" s="291"/>
      <c r="E171" s="68" t="s">
        <v>43</v>
      </c>
      <c r="F171" s="134">
        <v>436408026.63999999</v>
      </c>
      <c r="G171" s="31">
        <v>1624523.2</v>
      </c>
      <c r="H171" s="37"/>
      <c r="I171" s="131"/>
      <c r="J171" s="131"/>
      <c r="K171" s="131"/>
      <c r="L171" s="131"/>
      <c r="M171" s="254"/>
    </row>
    <row r="172" spans="1:19" ht="102" customHeight="1" x14ac:dyDescent="0.25">
      <c r="A172" s="246"/>
      <c r="B172" s="249"/>
      <c r="C172" s="249"/>
      <c r="D172" s="292"/>
      <c r="E172" s="68" t="s">
        <v>70</v>
      </c>
      <c r="F172" s="134">
        <v>23562291.890000001</v>
      </c>
      <c r="G172" s="31">
        <v>694755.33000000007</v>
      </c>
      <c r="H172" s="37">
        <v>300309</v>
      </c>
      <c r="I172" s="131">
        <v>300309</v>
      </c>
      <c r="J172" s="131"/>
      <c r="K172" s="131"/>
      <c r="L172" s="131"/>
      <c r="M172" s="255"/>
    </row>
    <row r="173" spans="1:19" ht="77.25" customHeight="1" x14ac:dyDescent="0.25">
      <c r="A173" s="244" t="s">
        <v>148</v>
      </c>
      <c r="B173" s="180" t="s">
        <v>168</v>
      </c>
      <c r="C173" s="180" t="s">
        <v>65</v>
      </c>
      <c r="D173" s="180" t="s">
        <v>56</v>
      </c>
      <c r="E173" s="22" t="s">
        <v>41</v>
      </c>
      <c r="F173" s="134">
        <v>744045412.75</v>
      </c>
      <c r="G173" s="31">
        <v>6756312.75</v>
      </c>
      <c r="H173" s="37">
        <v>176446</v>
      </c>
      <c r="I173" s="38">
        <v>176446</v>
      </c>
      <c r="J173" s="59"/>
      <c r="K173" s="59"/>
      <c r="L173" s="59"/>
      <c r="M173" s="202" t="s">
        <v>493</v>
      </c>
      <c r="N173" s="14"/>
      <c r="O173" s="14"/>
      <c r="P173" s="13"/>
      <c r="Q173" s="13"/>
      <c r="R173" s="13"/>
      <c r="S173" s="13"/>
    </row>
    <row r="174" spans="1:19" ht="165.75" customHeight="1" x14ac:dyDescent="0.25">
      <c r="A174" s="245"/>
      <c r="B174" s="180"/>
      <c r="C174" s="180"/>
      <c r="D174" s="180"/>
      <c r="E174" s="68" t="s">
        <v>43</v>
      </c>
      <c r="F174" s="134">
        <v>700424645</v>
      </c>
      <c r="G174" s="134"/>
      <c r="H174" s="37"/>
      <c r="I174" s="109"/>
      <c r="J174" s="131"/>
      <c r="K174" s="131"/>
      <c r="L174" s="131"/>
      <c r="M174" s="259"/>
      <c r="N174" s="14"/>
      <c r="O174" s="14"/>
      <c r="P174" s="13"/>
      <c r="Q174" s="13"/>
      <c r="R174" s="13"/>
      <c r="S174" s="13"/>
    </row>
    <row r="175" spans="1:19" ht="127.5" customHeight="1" x14ac:dyDescent="0.25">
      <c r="A175" s="246"/>
      <c r="B175" s="180"/>
      <c r="C175" s="180"/>
      <c r="D175" s="180"/>
      <c r="E175" s="23" t="s">
        <v>70</v>
      </c>
      <c r="F175" s="134">
        <v>43620767.75</v>
      </c>
      <c r="G175" s="134">
        <v>6756312.75</v>
      </c>
      <c r="H175" s="37">
        <v>176446</v>
      </c>
      <c r="I175" s="44">
        <v>176446</v>
      </c>
      <c r="J175" s="130"/>
      <c r="K175" s="130"/>
      <c r="L175" s="130"/>
      <c r="M175" s="227"/>
      <c r="N175" s="14"/>
      <c r="O175" s="14"/>
      <c r="P175" s="13"/>
      <c r="Q175" s="13"/>
      <c r="R175" s="13"/>
      <c r="S175" s="13"/>
    </row>
    <row r="176" spans="1:19" ht="42" customHeight="1" x14ac:dyDescent="0.25">
      <c r="A176" s="205" t="s">
        <v>62</v>
      </c>
      <c r="B176" s="260" t="s">
        <v>203</v>
      </c>
      <c r="C176" s="260"/>
      <c r="D176" s="263"/>
      <c r="E176" s="24" t="s">
        <v>41</v>
      </c>
      <c r="F176" s="134">
        <v>13514800</v>
      </c>
      <c r="G176" s="134"/>
      <c r="H176" s="37">
        <v>13514800</v>
      </c>
      <c r="I176" s="45">
        <v>13514800</v>
      </c>
      <c r="J176" s="38"/>
      <c r="K176" s="38"/>
      <c r="L176" s="46"/>
      <c r="M176" s="266" t="s">
        <v>438</v>
      </c>
      <c r="N176" s="14"/>
      <c r="O176" s="14"/>
      <c r="P176" s="14"/>
    </row>
    <row r="177" spans="1:13" ht="83.25" customHeight="1" x14ac:dyDescent="0.25">
      <c r="A177" s="286"/>
      <c r="B177" s="261"/>
      <c r="C177" s="261"/>
      <c r="D177" s="264"/>
      <c r="E177" s="25" t="s">
        <v>17</v>
      </c>
      <c r="F177" s="134"/>
      <c r="G177" s="134"/>
      <c r="H177" s="37"/>
      <c r="I177" s="110"/>
      <c r="J177" s="39"/>
      <c r="K177" s="39"/>
      <c r="L177" s="130"/>
      <c r="M177" s="267"/>
    </row>
    <row r="178" spans="1:13" ht="42.75" customHeight="1" x14ac:dyDescent="0.25">
      <c r="A178" s="206"/>
      <c r="B178" s="262"/>
      <c r="C178" s="262"/>
      <c r="D178" s="265"/>
      <c r="E178" s="26" t="s">
        <v>70</v>
      </c>
      <c r="F178" s="134">
        <v>13514800</v>
      </c>
      <c r="G178" s="134"/>
      <c r="H178" s="37">
        <v>13514800</v>
      </c>
      <c r="I178" s="44">
        <v>13514800</v>
      </c>
      <c r="J178" s="40"/>
      <c r="K178" s="40"/>
      <c r="L178" s="47"/>
      <c r="M178" s="268"/>
    </row>
    <row r="179" spans="1:13" ht="59.25" customHeight="1" x14ac:dyDescent="0.25">
      <c r="A179" s="391" t="s">
        <v>115</v>
      </c>
      <c r="B179" s="256" t="s">
        <v>161</v>
      </c>
      <c r="C179" s="260">
        <v>2015</v>
      </c>
      <c r="D179" s="260"/>
      <c r="E179" s="17" t="s">
        <v>41</v>
      </c>
      <c r="F179" s="48">
        <v>39225880</v>
      </c>
      <c r="G179" s="48"/>
      <c r="H179" s="37">
        <v>39225880</v>
      </c>
      <c r="I179" s="111"/>
      <c r="J179" s="46">
        <v>39225880</v>
      </c>
      <c r="K179" s="49"/>
      <c r="L179" s="49"/>
      <c r="M179" s="406" t="s">
        <v>494</v>
      </c>
    </row>
    <row r="180" spans="1:13" ht="171" customHeight="1" x14ac:dyDescent="0.25">
      <c r="A180" s="392"/>
      <c r="B180" s="257"/>
      <c r="C180" s="261"/>
      <c r="D180" s="261"/>
      <c r="E180" s="71" t="s">
        <v>30</v>
      </c>
      <c r="F180" s="72">
        <v>39225880</v>
      </c>
      <c r="G180" s="48"/>
      <c r="H180" s="37">
        <v>39225880</v>
      </c>
      <c r="I180" s="50"/>
      <c r="J180" s="41">
        <v>39225880</v>
      </c>
      <c r="K180" s="51"/>
      <c r="L180" s="52"/>
      <c r="M180" s="407"/>
    </row>
    <row r="181" spans="1:13" ht="39" customHeight="1" x14ac:dyDescent="0.25">
      <c r="A181" s="242" t="s">
        <v>373</v>
      </c>
      <c r="B181" s="192" t="s">
        <v>454</v>
      </c>
      <c r="C181" s="100"/>
      <c r="D181" s="101"/>
      <c r="E181" s="113" t="s">
        <v>41</v>
      </c>
      <c r="F181" s="102">
        <v>49999451</v>
      </c>
      <c r="G181" s="102"/>
      <c r="H181" s="37">
        <v>50060752</v>
      </c>
      <c r="I181" s="155"/>
      <c r="J181" s="99">
        <v>7642853</v>
      </c>
      <c r="K181" s="99">
        <v>14313909</v>
      </c>
      <c r="L181" s="99">
        <v>28103990</v>
      </c>
      <c r="M181" s="274" t="s">
        <v>495</v>
      </c>
    </row>
    <row r="182" spans="1:13" ht="103.5" customHeight="1" x14ac:dyDescent="0.25">
      <c r="A182" s="243"/>
      <c r="B182" s="193"/>
      <c r="C182" s="100"/>
      <c r="D182" s="101"/>
      <c r="E182" s="114" t="s">
        <v>70</v>
      </c>
      <c r="F182" s="102">
        <v>49999451</v>
      </c>
      <c r="G182" s="102"/>
      <c r="H182" s="37">
        <v>50060752</v>
      </c>
      <c r="I182" s="155"/>
      <c r="J182" s="99">
        <v>7642853</v>
      </c>
      <c r="K182" s="99">
        <v>14313909</v>
      </c>
      <c r="L182" s="99">
        <v>28103990</v>
      </c>
      <c r="M182" s="275"/>
    </row>
    <row r="183" spans="1:13" ht="101.25" customHeight="1" x14ac:dyDescent="0.25">
      <c r="A183" s="242" t="s">
        <v>374</v>
      </c>
      <c r="B183" s="192" t="s">
        <v>375</v>
      </c>
      <c r="C183" s="100"/>
      <c r="D183" s="103"/>
      <c r="E183" s="115" t="s">
        <v>41</v>
      </c>
      <c r="F183" s="102">
        <v>47595163</v>
      </c>
      <c r="G183" s="102"/>
      <c r="H183" s="37">
        <v>47595163</v>
      </c>
      <c r="I183" s="99"/>
      <c r="J183" s="99">
        <v>47595163</v>
      </c>
      <c r="K183" s="99"/>
      <c r="L183" s="99"/>
      <c r="M183" s="274" t="s">
        <v>496</v>
      </c>
    </row>
    <row r="184" spans="1:13" ht="94.5" customHeight="1" x14ac:dyDescent="0.25">
      <c r="A184" s="243"/>
      <c r="B184" s="193"/>
      <c r="C184" s="100"/>
      <c r="D184" s="104"/>
      <c r="E184" s="116" t="s">
        <v>70</v>
      </c>
      <c r="F184" s="102">
        <v>47595163</v>
      </c>
      <c r="G184" s="102"/>
      <c r="H184" s="37">
        <v>47595163</v>
      </c>
      <c r="I184" s="99"/>
      <c r="J184" s="99">
        <v>47595163</v>
      </c>
      <c r="K184" s="98"/>
      <c r="L184" s="98"/>
      <c r="M184" s="275"/>
    </row>
    <row r="185" spans="1:13" ht="19.5" customHeight="1" x14ac:dyDescent="0.25">
      <c r="A185" s="393" t="s">
        <v>18</v>
      </c>
      <c r="B185" s="394"/>
      <c r="C185" s="394"/>
      <c r="D185" s="394"/>
      <c r="E185" s="394"/>
      <c r="F185" s="394"/>
      <c r="G185" s="394"/>
      <c r="H185" s="394"/>
      <c r="I185" s="394"/>
      <c r="J185" s="394"/>
      <c r="K185" s="394"/>
      <c r="L185" s="394"/>
      <c r="M185" s="395"/>
    </row>
    <row r="186" spans="1:13" ht="18" customHeight="1" x14ac:dyDescent="0.25">
      <c r="A186" s="250" t="s">
        <v>169</v>
      </c>
      <c r="B186" s="251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2"/>
    </row>
    <row r="187" spans="1:13" ht="131.25" customHeight="1" x14ac:dyDescent="0.25">
      <c r="A187" s="205" t="s">
        <v>97</v>
      </c>
      <c r="B187" s="232" t="s">
        <v>455</v>
      </c>
      <c r="C187" s="232" t="s">
        <v>34</v>
      </c>
      <c r="D187" s="232" t="s">
        <v>56</v>
      </c>
      <c r="E187" s="19" t="s">
        <v>41</v>
      </c>
      <c r="F187" s="30">
        <v>32415918.829999998</v>
      </c>
      <c r="G187" s="32">
        <v>905478.83000000007</v>
      </c>
      <c r="H187" s="31">
        <v>26770396</v>
      </c>
      <c r="I187" s="134">
        <v>405479</v>
      </c>
      <c r="J187" s="134"/>
      <c r="K187" s="134"/>
      <c r="L187" s="134">
        <v>26364917</v>
      </c>
      <c r="M187" s="202" t="s">
        <v>439</v>
      </c>
    </row>
    <row r="188" spans="1:13" ht="111.75" customHeight="1" x14ac:dyDescent="0.25">
      <c r="A188" s="206"/>
      <c r="B188" s="233"/>
      <c r="C188" s="233"/>
      <c r="D188" s="233"/>
      <c r="E188" s="19" t="s">
        <v>42</v>
      </c>
      <c r="F188" s="30">
        <v>32415918.829999998</v>
      </c>
      <c r="G188" s="32">
        <v>905478.83000000007</v>
      </c>
      <c r="H188" s="31">
        <v>26770396</v>
      </c>
      <c r="I188" s="134">
        <v>405479</v>
      </c>
      <c r="J188" s="134"/>
      <c r="K188" s="134"/>
      <c r="L188" s="134">
        <v>26364917</v>
      </c>
      <c r="M188" s="227"/>
    </row>
    <row r="189" spans="1:13" ht="56.25" customHeight="1" x14ac:dyDescent="0.25">
      <c r="A189" s="205" t="s">
        <v>72</v>
      </c>
      <c r="B189" s="204" t="s">
        <v>58</v>
      </c>
      <c r="C189" s="204" t="s">
        <v>38</v>
      </c>
      <c r="D189" s="204" t="s">
        <v>57</v>
      </c>
      <c r="E189" s="27" t="s">
        <v>41</v>
      </c>
      <c r="F189" s="30">
        <v>9435639.9299999997</v>
      </c>
      <c r="G189" s="32">
        <v>475014.93</v>
      </c>
      <c r="H189" s="31">
        <v>9435640</v>
      </c>
      <c r="I189" s="29">
        <v>475015</v>
      </c>
      <c r="J189" s="131"/>
      <c r="K189" s="29">
        <v>8960625</v>
      </c>
      <c r="L189" s="29"/>
      <c r="M189" s="200" t="s">
        <v>456</v>
      </c>
    </row>
    <row r="190" spans="1:13" ht="67.5" customHeight="1" x14ac:dyDescent="0.25">
      <c r="A190" s="206"/>
      <c r="B190" s="204"/>
      <c r="C190" s="204"/>
      <c r="D190" s="204"/>
      <c r="E190" s="27" t="s">
        <v>42</v>
      </c>
      <c r="F190" s="30">
        <v>9435639.9299999997</v>
      </c>
      <c r="G190" s="32">
        <v>475014.93</v>
      </c>
      <c r="H190" s="31">
        <v>9435640</v>
      </c>
      <c r="I190" s="29">
        <v>475015</v>
      </c>
      <c r="J190" s="131"/>
      <c r="K190" s="29">
        <v>8960625</v>
      </c>
      <c r="L190" s="29"/>
      <c r="M190" s="201"/>
    </row>
    <row r="191" spans="1:13" ht="131.25" customHeight="1" x14ac:dyDescent="0.25">
      <c r="A191" s="205" t="s">
        <v>98</v>
      </c>
      <c r="B191" s="204" t="s">
        <v>60</v>
      </c>
      <c r="C191" s="228" t="s">
        <v>38</v>
      </c>
      <c r="D191" s="204" t="s">
        <v>59</v>
      </c>
      <c r="E191" s="19" t="s">
        <v>41</v>
      </c>
      <c r="F191" s="30">
        <v>4343340</v>
      </c>
      <c r="G191" s="32">
        <v>373340</v>
      </c>
      <c r="H191" s="31">
        <v>373340</v>
      </c>
      <c r="I191" s="134">
        <v>373340</v>
      </c>
      <c r="J191" s="134"/>
      <c r="K191" s="134"/>
      <c r="L191" s="134"/>
      <c r="M191" s="200" t="s">
        <v>497</v>
      </c>
    </row>
    <row r="192" spans="1:13" ht="297" customHeight="1" x14ac:dyDescent="0.25">
      <c r="A192" s="206"/>
      <c r="B192" s="204"/>
      <c r="C192" s="228"/>
      <c r="D192" s="204"/>
      <c r="E192" s="19" t="s">
        <v>42</v>
      </c>
      <c r="F192" s="30">
        <v>4343340</v>
      </c>
      <c r="G192" s="32">
        <v>373340</v>
      </c>
      <c r="H192" s="31">
        <v>373340</v>
      </c>
      <c r="I192" s="134">
        <v>373340</v>
      </c>
      <c r="J192" s="134"/>
      <c r="K192" s="134"/>
      <c r="L192" s="134"/>
      <c r="M192" s="201"/>
    </row>
    <row r="193" spans="1:15" ht="102" customHeight="1" x14ac:dyDescent="0.25">
      <c r="A193" s="205" t="s">
        <v>99</v>
      </c>
      <c r="B193" s="204" t="s">
        <v>457</v>
      </c>
      <c r="C193" s="228" t="s">
        <v>34</v>
      </c>
      <c r="D193" s="204" t="s">
        <v>63</v>
      </c>
      <c r="E193" s="20" t="s">
        <v>41</v>
      </c>
      <c r="F193" s="134">
        <v>15506323.23</v>
      </c>
      <c r="G193" s="31">
        <v>949223.23</v>
      </c>
      <c r="H193" s="31">
        <v>277474</v>
      </c>
      <c r="I193" s="134">
        <v>277474</v>
      </c>
      <c r="J193" s="134"/>
      <c r="K193" s="134"/>
      <c r="L193" s="134"/>
      <c r="M193" s="202" t="s">
        <v>458</v>
      </c>
    </row>
    <row r="194" spans="1:15" ht="283.5" customHeight="1" x14ac:dyDescent="0.25">
      <c r="A194" s="206"/>
      <c r="B194" s="204"/>
      <c r="C194" s="228"/>
      <c r="D194" s="204"/>
      <c r="E194" s="20" t="s">
        <v>42</v>
      </c>
      <c r="F194" s="134">
        <v>15506323.23</v>
      </c>
      <c r="G194" s="31">
        <v>949223.23</v>
      </c>
      <c r="H194" s="31">
        <v>277474</v>
      </c>
      <c r="I194" s="134">
        <v>277474</v>
      </c>
      <c r="J194" s="134"/>
      <c r="K194" s="134"/>
      <c r="L194" s="134"/>
      <c r="M194" s="227"/>
    </row>
    <row r="195" spans="1:15" ht="128.25" customHeight="1" x14ac:dyDescent="0.25">
      <c r="A195" s="205" t="s">
        <v>100</v>
      </c>
      <c r="B195" s="204" t="s">
        <v>459</v>
      </c>
      <c r="C195" s="228" t="s">
        <v>36</v>
      </c>
      <c r="D195" s="204" t="s">
        <v>59</v>
      </c>
      <c r="E195" s="20" t="s">
        <v>41</v>
      </c>
      <c r="F195" s="134">
        <v>7090120.9000000004</v>
      </c>
      <c r="G195" s="31">
        <v>9500</v>
      </c>
      <c r="H195" s="31">
        <v>998931</v>
      </c>
      <c r="I195" s="131"/>
      <c r="J195" s="131"/>
      <c r="K195" s="131"/>
      <c r="L195" s="131">
        <v>998931</v>
      </c>
      <c r="M195" s="202" t="s">
        <v>504</v>
      </c>
      <c r="N195" s="13"/>
      <c r="O195" s="13"/>
    </row>
    <row r="196" spans="1:15" ht="152.25" customHeight="1" x14ac:dyDescent="0.25">
      <c r="A196" s="206"/>
      <c r="B196" s="204"/>
      <c r="C196" s="228"/>
      <c r="D196" s="204"/>
      <c r="E196" s="20" t="s">
        <v>42</v>
      </c>
      <c r="F196" s="134">
        <v>7090120.9000000004</v>
      </c>
      <c r="G196" s="31">
        <v>9500</v>
      </c>
      <c r="H196" s="31">
        <v>998931</v>
      </c>
      <c r="I196" s="131"/>
      <c r="J196" s="131"/>
      <c r="K196" s="131"/>
      <c r="L196" s="131">
        <v>998931</v>
      </c>
      <c r="M196" s="227"/>
    </row>
    <row r="197" spans="1:15" ht="146.25" customHeight="1" x14ac:dyDescent="0.25">
      <c r="A197" s="239" t="s">
        <v>163</v>
      </c>
      <c r="B197" s="204" t="s">
        <v>460</v>
      </c>
      <c r="C197" s="228" t="s">
        <v>36</v>
      </c>
      <c r="D197" s="204" t="s">
        <v>59</v>
      </c>
      <c r="E197" s="20" t="s">
        <v>41</v>
      </c>
      <c r="F197" s="134">
        <v>5762070.9000000004</v>
      </c>
      <c r="G197" s="31">
        <v>5000</v>
      </c>
      <c r="H197" s="31">
        <v>998931</v>
      </c>
      <c r="I197" s="131"/>
      <c r="J197" s="131"/>
      <c r="K197" s="131"/>
      <c r="L197" s="131">
        <v>998931</v>
      </c>
      <c r="M197" s="202" t="s">
        <v>505</v>
      </c>
      <c r="N197" s="13"/>
      <c r="O197" s="13"/>
    </row>
    <row r="198" spans="1:15" ht="135" customHeight="1" x14ac:dyDescent="0.25">
      <c r="A198" s="240"/>
      <c r="B198" s="204"/>
      <c r="C198" s="228"/>
      <c r="D198" s="204"/>
      <c r="E198" s="20" t="s">
        <v>42</v>
      </c>
      <c r="F198" s="134">
        <v>5762070.9000000004</v>
      </c>
      <c r="G198" s="31">
        <v>5000</v>
      </c>
      <c r="H198" s="31">
        <v>998931</v>
      </c>
      <c r="I198" s="131"/>
      <c r="J198" s="131"/>
      <c r="K198" s="131"/>
      <c r="L198" s="131">
        <v>998931</v>
      </c>
      <c r="M198" s="227"/>
    </row>
    <row r="199" spans="1:15" ht="90.75" customHeight="1" x14ac:dyDescent="0.25">
      <c r="A199" s="205" t="s">
        <v>101</v>
      </c>
      <c r="B199" s="204" t="s">
        <v>461</v>
      </c>
      <c r="C199" s="204" t="s">
        <v>29</v>
      </c>
      <c r="D199" s="204" t="s">
        <v>59</v>
      </c>
      <c r="E199" s="20" t="s">
        <v>41</v>
      </c>
      <c r="F199" s="134">
        <v>9113940.9000000004</v>
      </c>
      <c r="G199" s="31">
        <v>5000</v>
      </c>
      <c r="H199" s="31">
        <v>998931</v>
      </c>
      <c r="I199" s="131"/>
      <c r="J199" s="131"/>
      <c r="K199" s="131"/>
      <c r="L199" s="131">
        <v>998931</v>
      </c>
      <c r="M199" s="202" t="s">
        <v>506</v>
      </c>
      <c r="N199" s="13"/>
      <c r="O199" s="13"/>
    </row>
    <row r="200" spans="1:15" ht="121.5" customHeight="1" x14ac:dyDescent="0.25">
      <c r="A200" s="206"/>
      <c r="B200" s="204"/>
      <c r="C200" s="204"/>
      <c r="D200" s="204"/>
      <c r="E200" s="20" t="s">
        <v>42</v>
      </c>
      <c r="F200" s="134">
        <v>9113940.9000000004</v>
      </c>
      <c r="G200" s="31">
        <v>5000</v>
      </c>
      <c r="H200" s="31">
        <v>998931</v>
      </c>
      <c r="I200" s="131"/>
      <c r="J200" s="131"/>
      <c r="K200" s="131"/>
      <c r="L200" s="131">
        <v>998931</v>
      </c>
      <c r="M200" s="203"/>
    </row>
    <row r="201" spans="1:15" ht="129.75" customHeight="1" x14ac:dyDescent="0.25">
      <c r="A201" s="205" t="s">
        <v>102</v>
      </c>
      <c r="B201" s="204" t="s">
        <v>60</v>
      </c>
      <c r="C201" s="228" t="s">
        <v>38</v>
      </c>
      <c r="D201" s="204" t="s">
        <v>59</v>
      </c>
      <c r="E201" s="20" t="s">
        <v>41</v>
      </c>
      <c r="F201" s="134">
        <v>13365840</v>
      </c>
      <c r="G201" s="31">
        <v>373330</v>
      </c>
      <c r="H201" s="31">
        <v>13365840</v>
      </c>
      <c r="I201" s="131">
        <v>373330</v>
      </c>
      <c r="J201" s="131"/>
      <c r="K201" s="131">
        <v>12992510</v>
      </c>
      <c r="L201" s="131"/>
      <c r="M201" s="241" t="s">
        <v>466</v>
      </c>
    </row>
    <row r="202" spans="1:15" ht="107.25" customHeight="1" x14ac:dyDescent="0.25">
      <c r="A202" s="206"/>
      <c r="B202" s="232"/>
      <c r="C202" s="211"/>
      <c r="D202" s="232"/>
      <c r="E202" s="88" t="s">
        <v>42</v>
      </c>
      <c r="F202" s="134">
        <v>13365840</v>
      </c>
      <c r="G202" s="31">
        <v>373330</v>
      </c>
      <c r="H202" s="31">
        <v>13365840</v>
      </c>
      <c r="I202" s="129">
        <v>373330</v>
      </c>
      <c r="J202" s="129"/>
      <c r="K202" s="129">
        <v>12992510</v>
      </c>
      <c r="L202" s="129"/>
      <c r="M202" s="241"/>
    </row>
    <row r="203" spans="1:15" ht="149.25" customHeight="1" x14ac:dyDescent="0.25">
      <c r="A203" s="205" t="s">
        <v>103</v>
      </c>
      <c r="B203" s="204" t="s">
        <v>464</v>
      </c>
      <c r="C203" s="228" t="s">
        <v>38</v>
      </c>
      <c r="D203" s="204" t="s">
        <v>59</v>
      </c>
      <c r="E203" s="20" t="s">
        <v>41</v>
      </c>
      <c r="F203" s="134">
        <v>6343240</v>
      </c>
      <c r="G203" s="31">
        <v>373330</v>
      </c>
      <c r="H203" s="31">
        <v>6343240</v>
      </c>
      <c r="I203" s="131">
        <v>373330</v>
      </c>
      <c r="J203" s="131"/>
      <c r="K203" s="131">
        <v>5969910</v>
      </c>
      <c r="L203" s="131"/>
      <c r="M203" s="202" t="s">
        <v>465</v>
      </c>
    </row>
    <row r="204" spans="1:15" ht="107.25" customHeight="1" x14ac:dyDescent="0.25">
      <c r="A204" s="206"/>
      <c r="B204" s="204"/>
      <c r="C204" s="228"/>
      <c r="D204" s="204"/>
      <c r="E204" s="20" t="s">
        <v>42</v>
      </c>
      <c r="F204" s="134">
        <v>6343240</v>
      </c>
      <c r="G204" s="31">
        <v>373330</v>
      </c>
      <c r="H204" s="31">
        <v>6343240</v>
      </c>
      <c r="I204" s="131">
        <v>373330</v>
      </c>
      <c r="J204" s="131"/>
      <c r="K204" s="131">
        <v>5969910</v>
      </c>
      <c r="L204" s="131"/>
      <c r="M204" s="227"/>
    </row>
    <row r="205" spans="1:15" ht="196.5" customHeight="1" x14ac:dyDescent="0.25">
      <c r="A205" s="205" t="s">
        <v>104</v>
      </c>
      <c r="B205" s="204"/>
      <c r="C205" s="204" t="s">
        <v>26</v>
      </c>
      <c r="D205" s="204" t="s">
        <v>59</v>
      </c>
      <c r="E205" s="20" t="s">
        <v>41</v>
      </c>
      <c r="F205" s="134">
        <v>37172648.57</v>
      </c>
      <c r="G205" s="31">
        <v>1200</v>
      </c>
      <c r="H205" s="31">
        <v>1172067</v>
      </c>
      <c r="I205" s="131"/>
      <c r="J205" s="131">
        <v>1172067</v>
      </c>
      <c r="K205" s="131"/>
      <c r="L205" s="131"/>
      <c r="M205" s="202" t="s">
        <v>498</v>
      </c>
      <c r="N205" s="13"/>
      <c r="O205" s="13"/>
    </row>
    <row r="206" spans="1:15" ht="84.75" customHeight="1" x14ac:dyDescent="0.25">
      <c r="A206" s="206"/>
      <c r="B206" s="204"/>
      <c r="C206" s="204"/>
      <c r="D206" s="204"/>
      <c r="E206" s="20" t="s">
        <v>42</v>
      </c>
      <c r="F206" s="134">
        <v>37172648.57</v>
      </c>
      <c r="G206" s="31">
        <v>1200</v>
      </c>
      <c r="H206" s="31">
        <v>1172067</v>
      </c>
      <c r="I206" s="131"/>
      <c r="J206" s="131">
        <v>1172067</v>
      </c>
      <c r="K206" s="131"/>
      <c r="L206" s="131"/>
      <c r="M206" s="203"/>
    </row>
    <row r="207" spans="1:15" ht="144" customHeight="1" x14ac:dyDescent="0.25">
      <c r="A207" s="205" t="s">
        <v>105</v>
      </c>
      <c r="B207" s="204"/>
      <c r="C207" s="204" t="s">
        <v>26</v>
      </c>
      <c r="D207" s="204" t="s">
        <v>59</v>
      </c>
      <c r="E207" s="20" t="s">
        <v>41</v>
      </c>
      <c r="F207" s="134">
        <v>19830714.120000001</v>
      </c>
      <c r="G207" s="31">
        <v>478854.12</v>
      </c>
      <c r="H207" s="31">
        <v>19826293</v>
      </c>
      <c r="I207" s="131">
        <v>474433</v>
      </c>
      <c r="J207" s="131">
        <v>19351860</v>
      </c>
      <c r="K207" s="131"/>
      <c r="L207" s="131"/>
      <c r="M207" s="202" t="s">
        <v>467</v>
      </c>
      <c r="N207" s="13"/>
      <c r="O207" s="13"/>
    </row>
    <row r="208" spans="1:15" ht="203.25" customHeight="1" x14ac:dyDescent="0.25">
      <c r="A208" s="206"/>
      <c r="B208" s="204"/>
      <c r="C208" s="204"/>
      <c r="D208" s="204"/>
      <c r="E208" s="20" t="s">
        <v>42</v>
      </c>
      <c r="F208" s="134">
        <v>19830714.120000001</v>
      </c>
      <c r="G208" s="31">
        <v>478854.12</v>
      </c>
      <c r="H208" s="31">
        <v>19826293</v>
      </c>
      <c r="I208" s="131">
        <v>474433</v>
      </c>
      <c r="J208" s="131">
        <v>19351860</v>
      </c>
      <c r="K208" s="131"/>
      <c r="L208" s="131"/>
      <c r="M208" s="203"/>
    </row>
    <row r="209" spans="1:15" ht="258" customHeight="1" x14ac:dyDescent="0.25">
      <c r="A209" s="205" t="s">
        <v>107</v>
      </c>
      <c r="B209" s="204"/>
      <c r="C209" s="204" t="s">
        <v>27</v>
      </c>
      <c r="D209" s="204" t="s">
        <v>59</v>
      </c>
      <c r="E209" s="20" t="s">
        <v>41</v>
      </c>
      <c r="F209" s="134">
        <v>19979506.190000001</v>
      </c>
      <c r="G209" s="31">
        <v>5051002.1900000004</v>
      </c>
      <c r="H209" s="31">
        <v>20176213</v>
      </c>
      <c r="I209" s="131">
        <v>5247709</v>
      </c>
      <c r="J209" s="131">
        <v>14928504</v>
      </c>
      <c r="K209" s="131"/>
      <c r="L209" s="131"/>
      <c r="M209" s="202" t="s">
        <v>468</v>
      </c>
      <c r="N209" s="13"/>
      <c r="O209" s="13"/>
    </row>
    <row r="210" spans="1:15" ht="159.75" customHeight="1" x14ac:dyDescent="0.25">
      <c r="A210" s="206"/>
      <c r="B210" s="204"/>
      <c r="C210" s="204"/>
      <c r="D210" s="204"/>
      <c r="E210" s="20" t="s">
        <v>42</v>
      </c>
      <c r="F210" s="134">
        <v>19979506.190000001</v>
      </c>
      <c r="G210" s="31">
        <v>5051002.1900000004</v>
      </c>
      <c r="H210" s="31">
        <v>20176213</v>
      </c>
      <c r="I210" s="131">
        <v>5247709</v>
      </c>
      <c r="J210" s="131">
        <v>14928504</v>
      </c>
      <c r="K210" s="131"/>
      <c r="L210" s="131"/>
      <c r="M210" s="227"/>
    </row>
    <row r="211" spans="1:15" ht="96.75" customHeight="1" x14ac:dyDescent="0.25">
      <c r="A211" s="205" t="s">
        <v>106</v>
      </c>
      <c r="B211" s="204"/>
      <c r="C211" s="204" t="s">
        <v>26</v>
      </c>
      <c r="D211" s="204" t="s">
        <v>28</v>
      </c>
      <c r="E211" s="20" t="s">
        <v>41</v>
      </c>
      <c r="F211" s="134">
        <v>27791099.120000001</v>
      </c>
      <c r="G211" s="31">
        <v>465099.12</v>
      </c>
      <c r="H211" s="31">
        <v>27786678</v>
      </c>
      <c r="I211" s="131">
        <v>460678</v>
      </c>
      <c r="J211" s="131"/>
      <c r="K211" s="131">
        <v>27326000</v>
      </c>
      <c r="L211" s="131"/>
      <c r="M211" s="202" t="s">
        <v>469</v>
      </c>
      <c r="N211" s="13"/>
      <c r="O211" s="13"/>
    </row>
    <row r="212" spans="1:15" ht="41.25" customHeight="1" x14ac:dyDescent="0.25">
      <c r="A212" s="206"/>
      <c r="B212" s="204"/>
      <c r="C212" s="204"/>
      <c r="D212" s="204"/>
      <c r="E212" s="20" t="s">
        <v>42</v>
      </c>
      <c r="F212" s="134">
        <v>27791099.120000001</v>
      </c>
      <c r="G212" s="31">
        <v>465099.12</v>
      </c>
      <c r="H212" s="31">
        <v>27786678</v>
      </c>
      <c r="I212" s="131">
        <v>460678</v>
      </c>
      <c r="J212" s="131"/>
      <c r="K212" s="131">
        <v>27326000</v>
      </c>
      <c r="L212" s="131"/>
      <c r="M212" s="203"/>
    </row>
    <row r="213" spans="1:15" ht="138" customHeight="1" x14ac:dyDescent="0.25">
      <c r="A213" s="225" t="s">
        <v>73</v>
      </c>
      <c r="B213" s="204" t="s">
        <v>470</v>
      </c>
      <c r="C213" s="228" t="s">
        <v>36</v>
      </c>
      <c r="D213" s="204" t="s">
        <v>52</v>
      </c>
      <c r="E213" s="28" t="s">
        <v>41</v>
      </c>
      <c r="F213" s="53">
        <v>33336662.09</v>
      </c>
      <c r="G213" s="108">
        <v>6512039.7599999998</v>
      </c>
      <c r="H213" s="31">
        <v>33675805</v>
      </c>
      <c r="I213" s="53">
        <v>6851182</v>
      </c>
      <c r="J213" s="53"/>
      <c r="K213" s="53">
        <v>26824623</v>
      </c>
      <c r="L213" s="53"/>
      <c r="M213" s="202" t="s">
        <v>471</v>
      </c>
    </row>
    <row r="214" spans="1:15" ht="115.5" customHeight="1" x14ac:dyDescent="0.25">
      <c r="A214" s="226"/>
      <c r="B214" s="204"/>
      <c r="C214" s="228"/>
      <c r="D214" s="204"/>
      <c r="E214" s="28" t="s">
        <v>42</v>
      </c>
      <c r="F214" s="53">
        <v>33336662.09</v>
      </c>
      <c r="G214" s="108">
        <v>6512039.7599999998</v>
      </c>
      <c r="H214" s="31">
        <v>33675805</v>
      </c>
      <c r="I214" s="54">
        <v>6851182</v>
      </c>
      <c r="J214" s="54"/>
      <c r="K214" s="131">
        <v>26824623</v>
      </c>
      <c r="L214" s="131"/>
      <c r="M214" s="227"/>
    </row>
    <row r="215" spans="1:15" ht="76.5" customHeight="1" x14ac:dyDescent="0.25">
      <c r="A215" s="190" t="s">
        <v>434</v>
      </c>
      <c r="B215" s="192" t="s">
        <v>415</v>
      </c>
      <c r="C215" s="194" t="s">
        <v>410</v>
      </c>
      <c r="D215" s="192"/>
      <c r="E215" s="142" t="s">
        <v>41</v>
      </c>
      <c r="F215" s="75">
        <f>F216</f>
        <v>26278806.91</v>
      </c>
      <c r="G215" s="75"/>
      <c r="H215" s="75">
        <f>H216</f>
        <v>1099937</v>
      </c>
      <c r="I215" s="75"/>
      <c r="J215" s="75">
        <f t="shared" ref="J215:K215" si="17">J216</f>
        <v>549969</v>
      </c>
      <c r="K215" s="75">
        <f t="shared" si="17"/>
        <v>549968</v>
      </c>
      <c r="L215" s="75"/>
      <c r="M215" s="198" t="s">
        <v>499</v>
      </c>
    </row>
    <row r="216" spans="1:15" ht="78.75" customHeight="1" x14ac:dyDescent="0.25">
      <c r="A216" s="191"/>
      <c r="B216" s="193"/>
      <c r="C216" s="195"/>
      <c r="D216" s="193"/>
      <c r="E216" s="142" t="s">
        <v>70</v>
      </c>
      <c r="F216" s="75">
        <f>25178870+1099936.91</f>
        <v>26278806.91</v>
      </c>
      <c r="G216" s="162"/>
      <c r="H216" s="162">
        <f>I216+J216+K216+L216</f>
        <v>1099937</v>
      </c>
      <c r="I216" s="163"/>
      <c r="J216" s="99">
        <v>549969</v>
      </c>
      <c r="K216" s="75">
        <v>549968</v>
      </c>
      <c r="L216" s="99"/>
      <c r="M216" s="199"/>
    </row>
    <row r="217" spans="1:15" ht="92.25" customHeight="1" x14ac:dyDescent="0.25">
      <c r="A217" s="190" t="s">
        <v>416</v>
      </c>
      <c r="B217" s="192" t="s">
        <v>417</v>
      </c>
      <c r="C217" s="196" t="s">
        <v>414</v>
      </c>
      <c r="D217" s="192"/>
      <c r="E217" s="142" t="s">
        <v>41</v>
      </c>
      <c r="F217" s="75">
        <f>F218</f>
        <v>7874519.6200000001</v>
      </c>
      <c r="G217" s="75"/>
      <c r="H217" s="75">
        <f>H218</f>
        <v>899190</v>
      </c>
      <c r="I217" s="75"/>
      <c r="J217" s="75">
        <f t="shared" ref="J217" si="18">J218</f>
        <v>899190</v>
      </c>
      <c r="K217" s="75"/>
      <c r="L217" s="75"/>
      <c r="M217" s="198" t="s">
        <v>500</v>
      </c>
    </row>
    <row r="218" spans="1:15" ht="121.5" customHeight="1" x14ac:dyDescent="0.25">
      <c r="A218" s="191"/>
      <c r="B218" s="193"/>
      <c r="C218" s="197"/>
      <c r="D218" s="193"/>
      <c r="E218" s="142" t="s">
        <v>70</v>
      </c>
      <c r="F218" s="75">
        <f>899189.62+6975330</f>
        <v>7874519.6200000001</v>
      </c>
      <c r="G218" s="162"/>
      <c r="H218" s="162">
        <f>I218+J218+K218+L218</f>
        <v>899190</v>
      </c>
      <c r="I218" s="163"/>
      <c r="J218" s="99">
        <v>899190</v>
      </c>
      <c r="K218" s="75"/>
      <c r="L218" s="99"/>
      <c r="M218" s="199"/>
    </row>
    <row r="219" spans="1:15" ht="86.25" customHeight="1" x14ac:dyDescent="0.25">
      <c r="A219" s="187" t="s">
        <v>430</v>
      </c>
      <c r="B219" s="188" t="s">
        <v>409</v>
      </c>
      <c r="C219" s="180" t="s">
        <v>410</v>
      </c>
      <c r="D219" s="180"/>
      <c r="E219" s="137" t="s">
        <v>41</v>
      </c>
      <c r="F219" s="134">
        <f>F220</f>
        <v>13077147.84</v>
      </c>
      <c r="G219" s="134"/>
      <c r="H219" s="134">
        <f t="shared" ref="H219" si="19">H220</f>
        <v>13077148</v>
      </c>
      <c r="I219" s="131"/>
      <c r="J219" s="131">
        <f t="shared" ref="J219:L219" si="20">J220</f>
        <v>551444</v>
      </c>
      <c r="K219" s="131">
        <f t="shared" si="20"/>
        <v>551444</v>
      </c>
      <c r="L219" s="131">
        <f t="shared" si="20"/>
        <v>11974260</v>
      </c>
      <c r="M219" s="216" t="s">
        <v>501</v>
      </c>
    </row>
    <row r="220" spans="1:15" ht="60" customHeight="1" x14ac:dyDescent="0.25">
      <c r="A220" s="187"/>
      <c r="B220" s="189"/>
      <c r="C220" s="180"/>
      <c r="D220" s="180"/>
      <c r="E220" s="137" t="s">
        <v>77</v>
      </c>
      <c r="F220" s="134">
        <f>1102887.84+11974260</f>
        <v>13077147.84</v>
      </c>
      <c r="G220" s="131"/>
      <c r="H220" s="30">
        <f t="shared" ref="H220" si="21">I220+J220+K220+L220</f>
        <v>13077148</v>
      </c>
      <c r="I220" s="131"/>
      <c r="J220" s="131">
        <v>551444</v>
      </c>
      <c r="K220" s="131">
        <v>551444</v>
      </c>
      <c r="L220" s="131">
        <v>11974260</v>
      </c>
      <c r="M220" s="216"/>
    </row>
    <row r="221" spans="1:15" ht="24" customHeight="1" x14ac:dyDescent="0.25">
      <c r="A221" s="236" t="s">
        <v>231</v>
      </c>
      <c r="B221" s="237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8"/>
    </row>
    <row r="222" spans="1:15" s="7" customFormat="1" ht="93" customHeight="1" x14ac:dyDescent="0.2">
      <c r="A222" s="225" t="s">
        <v>232</v>
      </c>
      <c r="B222" s="204"/>
      <c r="C222" s="228"/>
      <c r="D222" s="204"/>
      <c r="E222" s="28" t="s">
        <v>41</v>
      </c>
      <c r="F222" s="53">
        <v>3837957.53</v>
      </c>
      <c r="G222" s="108">
        <v>12654.61</v>
      </c>
      <c r="H222" s="31">
        <v>6615570</v>
      </c>
      <c r="I222" s="53">
        <v>2790266</v>
      </c>
      <c r="J222" s="53">
        <v>870890</v>
      </c>
      <c r="K222" s="53">
        <v>2954414</v>
      </c>
      <c r="L222" s="53"/>
      <c r="M222" s="202" t="s">
        <v>507</v>
      </c>
    </row>
    <row r="223" spans="1:15" ht="222" customHeight="1" x14ac:dyDescent="0.25">
      <c r="A223" s="226"/>
      <c r="B223" s="204"/>
      <c r="C223" s="228"/>
      <c r="D223" s="204"/>
      <c r="E223" s="28" t="s">
        <v>42</v>
      </c>
      <c r="F223" s="53">
        <v>3837957.53</v>
      </c>
      <c r="G223" s="108">
        <v>12654.61</v>
      </c>
      <c r="H223" s="31">
        <v>6615570</v>
      </c>
      <c r="I223" s="54">
        <v>2790266</v>
      </c>
      <c r="J223" s="54">
        <v>870890</v>
      </c>
      <c r="K223" s="131">
        <v>2954414</v>
      </c>
      <c r="L223" s="131"/>
      <c r="M223" s="227"/>
    </row>
    <row r="224" spans="1:15" ht="48.75" customHeight="1" x14ac:dyDescent="0.25">
      <c r="A224" s="207" t="s">
        <v>384</v>
      </c>
      <c r="B224" s="232"/>
      <c r="C224" s="211"/>
      <c r="D224" s="232" t="s">
        <v>472</v>
      </c>
      <c r="E224" s="112" t="s">
        <v>41</v>
      </c>
      <c r="F224" s="53">
        <v>245867.2</v>
      </c>
      <c r="G224" s="53">
        <v>245867.2</v>
      </c>
      <c r="H224" s="134">
        <v>470721</v>
      </c>
      <c r="I224" s="54">
        <v>470721</v>
      </c>
      <c r="J224" s="54"/>
      <c r="K224" s="131"/>
      <c r="L224" s="131"/>
      <c r="M224" s="213" t="s">
        <v>473</v>
      </c>
    </row>
    <row r="225" spans="1:13" ht="61.5" customHeight="1" x14ac:dyDescent="0.25">
      <c r="A225" s="208"/>
      <c r="B225" s="233"/>
      <c r="C225" s="212"/>
      <c r="D225" s="233"/>
      <c r="E225" s="112" t="s">
        <v>42</v>
      </c>
      <c r="F225" s="53">
        <v>245867.2</v>
      </c>
      <c r="G225" s="53">
        <v>245867.2</v>
      </c>
      <c r="H225" s="134">
        <v>470721</v>
      </c>
      <c r="I225" s="54">
        <v>470721</v>
      </c>
      <c r="J225" s="54"/>
      <c r="K225" s="131"/>
      <c r="L225" s="131"/>
      <c r="M225" s="214"/>
    </row>
    <row r="226" spans="1:13" ht="39" customHeight="1" x14ac:dyDescent="0.25">
      <c r="A226" s="207" t="s">
        <v>411</v>
      </c>
      <c r="B226" s="209"/>
      <c r="C226" s="211" t="s">
        <v>412</v>
      </c>
      <c r="D226" s="232"/>
      <c r="E226" s="139" t="s">
        <v>41</v>
      </c>
      <c r="F226" s="53">
        <v>491748</v>
      </c>
      <c r="G226" s="140"/>
      <c r="H226" s="53">
        <v>491748</v>
      </c>
      <c r="I226" s="141"/>
      <c r="J226" s="54">
        <v>491748</v>
      </c>
      <c r="K226" s="54"/>
      <c r="L226" s="54"/>
      <c r="M226" s="213" t="s">
        <v>474</v>
      </c>
    </row>
    <row r="227" spans="1:13" ht="54.75" customHeight="1" x14ac:dyDescent="0.25">
      <c r="A227" s="208"/>
      <c r="B227" s="210"/>
      <c r="C227" s="212"/>
      <c r="D227" s="233"/>
      <c r="E227" s="139" t="s">
        <v>42</v>
      </c>
      <c r="F227" s="53">
        <v>491748</v>
      </c>
      <c r="G227" s="140"/>
      <c r="H227" s="134">
        <v>491748</v>
      </c>
      <c r="I227" s="141"/>
      <c r="J227" s="54">
        <v>491748</v>
      </c>
      <c r="K227" s="131"/>
      <c r="L227" s="131"/>
      <c r="M227" s="214"/>
    </row>
    <row r="228" spans="1:13" ht="61.5" customHeight="1" x14ac:dyDescent="0.25">
      <c r="A228" s="207" t="s">
        <v>413</v>
      </c>
      <c r="B228" s="209"/>
      <c r="C228" s="211" t="s">
        <v>414</v>
      </c>
      <c r="D228" s="232"/>
      <c r="E228" s="139" t="s">
        <v>41</v>
      </c>
      <c r="F228" s="53">
        <f>F229</f>
        <v>5345413</v>
      </c>
      <c r="G228" s="53"/>
      <c r="H228" s="53">
        <f t="shared" ref="H228" si="22">H229</f>
        <v>5345413</v>
      </c>
      <c r="I228" s="54"/>
      <c r="J228" s="54">
        <f t="shared" ref="J228" si="23">J229</f>
        <v>5345413</v>
      </c>
      <c r="K228" s="54"/>
      <c r="L228" s="54"/>
      <c r="M228" s="234" t="s">
        <v>475</v>
      </c>
    </row>
    <row r="229" spans="1:13" ht="66" customHeight="1" x14ac:dyDescent="0.25">
      <c r="A229" s="208"/>
      <c r="B229" s="210"/>
      <c r="C229" s="212"/>
      <c r="D229" s="233"/>
      <c r="E229" s="139" t="s">
        <v>42</v>
      </c>
      <c r="F229" s="53">
        <v>5345413</v>
      </c>
      <c r="G229" s="53"/>
      <c r="H229" s="134">
        <f>I229+J229+K229+L229</f>
        <v>5345413</v>
      </c>
      <c r="I229" s="54"/>
      <c r="J229" s="54">
        <v>5345413</v>
      </c>
      <c r="K229" s="131"/>
      <c r="L229" s="131"/>
      <c r="M229" s="235"/>
    </row>
    <row r="230" spans="1:13" ht="21.75" customHeight="1" x14ac:dyDescent="0.25">
      <c r="A230" s="229" t="s">
        <v>236</v>
      </c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1"/>
    </row>
    <row r="231" spans="1:13" ht="79.5" customHeight="1" x14ac:dyDescent="0.25">
      <c r="A231" s="127" t="s">
        <v>348</v>
      </c>
      <c r="B231" s="89" t="s">
        <v>297</v>
      </c>
      <c r="C231" s="81"/>
      <c r="D231" s="89" t="s">
        <v>237</v>
      </c>
      <c r="E231" s="96" t="s">
        <v>238</v>
      </c>
      <c r="F231" s="164"/>
      <c r="G231" s="164"/>
      <c r="H231" s="164"/>
      <c r="I231" s="164"/>
      <c r="J231" s="164"/>
      <c r="K231" s="164"/>
      <c r="L231" s="164"/>
      <c r="M231" s="97" t="s">
        <v>511</v>
      </c>
    </row>
    <row r="232" spans="1:13" ht="117.75" customHeight="1" x14ac:dyDescent="0.25">
      <c r="A232" s="127" t="s">
        <v>292</v>
      </c>
      <c r="B232" s="90" t="s">
        <v>298</v>
      </c>
      <c r="C232" s="79"/>
      <c r="D232" s="79" t="s">
        <v>239</v>
      </c>
      <c r="E232" s="79" t="s">
        <v>238</v>
      </c>
      <c r="F232" s="164"/>
      <c r="G232" s="164"/>
      <c r="H232" s="164"/>
      <c r="I232" s="164"/>
      <c r="J232" s="134"/>
      <c r="K232" s="164"/>
      <c r="L232" s="164"/>
      <c r="M232" s="97" t="s">
        <v>512</v>
      </c>
    </row>
    <row r="233" spans="1:13" ht="128.25" customHeight="1" x14ac:dyDescent="0.25">
      <c r="A233" s="127" t="s">
        <v>349</v>
      </c>
      <c r="B233" s="90" t="s">
        <v>299</v>
      </c>
      <c r="C233" s="91"/>
      <c r="D233" s="81" t="s">
        <v>240</v>
      </c>
      <c r="E233" s="79" t="s">
        <v>238</v>
      </c>
      <c r="F233" s="165"/>
      <c r="G233" s="165"/>
      <c r="H233" s="164"/>
      <c r="I233" s="165"/>
      <c r="J233" s="144"/>
      <c r="K233" s="165"/>
      <c r="L233" s="165"/>
      <c r="M233" s="97" t="s">
        <v>391</v>
      </c>
    </row>
    <row r="234" spans="1:13" ht="54.75" customHeight="1" x14ac:dyDescent="0.25">
      <c r="A234" s="127" t="s">
        <v>350</v>
      </c>
      <c r="B234" s="89" t="s">
        <v>300</v>
      </c>
      <c r="C234" s="81"/>
      <c r="D234" s="89" t="s">
        <v>241</v>
      </c>
      <c r="E234" s="79" t="s">
        <v>238</v>
      </c>
      <c r="F234" s="165"/>
      <c r="G234" s="165"/>
      <c r="H234" s="164"/>
      <c r="I234" s="165"/>
      <c r="J234" s="144"/>
      <c r="K234" s="165"/>
      <c r="L234" s="165"/>
      <c r="M234" s="97" t="s">
        <v>392</v>
      </c>
    </row>
    <row r="235" spans="1:13" ht="46.5" customHeight="1" x14ac:dyDescent="0.25">
      <c r="A235" s="127" t="s">
        <v>351</v>
      </c>
      <c r="B235" s="92" t="s">
        <v>302</v>
      </c>
      <c r="C235" s="93"/>
      <c r="D235" s="89" t="s">
        <v>242</v>
      </c>
      <c r="E235" s="79" t="s">
        <v>238</v>
      </c>
      <c r="F235" s="165"/>
      <c r="G235" s="165"/>
      <c r="H235" s="164"/>
      <c r="I235" s="165"/>
      <c r="J235" s="144"/>
      <c r="K235" s="165"/>
      <c r="L235" s="165"/>
      <c r="M235" s="97" t="s">
        <v>513</v>
      </c>
    </row>
    <row r="236" spans="1:13" ht="42.75" customHeight="1" x14ac:dyDescent="0.25">
      <c r="A236" s="127" t="s">
        <v>352</v>
      </c>
      <c r="B236" s="92" t="s">
        <v>302</v>
      </c>
      <c r="C236" s="93"/>
      <c r="D236" s="89" t="s">
        <v>243</v>
      </c>
      <c r="E236" s="79" t="s">
        <v>238</v>
      </c>
      <c r="F236" s="165"/>
      <c r="G236" s="165"/>
      <c r="H236" s="164"/>
      <c r="I236" s="165"/>
      <c r="J236" s="144"/>
      <c r="K236" s="165"/>
      <c r="L236" s="165"/>
      <c r="M236" s="97" t="s">
        <v>516</v>
      </c>
    </row>
    <row r="237" spans="1:13" ht="48" customHeight="1" x14ac:dyDescent="0.25">
      <c r="A237" s="127" t="s">
        <v>353</v>
      </c>
      <c r="B237" s="92" t="s">
        <v>301</v>
      </c>
      <c r="C237" s="93"/>
      <c r="D237" s="89" t="s">
        <v>244</v>
      </c>
      <c r="E237" s="79" t="s">
        <v>238</v>
      </c>
      <c r="F237" s="165"/>
      <c r="G237" s="165"/>
      <c r="H237" s="164"/>
      <c r="I237" s="165"/>
      <c r="J237" s="144"/>
      <c r="K237" s="165"/>
      <c r="L237" s="165"/>
      <c r="M237" s="97" t="s">
        <v>514</v>
      </c>
    </row>
    <row r="238" spans="1:13" ht="96.75" customHeight="1" x14ac:dyDescent="0.25">
      <c r="A238" s="128" t="s">
        <v>354</v>
      </c>
      <c r="B238" s="94">
        <v>7272.32</v>
      </c>
      <c r="C238" s="81"/>
      <c r="D238" s="81" t="s">
        <v>245</v>
      </c>
      <c r="E238" s="79" t="s">
        <v>238</v>
      </c>
      <c r="F238" s="165"/>
      <c r="G238" s="165"/>
      <c r="H238" s="164"/>
      <c r="I238" s="165"/>
      <c r="J238" s="144"/>
      <c r="K238" s="165"/>
      <c r="L238" s="165"/>
      <c r="M238" s="97" t="s">
        <v>515</v>
      </c>
    </row>
    <row r="239" spans="1:13" ht="93.75" customHeight="1" x14ac:dyDescent="0.25">
      <c r="A239" s="128" t="s">
        <v>347</v>
      </c>
      <c r="B239" s="94" t="s">
        <v>303</v>
      </c>
      <c r="C239" s="81"/>
      <c r="D239" s="81" t="s">
        <v>404</v>
      </c>
      <c r="E239" s="79" t="s">
        <v>238</v>
      </c>
      <c r="F239" s="165"/>
      <c r="G239" s="165"/>
      <c r="H239" s="164"/>
      <c r="I239" s="165"/>
      <c r="J239" s="144"/>
      <c r="K239" s="165"/>
      <c r="L239" s="165"/>
      <c r="M239" s="97" t="s">
        <v>393</v>
      </c>
    </row>
    <row r="240" spans="1:13" ht="59.25" customHeight="1" x14ac:dyDescent="0.25">
      <c r="A240" s="128" t="s">
        <v>517</v>
      </c>
      <c r="B240" s="95" t="s">
        <v>304</v>
      </c>
      <c r="C240" s="81"/>
      <c r="D240" s="81" t="s">
        <v>247</v>
      </c>
      <c r="E240" s="79" t="s">
        <v>238</v>
      </c>
      <c r="F240" s="165"/>
      <c r="G240" s="165"/>
      <c r="H240" s="164"/>
      <c r="I240" s="165"/>
      <c r="J240" s="144"/>
      <c r="K240" s="165"/>
      <c r="L240" s="165"/>
      <c r="M240" s="97" t="s">
        <v>518</v>
      </c>
    </row>
    <row r="241" spans="1:13" ht="65.25" customHeight="1" x14ac:dyDescent="0.25">
      <c r="A241" s="128" t="s">
        <v>346</v>
      </c>
      <c r="B241" s="95" t="s">
        <v>305</v>
      </c>
      <c r="C241" s="81"/>
      <c r="D241" s="81" t="s">
        <v>248</v>
      </c>
      <c r="E241" s="79" t="s">
        <v>238</v>
      </c>
      <c r="F241" s="165"/>
      <c r="G241" s="165"/>
      <c r="H241" s="164"/>
      <c r="I241" s="165"/>
      <c r="J241" s="144"/>
      <c r="K241" s="165"/>
      <c r="L241" s="165"/>
      <c r="M241" s="97" t="s">
        <v>520</v>
      </c>
    </row>
    <row r="242" spans="1:13" ht="133.5" customHeight="1" x14ac:dyDescent="0.25">
      <c r="A242" s="128" t="s">
        <v>345</v>
      </c>
      <c r="B242" s="95">
        <v>19869</v>
      </c>
      <c r="C242" s="81"/>
      <c r="D242" s="81" t="s">
        <v>249</v>
      </c>
      <c r="E242" s="79" t="s">
        <v>238</v>
      </c>
      <c r="F242" s="165"/>
      <c r="G242" s="165"/>
      <c r="H242" s="164"/>
      <c r="I242" s="165"/>
      <c r="J242" s="144"/>
      <c r="K242" s="165"/>
      <c r="L242" s="165"/>
      <c r="M242" s="97" t="s">
        <v>519</v>
      </c>
    </row>
    <row r="243" spans="1:13" ht="84.75" customHeight="1" x14ac:dyDescent="0.25">
      <c r="A243" s="128" t="s">
        <v>250</v>
      </c>
      <c r="B243" s="95" t="s">
        <v>306</v>
      </c>
      <c r="C243" s="81"/>
      <c r="D243" s="81" t="s">
        <v>251</v>
      </c>
      <c r="E243" s="79" t="s">
        <v>238</v>
      </c>
      <c r="F243" s="165"/>
      <c r="G243" s="165"/>
      <c r="H243" s="164"/>
      <c r="I243" s="165"/>
      <c r="J243" s="144"/>
      <c r="K243" s="165"/>
      <c r="L243" s="165"/>
      <c r="M243" s="97" t="s">
        <v>394</v>
      </c>
    </row>
    <row r="244" spans="1:13" ht="61.5" customHeight="1" x14ac:dyDescent="0.25">
      <c r="A244" s="128" t="s">
        <v>293</v>
      </c>
      <c r="B244" s="95" t="s">
        <v>307</v>
      </c>
      <c r="C244" s="81"/>
      <c r="D244" s="81" t="s">
        <v>252</v>
      </c>
      <c r="E244" s="79" t="s">
        <v>238</v>
      </c>
      <c r="F244" s="165"/>
      <c r="G244" s="165"/>
      <c r="H244" s="164"/>
      <c r="I244" s="165"/>
      <c r="J244" s="144"/>
      <c r="K244" s="165"/>
      <c r="L244" s="165"/>
      <c r="M244" s="97" t="s">
        <v>395</v>
      </c>
    </row>
    <row r="245" spans="1:13" ht="60.75" customHeight="1" x14ac:dyDescent="0.25">
      <c r="A245" s="128" t="s">
        <v>355</v>
      </c>
      <c r="B245" s="95" t="s">
        <v>308</v>
      </c>
      <c r="C245" s="81"/>
      <c r="D245" s="81" t="s">
        <v>253</v>
      </c>
      <c r="E245" s="79" t="s">
        <v>238</v>
      </c>
      <c r="F245" s="165"/>
      <c r="G245" s="165"/>
      <c r="H245" s="164"/>
      <c r="I245" s="165"/>
      <c r="J245" s="144"/>
      <c r="K245" s="165"/>
      <c r="L245" s="165"/>
      <c r="M245" s="97" t="s">
        <v>396</v>
      </c>
    </row>
    <row r="246" spans="1:13" ht="76.5" customHeight="1" x14ac:dyDescent="0.25">
      <c r="A246" s="128" t="s">
        <v>356</v>
      </c>
      <c r="B246" s="95" t="s">
        <v>309</v>
      </c>
      <c r="C246" s="81"/>
      <c r="D246" s="81" t="s">
        <v>253</v>
      </c>
      <c r="E246" s="79" t="s">
        <v>238</v>
      </c>
      <c r="F246" s="165"/>
      <c r="G246" s="165"/>
      <c r="H246" s="164"/>
      <c r="I246" s="165"/>
      <c r="J246" s="144"/>
      <c r="K246" s="165"/>
      <c r="L246" s="165"/>
      <c r="M246" s="97" t="s">
        <v>397</v>
      </c>
    </row>
    <row r="247" spans="1:13" ht="65.25" customHeight="1" x14ac:dyDescent="0.25">
      <c r="A247" s="128" t="s">
        <v>294</v>
      </c>
      <c r="B247" s="95" t="s">
        <v>307</v>
      </c>
      <c r="C247" s="81"/>
      <c r="D247" s="81" t="s">
        <v>252</v>
      </c>
      <c r="E247" s="79" t="s">
        <v>238</v>
      </c>
      <c r="F247" s="165"/>
      <c r="G247" s="165"/>
      <c r="H247" s="164"/>
      <c r="I247" s="165"/>
      <c r="J247" s="144"/>
      <c r="K247" s="165"/>
      <c r="L247" s="165"/>
      <c r="M247" s="97" t="s">
        <v>398</v>
      </c>
    </row>
    <row r="248" spans="1:13" ht="81.75" customHeight="1" x14ac:dyDescent="0.25">
      <c r="A248" s="128" t="s">
        <v>344</v>
      </c>
      <c r="B248" s="95" t="s">
        <v>310</v>
      </c>
      <c r="C248" s="81"/>
      <c r="D248" s="81" t="s">
        <v>246</v>
      </c>
      <c r="E248" s="79" t="s">
        <v>238</v>
      </c>
      <c r="F248" s="165"/>
      <c r="G248" s="165"/>
      <c r="H248" s="164"/>
      <c r="I248" s="165"/>
      <c r="J248" s="144"/>
      <c r="K248" s="165"/>
      <c r="L248" s="165"/>
      <c r="M248" s="97" t="s">
        <v>399</v>
      </c>
    </row>
    <row r="249" spans="1:13" ht="62.25" customHeight="1" x14ac:dyDescent="0.25">
      <c r="A249" s="128" t="s">
        <v>357</v>
      </c>
      <c r="B249" s="95" t="s">
        <v>311</v>
      </c>
      <c r="C249" s="81"/>
      <c r="D249" s="81" t="s">
        <v>252</v>
      </c>
      <c r="E249" s="79" t="s">
        <v>238</v>
      </c>
      <c r="F249" s="165"/>
      <c r="G249" s="165"/>
      <c r="H249" s="164"/>
      <c r="I249" s="165"/>
      <c r="J249" s="144"/>
      <c r="K249" s="165"/>
      <c r="L249" s="165"/>
      <c r="M249" s="97" t="s">
        <v>400</v>
      </c>
    </row>
    <row r="250" spans="1:13" ht="53.25" customHeight="1" x14ac:dyDescent="0.25">
      <c r="A250" s="128" t="s">
        <v>254</v>
      </c>
      <c r="B250" s="95" t="s">
        <v>312</v>
      </c>
      <c r="C250" s="81"/>
      <c r="D250" s="81" t="s">
        <v>249</v>
      </c>
      <c r="E250" s="79" t="s">
        <v>238</v>
      </c>
      <c r="F250" s="165"/>
      <c r="G250" s="165"/>
      <c r="H250" s="164"/>
      <c r="I250" s="165"/>
      <c r="J250" s="144"/>
      <c r="K250" s="165"/>
      <c r="L250" s="165"/>
      <c r="M250" s="97" t="s">
        <v>544</v>
      </c>
    </row>
    <row r="251" spans="1:13" ht="73.5" customHeight="1" x14ac:dyDescent="0.25">
      <c r="A251" s="128" t="s">
        <v>255</v>
      </c>
      <c r="B251" s="95" t="s">
        <v>312</v>
      </c>
      <c r="C251" s="81"/>
      <c r="D251" s="81" t="s">
        <v>249</v>
      </c>
      <c r="E251" s="79" t="s">
        <v>238</v>
      </c>
      <c r="F251" s="165"/>
      <c r="G251" s="165"/>
      <c r="H251" s="164"/>
      <c r="I251" s="165"/>
      <c r="J251" s="144"/>
      <c r="K251" s="165"/>
      <c r="L251" s="165"/>
      <c r="M251" s="97" t="s">
        <v>545</v>
      </c>
    </row>
    <row r="252" spans="1:13" ht="67.5" customHeight="1" x14ac:dyDescent="0.25">
      <c r="A252" s="128" t="s">
        <v>256</v>
      </c>
      <c r="B252" s="95" t="s">
        <v>312</v>
      </c>
      <c r="C252" s="81"/>
      <c r="D252" s="81" t="s">
        <v>249</v>
      </c>
      <c r="E252" s="79" t="s">
        <v>238</v>
      </c>
      <c r="F252" s="165"/>
      <c r="G252" s="165"/>
      <c r="H252" s="164"/>
      <c r="I252" s="165"/>
      <c r="J252" s="144"/>
      <c r="K252" s="165"/>
      <c r="L252" s="165"/>
      <c r="M252" s="97" t="s">
        <v>401</v>
      </c>
    </row>
    <row r="253" spans="1:13" ht="140.25" customHeight="1" x14ac:dyDescent="0.25">
      <c r="A253" s="128" t="s">
        <v>295</v>
      </c>
      <c r="B253" s="95" t="s">
        <v>313</v>
      </c>
      <c r="C253" s="81"/>
      <c r="D253" s="81" t="s">
        <v>257</v>
      </c>
      <c r="E253" s="79" t="s">
        <v>238</v>
      </c>
      <c r="F253" s="165"/>
      <c r="G253" s="165"/>
      <c r="H253" s="164"/>
      <c r="I253" s="165"/>
      <c r="J253" s="144"/>
      <c r="K253" s="165"/>
      <c r="L253" s="165"/>
      <c r="M253" s="97" t="s">
        <v>543</v>
      </c>
    </row>
    <row r="254" spans="1:13" ht="116.25" customHeight="1" x14ac:dyDescent="0.25">
      <c r="A254" s="128" t="s">
        <v>343</v>
      </c>
      <c r="B254" s="95" t="s">
        <v>314</v>
      </c>
      <c r="C254" s="81"/>
      <c r="D254" s="81" t="s">
        <v>258</v>
      </c>
      <c r="E254" s="79" t="s">
        <v>238</v>
      </c>
      <c r="F254" s="165"/>
      <c r="G254" s="165"/>
      <c r="H254" s="164"/>
      <c r="I254" s="165"/>
      <c r="J254" s="144"/>
      <c r="K254" s="165"/>
      <c r="L254" s="165"/>
      <c r="M254" s="97" t="s">
        <v>542</v>
      </c>
    </row>
    <row r="255" spans="1:13" ht="57.75" customHeight="1" x14ac:dyDescent="0.25">
      <c r="A255" s="128" t="s">
        <v>342</v>
      </c>
      <c r="B255" s="95" t="s">
        <v>315</v>
      </c>
      <c r="C255" s="81"/>
      <c r="D255" s="81" t="s">
        <v>259</v>
      </c>
      <c r="E255" s="79" t="s">
        <v>238</v>
      </c>
      <c r="F255" s="165"/>
      <c r="G255" s="165"/>
      <c r="H255" s="164"/>
      <c r="I255" s="165"/>
      <c r="J255" s="144"/>
      <c r="K255" s="165"/>
      <c r="L255" s="165"/>
      <c r="M255" s="97" t="s">
        <v>541</v>
      </c>
    </row>
    <row r="256" spans="1:13" ht="70.5" customHeight="1" x14ac:dyDescent="0.25">
      <c r="A256" s="128" t="s">
        <v>337</v>
      </c>
      <c r="B256" s="95" t="s">
        <v>316</v>
      </c>
      <c r="C256" s="81"/>
      <c r="D256" s="81" t="s">
        <v>259</v>
      </c>
      <c r="E256" s="79" t="s">
        <v>238</v>
      </c>
      <c r="F256" s="165"/>
      <c r="G256" s="165"/>
      <c r="H256" s="164"/>
      <c r="I256" s="165"/>
      <c r="J256" s="144"/>
      <c r="K256" s="165"/>
      <c r="L256" s="165"/>
      <c r="M256" s="97" t="s">
        <v>540</v>
      </c>
    </row>
    <row r="257" spans="1:13" ht="87" customHeight="1" x14ac:dyDescent="0.25">
      <c r="A257" s="128" t="s">
        <v>336</v>
      </c>
      <c r="B257" s="95" t="s">
        <v>317</v>
      </c>
      <c r="C257" s="81"/>
      <c r="D257" s="81" t="s">
        <v>259</v>
      </c>
      <c r="E257" s="79" t="s">
        <v>238</v>
      </c>
      <c r="F257" s="165"/>
      <c r="G257" s="165"/>
      <c r="H257" s="164"/>
      <c r="I257" s="165"/>
      <c r="J257" s="144"/>
      <c r="K257" s="165"/>
      <c r="L257" s="165"/>
      <c r="M257" s="97" t="s">
        <v>535</v>
      </c>
    </row>
    <row r="258" spans="1:13" ht="40.5" customHeight="1" x14ac:dyDescent="0.25">
      <c r="A258" s="128" t="s">
        <v>260</v>
      </c>
      <c r="B258" s="95" t="s">
        <v>318</v>
      </c>
      <c r="C258" s="81"/>
      <c r="D258" s="81" t="s">
        <v>252</v>
      </c>
      <c r="E258" s="79" t="s">
        <v>238</v>
      </c>
      <c r="F258" s="165"/>
      <c r="G258" s="165"/>
      <c r="H258" s="164"/>
      <c r="I258" s="165"/>
      <c r="J258" s="144"/>
      <c r="K258" s="165"/>
      <c r="L258" s="165"/>
      <c r="M258" s="97" t="s">
        <v>536</v>
      </c>
    </row>
    <row r="259" spans="1:13" ht="45" customHeight="1" x14ac:dyDescent="0.25">
      <c r="A259" s="128" t="s">
        <v>358</v>
      </c>
      <c r="B259" s="95" t="s">
        <v>318</v>
      </c>
      <c r="C259" s="81"/>
      <c r="D259" s="81" t="s">
        <v>252</v>
      </c>
      <c r="E259" s="79" t="s">
        <v>238</v>
      </c>
      <c r="F259" s="165"/>
      <c r="G259" s="165"/>
      <c r="H259" s="164"/>
      <c r="I259" s="165"/>
      <c r="J259" s="144"/>
      <c r="K259" s="165"/>
      <c r="L259" s="165"/>
      <c r="M259" s="97" t="s">
        <v>537</v>
      </c>
    </row>
    <row r="260" spans="1:13" ht="63" customHeight="1" x14ac:dyDescent="0.25">
      <c r="A260" s="128" t="s">
        <v>341</v>
      </c>
      <c r="B260" s="95" t="s">
        <v>319</v>
      </c>
      <c r="C260" s="81"/>
      <c r="D260" s="81" t="s">
        <v>261</v>
      </c>
      <c r="E260" s="79" t="s">
        <v>238</v>
      </c>
      <c r="F260" s="165"/>
      <c r="G260" s="165"/>
      <c r="H260" s="164"/>
      <c r="I260" s="165"/>
      <c r="J260" s="144"/>
      <c r="K260" s="165"/>
      <c r="L260" s="165"/>
      <c r="M260" s="97" t="s">
        <v>538</v>
      </c>
    </row>
    <row r="261" spans="1:13" ht="72.75" customHeight="1" x14ac:dyDescent="0.25">
      <c r="A261" s="128" t="s">
        <v>339</v>
      </c>
      <c r="B261" s="95" t="s">
        <v>320</v>
      </c>
      <c r="C261" s="81"/>
      <c r="D261" s="81" t="s">
        <v>261</v>
      </c>
      <c r="E261" s="79" t="s">
        <v>238</v>
      </c>
      <c r="F261" s="165"/>
      <c r="G261" s="165"/>
      <c r="H261" s="164"/>
      <c r="I261" s="165"/>
      <c r="J261" s="144"/>
      <c r="K261" s="165"/>
      <c r="L261" s="165"/>
      <c r="M261" s="97" t="s">
        <v>539</v>
      </c>
    </row>
    <row r="262" spans="1:13" ht="97.5" customHeight="1" x14ac:dyDescent="0.25">
      <c r="A262" s="128" t="s">
        <v>340</v>
      </c>
      <c r="B262" s="95" t="s">
        <v>321</v>
      </c>
      <c r="C262" s="81"/>
      <c r="D262" s="81" t="s">
        <v>262</v>
      </c>
      <c r="E262" s="79" t="s">
        <v>238</v>
      </c>
      <c r="F262" s="165"/>
      <c r="G262" s="165"/>
      <c r="H262" s="164"/>
      <c r="I262" s="165"/>
      <c r="J262" s="144"/>
      <c r="K262" s="165"/>
      <c r="L262" s="165"/>
      <c r="M262" s="97" t="s">
        <v>521</v>
      </c>
    </row>
    <row r="263" spans="1:13" ht="70.5" customHeight="1" x14ac:dyDescent="0.25">
      <c r="A263" s="128" t="s">
        <v>263</v>
      </c>
      <c r="B263" s="95" t="s">
        <v>322</v>
      </c>
      <c r="C263" s="81"/>
      <c r="D263" s="81" t="s">
        <v>264</v>
      </c>
      <c r="E263" s="79" t="s">
        <v>238</v>
      </c>
      <c r="F263" s="165"/>
      <c r="G263" s="165"/>
      <c r="H263" s="164"/>
      <c r="I263" s="165"/>
      <c r="J263" s="144"/>
      <c r="K263" s="165"/>
      <c r="L263" s="165"/>
      <c r="M263" s="97" t="s">
        <v>522</v>
      </c>
    </row>
    <row r="264" spans="1:13" ht="72" customHeight="1" x14ac:dyDescent="0.25">
      <c r="A264" s="128" t="s">
        <v>265</v>
      </c>
      <c r="B264" s="95" t="s">
        <v>323</v>
      </c>
      <c r="C264" s="81"/>
      <c r="D264" s="81" t="s">
        <v>264</v>
      </c>
      <c r="E264" s="79" t="s">
        <v>238</v>
      </c>
      <c r="F264" s="165"/>
      <c r="G264" s="165"/>
      <c r="H264" s="164"/>
      <c r="I264" s="165"/>
      <c r="J264" s="144"/>
      <c r="K264" s="165"/>
      <c r="L264" s="165"/>
      <c r="M264" s="97" t="s">
        <v>523</v>
      </c>
    </row>
    <row r="265" spans="1:13" ht="78.75" customHeight="1" x14ac:dyDescent="0.25">
      <c r="A265" s="128" t="s">
        <v>359</v>
      </c>
      <c r="B265" s="95" t="s">
        <v>324</v>
      </c>
      <c r="C265" s="81"/>
      <c r="D265" s="81" t="s">
        <v>266</v>
      </c>
      <c r="E265" s="79" t="s">
        <v>238</v>
      </c>
      <c r="F265" s="165"/>
      <c r="G265" s="165"/>
      <c r="H265" s="164"/>
      <c r="I265" s="165"/>
      <c r="J265" s="144"/>
      <c r="K265" s="165"/>
      <c r="L265" s="165"/>
      <c r="M265" s="97" t="s">
        <v>524</v>
      </c>
    </row>
    <row r="266" spans="1:13" ht="67.5" customHeight="1" x14ac:dyDescent="0.25">
      <c r="A266" s="128" t="s">
        <v>360</v>
      </c>
      <c r="B266" s="95" t="s">
        <v>325</v>
      </c>
      <c r="C266" s="81"/>
      <c r="D266" s="81" t="s">
        <v>267</v>
      </c>
      <c r="E266" s="79" t="s">
        <v>238</v>
      </c>
      <c r="F266" s="165"/>
      <c r="G266" s="165"/>
      <c r="H266" s="164"/>
      <c r="I266" s="165"/>
      <c r="J266" s="144"/>
      <c r="K266" s="165"/>
      <c r="L266" s="165"/>
      <c r="M266" s="97" t="s">
        <v>525</v>
      </c>
    </row>
    <row r="267" spans="1:13" ht="60.75" customHeight="1" x14ac:dyDescent="0.25">
      <c r="A267" s="128" t="s">
        <v>361</v>
      </c>
      <c r="B267" s="95" t="s">
        <v>326</v>
      </c>
      <c r="C267" s="81"/>
      <c r="D267" s="81" t="s">
        <v>268</v>
      </c>
      <c r="E267" s="79" t="s">
        <v>238</v>
      </c>
      <c r="F267" s="165"/>
      <c r="G267" s="165"/>
      <c r="H267" s="164"/>
      <c r="I267" s="165"/>
      <c r="J267" s="144"/>
      <c r="K267" s="165"/>
      <c r="L267" s="165"/>
      <c r="M267" s="97" t="s">
        <v>526</v>
      </c>
    </row>
    <row r="268" spans="1:13" ht="54" customHeight="1" x14ac:dyDescent="0.25">
      <c r="A268" s="128" t="s">
        <v>362</v>
      </c>
      <c r="B268" s="95" t="s">
        <v>327</v>
      </c>
      <c r="C268" s="81"/>
      <c r="D268" s="81" t="s">
        <v>269</v>
      </c>
      <c r="E268" s="79" t="s">
        <v>238</v>
      </c>
      <c r="F268" s="165"/>
      <c r="G268" s="165"/>
      <c r="H268" s="164"/>
      <c r="I268" s="165"/>
      <c r="J268" s="144"/>
      <c r="K268" s="165"/>
      <c r="L268" s="165"/>
      <c r="M268" s="97" t="s">
        <v>527</v>
      </c>
    </row>
    <row r="269" spans="1:13" ht="69" customHeight="1" x14ac:dyDescent="0.25">
      <c r="A269" s="128" t="s">
        <v>270</v>
      </c>
      <c r="B269" s="95" t="s">
        <v>328</v>
      </c>
      <c r="C269" s="81"/>
      <c r="D269" s="81" t="s">
        <v>269</v>
      </c>
      <c r="E269" s="79" t="s">
        <v>238</v>
      </c>
      <c r="F269" s="165"/>
      <c r="G269" s="165"/>
      <c r="H269" s="164"/>
      <c r="I269" s="165"/>
      <c r="J269" s="144"/>
      <c r="K269" s="165"/>
      <c r="L269" s="165"/>
      <c r="M269" s="97" t="s">
        <v>546</v>
      </c>
    </row>
    <row r="270" spans="1:13" ht="51" customHeight="1" x14ac:dyDescent="0.25">
      <c r="A270" s="128" t="s">
        <v>271</v>
      </c>
      <c r="B270" s="95" t="s">
        <v>327</v>
      </c>
      <c r="C270" s="81"/>
      <c r="D270" s="81" t="s">
        <v>269</v>
      </c>
      <c r="E270" s="79" t="s">
        <v>238</v>
      </c>
      <c r="F270" s="165"/>
      <c r="G270" s="165"/>
      <c r="H270" s="164"/>
      <c r="I270" s="165"/>
      <c r="J270" s="144"/>
      <c r="K270" s="165"/>
      <c r="L270" s="165"/>
      <c r="M270" s="97" t="s">
        <v>547</v>
      </c>
    </row>
    <row r="271" spans="1:13" ht="42" customHeight="1" x14ac:dyDescent="0.25">
      <c r="A271" s="128" t="s">
        <v>272</v>
      </c>
      <c r="B271" s="95" t="s">
        <v>329</v>
      </c>
      <c r="C271" s="81"/>
      <c r="D271" s="81" t="s">
        <v>273</v>
      </c>
      <c r="E271" s="79" t="s">
        <v>238</v>
      </c>
      <c r="F271" s="165"/>
      <c r="G271" s="165"/>
      <c r="H271" s="164"/>
      <c r="I271" s="165"/>
      <c r="J271" s="144"/>
      <c r="K271" s="165"/>
      <c r="L271" s="165"/>
      <c r="M271" s="97" t="s">
        <v>528</v>
      </c>
    </row>
    <row r="272" spans="1:13" ht="93" customHeight="1" x14ac:dyDescent="0.25">
      <c r="A272" s="128" t="s">
        <v>377</v>
      </c>
      <c r="B272" s="95" t="s">
        <v>330</v>
      </c>
      <c r="C272" s="81"/>
      <c r="D272" s="81" t="s">
        <v>274</v>
      </c>
      <c r="E272" s="79" t="s">
        <v>238</v>
      </c>
      <c r="F272" s="165"/>
      <c r="G272" s="165"/>
      <c r="H272" s="164"/>
      <c r="I272" s="165"/>
      <c r="J272" s="144"/>
      <c r="K272" s="165"/>
      <c r="L272" s="165"/>
      <c r="M272" s="97" t="s">
        <v>529</v>
      </c>
    </row>
    <row r="273" spans="1:13" ht="83.25" customHeight="1" x14ac:dyDescent="0.25">
      <c r="A273" s="128" t="s">
        <v>275</v>
      </c>
      <c r="B273" s="95" t="s">
        <v>331</v>
      </c>
      <c r="C273" s="81"/>
      <c r="D273" s="81" t="s">
        <v>274</v>
      </c>
      <c r="E273" s="79" t="s">
        <v>238</v>
      </c>
      <c r="F273" s="165"/>
      <c r="G273" s="165"/>
      <c r="H273" s="164"/>
      <c r="I273" s="165"/>
      <c r="J273" s="144"/>
      <c r="K273" s="165"/>
      <c r="L273" s="165"/>
      <c r="M273" s="97" t="s">
        <v>530</v>
      </c>
    </row>
    <row r="274" spans="1:13" ht="49.5" customHeight="1" x14ac:dyDescent="0.25">
      <c r="A274" s="128" t="s">
        <v>276</v>
      </c>
      <c r="B274" s="95" t="s">
        <v>332</v>
      </c>
      <c r="C274" s="81"/>
      <c r="D274" s="81" t="s">
        <v>277</v>
      </c>
      <c r="E274" s="79" t="s">
        <v>238</v>
      </c>
      <c r="F274" s="165"/>
      <c r="G274" s="165"/>
      <c r="H274" s="164"/>
      <c r="I274" s="165"/>
      <c r="J274" s="144"/>
      <c r="K274" s="165"/>
      <c r="L274" s="165"/>
      <c r="M274" s="97" t="s">
        <v>531</v>
      </c>
    </row>
    <row r="275" spans="1:13" ht="51.75" customHeight="1" x14ac:dyDescent="0.25">
      <c r="A275" s="128" t="s">
        <v>278</v>
      </c>
      <c r="B275" s="95" t="s">
        <v>333</v>
      </c>
      <c r="C275" s="81"/>
      <c r="D275" s="81" t="s">
        <v>277</v>
      </c>
      <c r="E275" s="79" t="s">
        <v>238</v>
      </c>
      <c r="F275" s="165"/>
      <c r="G275" s="165"/>
      <c r="H275" s="164"/>
      <c r="I275" s="165"/>
      <c r="J275" s="144"/>
      <c r="K275" s="165"/>
      <c r="L275" s="165"/>
      <c r="M275" s="97" t="s">
        <v>532</v>
      </c>
    </row>
    <row r="276" spans="1:13" ht="56.25" x14ac:dyDescent="0.25">
      <c r="A276" s="128" t="s">
        <v>338</v>
      </c>
      <c r="B276" s="95" t="s">
        <v>334</v>
      </c>
      <c r="C276" s="81"/>
      <c r="D276" s="81" t="s">
        <v>279</v>
      </c>
      <c r="E276" s="79" t="s">
        <v>238</v>
      </c>
      <c r="F276" s="165"/>
      <c r="G276" s="165"/>
      <c r="H276" s="164" t="s">
        <v>436</v>
      </c>
      <c r="I276" s="165"/>
      <c r="J276" s="144"/>
      <c r="K276" s="165"/>
      <c r="L276" s="165"/>
      <c r="M276" s="97" t="s">
        <v>533</v>
      </c>
    </row>
    <row r="277" spans="1:13" ht="78" customHeight="1" x14ac:dyDescent="0.25">
      <c r="A277" s="128" t="s">
        <v>280</v>
      </c>
      <c r="B277" s="95" t="s">
        <v>335</v>
      </c>
      <c r="C277" s="81"/>
      <c r="D277" s="81" t="s">
        <v>281</v>
      </c>
      <c r="E277" s="79" t="s">
        <v>238</v>
      </c>
      <c r="F277" s="165"/>
      <c r="G277" s="165"/>
      <c r="H277" s="164"/>
      <c r="I277" s="165"/>
      <c r="J277" s="144"/>
      <c r="K277" s="165"/>
      <c r="L277" s="165"/>
      <c r="M277" s="97" t="s">
        <v>402</v>
      </c>
    </row>
    <row r="278" spans="1:13" ht="40.5" customHeight="1" x14ac:dyDescent="0.25">
      <c r="A278" s="128" t="s">
        <v>282</v>
      </c>
      <c r="B278" s="95">
        <f>SUM(B279,B280,B281,B282)</f>
        <v>7239.3300000000017</v>
      </c>
      <c r="C278" s="81"/>
      <c r="D278" s="81" t="s">
        <v>283</v>
      </c>
      <c r="E278" s="79" t="s">
        <v>238</v>
      </c>
      <c r="F278" s="165"/>
      <c r="G278" s="165"/>
      <c r="H278" s="164"/>
      <c r="I278" s="165"/>
      <c r="J278" s="144"/>
      <c r="K278" s="165"/>
      <c r="L278" s="165"/>
      <c r="M278" s="97" t="s">
        <v>534</v>
      </c>
    </row>
    <row r="279" spans="1:13" ht="27" customHeight="1" x14ac:dyDescent="0.25">
      <c r="A279" s="128" t="s">
        <v>284</v>
      </c>
      <c r="B279" s="95">
        <v>2068.38</v>
      </c>
      <c r="C279" s="180"/>
      <c r="D279" s="81"/>
      <c r="E279" s="80"/>
      <c r="F279" s="165"/>
      <c r="G279" s="165"/>
      <c r="H279" s="164"/>
      <c r="I279" s="165"/>
      <c r="J279" s="144"/>
      <c r="K279" s="165"/>
      <c r="L279" s="165"/>
      <c r="M279" s="97" t="s">
        <v>296</v>
      </c>
    </row>
    <row r="280" spans="1:13" ht="26.25" customHeight="1" x14ac:dyDescent="0.25">
      <c r="A280" s="128" t="s">
        <v>285</v>
      </c>
      <c r="B280" s="95">
        <v>3102.57</v>
      </c>
      <c r="C280" s="180"/>
      <c r="D280" s="81"/>
      <c r="E280" s="80"/>
      <c r="F280" s="165"/>
      <c r="G280" s="165"/>
      <c r="H280" s="164"/>
      <c r="I280" s="165"/>
      <c r="J280" s="144"/>
      <c r="K280" s="165"/>
      <c r="L280" s="165"/>
      <c r="M280" s="97" t="s">
        <v>296</v>
      </c>
    </row>
    <row r="281" spans="1:13" ht="27" customHeight="1" x14ac:dyDescent="0.25">
      <c r="A281" s="128" t="s">
        <v>286</v>
      </c>
      <c r="B281" s="95">
        <v>1034.19</v>
      </c>
      <c r="C281" s="180"/>
      <c r="D281" s="81"/>
      <c r="E281" s="80"/>
      <c r="F281" s="165"/>
      <c r="G281" s="165"/>
      <c r="H281" s="164"/>
      <c r="I281" s="165"/>
      <c r="J281" s="144"/>
      <c r="K281" s="165"/>
      <c r="L281" s="165"/>
      <c r="M281" s="97" t="s">
        <v>296</v>
      </c>
    </row>
    <row r="282" spans="1:13" ht="25.5" customHeight="1" x14ac:dyDescent="0.25">
      <c r="A282" s="128" t="s">
        <v>287</v>
      </c>
      <c r="B282" s="95">
        <v>1034.19</v>
      </c>
      <c r="C282" s="180"/>
      <c r="D282" s="81"/>
      <c r="E282" s="80"/>
      <c r="F282" s="165"/>
      <c r="G282" s="165"/>
      <c r="H282" s="164"/>
      <c r="I282" s="165"/>
      <c r="J282" s="144"/>
      <c r="K282" s="165"/>
      <c r="L282" s="165"/>
      <c r="M282" s="97" t="s">
        <v>296</v>
      </c>
    </row>
    <row r="283" spans="1:13" ht="37.5" customHeight="1" x14ac:dyDescent="0.25">
      <c r="A283" s="128" t="s">
        <v>288</v>
      </c>
      <c r="B283" s="95">
        <f>SUM(B284,B285)</f>
        <v>15195.82</v>
      </c>
      <c r="C283" s="81"/>
      <c r="D283" s="81" t="s">
        <v>289</v>
      </c>
      <c r="E283" s="79" t="s">
        <v>238</v>
      </c>
      <c r="F283" s="165"/>
      <c r="G283" s="165"/>
      <c r="H283" s="164"/>
      <c r="I283" s="165"/>
      <c r="J283" s="144"/>
      <c r="K283" s="165"/>
      <c r="L283" s="165"/>
      <c r="M283" s="97" t="s">
        <v>403</v>
      </c>
    </row>
    <row r="284" spans="1:13" ht="26.25" customHeight="1" x14ac:dyDescent="0.25">
      <c r="A284" s="128" t="s">
        <v>290</v>
      </c>
      <c r="B284" s="95">
        <v>8751.02</v>
      </c>
      <c r="C284" s="81"/>
      <c r="D284" s="81"/>
      <c r="E284" s="80"/>
      <c r="F284" s="165"/>
      <c r="G284" s="165"/>
      <c r="H284" s="164"/>
      <c r="I284" s="165"/>
      <c r="J284" s="144"/>
      <c r="K284" s="165"/>
      <c r="L284" s="165"/>
      <c r="M284" s="97" t="s">
        <v>296</v>
      </c>
    </row>
    <row r="285" spans="1:13" ht="26.25" customHeight="1" x14ac:dyDescent="0.25">
      <c r="A285" s="128" t="s">
        <v>291</v>
      </c>
      <c r="B285" s="95">
        <v>6444.8</v>
      </c>
      <c r="C285" s="81"/>
      <c r="D285" s="81"/>
      <c r="E285" s="80"/>
      <c r="F285" s="165"/>
      <c r="G285" s="165"/>
      <c r="H285" s="164"/>
      <c r="I285" s="165"/>
      <c r="J285" s="144"/>
      <c r="K285" s="165"/>
      <c r="L285" s="165"/>
      <c r="M285" s="97" t="s">
        <v>296</v>
      </c>
    </row>
    <row r="286" spans="1:13" x14ac:dyDescent="0.25">
      <c r="B286" s="57"/>
      <c r="C286" s="58"/>
      <c r="D286" s="57"/>
      <c r="E286" s="58"/>
      <c r="F286" s="148"/>
      <c r="H286" s="148"/>
      <c r="I286" s="148"/>
    </row>
    <row r="287" spans="1:13" x14ac:dyDescent="0.25">
      <c r="B287" s="57"/>
      <c r="C287" s="58"/>
      <c r="D287" s="57"/>
      <c r="E287" s="58"/>
      <c r="F287" s="148"/>
      <c r="H287" s="148"/>
      <c r="I287" s="148"/>
    </row>
    <row r="288" spans="1:13" x14ac:dyDescent="0.25">
      <c r="B288" s="57"/>
      <c r="C288" s="58"/>
      <c r="D288" s="57"/>
      <c r="E288" s="58"/>
      <c r="F288" s="148"/>
      <c r="H288" s="148"/>
      <c r="I288" s="148"/>
    </row>
    <row r="289" spans="2:9" x14ac:dyDescent="0.25">
      <c r="B289" s="57"/>
      <c r="C289" s="58"/>
      <c r="D289" s="57"/>
      <c r="E289" s="58"/>
      <c r="F289" s="148"/>
      <c r="H289" s="148"/>
      <c r="I289" s="148"/>
    </row>
    <row r="290" spans="2:9" x14ac:dyDescent="0.25">
      <c r="B290" s="57"/>
      <c r="C290" s="58"/>
      <c r="D290" s="57"/>
      <c r="E290" s="58"/>
      <c r="F290" s="148"/>
      <c r="H290" s="148"/>
      <c r="I290" s="148"/>
    </row>
    <row r="291" spans="2:9" x14ac:dyDescent="0.25">
      <c r="B291" s="57"/>
      <c r="C291" s="58"/>
      <c r="D291" s="57"/>
      <c r="E291" s="58"/>
      <c r="F291" s="148"/>
      <c r="H291" s="148"/>
      <c r="I291" s="148"/>
    </row>
    <row r="292" spans="2:9" x14ac:dyDescent="0.25">
      <c r="B292" s="57"/>
      <c r="C292" s="58"/>
      <c r="D292" s="57"/>
      <c r="E292" s="58"/>
      <c r="F292" s="148"/>
      <c r="H292" s="148"/>
      <c r="I292" s="148"/>
    </row>
    <row r="293" spans="2:9" x14ac:dyDescent="0.25">
      <c r="B293" s="57"/>
      <c r="C293" s="58"/>
      <c r="D293" s="57"/>
      <c r="E293" s="58"/>
      <c r="F293" s="148"/>
      <c r="H293" s="148"/>
      <c r="I293" s="148"/>
    </row>
    <row r="294" spans="2:9" x14ac:dyDescent="0.25">
      <c r="B294" s="57"/>
      <c r="C294" s="58"/>
      <c r="D294" s="57"/>
      <c r="E294" s="58"/>
      <c r="F294" s="148"/>
      <c r="H294" s="148"/>
      <c r="I294" s="148"/>
    </row>
    <row r="295" spans="2:9" x14ac:dyDescent="0.25">
      <c r="B295" s="57"/>
      <c r="C295" s="58"/>
      <c r="D295" s="57"/>
      <c r="E295" s="58"/>
      <c r="F295" s="148"/>
      <c r="H295" s="148"/>
      <c r="I295" s="148"/>
    </row>
    <row r="296" spans="2:9" x14ac:dyDescent="0.25">
      <c r="B296" s="57"/>
      <c r="C296" s="58"/>
      <c r="D296" s="57"/>
      <c r="E296" s="58"/>
      <c r="F296" s="148"/>
      <c r="H296" s="148"/>
      <c r="I296" s="148"/>
    </row>
    <row r="297" spans="2:9" x14ac:dyDescent="0.25">
      <c r="B297" s="57"/>
      <c r="C297" s="58"/>
      <c r="D297" s="57"/>
      <c r="E297" s="58"/>
      <c r="F297" s="148"/>
      <c r="H297" s="148"/>
      <c r="I297" s="148"/>
    </row>
    <row r="298" spans="2:9" x14ac:dyDescent="0.25">
      <c r="B298" s="57"/>
      <c r="C298" s="58"/>
      <c r="D298" s="57"/>
      <c r="E298" s="58"/>
      <c r="F298" s="148"/>
      <c r="H298" s="148"/>
      <c r="I298" s="148"/>
    </row>
    <row r="299" spans="2:9" x14ac:dyDescent="0.25">
      <c r="B299" s="57"/>
      <c r="C299" s="58"/>
      <c r="D299" s="57"/>
      <c r="E299" s="58"/>
      <c r="F299" s="148"/>
      <c r="H299" s="148"/>
      <c r="I299" s="148"/>
    </row>
    <row r="300" spans="2:9" x14ac:dyDescent="0.25">
      <c r="B300" s="57"/>
      <c r="C300" s="58"/>
      <c r="D300" s="57"/>
      <c r="E300" s="58"/>
      <c r="F300" s="148"/>
      <c r="H300" s="148"/>
      <c r="I300" s="148"/>
    </row>
    <row r="301" spans="2:9" x14ac:dyDescent="0.25">
      <c r="F301" s="148"/>
      <c r="H301" s="148"/>
    </row>
    <row r="302" spans="2:9" x14ac:dyDescent="0.25">
      <c r="F302" s="148"/>
      <c r="H302" s="148"/>
    </row>
    <row r="303" spans="2:9" x14ac:dyDescent="0.25">
      <c r="F303" s="148"/>
      <c r="H303" s="148"/>
    </row>
    <row r="304" spans="2:9" x14ac:dyDescent="0.25">
      <c r="F304" s="148"/>
      <c r="H304" s="148"/>
    </row>
    <row r="305" spans="6:8" x14ac:dyDescent="0.25">
      <c r="F305" s="148"/>
      <c r="H305" s="148"/>
    </row>
    <row r="306" spans="6:8" x14ac:dyDescent="0.25">
      <c r="F306" s="148"/>
      <c r="H306" s="148"/>
    </row>
    <row r="307" spans="6:8" x14ac:dyDescent="0.25">
      <c r="F307" s="148"/>
      <c r="H307" s="148"/>
    </row>
    <row r="308" spans="6:8" x14ac:dyDescent="0.25">
      <c r="F308" s="148"/>
      <c r="H308" s="148"/>
    </row>
    <row r="309" spans="6:8" x14ac:dyDescent="0.25">
      <c r="F309" s="148"/>
      <c r="H309" s="148"/>
    </row>
    <row r="310" spans="6:8" x14ac:dyDescent="0.25">
      <c r="F310" s="148"/>
      <c r="H310" s="148"/>
    </row>
    <row r="311" spans="6:8" x14ac:dyDescent="0.25">
      <c r="F311" s="148"/>
      <c r="H311" s="148"/>
    </row>
    <row r="312" spans="6:8" x14ac:dyDescent="0.25">
      <c r="F312" s="148"/>
      <c r="H312" s="148"/>
    </row>
    <row r="313" spans="6:8" x14ac:dyDescent="0.25">
      <c r="F313" s="148"/>
      <c r="H313" s="148"/>
    </row>
    <row r="314" spans="6:8" x14ac:dyDescent="0.25">
      <c r="F314" s="148"/>
      <c r="H314" s="148"/>
    </row>
    <row r="315" spans="6:8" x14ac:dyDescent="0.25">
      <c r="F315" s="148"/>
      <c r="H315" s="148"/>
    </row>
    <row r="316" spans="6:8" x14ac:dyDescent="0.25">
      <c r="F316" s="148"/>
      <c r="H316" s="148"/>
    </row>
    <row r="317" spans="6:8" x14ac:dyDescent="0.25">
      <c r="F317" s="148"/>
      <c r="H317" s="148"/>
    </row>
    <row r="318" spans="6:8" x14ac:dyDescent="0.25">
      <c r="F318" s="148"/>
      <c r="H318" s="148"/>
    </row>
    <row r="319" spans="6:8" x14ac:dyDescent="0.25">
      <c r="F319" s="148"/>
      <c r="H319" s="148"/>
    </row>
    <row r="320" spans="6:8" x14ac:dyDescent="0.25">
      <c r="F320" s="148"/>
      <c r="H320" s="148"/>
    </row>
    <row r="321" spans="6:8" x14ac:dyDescent="0.25">
      <c r="F321" s="148"/>
      <c r="H321" s="148"/>
    </row>
    <row r="322" spans="6:8" x14ac:dyDescent="0.25">
      <c r="F322" s="148"/>
      <c r="H322" s="148"/>
    </row>
    <row r="323" spans="6:8" x14ac:dyDescent="0.25">
      <c r="F323" s="148"/>
      <c r="H323" s="148"/>
    </row>
    <row r="324" spans="6:8" x14ac:dyDescent="0.25">
      <c r="F324" s="148"/>
      <c r="H324" s="148"/>
    </row>
    <row r="325" spans="6:8" x14ac:dyDescent="0.25">
      <c r="F325" s="148"/>
      <c r="H325" s="148"/>
    </row>
    <row r="326" spans="6:8" x14ac:dyDescent="0.25">
      <c r="F326" s="148"/>
      <c r="H326" s="148"/>
    </row>
    <row r="327" spans="6:8" x14ac:dyDescent="0.25">
      <c r="F327" s="148"/>
      <c r="H327" s="148"/>
    </row>
    <row r="328" spans="6:8" x14ac:dyDescent="0.25">
      <c r="F328" s="148"/>
      <c r="H328" s="148"/>
    </row>
    <row r="329" spans="6:8" x14ac:dyDescent="0.25">
      <c r="F329" s="148"/>
      <c r="H329" s="148"/>
    </row>
    <row r="330" spans="6:8" x14ac:dyDescent="0.25">
      <c r="F330" s="148"/>
      <c r="H330" s="148"/>
    </row>
    <row r="331" spans="6:8" x14ac:dyDescent="0.25">
      <c r="F331" s="148"/>
      <c r="H331" s="148"/>
    </row>
    <row r="332" spans="6:8" x14ac:dyDescent="0.25">
      <c r="F332" s="148"/>
      <c r="H332" s="148"/>
    </row>
    <row r="333" spans="6:8" x14ac:dyDescent="0.25">
      <c r="F333" s="148"/>
      <c r="H333" s="148"/>
    </row>
    <row r="334" spans="6:8" x14ac:dyDescent="0.25">
      <c r="F334" s="148"/>
      <c r="H334" s="148"/>
    </row>
    <row r="335" spans="6:8" x14ac:dyDescent="0.25">
      <c r="F335" s="148"/>
      <c r="H335" s="148"/>
    </row>
    <row r="336" spans="6:8" x14ac:dyDescent="0.25">
      <c r="F336" s="148"/>
      <c r="H336" s="148"/>
    </row>
    <row r="337" spans="6:8" x14ac:dyDescent="0.25">
      <c r="F337" s="148"/>
      <c r="H337" s="148"/>
    </row>
    <row r="338" spans="6:8" x14ac:dyDescent="0.25">
      <c r="F338" s="148"/>
      <c r="H338" s="148"/>
    </row>
    <row r="339" spans="6:8" x14ac:dyDescent="0.25">
      <c r="F339" s="148"/>
      <c r="H339" s="148"/>
    </row>
    <row r="340" spans="6:8" x14ac:dyDescent="0.25">
      <c r="F340" s="148"/>
      <c r="H340" s="148"/>
    </row>
    <row r="341" spans="6:8" x14ac:dyDescent="0.25">
      <c r="F341" s="148"/>
      <c r="H341" s="148"/>
    </row>
    <row r="342" spans="6:8" x14ac:dyDescent="0.25">
      <c r="F342" s="148"/>
      <c r="H342" s="148"/>
    </row>
    <row r="343" spans="6:8" x14ac:dyDescent="0.25">
      <c r="F343" s="148"/>
      <c r="H343" s="148"/>
    </row>
    <row r="344" spans="6:8" x14ac:dyDescent="0.25">
      <c r="F344" s="148"/>
      <c r="H344" s="148"/>
    </row>
    <row r="345" spans="6:8" x14ac:dyDescent="0.25">
      <c r="F345" s="148"/>
      <c r="H345" s="148"/>
    </row>
    <row r="346" spans="6:8" x14ac:dyDescent="0.25">
      <c r="F346" s="148"/>
      <c r="H346" s="148"/>
    </row>
    <row r="347" spans="6:8" x14ac:dyDescent="0.25">
      <c r="F347" s="148"/>
      <c r="H347" s="148"/>
    </row>
    <row r="348" spans="6:8" x14ac:dyDescent="0.25">
      <c r="F348" s="148"/>
      <c r="H348" s="148"/>
    </row>
    <row r="349" spans="6:8" x14ac:dyDescent="0.25">
      <c r="F349" s="148"/>
      <c r="H349" s="148"/>
    </row>
    <row r="350" spans="6:8" x14ac:dyDescent="0.25">
      <c r="F350" s="148"/>
      <c r="H350" s="148"/>
    </row>
    <row r="351" spans="6:8" x14ac:dyDescent="0.25">
      <c r="F351" s="148"/>
      <c r="H351" s="148"/>
    </row>
    <row r="352" spans="6:8" x14ac:dyDescent="0.25">
      <c r="F352" s="148"/>
      <c r="H352" s="148"/>
    </row>
    <row r="353" spans="6:8" x14ac:dyDescent="0.25">
      <c r="F353" s="148"/>
      <c r="H353" s="148"/>
    </row>
    <row r="354" spans="6:8" x14ac:dyDescent="0.25">
      <c r="F354" s="148"/>
      <c r="H354" s="148"/>
    </row>
    <row r="355" spans="6:8" x14ac:dyDescent="0.25">
      <c r="F355" s="148"/>
      <c r="H355" s="148"/>
    </row>
    <row r="356" spans="6:8" x14ac:dyDescent="0.25">
      <c r="F356" s="148"/>
      <c r="H356" s="148"/>
    </row>
    <row r="357" spans="6:8" x14ac:dyDescent="0.25">
      <c r="F357" s="148"/>
      <c r="H357" s="148"/>
    </row>
    <row r="358" spans="6:8" x14ac:dyDescent="0.25">
      <c r="F358" s="148"/>
      <c r="H358" s="148"/>
    </row>
    <row r="359" spans="6:8" x14ac:dyDescent="0.25">
      <c r="F359" s="148"/>
      <c r="H359" s="148"/>
    </row>
    <row r="360" spans="6:8" x14ac:dyDescent="0.25">
      <c r="F360" s="148"/>
      <c r="H360" s="148"/>
    </row>
    <row r="361" spans="6:8" x14ac:dyDescent="0.25">
      <c r="F361" s="148"/>
      <c r="H361" s="148"/>
    </row>
    <row r="362" spans="6:8" x14ac:dyDescent="0.25">
      <c r="F362" s="148"/>
      <c r="H362" s="148"/>
    </row>
    <row r="363" spans="6:8" x14ac:dyDescent="0.25">
      <c r="F363" s="148"/>
      <c r="H363" s="148"/>
    </row>
    <row r="364" spans="6:8" x14ac:dyDescent="0.25">
      <c r="F364" s="148"/>
      <c r="H364" s="148"/>
    </row>
    <row r="365" spans="6:8" x14ac:dyDescent="0.25">
      <c r="F365" s="148"/>
      <c r="H365" s="148"/>
    </row>
    <row r="366" spans="6:8" x14ac:dyDescent="0.25">
      <c r="F366" s="148"/>
      <c r="H366" s="148"/>
    </row>
    <row r="367" spans="6:8" x14ac:dyDescent="0.25">
      <c r="F367" s="148"/>
      <c r="H367" s="148"/>
    </row>
    <row r="368" spans="6:8" x14ac:dyDescent="0.25">
      <c r="F368" s="148"/>
      <c r="H368" s="148"/>
    </row>
    <row r="369" spans="6:8" x14ac:dyDescent="0.25">
      <c r="F369" s="148"/>
      <c r="H369" s="148"/>
    </row>
    <row r="370" spans="6:8" x14ac:dyDescent="0.25">
      <c r="F370" s="148"/>
      <c r="H370" s="148"/>
    </row>
    <row r="371" spans="6:8" x14ac:dyDescent="0.25">
      <c r="F371" s="148"/>
      <c r="H371" s="148"/>
    </row>
    <row r="372" spans="6:8" x14ac:dyDescent="0.25">
      <c r="F372" s="148"/>
      <c r="H372" s="148"/>
    </row>
    <row r="373" spans="6:8" x14ac:dyDescent="0.25">
      <c r="F373" s="148"/>
      <c r="H373" s="148"/>
    </row>
    <row r="374" spans="6:8" x14ac:dyDescent="0.25">
      <c r="F374" s="148"/>
      <c r="H374" s="148"/>
    </row>
    <row r="375" spans="6:8" x14ac:dyDescent="0.25">
      <c r="F375" s="148"/>
      <c r="H375" s="148"/>
    </row>
    <row r="376" spans="6:8" x14ac:dyDescent="0.25">
      <c r="F376" s="148"/>
      <c r="H376" s="148"/>
    </row>
    <row r="377" spans="6:8" x14ac:dyDescent="0.25">
      <c r="F377" s="148"/>
      <c r="H377" s="148"/>
    </row>
    <row r="378" spans="6:8" x14ac:dyDescent="0.25">
      <c r="F378" s="148"/>
      <c r="H378" s="148"/>
    </row>
  </sheetData>
  <mergeCells count="403">
    <mergeCell ref="M183:M184"/>
    <mergeCell ref="M157:M159"/>
    <mergeCell ref="M164:M166"/>
    <mergeCell ref="M167:M169"/>
    <mergeCell ref="D167:D169"/>
    <mergeCell ref="C164:C166"/>
    <mergeCell ref="D164:D166"/>
    <mergeCell ref="D157:D159"/>
    <mergeCell ref="C157:C159"/>
    <mergeCell ref="M179:M180"/>
    <mergeCell ref="C187:C188"/>
    <mergeCell ref="D187:D188"/>
    <mergeCell ref="B179:B180"/>
    <mergeCell ref="C42:C43"/>
    <mergeCell ref="D42:D43"/>
    <mergeCell ref="B183:B184"/>
    <mergeCell ref="D179:D180"/>
    <mergeCell ref="A176:A178"/>
    <mergeCell ref="A179:A180"/>
    <mergeCell ref="B176:B178"/>
    <mergeCell ref="C91:C93"/>
    <mergeCell ref="D94:D96"/>
    <mergeCell ref="D143:D145"/>
    <mergeCell ref="A122:A127"/>
    <mergeCell ref="D116:D121"/>
    <mergeCell ref="A128:A133"/>
    <mergeCell ref="C97:C99"/>
    <mergeCell ref="D97:D99"/>
    <mergeCell ref="C71:C72"/>
    <mergeCell ref="C61:C62"/>
    <mergeCell ref="B44:B45"/>
    <mergeCell ref="B173:B175"/>
    <mergeCell ref="B187:B188"/>
    <mergeCell ref="A185:M185"/>
    <mergeCell ref="C20:C22"/>
    <mergeCell ref="D20:D22"/>
    <mergeCell ref="M20:M22"/>
    <mergeCell ref="M71:M72"/>
    <mergeCell ref="B71:B72"/>
    <mergeCell ref="M74:M77"/>
    <mergeCell ref="B74:B77"/>
    <mergeCell ref="A64:A67"/>
    <mergeCell ref="M64:M67"/>
    <mergeCell ref="B64:B67"/>
    <mergeCell ref="E71:E72"/>
    <mergeCell ref="B33:B35"/>
    <mergeCell ref="C33:C35"/>
    <mergeCell ref="A48:A49"/>
    <mergeCell ref="D48:D49"/>
    <mergeCell ref="M44:M45"/>
    <mergeCell ref="M48:M49"/>
    <mergeCell ref="A47:M47"/>
    <mergeCell ref="M36:M37"/>
    <mergeCell ref="G71:G72"/>
    <mergeCell ref="A61:A62"/>
    <mergeCell ref="D61:D62"/>
    <mergeCell ref="H71:H72"/>
    <mergeCell ref="I71:I72"/>
    <mergeCell ref="A17:A19"/>
    <mergeCell ref="B17:B19"/>
    <mergeCell ref="C17:C19"/>
    <mergeCell ref="D17:D19"/>
    <mergeCell ref="A78:A80"/>
    <mergeCell ref="A71:A72"/>
    <mergeCell ref="A73:M73"/>
    <mergeCell ref="B134:B139"/>
    <mergeCell ref="D134:D139"/>
    <mergeCell ref="M84:M86"/>
    <mergeCell ref="C106:C108"/>
    <mergeCell ref="M94:M96"/>
    <mergeCell ref="C125:C127"/>
    <mergeCell ref="B122:B124"/>
    <mergeCell ref="C122:C124"/>
    <mergeCell ref="C131:C133"/>
    <mergeCell ref="B131:B133"/>
    <mergeCell ref="D128:D130"/>
    <mergeCell ref="C128:C130"/>
    <mergeCell ref="B116:B118"/>
    <mergeCell ref="C116:C118"/>
    <mergeCell ref="D122:D127"/>
    <mergeCell ref="A20:A22"/>
    <mergeCell ref="B20:B22"/>
    <mergeCell ref="B81:B83"/>
    <mergeCell ref="D81:D83"/>
    <mergeCell ref="C81:C83"/>
    <mergeCell ref="B87:B90"/>
    <mergeCell ref="D109:D111"/>
    <mergeCell ref="B78:B80"/>
    <mergeCell ref="C27:C29"/>
    <mergeCell ref="A32:M32"/>
    <mergeCell ref="D27:D29"/>
    <mergeCell ref="M33:M35"/>
    <mergeCell ref="A44:A45"/>
    <mergeCell ref="M106:M108"/>
    <mergeCell ref="A91:A93"/>
    <mergeCell ref="A94:A96"/>
    <mergeCell ref="B97:B99"/>
    <mergeCell ref="A109:A111"/>
    <mergeCell ref="C94:C96"/>
    <mergeCell ref="A100:A102"/>
    <mergeCell ref="A106:A108"/>
    <mergeCell ref="M91:M93"/>
    <mergeCell ref="C87:C90"/>
    <mergeCell ref="A140:A142"/>
    <mergeCell ref="D140:D142"/>
    <mergeCell ref="B128:B130"/>
    <mergeCell ref="B100:B102"/>
    <mergeCell ref="D100:D102"/>
    <mergeCell ref="B84:B86"/>
    <mergeCell ref="C84:C86"/>
    <mergeCell ref="D84:D86"/>
    <mergeCell ref="A116:A121"/>
    <mergeCell ref="B119:B121"/>
    <mergeCell ref="C119:C121"/>
    <mergeCell ref="B125:B127"/>
    <mergeCell ref="C140:C142"/>
    <mergeCell ref="B140:B142"/>
    <mergeCell ref="A115:M115"/>
    <mergeCell ref="E136:E139"/>
    <mergeCell ref="F136:F139"/>
    <mergeCell ref="A134:A139"/>
    <mergeCell ref="M116:M121"/>
    <mergeCell ref="M122:M127"/>
    <mergeCell ref="A27:A29"/>
    <mergeCell ref="D33:D35"/>
    <mergeCell ref="D44:D45"/>
    <mergeCell ref="C38:C39"/>
    <mergeCell ref="B42:B43"/>
    <mergeCell ref="D38:D39"/>
    <mergeCell ref="D74:D77"/>
    <mergeCell ref="A63:M63"/>
    <mergeCell ref="M27:M29"/>
    <mergeCell ref="B27:B29"/>
    <mergeCell ref="M78:M80"/>
    <mergeCell ref="A33:A35"/>
    <mergeCell ref="A36:A37"/>
    <mergeCell ref="B36:B37"/>
    <mergeCell ref="C36:C37"/>
    <mergeCell ref="D36:D37"/>
    <mergeCell ref="A38:A39"/>
    <mergeCell ref="B38:B39"/>
    <mergeCell ref="C44:C45"/>
    <mergeCell ref="A74:A77"/>
    <mergeCell ref="C78:C80"/>
    <mergeCell ref="A2:M3"/>
    <mergeCell ref="K9:K10"/>
    <mergeCell ref="A14:A16"/>
    <mergeCell ref="B14:B16"/>
    <mergeCell ref="M8:M10"/>
    <mergeCell ref="A4:M4"/>
    <mergeCell ref="A5:M5"/>
    <mergeCell ref="A6:M6"/>
    <mergeCell ref="I8:L8"/>
    <mergeCell ref="L9:L10"/>
    <mergeCell ref="A7:M7"/>
    <mergeCell ref="A13:M13"/>
    <mergeCell ref="M14:M16"/>
    <mergeCell ref="A8:A11"/>
    <mergeCell ref="B8:B11"/>
    <mergeCell ref="C14:C16"/>
    <mergeCell ref="D14:D16"/>
    <mergeCell ref="C8:C11"/>
    <mergeCell ref="D8:D11"/>
    <mergeCell ref="E8:E11"/>
    <mergeCell ref="G8:G11"/>
    <mergeCell ref="F8:F11"/>
    <mergeCell ref="H8:H11"/>
    <mergeCell ref="I9:I11"/>
    <mergeCell ref="D91:D93"/>
    <mergeCell ref="J136:J139"/>
    <mergeCell ref="F89:F90"/>
    <mergeCell ref="I89:I90"/>
    <mergeCell ref="J89:J90"/>
    <mergeCell ref="H136:H139"/>
    <mergeCell ref="M87:M90"/>
    <mergeCell ref="L89:L90"/>
    <mergeCell ref="M100:M102"/>
    <mergeCell ref="D106:D108"/>
    <mergeCell ref="K89:K90"/>
    <mergeCell ref="G89:G90"/>
    <mergeCell ref="G136:G139"/>
    <mergeCell ref="L136:L139"/>
    <mergeCell ref="M97:M99"/>
    <mergeCell ref="D87:D90"/>
    <mergeCell ref="E89:E90"/>
    <mergeCell ref="H89:H90"/>
    <mergeCell ref="D131:D133"/>
    <mergeCell ref="M128:M133"/>
    <mergeCell ref="I136:I139"/>
    <mergeCell ref="M38:M39"/>
    <mergeCell ref="A30:A31"/>
    <mergeCell ref="M30:M31"/>
    <mergeCell ref="M42:M43"/>
    <mergeCell ref="M17:M19"/>
    <mergeCell ref="M61:M62"/>
    <mergeCell ref="A81:A83"/>
    <mergeCell ref="B170:B172"/>
    <mergeCell ref="C170:C172"/>
    <mergeCell ref="D170:D172"/>
    <mergeCell ref="B160:B163"/>
    <mergeCell ref="B152:B155"/>
    <mergeCell ref="D152:D155"/>
    <mergeCell ref="C152:C155"/>
    <mergeCell ref="A152:A155"/>
    <mergeCell ref="A156:M156"/>
    <mergeCell ref="E154:E155"/>
    <mergeCell ref="A84:A86"/>
    <mergeCell ref="A87:A90"/>
    <mergeCell ref="A160:A163"/>
    <mergeCell ref="D78:D80"/>
    <mergeCell ref="C100:C102"/>
    <mergeCell ref="B91:B93"/>
    <mergeCell ref="J154:J155"/>
    <mergeCell ref="B94:B96"/>
    <mergeCell ref="M160:M163"/>
    <mergeCell ref="A149:A151"/>
    <mergeCell ref="B149:B151"/>
    <mergeCell ref="C149:C151"/>
    <mergeCell ref="C173:C175"/>
    <mergeCell ref="A170:A172"/>
    <mergeCell ref="B167:B169"/>
    <mergeCell ref="A164:A166"/>
    <mergeCell ref="A143:A145"/>
    <mergeCell ref="B143:B145"/>
    <mergeCell ref="K136:K139"/>
    <mergeCell ref="C134:C139"/>
    <mergeCell ref="M134:M142"/>
    <mergeCell ref="B106:B108"/>
    <mergeCell ref="C143:C145"/>
    <mergeCell ref="M81:M83"/>
    <mergeCell ref="M143:M145"/>
    <mergeCell ref="M109:M111"/>
    <mergeCell ref="A167:A169"/>
    <mergeCell ref="A173:A175"/>
    <mergeCell ref="M146:M148"/>
    <mergeCell ref="M149:M151"/>
    <mergeCell ref="D146:D148"/>
    <mergeCell ref="A181:A182"/>
    <mergeCell ref="B181:B182"/>
    <mergeCell ref="M181:M182"/>
    <mergeCell ref="D149:D151"/>
    <mergeCell ref="F154:F155"/>
    <mergeCell ref="G154:G155"/>
    <mergeCell ref="H154:H155"/>
    <mergeCell ref="B164:B166"/>
    <mergeCell ref="A146:A148"/>
    <mergeCell ref="B146:B148"/>
    <mergeCell ref="C146:C148"/>
    <mergeCell ref="A112:A114"/>
    <mergeCell ref="B112:B114"/>
    <mergeCell ref="C112:C114"/>
    <mergeCell ref="B109:B111"/>
    <mergeCell ref="C109:C111"/>
    <mergeCell ref="M187:M188"/>
    <mergeCell ref="D189:D190"/>
    <mergeCell ref="D193:D194"/>
    <mergeCell ref="B189:B190"/>
    <mergeCell ref="A183:A184"/>
    <mergeCell ref="K154:K155"/>
    <mergeCell ref="A157:A159"/>
    <mergeCell ref="B157:B159"/>
    <mergeCell ref="I154:I155"/>
    <mergeCell ref="A189:A190"/>
    <mergeCell ref="A186:M186"/>
    <mergeCell ref="M170:M172"/>
    <mergeCell ref="C160:C163"/>
    <mergeCell ref="D160:D163"/>
    <mergeCell ref="C167:C169"/>
    <mergeCell ref="M173:M175"/>
    <mergeCell ref="C176:C178"/>
    <mergeCell ref="D176:D178"/>
    <mergeCell ref="D173:D175"/>
    <mergeCell ref="M176:M178"/>
    <mergeCell ref="C179:C180"/>
    <mergeCell ref="A187:A188"/>
    <mergeCell ref="L154:L155"/>
    <mergeCell ref="M152:M155"/>
    <mergeCell ref="A195:A196"/>
    <mergeCell ref="M201:M202"/>
    <mergeCell ref="B191:B192"/>
    <mergeCell ref="B193:B194"/>
    <mergeCell ref="M195:M196"/>
    <mergeCell ref="D201:D202"/>
    <mergeCell ref="C201:C202"/>
    <mergeCell ref="M189:M190"/>
    <mergeCell ref="D199:D200"/>
    <mergeCell ref="M197:M198"/>
    <mergeCell ref="C189:C190"/>
    <mergeCell ref="B197:B198"/>
    <mergeCell ref="D191:D192"/>
    <mergeCell ref="B195:B196"/>
    <mergeCell ref="B201:B202"/>
    <mergeCell ref="C195:C196"/>
    <mergeCell ref="D197:D198"/>
    <mergeCell ref="D207:D208"/>
    <mergeCell ref="B207:B208"/>
    <mergeCell ref="C207:C208"/>
    <mergeCell ref="A205:A206"/>
    <mergeCell ref="M193:M194"/>
    <mergeCell ref="A199:A200"/>
    <mergeCell ref="A197:A198"/>
    <mergeCell ref="A201:A202"/>
    <mergeCell ref="A191:A192"/>
    <mergeCell ref="D195:D196"/>
    <mergeCell ref="C199:C200"/>
    <mergeCell ref="C191:C192"/>
    <mergeCell ref="C205:C206"/>
    <mergeCell ref="A203:A204"/>
    <mergeCell ref="M205:M206"/>
    <mergeCell ref="M203:M204"/>
    <mergeCell ref="C203:C204"/>
    <mergeCell ref="B205:B206"/>
    <mergeCell ref="A207:A208"/>
    <mergeCell ref="C197:C198"/>
    <mergeCell ref="C193:C194"/>
    <mergeCell ref="B199:B200"/>
    <mergeCell ref="D205:D206"/>
    <mergeCell ref="D203:D204"/>
    <mergeCell ref="M215:M216"/>
    <mergeCell ref="A217:A218"/>
    <mergeCell ref="B217:B218"/>
    <mergeCell ref="C279:C282"/>
    <mergeCell ref="A221:M221"/>
    <mergeCell ref="A222:A223"/>
    <mergeCell ref="B222:B223"/>
    <mergeCell ref="C222:C223"/>
    <mergeCell ref="D222:D223"/>
    <mergeCell ref="M222:M223"/>
    <mergeCell ref="D224:D225"/>
    <mergeCell ref="C224:C225"/>
    <mergeCell ref="B224:B225"/>
    <mergeCell ref="A209:A210"/>
    <mergeCell ref="A213:A214"/>
    <mergeCell ref="B213:B214"/>
    <mergeCell ref="M213:M214"/>
    <mergeCell ref="M211:M212"/>
    <mergeCell ref="C213:C214"/>
    <mergeCell ref="D213:D214"/>
    <mergeCell ref="A230:M230"/>
    <mergeCell ref="M209:M210"/>
    <mergeCell ref="A226:A227"/>
    <mergeCell ref="B226:B227"/>
    <mergeCell ref="C226:C227"/>
    <mergeCell ref="D226:D227"/>
    <mergeCell ref="M226:M227"/>
    <mergeCell ref="M219:M220"/>
    <mergeCell ref="M228:M229"/>
    <mergeCell ref="D228:D229"/>
    <mergeCell ref="D209:D210"/>
    <mergeCell ref="C209:C210"/>
    <mergeCell ref="A224:A225"/>
    <mergeCell ref="A211:A212"/>
    <mergeCell ref="B211:B212"/>
    <mergeCell ref="D211:D212"/>
    <mergeCell ref="C211:C212"/>
    <mergeCell ref="B209:B210"/>
    <mergeCell ref="A228:A229"/>
    <mergeCell ref="B228:B229"/>
    <mergeCell ref="C228:C229"/>
    <mergeCell ref="M224:M225"/>
    <mergeCell ref="A40:A41"/>
    <mergeCell ref="B40:B41"/>
    <mergeCell ref="C40:C41"/>
    <mergeCell ref="D40:D41"/>
    <mergeCell ref="M40:M41"/>
    <mergeCell ref="A103:A105"/>
    <mergeCell ref="B103:B105"/>
    <mergeCell ref="C103:C105"/>
    <mergeCell ref="D103:D105"/>
    <mergeCell ref="M103:M105"/>
    <mergeCell ref="A97:A99"/>
    <mergeCell ref="C74:C77"/>
    <mergeCell ref="C64:C67"/>
    <mergeCell ref="B61:B62"/>
    <mergeCell ref="A42:A43"/>
    <mergeCell ref="J71:J72"/>
    <mergeCell ref="K71:K72"/>
    <mergeCell ref="L71:L72"/>
    <mergeCell ref="F71:F72"/>
    <mergeCell ref="J9:J11"/>
    <mergeCell ref="K11:L11"/>
    <mergeCell ref="D64:D67"/>
    <mergeCell ref="B48:B49"/>
    <mergeCell ref="C48:C49"/>
    <mergeCell ref="D71:D72"/>
    <mergeCell ref="D112:D114"/>
    <mergeCell ref="M112:M114"/>
    <mergeCell ref="A219:A220"/>
    <mergeCell ref="B219:B220"/>
    <mergeCell ref="C219:C220"/>
    <mergeCell ref="D219:D220"/>
    <mergeCell ref="A215:A216"/>
    <mergeCell ref="B215:B216"/>
    <mergeCell ref="C215:C216"/>
    <mergeCell ref="D215:D216"/>
    <mergeCell ref="C217:C218"/>
    <mergeCell ref="D217:D218"/>
    <mergeCell ref="M217:M218"/>
    <mergeCell ref="M191:M192"/>
    <mergeCell ref="M199:M200"/>
    <mergeCell ref="B203:B204"/>
    <mergeCell ref="A193:A194"/>
    <mergeCell ref="M207:M208"/>
  </mergeCells>
  <phoneticPr fontId="0" type="noConversion"/>
  <printOptions gridLines="1"/>
  <pageMargins left="0.39370078740157483" right="0" top="0" bottom="0" header="0" footer="0"/>
  <pageSetup paperSize="256" scale="62" fitToHeight="0" orientation="landscape" r:id="rId1"/>
  <headerFooter alignWithMargins="0"/>
  <rowBreaks count="29" manualBreakCount="29">
    <brk id="19" max="12" man="1"/>
    <brk id="31" max="12" man="1"/>
    <brk id="41" max="12" man="1"/>
    <brk id="56" max="12" man="1"/>
    <brk id="62" max="12" man="1"/>
    <brk id="72" max="12" man="1"/>
    <brk id="83" max="12" man="1"/>
    <brk id="93" max="12" man="1"/>
    <brk id="102" max="12" man="1"/>
    <brk id="108" max="12" man="1"/>
    <brk id="127" max="12" man="1"/>
    <brk id="142" max="12" man="1"/>
    <brk id="148" max="12" man="1"/>
    <brk id="156" max="12" man="1"/>
    <brk id="163" max="12" man="1"/>
    <brk id="172" max="12" man="1"/>
    <brk id="180" max="12" man="1"/>
    <brk id="190" max="12" man="1"/>
    <brk id="194" max="12" man="1"/>
    <brk id="200" max="12" man="1"/>
    <brk id="206" max="12" man="1"/>
    <brk id="210" max="12" man="1"/>
    <brk id="218" max="12" man="1"/>
    <brk id="229" max="12" man="1"/>
    <brk id="238" max="12" man="1"/>
    <brk id="242" max="12" man="1"/>
    <brk id="250" max="12" man="1"/>
    <brk id="260" max="12" man="1"/>
    <brk id="271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Строительство 2015-2017г.</vt:lpstr>
      <vt:lpstr>'Строительство 2015-2017г.'!Заголовки_для_печати</vt:lpstr>
      <vt:lpstr>'Строительство 2015-2017г.'!Область_печати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Абубакирова Лариса Зинфировна</cp:lastModifiedBy>
  <cp:lastPrinted>2016-04-08T10:20:03Z</cp:lastPrinted>
  <dcterms:created xsi:type="dcterms:W3CDTF">2015-01-21T07:14:33Z</dcterms:created>
  <dcterms:modified xsi:type="dcterms:W3CDTF">2016-04-12T05:21:22Z</dcterms:modified>
</cp:coreProperties>
</file>