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88" windowHeight="75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<sst xmlns="http://schemas.openxmlformats.org/spreadsheetml/2006/main" count="520" uniqueCount="134">
  <si>
    <t xml:space="preserve">Наименование </t>
  </si>
  <si>
    <t xml:space="preserve"> В том числе по годам:</t>
  </si>
  <si>
    <t>Значение показателя, в том числе: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</si>
  <si>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</si>
  <si>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</si>
  <si>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</si>
  <si>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</si>
  <si>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</si>
  <si>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</si>
  <si>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</si>
  <si>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Целевые показатели результатов реализации программы</t>
  </si>
  <si>
    <t>-</t>
  </si>
  <si>
    <t>Задача 1. Проектирование и строительство систем коммунальной инфраструктуры в целях обеспечения инженерной подготовки земельных участков для  жилищного и социально-культурного назначения</t>
  </si>
  <si>
    <t>Всего, в том числе:</t>
  </si>
  <si>
    <t>ДАиГ</t>
  </si>
  <si>
    <t>за счет средств местного бюджета</t>
  </si>
  <si>
    <t>Застройка микрорайона 48. Инженерные сети</t>
  </si>
  <si>
    <t>Застройка микрорайона 51. Инженерные сети</t>
  </si>
  <si>
    <t>за счет межбюджетных трансфертов из окружного бюджета</t>
  </si>
  <si>
    <t>Застройка микрорайона 46. Инженерные сети</t>
  </si>
  <si>
    <t xml:space="preserve"> </t>
  </si>
  <si>
    <t>х</t>
  </si>
  <si>
    <t xml:space="preserve">Источники финан-сирования </t>
  </si>
  <si>
    <t>Объем финанси-рования (всего, руб.)</t>
  </si>
  <si>
    <t>Ответственный (администратор или соадми-нистратор)</t>
  </si>
  <si>
    <t>Конечный результат реализации муници-пальной программы</t>
  </si>
  <si>
    <t>Цель программы: создание условий для увеличения объемов строительства объектов жилищного и социально-культурного назначения</t>
  </si>
  <si>
    <t>Наименование показателя,      ед. измер.</t>
  </si>
  <si>
    <t>Приложение</t>
  </si>
  <si>
    <t>к постановлению</t>
  </si>
  <si>
    <t>Администрации города</t>
  </si>
  <si>
    <t>от ___________ № _______</t>
  </si>
  <si>
    <t xml:space="preserve">Программные мероприятия, объем ассигнований на реализацию программы и показатели </t>
  </si>
  <si>
    <t>результатов реализации муниципальной программы "Проектирование и строительство объектов инженерной инфраструктуры на территории города Сургута в 2014 - 2020 годах "</t>
  </si>
  <si>
    <t>увеличение площади земельных участков, обеспеченных  магистраль-ными инженерными сетями             для создания условий           для жилищного строительства, тыс. кв. м</t>
  </si>
  <si>
    <t>увеличение площади земельных участков, обеспеченных внутриквар-тальными объектами инженерной инфраструк-туры, тыс. кв. м</t>
  </si>
  <si>
    <r>
      <t>проектный</t>
    </r>
    <r>
      <rPr>
        <sz val="10"/>
        <color indexed="8"/>
        <rFont val="Times New Roman"/>
        <family val="1"/>
      </rPr>
      <t xml:space="preserve"> объем жилья   на территориях с инженерной  подготовкой, тыс. кв. м</t>
    </r>
  </si>
  <si>
    <t>Мероприятие 1.1.
Выполнение проектно-изыска-тельских работ   по объектам инженерной инфраструктуры, в том числе         по объектам:</t>
  </si>
  <si>
    <t>всего, в том числе:</t>
  </si>
  <si>
    <t>количество выполненных проектно-изыскательских работ               по объектам инженерной инфраструк-туры, проект</t>
  </si>
  <si>
    <t>Инженерные сети в поселке Снежный (квартал С46, С47)</t>
  </si>
  <si>
    <t>количество выполненных проектно-изыс-кательских работ                по объектам инженерной инфраструк туры, проект</t>
  </si>
  <si>
    <t>Инженерные  сети  и  внутри-квартальные  проезды поселок Кедровый-1</t>
  </si>
  <si>
    <t>количество выполненных проектно-изыскательских работ                по объектам инженерной инфраструк-туры, проект</t>
  </si>
  <si>
    <t>Инженерные  сети  и  внутри-квартальные  проезды поселок Лунный</t>
  </si>
  <si>
    <t>Объездная  автомобильная  дорога  1"З",          6 пусковой  комплекс, съезд на  улицуДзержин-ского в городе Сургуте</t>
  </si>
  <si>
    <t>Улица 3"З" от улицы Билецкого до Нефтеюган-ского шоссе</t>
  </si>
  <si>
    <t>Улица 3"З"          от Тюменского тракта до улицы Киртбая</t>
  </si>
  <si>
    <t xml:space="preserve">Инженерные сети по улице Югорский тракт (1"З") от улицы Дзержинского   (16 ЮР)                 до улицы 3 ЮР </t>
  </si>
  <si>
    <t>Улица Югорский тракт (1"З") от улицы Дзержин-ского (16 ЮР)      по улице 3 ЮР      до улицы Югор-ской</t>
  </si>
  <si>
    <t>количество выполненных проектно-изыскательских работ по объектам инженерной инфраструк-туры, проект</t>
  </si>
  <si>
    <t>Улица  Грибоедова         от улицы Крылова до развязки Грибоедова.</t>
  </si>
  <si>
    <t xml:space="preserve">Улица 5"З"         от Нефтеюганского шоссе до улицы  4 "З" </t>
  </si>
  <si>
    <t xml:space="preserve">Улица 4 "З"           от улицы 5 "З"    до улицы 1 "З" </t>
  </si>
  <si>
    <t>Набережная Кайдалова               с инженерными сетями                   от проспекта Пролетарского   до улицы. Мелик-Карамова</t>
  </si>
  <si>
    <t>Улица Инже-нерная от улицы 23"В" до улицы Рационализа-торов (с инженер-ными сетями)</t>
  </si>
  <si>
    <t>Строительство ливневого коллектора           от улицы Маяков-ского до проспекта Комсо-мольского</t>
  </si>
  <si>
    <t>Инженерные сети по улице Контейнерная</t>
  </si>
  <si>
    <t>Инженерные сети и внутри-квартальные проезды                  в поселке Гидростроитель</t>
  </si>
  <si>
    <t>Инженерные сети и внутри-квартальные проезды                 в поселке Таежном</t>
  </si>
  <si>
    <t>Канализаци-онный коллектор по улице Билецкого            от улицы 39 "З" до Нефтеюган-ского шоссе</t>
  </si>
  <si>
    <t>Канализа-ционный коллектор             по Тюменскому тракту от улицы    5"З" до улицы 1"З"</t>
  </si>
  <si>
    <t>Мероприятие 1.2.
Строительство внутриквар-тальных объектов инженерной инфраструктуры, в том числе         по объектам:</t>
  </si>
  <si>
    <t>за счет межбюджетных трансфертов          из окружного бюджета</t>
  </si>
  <si>
    <t>проектный объем жилья    на территориях с инженерной  подготовкой, тыс. кв. м</t>
  </si>
  <si>
    <t xml:space="preserve">ввод в эксплу-атацию сетей водоснаб-жения, км  </t>
  </si>
  <si>
    <t>переустрой-ство сетей газоснабжения, км</t>
  </si>
  <si>
    <t>ввод в эксплу-атацию сетей хозбытовой канализации, км</t>
  </si>
  <si>
    <t>ввод в эксплу-атацию сетей дождевой кана-лизации, км</t>
  </si>
  <si>
    <t>ввод в эксплу-атацию сетей теплоснаб-жения, км</t>
  </si>
  <si>
    <t>устройство внутриквар-тальных проездов, км</t>
  </si>
  <si>
    <t>ввод в эксплу-атацию сетей газоснабжения, км</t>
  </si>
  <si>
    <t xml:space="preserve">Инженерные сети в поселке Снежном </t>
  </si>
  <si>
    <t>проектный объем жилья   на территориях с инженерной  подготовкой, тыс. кв. м</t>
  </si>
  <si>
    <t>Инженерные сети в поселке Снежном, 2 этап</t>
  </si>
  <si>
    <t>за счет межбюджетных трансфертов           из окружного бюджета</t>
  </si>
  <si>
    <t>Инженерные сети в поселке Снежном (квартал С46, С47)</t>
  </si>
  <si>
    <t>ввод в эксплу-атацию сетей водоснаб-жения, км</t>
  </si>
  <si>
    <t>ввод в эксплу-атацию сетей газоснаб-жения, км</t>
  </si>
  <si>
    <t>за счет межбюджетных трансфертов         из окружного бюджета</t>
  </si>
  <si>
    <t>ввод в эксплу-атацию сетей дождевой канализации, км</t>
  </si>
  <si>
    <t>Инженерные сети и внутриквар-тальные проезды, поселок Кедровый-1</t>
  </si>
  <si>
    <t>Ввод в эксплу-атацию сетей водоснаб-жения, км</t>
  </si>
  <si>
    <t>Ввод в эксплу-атацию сетей теплоснаб-жения, км</t>
  </si>
  <si>
    <t>Инженерные сети и внутриквар-тальные проезды посёлок Лунный</t>
  </si>
  <si>
    <t>проектный объем жилья, тыс. кв. м</t>
  </si>
  <si>
    <t>Мероприятие 1.3.
Выполнение строительно-монтажных работ по маги-стральным инженерным сетям, в том числе                     по объектам:</t>
  </si>
  <si>
    <t>увеличение площади земельных участков, обес-печенных  маги-стральными инженерными сетями             для создания условий          для жилищного строительства, тыс. кв. м</t>
  </si>
  <si>
    <t>ввод в эксплу-атацию маги-стральных сетей водоснаб-жения, км</t>
  </si>
  <si>
    <t>ввод в эксплу-атацию маги-стральных сетей тепло-снабжения, км</t>
  </si>
  <si>
    <t>ввод в эксплу-атацию маги-стральных сетей дождевой канализации, км</t>
  </si>
  <si>
    <t>ввод в эксплу-атацию маги-стральных сетей хозбытовой канализации, км</t>
  </si>
  <si>
    <t>ввод в эксплу-атацию маги-стральных сетей газоснабжения, км</t>
  </si>
  <si>
    <t>ввод в эксплу-атацию маги-стральных сетей газо-снабжения, км</t>
  </si>
  <si>
    <t>ввод в эксплу-атацию маги-стральных сетей  ливневой  канализации, км</t>
  </si>
  <si>
    <t>Магистральный водовод                от водозабора 8А по Нефтеюган-скому шоссе        до ВК-1 (сети водоснабжения жилой                    и промышленной зоны речного порта с увеличе-нием диаметра)</t>
  </si>
  <si>
    <t>увеличение площади земельных участков, обеспеченных  магистральными инженер-ными сетями для создания условий          для жилищного строительства, тыс. кв. м</t>
  </si>
  <si>
    <t>ввод в эксплу-атацию маги-стральных сетей водо-снабжения, км</t>
  </si>
  <si>
    <t>Магистральный водовод                  в восточном жилом районе    от улицы 9П (Нефтеюганское шоссе) по улице Рационализа-торов                    до ВК - сущ.</t>
  </si>
  <si>
    <t>увеличение площади земельных участков, обес-печенных  маги-стральными инженерными сетями             для создания условий            для жилищного строительства, тыс. кв. м</t>
  </si>
  <si>
    <t>проектный объем жилья на территориях с инженерной  подготовкой, тыс. кв. м</t>
  </si>
  <si>
    <t>Улица Маяковского       на участке            от улицы 30 лет Победы до улицы Университетской в городе Сургуте</t>
  </si>
  <si>
    <t>увеличение площади земельных участков, обеспеченных  магистральными инже-нерными сетями             для создания условий          для жилищного строительства, тыс. кв. м</t>
  </si>
  <si>
    <t>Магистральный водовод по улице Кайдалова от улицы 1"В" до улицы 2"В"        (проспект Комсомольский, город Сургут)</t>
  </si>
  <si>
    <t>увеличение площади земельных участков, обеспеченных  магистральными инже-нерными сетями             для создания условий              для жилищного строительства, тыс. кв. м</t>
  </si>
  <si>
    <t>проектный объем жилья       на территориях с инженерной  подготовкой, тыс. кв. м</t>
  </si>
  <si>
    <t>Улица Киртбая         от улицы 1"З"      до улицы 3"З"</t>
  </si>
  <si>
    <t>ввод в эксплуатацию магистральных сетей водо-снабжения, км</t>
  </si>
  <si>
    <t>ввод в эксплу-атацию маги-стральных сетей хозбы-товой канализации, км</t>
  </si>
  <si>
    <t>ввод в эксплу-атацию маги-стральных сетей хозбы-товой кана-лизации, км</t>
  </si>
  <si>
    <t>Улица 5"З"          от Нефтеюган-ского шоссе         до улицы 39"З"</t>
  </si>
  <si>
    <t>увеличение площади земельных участков, обеспеченных  магистраль-ными инже-нерными сетями             для создания условий             для жилищного строительства, тыс. кв. м</t>
  </si>
  <si>
    <t>ввод в эксплу-атацию маги-стральных сетей хозбы-товой канали-зации, км</t>
  </si>
  <si>
    <t>ввод в эксплу-атацию маги-стральных сетей газоснаб-жения, км</t>
  </si>
  <si>
    <t>Канализа-ционный коллектор            по Тюменскому тракту от ултцы 5"З" до улицы 1"З"*</t>
  </si>
  <si>
    <t>увеличение площади земельных участков, обеспеченных  магистральными инже-нерными сетями             для создания условий           для жилищного строительства, тыс. кв. м</t>
  </si>
  <si>
    <t>Улица 3"З"          от Тюменского тракта до улицы Киртбая*</t>
  </si>
  <si>
    <t xml:space="preserve">Инженерные сети по улице Югорский тракт (1"З") от улицы Дзержинского (16 ЮР) до улицы 3 ЮР </t>
  </si>
  <si>
    <t>увеличение площади земельных участков, обес-печенных  магистральными инженер-ными сетями для создания условий           для жилищного строительства, тыс. кв. м</t>
  </si>
  <si>
    <t>ввод в эксплу-атацию маги-стральных сетей   ливневой  канализации, км</t>
  </si>
  <si>
    <t>Улица Югорский тракт (1"З")          от улицы Дзержинского   (16 ЮР) по улице  3 ЮР до ултцы Югорской</t>
  </si>
  <si>
    <t>увеличение площади земельных участков, обес-печенных  магистральными инже-нерными сетями             для создания условий           для жилищного строительства, тыс. кв. м</t>
  </si>
  <si>
    <t>Улица Грибоедова           от улица Крылова до развязки Грибоедова</t>
  </si>
  <si>
    <t>проектный объем жилья     на территориях с инженерной  подготовкой, тыс. кв. м</t>
  </si>
  <si>
    <t xml:space="preserve">Улица 5"З"          от Нефтеюган-ского шоссе        до улицы 4"З" </t>
  </si>
  <si>
    <t>увеличение площади земельных участков, обеспеченных  магистральными инженер-ными сетями для создания условий            для жилищного строительства, тыс. кв. м</t>
  </si>
  <si>
    <t>Канализа-ционный коллектор            по улице Билецкого            от улицы 39"З"    до Нефтеюганс-кого шоссе*</t>
  </si>
  <si>
    <t>ввод в эксплуа-тацию маги-стральных сетей хозбытовой канализации, км</t>
  </si>
  <si>
    <t xml:space="preserve">Улица 4"З" от улицы 5"З" до улицы 1 "З" </t>
  </si>
  <si>
    <t>Набережная Кайдалова              с инженерными сетями                  от проспекта Пролетарского   до ул. Мелик-Карамова</t>
  </si>
  <si>
    <t>увеличение площади земельных участков, обес-печенных  маги-стральными инженерными сетями             для создания условий           для жилищного строительства, тыс. кв. м</t>
  </si>
  <si>
    <t>Итого                    по мероприятиям задачи 1</t>
  </si>
  <si>
    <t>Общий объем ассигнований       на реализацию программы - всего, в том числе:</t>
  </si>
  <si>
    <t>Объем ассигнований администратора программы - департамента архитектуры          и градостроитель-ства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</si>
</sst>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4" fontId="8" fillId="33" borderId="10" xfId="0" applyNumberFormat="1" applyFont="1" applyFill="1" applyBorder="1" applyAlignment="1">
      <alignment horizontal="center" vertical="top"/>
    </xf>
    <xf numFmtId="0" fontId="42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/>
    </xf>
    <xf numFmtId="4" fontId="3" fillId="33" borderId="10" xfId="52" applyNumberFormat="1" applyFont="1" applyFill="1" applyBorder="1" applyAlignment="1">
      <alignment horizontal="center" vertical="top"/>
      <protection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3" fontId="3" fillId="33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3" fillId="33" borderId="10" xfId="52" applyNumberFormat="1" applyFont="1" applyFill="1" applyBorder="1" applyAlignment="1">
      <alignment horizontal="center" vertical="top" wrapText="1"/>
      <protection/>
    </xf>
    <xf numFmtId="4" fontId="8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2" fontId="6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/>
    </xf>
    <xf numFmtId="3" fontId="3" fillId="33" borderId="11" xfId="0" applyNumberFormat="1" applyFont="1" applyFill="1" applyBorder="1" applyAlignment="1">
      <alignment horizontal="center" vertical="top"/>
    </xf>
    <xf numFmtId="3" fontId="3" fillId="33" borderId="13" xfId="0" applyNumberFormat="1" applyFont="1" applyFill="1" applyBorder="1" applyAlignment="1">
      <alignment horizontal="center" vertical="top"/>
    </xf>
    <xf numFmtId="4" fontId="3" fillId="33" borderId="10" xfId="52" applyNumberFormat="1" applyFont="1" applyFill="1" applyBorder="1" applyAlignment="1">
      <alignment horizontal="center" vertical="top" wrapText="1"/>
      <protection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0" xfId="52" applyNumberFormat="1" applyFont="1" applyFill="1" applyBorder="1" applyAlignment="1">
      <alignment horizontal="center" vertical="top"/>
      <protection/>
    </xf>
    <xf numFmtId="4" fontId="3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0" fontId="42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Соц(1).прогноз 8-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7"/>
  <sheetViews>
    <sheetView tabSelected="1" zoomScale="55" zoomScaleNormal="55" zoomScalePageLayoutView="0" workbookViewId="0" topLeftCell="A1">
      <selection activeCell="A1" sqref="A1:IV16384"/>
    </sheetView>
  </sheetViews>
  <sheetFormatPr defaultColWidth="9.140625" defaultRowHeight="15"/>
  <cols>
    <col min="1" max="1" width="14.8515625" style="0" customWidth="1"/>
    <col min="2" max="2" width="15.57421875" style="0" customWidth="1"/>
    <col min="3" max="3" width="15.421875" style="0" customWidth="1"/>
    <col min="4" max="4" width="13.28125" style="0" customWidth="1"/>
    <col min="5" max="5" width="13.7109375" style="0" customWidth="1"/>
    <col min="6" max="6" width="14.140625" style="0" customWidth="1"/>
    <col min="7" max="7" width="15.140625" style="0" customWidth="1"/>
    <col min="8" max="8" width="13.28125" style="0" customWidth="1"/>
    <col min="9" max="9" width="13.8515625" style="0" customWidth="1"/>
    <col min="10" max="10" width="15.28125" style="0" customWidth="1"/>
    <col min="11" max="11" width="13.8515625" style="0" customWidth="1"/>
    <col min="12" max="12" width="13.28125" style="0" customWidth="1"/>
    <col min="16" max="16" width="12.140625" style="0" customWidth="1"/>
    <col min="18" max="18" width="9.8515625" style="0" customWidth="1"/>
    <col min="19" max="19" width="11.140625" style="0" customWidth="1"/>
    <col min="20" max="20" width="11.57421875" style="0" customWidth="1"/>
  </cols>
  <sheetData>
    <row r="1" ht="18">
      <c r="R1" s="8" t="s">
        <v>28</v>
      </c>
    </row>
    <row r="2" ht="18">
      <c r="R2" s="8" t="s">
        <v>29</v>
      </c>
    </row>
    <row r="3" ht="18">
      <c r="R3" s="8" t="s">
        <v>30</v>
      </c>
    </row>
    <row r="4" ht="18">
      <c r="R4" s="8" t="s">
        <v>31</v>
      </c>
    </row>
    <row r="6" spans="1:20" ht="18">
      <c r="A6" s="18"/>
      <c r="B6" s="18"/>
      <c r="C6" s="18"/>
      <c r="D6" s="18"/>
      <c r="E6" s="18"/>
      <c r="F6" s="50" t="s">
        <v>32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8"/>
      <c r="T6" s="18"/>
    </row>
    <row r="7" spans="1:20" ht="47.25" customHeight="1">
      <c r="A7" s="48" t="s">
        <v>33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>
      <c r="A8" s="25" t="s">
        <v>0</v>
      </c>
      <c r="B8" s="26" t="s">
        <v>22</v>
      </c>
      <c r="C8" s="27" t="s">
        <v>23</v>
      </c>
      <c r="D8" s="25" t="s">
        <v>1</v>
      </c>
      <c r="E8" s="25"/>
      <c r="F8" s="25"/>
      <c r="G8" s="31"/>
      <c r="H8" s="31"/>
      <c r="I8" s="31"/>
      <c r="J8" s="31"/>
      <c r="K8" s="25" t="s">
        <v>24</v>
      </c>
      <c r="L8" s="25" t="s">
        <v>27</v>
      </c>
      <c r="M8" s="25" t="s">
        <v>2</v>
      </c>
      <c r="N8" s="25"/>
      <c r="O8" s="25"/>
      <c r="P8" s="25"/>
      <c r="Q8" s="25"/>
      <c r="R8" s="25"/>
      <c r="S8" s="25"/>
      <c r="T8" s="28" t="s">
        <v>25</v>
      </c>
    </row>
    <row r="9" spans="1:20" ht="14.25">
      <c r="A9" s="25"/>
      <c r="B9" s="26"/>
      <c r="C9" s="27"/>
      <c r="D9" s="27" t="s">
        <v>3</v>
      </c>
      <c r="E9" s="27" t="s">
        <v>4</v>
      </c>
      <c r="F9" s="27" t="s">
        <v>5</v>
      </c>
      <c r="G9" s="27" t="s">
        <v>6</v>
      </c>
      <c r="H9" s="27" t="s">
        <v>7</v>
      </c>
      <c r="I9" s="27" t="s">
        <v>8</v>
      </c>
      <c r="J9" s="27" t="s">
        <v>9</v>
      </c>
      <c r="K9" s="25"/>
      <c r="L9" s="25"/>
      <c r="M9" s="25"/>
      <c r="N9" s="25"/>
      <c r="O9" s="25"/>
      <c r="P9" s="25"/>
      <c r="Q9" s="25"/>
      <c r="R9" s="25"/>
      <c r="S9" s="25"/>
      <c r="T9" s="29"/>
    </row>
    <row r="10" spans="1:20" ht="51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5"/>
      <c r="L10" s="25"/>
      <c r="M10" s="1" t="s">
        <v>3</v>
      </c>
      <c r="N10" s="1" t="s">
        <v>4</v>
      </c>
      <c r="O10" s="1" t="s">
        <v>5</v>
      </c>
      <c r="P10" s="1" t="s">
        <v>6</v>
      </c>
      <c r="Q10" s="1" t="s">
        <v>7</v>
      </c>
      <c r="R10" s="1" t="s">
        <v>8</v>
      </c>
      <c r="S10" s="1" t="s">
        <v>9</v>
      </c>
      <c r="T10" s="30"/>
    </row>
    <row r="11" spans="1:20" ht="14.25">
      <c r="A11" s="25" t="s">
        <v>26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5"/>
    </row>
    <row r="12" spans="1:20" ht="185.25" customHeight="1">
      <c r="A12" s="25" t="s">
        <v>10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" t="s">
        <v>34</v>
      </c>
      <c r="M12" s="9">
        <f>M106+M110</f>
        <v>711.1</v>
      </c>
      <c r="N12" s="9">
        <f>N119</f>
        <v>128.284</v>
      </c>
      <c r="O12" s="9" t="s">
        <v>11</v>
      </c>
      <c r="P12" s="9">
        <f>P113+P122+P126+P166</f>
        <v>16016.574</v>
      </c>
      <c r="Q12" s="4" t="s">
        <v>11</v>
      </c>
      <c r="R12" s="4" t="s">
        <v>11</v>
      </c>
      <c r="S12" s="9">
        <f>S134+S142+S146+S151+S155+S162</f>
        <v>1120.2</v>
      </c>
      <c r="T12" s="9">
        <v>17976.15</v>
      </c>
    </row>
    <row r="13" spans="1:20" ht="14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" t="s">
        <v>35</v>
      </c>
      <c r="M13" s="9">
        <f>M69</f>
        <v>1065</v>
      </c>
      <c r="N13" s="4" t="s">
        <v>11</v>
      </c>
      <c r="O13" s="10">
        <f>O76</f>
        <v>10.4545</v>
      </c>
      <c r="P13" s="9">
        <f>P80</f>
        <v>64.4</v>
      </c>
      <c r="Q13" s="9">
        <f>Q85+Q89</f>
        <v>275.916</v>
      </c>
      <c r="R13" s="4" t="s">
        <v>11</v>
      </c>
      <c r="S13" s="9">
        <f>S93</f>
        <v>420</v>
      </c>
      <c r="T13" s="9">
        <v>1835.77</v>
      </c>
    </row>
    <row r="14" spans="1:20" ht="78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1" t="s">
        <v>36</v>
      </c>
      <c r="M14" s="10">
        <v>119.56</v>
      </c>
      <c r="N14" s="10">
        <f>N120</f>
        <v>35</v>
      </c>
      <c r="O14" s="10">
        <v>100</v>
      </c>
      <c r="P14" s="10">
        <f>P81+P114+P123+P127+P167</f>
        <v>908.415</v>
      </c>
      <c r="Q14" s="10">
        <f>Q86+Q90</f>
        <v>9.032</v>
      </c>
      <c r="R14" s="4" t="s">
        <v>11</v>
      </c>
      <c r="S14" s="10">
        <f>S94+S135+S143+S147+S152+S156+S163</f>
        <v>924.9449999999999</v>
      </c>
      <c r="T14" s="9">
        <v>2096.96</v>
      </c>
    </row>
    <row r="15" spans="1:20" ht="14.25">
      <c r="A15" s="32" t="s">
        <v>12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2"/>
    </row>
    <row r="16" spans="1:20" ht="14.25">
      <c r="A16" s="32" t="s">
        <v>37</v>
      </c>
      <c r="B16" s="11" t="s">
        <v>38</v>
      </c>
      <c r="C16" s="9">
        <f aca="true" t="shared" si="0" ref="C16:J16">C17</f>
        <v>120022965</v>
      </c>
      <c r="D16" s="9">
        <f t="shared" si="0"/>
        <v>20914965</v>
      </c>
      <c r="E16" s="9">
        <f t="shared" si="0"/>
        <v>0</v>
      </c>
      <c r="F16" s="9">
        <f t="shared" si="0"/>
        <v>0</v>
      </c>
      <c r="G16" s="9">
        <f t="shared" si="0"/>
        <v>45100000</v>
      </c>
      <c r="H16" s="9">
        <f t="shared" si="0"/>
        <v>32208000</v>
      </c>
      <c r="I16" s="9">
        <f t="shared" si="0"/>
        <v>9300000</v>
      </c>
      <c r="J16" s="9">
        <f t="shared" si="0"/>
        <v>12500000</v>
      </c>
      <c r="K16" s="33" t="s">
        <v>14</v>
      </c>
      <c r="L16" s="26" t="s">
        <v>39</v>
      </c>
      <c r="M16" s="33">
        <f>M18+M20+M22+M24+M26+M28+M30+M32+M34+M36+M38+M40+M42+M44+M46+M48+M50+M52+M54+M56+M58</f>
        <v>5</v>
      </c>
      <c r="N16" s="33">
        <f aca="true" t="shared" si="1" ref="N16:S16">N18+N20+N22+N24+N28+N30+N32+N34+N36+N38+N40+N42+N44+N46+N48+N50+N52+N54+N56+N58</f>
        <v>0</v>
      </c>
      <c r="O16" s="33">
        <f t="shared" si="1"/>
        <v>0</v>
      </c>
      <c r="P16" s="33">
        <f t="shared" si="1"/>
        <v>4</v>
      </c>
      <c r="Q16" s="33">
        <f t="shared" si="1"/>
        <v>7</v>
      </c>
      <c r="R16" s="33">
        <f t="shared" si="1"/>
        <v>2</v>
      </c>
      <c r="S16" s="33">
        <f t="shared" si="1"/>
        <v>3</v>
      </c>
      <c r="T16" s="33">
        <v>21</v>
      </c>
    </row>
    <row r="17" spans="1:20" ht="103.5" customHeight="1">
      <c r="A17" s="32"/>
      <c r="B17" s="4" t="s">
        <v>15</v>
      </c>
      <c r="C17" s="9">
        <f>C19+C21+C23+C25+C29+C33+C35+C37+C39+C41+C43+C45+C47+C49+C51+C53+C55+C31+C57+C59+C27</f>
        <v>120022965</v>
      </c>
      <c r="D17" s="9">
        <f>D19+D21+D23+D25+D27+D29+D33+D35+D37+D39+D41+D43+D45+D47+D49+D51+D53+D55+D31+D57+D59</f>
        <v>20914965</v>
      </c>
      <c r="E17" s="9">
        <f>E19+E21+E23+E25+E27+E29+E33+E35+E37+E39+E41+E43+E45+E47+E49+E51+E53+E55+E31+E57+E59</f>
        <v>0</v>
      </c>
      <c r="F17" s="9">
        <f>F19+F21+F23+F25+F27+F29+F33+F35+F37+F39+F41+F43+F45+F47+F49+F51+F53+F55+F31+F57+F59</f>
        <v>0</v>
      </c>
      <c r="G17" s="9">
        <f>G19+G21+G23+G25+G29+G33+G35+G37+G39+G41+G43+G45+G47+G49+G51+G53+G55+G31+G57+G59</f>
        <v>45100000</v>
      </c>
      <c r="H17" s="9">
        <f>H19+H21+H23+H25+H29+H33+H35+H37+H39+H41+H43+H45+H47+H49+H51+H53+H55+H31+H57+H59</f>
        <v>32208000</v>
      </c>
      <c r="I17" s="9">
        <f>I19+I21+I23+I25+I29+I33+I35+I37+I39+I41+I43+I45+I47+I49+I51+I53+I55+I31+I57+I59</f>
        <v>9300000</v>
      </c>
      <c r="J17" s="9">
        <f>J19+J21+J23+J25+J29+J33+J35+J37+J39+J41+J43+J45+J47+J49+J51+J53+J55+J31+J57+J59</f>
        <v>12500000</v>
      </c>
      <c r="K17" s="33"/>
      <c r="L17" s="26"/>
      <c r="M17" s="33"/>
      <c r="N17" s="33"/>
      <c r="O17" s="33"/>
      <c r="P17" s="33"/>
      <c r="Q17" s="33"/>
      <c r="R17" s="33"/>
      <c r="S17" s="33"/>
      <c r="T17" s="33"/>
    </row>
    <row r="18" spans="1:20" ht="14.25">
      <c r="A18" s="32" t="s">
        <v>40</v>
      </c>
      <c r="B18" s="3" t="s">
        <v>38</v>
      </c>
      <c r="C18" s="6">
        <f aca="true" t="shared" si="2" ref="C18:J18">C19</f>
        <v>1672596</v>
      </c>
      <c r="D18" s="6">
        <f t="shared" si="2"/>
        <v>1672596</v>
      </c>
      <c r="E18" s="6">
        <f t="shared" si="2"/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13" t="s">
        <v>14</v>
      </c>
      <c r="L18" s="26" t="s">
        <v>41</v>
      </c>
      <c r="M18" s="33">
        <v>1</v>
      </c>
      <c r="N18" s="33"/>
      <c r="O18" s="33"/>
      <c r="P18" s="33"/>
      <c r="Q18" s="33"/>
      <c r="R18" s="33"/>
      <c r="S18" s="33"/>
      <c r="T18" s="34">
        <v>1</v>
      </c>
    </row>
    <row r="19" spans="1:20" ht="105" customHeight="1">
      <c r="A19" s="32"/>
      <c r="B19" s="4" t="s">
        <v>15</v>
      </c>
      <c r="C19" s="6">
        <f>D19+E19+F19+G19+H19+I19+J19</f>
        <v>1672596</v>
      </c>
      <c r="D19" s="12">
        <v>1672596</v>
      </c>
      <c r="E19" s="9"/>
      <c r="F19" s="9"/>
      <c r="G19" s="9"/>
      <c r="H19" s="9"/>
      <c r="I19" s="9"/>
      <c r="J19" s="9"/>
      <c r="K19" s="14"/>
      <c r="L19" s="26"/>
      <c r="M19" s="33"/>
      <c r="N19" s="33"/>
      <c r="O19" s="33"/>
      <c r="P19" s="33"/>
      <c r="Q19" s="33"/>
      <c r="R19" s="33"/>
      <c r="S19" s="33"/>
      <c r="T19" s="35"/>
    </row>
    <row r="20" spans="1:20" ht="14.25">
      <c r="A20" s="36" t="s">
        <v>16</v>
      </c>
      <c r="B20" s="3" t="s">
        <v>38</v>
      </c>
      <c r="C20" s="12">
        <f aca="true" t="shared" si="3" ref="C20:J20">C21</f>
        <v>3357100</v>
      </c>
      <c r="D20" s="12">
        <f t="shared" si="3"/>
        <v>3357100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4"/>
      <c r="L20" s="26" t="s">
        <v>39</v>
      </c>
      <c r="M20" s="33">
        <v>1</v>
      </c>
      <c r="N20" s="33"/>
      <c r="O20" s="33"/>
      <c r="P20" s="33"/>
      <c r="Q20" s="33"/>
      <c r="R20" s="33"/>
      <c r="S20" s="33"/>
      <c r="T20" s="34">
        <v>1</v>
      </c>
    </row>
    <row r="21" spans="1:20" ht="100.5" customHeight="1">
      <c r="A21" s="36"/>
      <c r="B21" s="4" t="s">
        <v>15</v>
      </c>
      <c r="C21" s="12">
        <f>D21+E21+F21+G21+H21+I21+J21</f>
        <v>3357100</v>
      </c>
      <c r="D21" s="12">
        <v>3357100</v>
      </c>
      <c r="E21" s="9"/>
      <c r="F21" s="9"/>
      <c r="G21" s="9"/>
      <c r="H21" s="9"/>
      <c r="I21" s="9"/>
      <c r="J21" s="9"/>
      <c r="K21" s="14"/>
      <c r="L21" s="26"/>
      <c r="M21" s="33"/>
      <c r="N21" s="33"/>
      <c r="O21" s="33"/>
      <c r="P21" s="33"/>
      <c r="Q21" s="33"/>
      <c r="R21" s="33"/>
      <c r="S21" s="33"/>
      <c r="T21" s="35"/>
    </row>
    <row r="22" spans="1:20" ht="14.25">
      <c r="A22" s="37" t="s">
        <v>42</v>
      </c>
      <c r="B22" s="3" t="s">
        <v>38</v>
      </c>
      <c r="C22" s="6">
        <f aca="true" t="shared" si="4" ref="C22:J22">C23</f>
        <v>8871895</v>
      </c>
      <c r="D22" s="6">
        <f t="shared" si="4"/>
        <v>8871895</v>
      </c>
      <c r="E22" s="6">
        <f t="shared" si="4"/>
        <v>0</v>
      </c>
      <c r="F22" s="6">
        <f t="shared" si="4"/>
        <v>0</v>
      </c>
      <c r="G22" s="6">
        <f t="shared" si="4"/>
        <v>0</v>
      </c>
      <c r="H22" s="6">
        <f t="shared" si="4"/>
        <v>0</v>
      </c>
      <c r="I22" s="6">
        <f t="shared" si="4"/>
        <v>0</v>
      </c>
      <c r="J22" s="6">
        <f t="shared" si="4"/>
        <v>0</v>
      </c>
      <c r="K22" s="14"/>
      <c r="L22" s="26" t="s">
        <v>43</v>
      </c>
      <c r="M22" s="33">
        <v>1</v>
      </c>
      <c r="N22" s="33"/>
      <c r="O22" s="33"/>
      <c r="P22" s="33"/>
      <c r="Q22" s="33"/>
      <c r="R22" s="33"/>
      <c r="S22" s="33"/>
      <c r="T22" s="34">
        <v>1</v>
      </c>
    </row>
    <row r="23" spans="1:20" ht="105.75" customHeight="1">
      <c r="A23" s="37"/>
      <c r="B23" s="4" t="s">
        <v>15</v>
      </c>
      <c r="C23" s="6">
        <f>D23+E23+F23+G23+H23+I23+J23</f>
        <v>8871895</v>
      </c>
      <c r="D23" s="6">
        <v>8871895</v>
      </c>
      <c r="E23" s="9"/>
      <c r="F23" s="9"/>
      <c r="G23" s="9"/>
      <c r="H23" s="9"/>
      <c r="I23" s="9"/>
      <c r="J23" s="9"/>
      <c r="K23" s="14"/>
      <c r="L23" s="26"/>
      <c r="M23" s="33"/>
      <c r="N23" s="33"/>
      <c r="O23" s="33"/>
      <c r="P23" s="33"/>
      <c r="Q23" s="33"/>
      <c r="R23" s="33"/>
      <c r="S23" s="33"/>
      <c r="T23" s="35"/>
    </row>
    <row r="24" spans="1:20" ht="14.25">
      <c r="A24" s="37" t="s">
        <v>44</v>
      </c>
      <c r="B24" s="3" t="s">
        <v>38</v>
      </c>
      <c r="C24" s="6">
        <f aca="true" t="shared" si="5" ref="C24:J24">C25</f>
        <v>6360766</v>
      </c>
      <c r="D24" s="6">
        <f t="shared" si="5"/>
        <v>6360766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14"/>
      <c r="L24" s="26" t="s">
        <v>43</v>
      </c>
      <c r="M24" s="33">
        <v>1</v>
      </c>
      <c r="N24" s="33"/>
      <c r="O24" s="33"/>
      <c r="P24" s="33"/>
      <c r="Q24" s="33"/>
      <c r="R24" s="33"/>
      <c r="S24" s="33"/>
      <c r="T24" s="34">
        <v>1</v>
      </c>
    </row>
    <row r="25" spans="1:20" ht="103.5" customHeight="1">
      <c r="A25" s="37"/>
      <c r="B25" s="4" t="s">
        <v>15</v>
      </c>
      <c r="C25" s="6">
        <f>D25+E25+F25+G25+H25+I25+J25</f>
        <v>6360766</v>
      </c>
      <c r="D25" s="6">
        <v>6360766</v>
      </c>
      <c r="E25" s="9"/>
      <c r="F25" s="9"/>
      <c r="G25" s="9"/>
      <c r="H25" s="9"/>
      <c r="I25" s="9"/>
      <c r="J25" s="9"/>
      <c r="K25" s="14"/>
      <c r="L25" s="26"/>
      <c r="M25" s="33"/>
      <c r="N25" s="33"/>
      <c r="O25" s="33"/>
      <c r="P25" s="33"/>
      <c r="Q25" s="33"/>
      <c r="R25" s="33"/>
      <c r="S25" s="33"/>
      <c r="T25" s="35"/>
    </row>
    <row r="26" spans="1:20" ht="14.25">
      <c r="A26" s="37" t="s">
        <v>45</v>
      </c>
      <c r="B26" s="3" t="s">
        <v>38</v>
      </c>
      <c r="C26" s="6">
        <f aca="true" t="shared" si="6" ref="C26:J26">C27</f>
        <v>652608</v>
      </c>
      <c r="D26" s="6">
        <f t="shared" si="6"/>
        <v>652608</v>
      </c>
      <c r="E26" s="6">
        <f t="shared" si="6"/>
        <v>0</v>
      </c>
      <c r="F26" s="6">
        <f t="shared" si="6"/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14"/>
      <c r="L26" s="26" t="s">
        <v>43</v>
      </c>
      <c r="M26" s="33">
        <v>1</v>
      </c>
      <c r="N26" s="11"/>
      <c r="O26" s="11"/>
      <c r="P26" s="11"/>
      <c r="Q26" s="11"/>
      <c r="R26" s="11"/>
      <c r="S26" s="11"/>
      <c r="T26" s="34">
        <v>1</v>
      </c>
    </row>
    <row r="27" spans="1:20" ht="103.5" customHeight="1">
      <c r="A27" s="37"/>
      <c r="B27" s="4" t="s">
        <v>15</v>
      </c>
      <c r="C27" s="6">
        <f>D27+E27+F27+G27+H27+I27+J27</f>
        <v>652608</v>
      </c>
      <c r="D27" s="6">
        <v>652608</v>
      </c>
      <c r="E27" s="9"/>
      <c r="F27" s="9"/>
      <c r="G27" s="9"/>
      <c r="H27" s="9"/>
      <c r="I27" s="9"/>
      <c r="J27" s="9"/>
      <c r="K27" s="14"/>
      <c r="L27" s="26"/>
      <c r="M27" s="33"/>
      <c r="N27" s="11"/>
      <c r="O27" s="11"/>
      <c r="P27" s="11"/>
      <c r="Q27" s="11"/>
      <c r="R27" s="11"/>
      <c r="S27" s="11"/>
      <c r="T27" s="35"/>
    </row>
    <row r="28" spans="1:20" ht="14.25">
      <c r="A28" s="25" t="s">
        <v>46</v>
      </c>
      <c r="B28" s="3" t="s">
        <v>38</v>
      </c>
      <c r="C28" s="9">
        <f aca="true" t="shared" si="7" ref="C28:J28">C29</f>
        <v>12000000</v>
      </c>
      <c r="D28" s="9">
        <f t="shared" si="7"/>
        <v>0</v>
      </c>
      <c r="E28" s="9">
        <f t="shared" si="7"/>
        <v>0</v>
      </c>
      <c r="F28" s="9">
        <f t="shared" si="7"/>
        <v>0</v>
      </c>
      <c r="G28" s="9">
        <f t="shared" si="7"/>
        <v>7000000</v>
      </c>
      <c r="H28" s="9">
        <f t="shared" si="7"/>
        <v>5000000</v>
      </c>
      <c r="I28" s="9">
        <f t="shared" si="7"/>
        <v>0</v>
      </c>
      <c r="J28" s="9">
        <f t="shared" si="7"/>
        <v>0</v>
      </c>
      <c r="K28" s="14"/>
      <c r="L28" s="26" t="s">
        <v>43</v>
      </c>
      <c r="M28" s="33"/>
      <c r="N28" s="33"/>
      <c r="O28" s="33"/>
      <c r="P28" s="33"/>
      <c r="Q28" s="33">
        <v>1</v>
      </c>
      <c r="R28" s="33"/>
      <c r="S28" s="33"/>
      <c r="T28" s="34">
        <v>1</v>
      </c>
    </row>
    <row r="29" spans="1:20" ht="102.75" customHeight="1">
      <c r="A29" s="25"/>
      <c r="B29" s="4" t="s">
        <v>15</v>
      </c>
      <c r="C29" s="9">
        <f>D29+E29+F29+G29+H29+I29+J29</f>
        <v>12000000</v>
      </c>
      <c r="D29" s="6"/>
      <c r="E29" s="9"/>
      <c r="F29" s="9"/>
      <c r="G29" s="6">
        <v>7000000</v>
      </c>
      <c r="H29" s="9">
        <v>5000000</v>
      </c>
      <c r="I29" s="9"/>
      <c r="J29" s="9"/>
      <c r="K29" s="14"/>
      <c r="L29" s="26"/>
      <c r="M29" s="33"/>
      <c r="N29" s="33"/>
      <c r="O29" s="33"/>
      <c r="P29" s="33"/>
      <c r="Q29" s="33"/>
      <c r="R29" s="33"/>
      <c r="S29" s="33"/>
      <c r="T29" s="35"/>
    </row>
    <row r="30" spans="1:20" ht="14.25">
      <c r="A30" s="25" t="s">
        <v>47</v>
      </c>
      <c r="B30" s="3" t="s">
        <v>38</v>
      </c>
      <c r="C30" s="9">
        <f aca="true" t="shared" si="8" ref="C30:J30">C31</f>
        <v>4800000</v>
      </c>
      <c r="D30" s="9">
        <f t="shared" si="8"/>
        <v>0</v>
      </c>
      <c r="E30" s="9">
        <f t="shared" si="8"/>
        <v>0</v>
      </c>
      <c r="F30" s="9">
        <f t="shared" si="8"/>
        <v>0</v>
      </c>
      <c r="G30" s="9">
        <f t="shared" si="8"/>
        <v>2000000</v>
      </c>
      <c r="H30" s="9">
        <f t="shared" si="8"/>
        <v>2800000</v>
      </c>
      <c r="I30" s="9">
        <f t="shared" si="8"/>
        <v>0</v>
      </c>
      <c r="J30" s="9">
        <f t="shared" si="8"/>
        <v>0</v>
      </c>
      <c r="K30" s="14"/>
      <c r="L30" s="26" t="s">
        <v>39</v>
      </c>
      <c r="M30" s="33"/>
      <c r="N30" s="33"/>
      <c r="O30" s="33"/>
      <c r="P30" s="33"/>
      <c r="Q30" s="33">
        <v>1</v>
      </c>
      <c r="R30" s="33"/>
      <c r="S30" s="33"/>
      <c r="T30" s="34">
        <v>1</v>
      </c>
    </row>
    <row r="31" spans="1:20" ht="106.5" customHeight="1">
      <c r="A31" s="25"/>
      <c r="B31" s="4" t="s">
        <v>15</v>
      </c>
      <c r="C31" s="9">
        <f>D31+E31+F31+G31+H31+I31+J31</f>
        <v>4800000</v>
      </c>
      <c r="D31" s="6"/>
      <c r="E31" s="9"/>
      <c r="F31" s="9"/>
      <c r="G31" s="6">
        <v>2000000</v>
      </c>
      <c r="H31" s="9">
        <v>2800000</v>
      </c>
      <c r="I31" s="9"/>
      <c r="J31" s="9"/>
      <c r="K31" s="14"/>
      <c r="L31" s="26"/>
      <c r="M31" s="33"/>
      <c r="N31" s="33"/>
      <c r="O31" s="33"/>
      <c r="P31" s="33"/>
      <c r="Q31" s="33"/>
      <c r="R31" s="33"/>
      <c r="S31" s="33"/>
      <c r="T31" s="35"/>
    </row>
    <row r="32" spans="1:20" ht="14.25">
      <c r="A32" s="25" t="s">
        <v>48</v>
      </c>
      <c r="B32" s="3" t="s">
        <v>38</v>
      </c>
      <c r="C32" s="6">
        <f aca="true" t="shared" si="9" ref="C32:J32">C33</f>
        <v>3700000</v>
      </c>
      <c r="D32" s="6">
        <f t="shared" si="9"/>
        <v>0</v>
      </c>
      <c r="E32" s="6">
        <f t="shared" si="9"/>
        <v>0</v>
      </c>
      <c r="F32" s="6">
        <f t="shared" si="9"/>
        <v>0</v>
      </c>
      <c r="G32" s="6">
        <f t="shared" si="9"/>
        <v>3700000</v>
      </c>
      <c r="H32" s="6">
        <f t="shared" si="9"/>
        <v>0</v>
      </c>
      <c r="I32" s="6">
        <f t="shared" si="9"/>
        <v>0</v>
      </c>
      <c r="J32" s="6">
        <f t="shared" si="9"/>
        <v>0</v>
      </c>
      <c r="K32" s="14"/>
      <c r="L32" s="26" t="s">
        <v>43</v>
      </c>
      <c r="M32" s="33"/>
      <c r="N32" s="33"/>
      <c r="O32" s="33"/>
      <c r="P32" s="33">
        <v>1</v>
      </c>
      <c r="Q32" s="33"/>
      <c r="R32" s="33"/>
      <c r="S32" s="33"/>
      <c r="T32" s="34">
        <v>1</v>
      </c>
    </row>
    <row r="33" spans="1:20" ht="107.25" customHeight="1">
      <c r="A33" s="25"/>
      <c r="B33" s="4" t="s">
        <v>15</v>
      </c>
      <c r="C33" s="6">
        <f>D33+E33+F33+G33+H33+I33+J33</f>
        <v>3700000</v>
      </c>
      <c r="D33" s="6"/>
      <c r="E33" s="9"/>
      <c r="F33" s="9"/>
      <c r="G33" s="6">
        <v>3700000</v>
      </c>
      <c r="H33" s="9"/>
      <c r="I33" s="9"/>
      <c r="J33" s="9"/>
      <c r="K33" s="14"/>
      <c r="L33" s="26"/>
      <c r="M33" s="33"/>
      <c r="N33" s="33"/>
      <c r="O33" s="33"/>
      <c r="P33" s="33"/>
      <c r="Q33" s="33"/>
      <c r="R33" s="33"/>
      <c r="S33" s="33"/>
      <c r="T33" s="35"/>
    </row>
    <row r="34" spans="1:20" ht="14.25">
      <c r="A34" s="25" t="s">
        <v>49</v>
      </c>
      <c r="B34" s="3" t="s">
        <v>38</v>
      </c>
      <c r="C34" s="6">
        <f aca="true" t="shared" si="10" ref="C34:J34">C35</f>
        <v>9800000</v>
      </c>
      <c r="D34" s="6">
        <f t="shared" si="10"/>
        <v>0</v>
      </c>
      <c r="E34" s="6">
        <f t="shared" si="10"/>
        <v>0</v>
      </c>
      <c r="F34" s="6">
        <f t="shared" si="10"/>
        <v>0</v>
      </c>
      <c r="G34" s="6">
        <f t="shared" si="10"/>
        <v>5000000</v>
      </c>
      <c r="H34" s="6">
        <f t="shared" si="10"/>
        <v>4800000</v>
      </c>
      <c r="I34" s="6">
        <f t="shared" si="10"/>
        <v>0</v>
      </c>
      <c r="J34" s="6">
        <f t="shared" si="10"/>
        <v>0</v>
      </c>
      <c r="K34" s="14"/>
      <c r="L34" s="26" t="s">
        <v>50</v>
      </c>
      <c r="M34" s="33"/>
      <c r="N34" s="33"/>
      <c r="O34" s="33"/>
      <c r="P34" s="33"/>
      <c r="Q34" s="33">
        <v>1</v>
      </c>
      <c r="R34" s="33"/>
      <c r="S34" s="33"/>
      <c r="T34" s="34">
        <v>1</v>
      </c>
    </row>
    <row r="35" spans="1:20" ht="107.25" customHeight="1">
      <c r="A35" s="25"/>
      <c r="B35" s="4" t="s">
        <v>15</v>
      </c>
      <c r="C35" s="6">
        <f>D35+E35+F35+G35+H35+I35+J35</f>
        <v>9800000</v>
      </c>
      <c r="D35" s="6"/>
      <c r="E35" s="9"/>
      <c r="F35" s="9"/>
      <c r="G35" s="9">
        <v>5000000</v>
      </c>
      <c r="H35" s="9">
        <v>4800000</v>
      </c>
      <c r="I35" s="9"/>
      <c r="J35" s="9"/>
      <c r="K35" s="14"/>
      <c r="L35" s="26"/>
      <c r="M35" s="33"/>
      <c r="N35" s="33"/>
      <c r="O35" s="33"/>
      <c r="P35" s="33"/>
      <c r="Q35" s="33"/>
      <c r="R35" s="33"/>
      <c r="S35" s="33"/>
      <c r="T35" s="35"/>
    </row>
    <row r="36" spans="1:20" ht="14.25">
      <c r="A36" s="25" t="s">
        <v>51</v>
      </c>
      <c r="B36" s="3" t="s">
        <v>38</v>
      </c>
      <c r="C36" s="9">
        <f aca="true" t="shared" si="11" ref="C36:J36">C37</f>
        <v>6300000</v>
      </c>
      <c r="D36" s="9">
        <f t="shared" si="11"/>
        <v>0</v>
      </c>
      <c r="E36" s="9">
        <f t="shared" si="11"/>
        <v>0</v>
      </c>
      <c r="F36" s="9">
        <f t="shared" si="11"/>
        <v>0</v>
      </c>
      <c r="G36" s="9">
        <f t="shared" si="11"/>
        <v>0</v>
      </c>
      <c r="H36" s="9">
        <f t="shared" si="11"/>
        <v>4000000</v>
      </c>
      <c r="I36" s="9">
        <f t="shared" si="11"/>
        <v>2300000</v>
      </c>
      <c r="J36" s="9">
        <f t="shared" si="11"/>
        <v>0</v>
      </c>
      <c r="K36" s="14"/>
      <c r="L36" s="26" t="s">
        <v>43</v>
      </c>
      <c r="M36" s="33"/>
      <c r="N36" s="33"/>
      <c r="O36" s="33"/>
      <c r="P36" s="33"/>
      <c r="Q36" s="33"/>
      <c r="R36" s="33">
        <v>1</v>
      </c>
      <c r="S36" s="33"/>
      <c r="T36" s="34">
        <v>1</v>
      </c>
    </row>
    <row r="37" spans="1:20" ht="104.25" customHeight="1">
      <c r="A37" s="25"/>
      <c r="B37" s="4" t="s">
        <v>15</v>
      </c>
      <c r="C37" s="9">
        <f>D37+E37+F37+G37+H37+I37+J37</f>
        <v>6300000</v>
      </c>
      <c r="D37" s="6"/>
      <c r="E37" s="9"/>
      <c r="F37" s="9"/>
      <c r="G37" s="6"/>
      <c r="H37" s="9">
        <v>4000000</v>
      </c>
      <c r="I37" s="9">
        <v>2300000</v>
      </c>
      <c r="J37" s="9"/>
      <c r="K37" s="14"/>
      <c r="L37" s="26"/>
      <c r="M37" s="33"/>
      <c r="N37" s="33"/>
      <c r="O37" s="33"/>
      <c r="P37" s="33"/>
      <c r="Q37" s="33"/>
      <c r="R37" s="33"/>
      <c r="S37" s="33"/>
      <c r="T37" s="35"/>
    </row>
    <row r="38" spans="1:20" ht="14.25">
      <c r="A38" s="25" t="s">
        <v>52</v>
      </c>
      <c r="B38" s="3" t="s">
        <v>38</v>
      </c>
      <c r="C38" s="9">
        <f aca="true" t="shared" si="12" ref="C38:J38">C39</f>
        <v>8138000</v>
      </c>
      <c r="D38" s="9">
        <f t="shared" si="12"/>
        <v>0</v>
      </c>
      <c r="E38" s="9">
        <f t="shared" si="12"/>
        <v>0</v>
      </c>
      <c r="F38" s="9">
        <f t="shared" si="12"/>
        <v>0</v>
      </c>
      <c r="G38" s="9">
        <f t="shared" si="12"/>
        <v>4000000</v>
      </c>
      <c r="H38" s="9">
        <f t="shared" si="12"/>
        <v>4138000</v>
      </c>
      <c r="I38" s="9">
        <f t="shared" si="12"/>
        <v>0</v>
      </c>
      <c r="J38" s="9">
        <f t="shared" si="12"/>
        <v>0</v>
      </c>
      <c r="K38" s="14"/>
      <c r="L38" s="26" t="s">
        <v>43</v>
      </c>
      <c r="M38" s="33"/>
      <c r="N38" s="33"/>
      <c r="O38" s="33"/>
      <c r="P38" s="33"/>
      <c r="Q38" s="33">
        <v>1</v>
      </c>
      <c r="R38" s="33"/>
      <c r="S38" s="33"/>
      <c r="T38" s="34">
        <v>1</v>
      </c>
    </row>
    <row r="39" spans="1:20" ht="106.5" customHeight="1">
      <c r="A39" s="25"/>
      <c r="B39" s="4" t="s">
        <v>15</v>
      </c>
      <c r="C39" s="9">
        <f>D39+E39+F39+G39+H39+I39+J39</f>
        <v>8138000</v>
      </c>
      <c r="D39" s="6"/>
      <c r="E39" s="9"/>
      <c r="F39" s="9"/>
      <c r="G39" s="9">
        <v>4000000</v>
      </c>
      <c r="H39" s="9">
        <v>4138000</v>
      </c>
      <c r="I39" s="9"/>
      <c r="J39" s="9"/>
      <c r="K39" s="14"/>
      <c r="L39" s="26"/>
      <c r="M39" s="33"/>
      <c r="N39" s="33"/>
      <c r="O39" s="33"/>
      <c r="P39" s="33"/>
      <c r="Q39" s="33"/>
      <c r="R39" s="33"/>
      <c r="S39" s="33"/>
      <c r="T39" s="35"/>
    </row>
    <row r="40" spans="1:20" ht="14.25">
      <c r="A40" s="25" t="s">
        <v>53</v>
      </c>
      <c r="B40" s="3" t="s">
        <v>38</v>
      </c>
      <c r="C40" s="9">
        <f aca="true" t="shared" si="13" ref="C40:J40">C41</f>
        <v>9570000</v>
      </c>
      <c r="D40" s="9">
        <f t="shared" si="13"/>
        <v>0</v>
      </c>
      <c r="E40" s="9">
        <f t="shared" si="13"/>
        <v>0</v>
      </c>
      <c r="F40" s="9">
        <f t="shared" si="13"/>
        <v>0</v>
      </c>
      <c r="G40" s="9">
        <f t="shared" si="13"/>
        <v>5000000</v>
      </c>
      <c r="H40" s="9">
        <f t="shared" si="13"/>
        <v>4570000</v>
      </c>
      <c r="I40" s="9">
        <f t="shared" si="13"/>
        <v>0</v>
      </c>
      <c r="J40" s="9">
        <f t="shared" si="13"/>
        <v>0</v>
      </c>
      <c r="K40" s="14"/>
      <c r="L40" s="26" t="s">
        <v>43</v>
      </c>
      <c r="M40" s="33"/>
      <c r="N40" s="33"/>
      <c r="O40" s="33"/>
      <c r="P40" s="33"/>
      <c r="Q40" s="33">
        <v>1</v>
      </c>
      <c r="R40" s="33"/>
      <c r="S40" s="33"/>
      <c r="T40" s="34">
        <v>1</v>
      </c>
    </row>
    <row r="41" spans="1:20" ht="105.75" customHeight="1">
      <c r="A41" s="25"/>
      <c r="B41" s="4" t="s">
        <v>15</v>
      </c>
      <c r="C41" s="9">
        <f>D41+E41+F41+G41+H41+I41+J41</f>
        <v>9570000</v>
      </c>
      <c r="D41" s="6"/>
      <c r="E41" s="9"/>
      <c r="F41" s="9"/>
      <c r="G41" s="9">
        <v>5000000</v>
      </c>
      <c r="H41" s="9">
        <v>4570000</v>
      </c>
      <c r="I41" s="23"/>
      <c r="J41" s="23"/>
      <c r="K41" s="14"/>
      <c r="L41" s="26"/>
      <c r="M41" s="33"/>
      <c r="N41" s="33"/>
      <c r="O41" s="33"/>
      <c r="P41" s="33"/>
      <c r="Q41" s="33"/>
      <c r="R41" s="33"/>
      <c r="S41" s="33"/>
      <c r="T41" s="35"/>
    </row>
    <row r="42" spans="1:20" ht="14.25">
      <c r="A42" s="36" t="s">
        <v>17</v>
      </c>
      <c r="B42" s="3" t="s">
        <v>38</v>
      </c>
      <c r="C42" s="9">
        <f aca="true" t="shared" si="14" ref="C42:J42">C43</f>
        <v>7200000</v>
      </c>
      <c r="D42" s="9">
        <f t="shared" si="14"/>
        <v>0</v>
      </c>
      <c r="E42" s="9">
        <f t="shared" si="14"/>
        <v>0</v>
      </c>
      <c r="F42" s="9">
        <f t="shared" si="14"/>
        <v>0</v>
      </c>
      <c r="G42" s="9">
        <f t="shared" si="14"/>
        <v>7200000</v>
      </c>
      <c r="H42" s="9">
        <f t="shared" si="14"/>
        <v>0</v>
      </c>
      <c r="I42" s="9">
        <f t="shared" si="14"/>
        <v>0</v>
      </c>
      <c r="J42" s="9">
        <f t="shared" si="14"/>
        <v>0</v>
      </c>
      <c r="K42" s="14"/>
      <c r="L42" s="26" t="s">
        <v>43</v>
      </c>
      <c r="M42" s="33"/>
      <c r="N42" s="33"/>
      <c r="O42" s="33"/>
      <c r="P42" s="33">
        <v>1</v>
      </c>
      <c r="Q42" s="33"/>
      <c r="R42" s="33"/>
      <c r="S42" s="33"/>
      <c r="T42" s="34">
        <v>1</v>
      </c>
    </row>
    <row r="43" spans="1:20" ht="104.25" customHeight="1">
      <c r="A43" s="36"/>
      <c r="B43" s="4" t="s">
        <v>15</v>
      </c>
      <c r="C43" s="9">
        <f>D43+E43+F43+G43+H43+I43+J43</f>
        <v>7200000</v>
      </c>
      <c r="D43" s="6"/>
      <c r="E43" s="9"/>
      <c r="F43" s="6"/>
      <c r="G43" s="6">
        <v>7200000</v>
      </c>
      <c r="H43" s="9"/>
      <c r="I43" s="9"/>
      <c r="J43" s="9"/>
      <c r="K43" s="14"/>
      <c r="L43" s="26"/>
      <c r="M43" s="33"/>
      <c r="N43" s="33"/>
      <c r="O43" s="33"/>
      <c r="P43" s="33"/>
      <c r="Q43" s="33"/>
      <c r="R43" s="33"/>
      <c r="S43" s="33"/>
      <c r="T43" s="35"/>
    </row>
    <row r="44" spans="1:20" ht="14.25">
      <c r="A44" s="32" t="s">
        <v>54</v>
      </c>
      <c r="B44" s="3" t="s">
        <v>38</v>
      </c>
      <c r="C44" s="9">
        <f aca="true" t="shared" si="15" ref="C44:J44">C45</f>
        <v>8100000</v>
      </c>
      <c r="D44" s="9">
        <f t="shared" si="15"/>
        <v>0</v>
      </c>
      <c r="E44" s="9">
        <f t="shared" si="15"/>
        <v>0</v>
      </c>
      <c r="F44" s="9">
        <f t="shared" si="15"/>
        <v>0</v>
      </c>
      <c r="G44" s="9">
        <f t="shared" si="15"/>
        <v>0</v>
      </c>
      <c r="H44" s="9">
        <f t="shared" si="15"/>
        <v>0</v>
      </c>
      <c r="I44" s="9">
        <f t="shared" si="15"/>
        <v>5000000</v>
      </c>
      <c r="J44" s="9">
        <f t="shared" si="15"/>
        <v>3100000</v>
      </c>
      <c r="K44" s="14"/>
      <c r="L44" s="26" t="s">
        <v>43</v>
      </c>
      <c r="M44" s="33"/>
      <c r="N44" s="33"/>
      <c r="O44" s="33"/>
      <c r="P44" s="33"/>
      <c r="Q44" s="33"/>
      <c r="R44" s="33"/>
      <c r="S44" s="33">
        <v>1</v>
      </c>
      <c r="T44" s="34">
        <v>1</v>
      </c>
    </row>
    <row r="45" spans="1:20" ht="105.75" customHeight="1">
      <c r="A45" s="32"/>
      <c r="B45" s="4" t="s">
        <v>15</v>
      </c>
      <c r="C45" s="9">
        <f>D45+E45+F45+G45+H45+I45+J45</f>
        <v>8100000</v>
      </c>
      <c r="D45" s="6"/>
      <c r="E45" s="9"/>
      <c r="F45" s="9"/>
      <c r="G45" s="9"/>
      <c r="H45" s="9"/>
      <c r="I45" s="9">
        <v>5000000</v>
      </c>
      <c r="J45" s="9">
        <v>3100000</v>
      </c>
      <c r="K45" s="14"/>
      <c r="L45" s="26"/>
      <c r="M45" s="33"/>
      <c r="N45" s="33"/>
      <c r="O45" s="33"/>
      <c r="P45" s="33"/>
      <c r="Q45" s="33"/>
      <c r="R45" s="33"/>
      <c r="S45" s="33"/>
      <c r="T45" s="35"/>
    </row>
    <row r="46" spans="1:20" ht="14.25">
      <c r="A46" s="32" t="s">
        <v>55</v>
      </c>
      <c r="B46" s="3" t="s">
        <v>38</v>
      </c>
      <c r="C46" s="6">
        <f aca="true" t="shared" si="16" ref="C46:J46">C47</f>
        <v>4200000</v>
      </c>
      <c r="D46" s="6">
        <f t="shared" si="16"/>
        <v>0</v>
      </c>
      <c r="E46" s="6">
        <f t="shared" si="16"/>
        <v>0</v>
      </c>
      <c r="F46" s="6">
        <f t="shared" si="16"/>
        <v>0</v>
      </c>
      <c r="G46" s="6">
        <f t="shared" si="16"/>
        <v>0</v>
      </c>
      <c r="H46" s="6">
        <f t="shared" si="16"/>
        <v>0</v>
      </c>
      <c r="I46" s="6">
        <f t="shared" si="16"/>
        <v>0</v>
      </c>
      <c r="J46" s="6">
        <f t="shared" si="16"/>
        <v>4200000</v>
      </c>
      <c r="K46" s="14"/>
      <c r="L46" s="26" t="s">
        <v>43</v>
      </c>
      <c r="M46" s="33"/>
      <c r="N46" s="33"/>
      <c r="O46" s="33"/>
      <c r="P46" s="33"/>
      <c r="Q46" s="33"/>
      <c r="R46" s="33"/>
      <c r="S46" s="33">
        <v>1</v>
      </c>
      <c r="T46" s="34">
        <v>1</v>
      </c>
    </row>
    <row r="47" spans="1:20" ht="102.75" customHeight="1">
      <c r="A47" s="32"/>
      <c r="B47" s="4" t="s">
        <v>15</v>
      </c>
      <c r="C47" s="6">
        <f>D47+E47+F47+G47+H47+I47+J47</f>
        <v>4200000</v>
      </c>
      <c r="D47" s="6"/>
      <c r="E47" s="9"/>
      <c r="F47" s="9"/>
      <c r="G47" s="9"/>
      <c r="H47" s="9"/>
      <c r="I47" s="9"/>
      <c r="J47" s="6">
        <v>4200000</v>
      </c>
      <c r="K47" s="14"/>
      <c r="L47" s="26"/>
      <c r="M47" s="33"/>
      <c r="N47" s="33"/>
      <c r="O47" s="33"/>
      <c r="P47" s="33"/>
      <c r="Q47" s="33"/>
      <c r="R47" s="33"/>
      <c r="S47" s="33"/>
      <c r="T47" s="35"/>
    </row>
    <row r="48" spans="1:20" ht="14.25">
      <c r="A48" s="38" t="s">
        <v>56</v>
      </c>
      <c r="B48" s="3" t="s">
        <v>38</v>
      </c>
      <c r="C48" s="6">
        <f aca="true" t="shared" si="17" ref="C48:J48">C49</f>
        <v>5200000</v>
      </c>
      <c r="D48" s="6">
        <f t="shared" si="17"/>
        <v>0</v>
      </c>
      <c r="E48" s="6">
        <f t="shared" si="17"/>
        <v>0</v>
      </c>
      <c r="F48" s="6">
        <f t="shared" si="17"/>
        <v>0</v>
      </c>
      <c r="G48" s="6">
        <f t="shared" si="17"/>
        <v>0</v>
      </c>
      <c r="H48" s="6">
        <f t="shared" si="17"/>
        <v>0</v>
      </c>
      <c r="I48" s="6">
        <f t="shared" si="17"/>
        <v>0</v>
      </c>
      <c r="J48" s="6">
        <f t="shared" si="17"/>
        <v>5200000</v>
      </c>
      <c r="K48" s="14"/>
      <c r="L48" s="26" t="s">
        <v>43</v>
      </c>
      <c r="M48" s="33"/>
      <c r="N48" s="33"/>
      <c r="O48" s="33"/>
      <c r="P48" s="33"/>
      <c r="Q48" s="33"/>
      <c r="R48" s="33"/>
      <c r="S48" s="33">
        <v>1</v>
      </c>
      <c r="T48" s="34">
        <v>1</v>
      </c>
    </row>
    <row r="49" spans="1:20" ht="103.5" customHeight="1">
      <c r="A49" s="38"/>
      <c r="B49" s="4" t="s">
        <v>15</v>
      </c>
      <c r="C49" s="6">
        <f>D49+E49+F49+G49+H49+I49+J49</f>
        <v>5200000</v>
      </c>
      <c r="D49" s="6"/>
      <c r="E49" s="9"/>
      <c r="F49" s="9"/>
      <c r="G49" s="9"/>
      <c r="H49" s="9"/>
      <c r="I49" s="9"/>
      <c r="J49" s="6">
        <v>5200000</v>
      </c>
      <c r="K49" s="14"/>
      <c r="L49" s="26"/>
      <c r="M49" s="33"/>
      <c r="N49" s="33"/>
      <c r="O49" s="33"/>
      <c r="P49" s="33"/>
      <c r="Q49" s="33"/>
      <c r="R49" s="33"/>
      <c r="S49" s="33"/>
      <c r="T49" s="35"/>
    </row>
    <row r="50" spans="1:20" ht="14.25">
      <c r="A50" s="38" t="s">
        <v>57</v>
      </c>
      <c r="B50" s="3" t="s">
        <v>38</v>
      </c>
      <c r="C50" s="6">
        <f aca="true" t="shared" si="18" ref="C50:J50">C51</f>
        <v>3200000</v>
      </c>
      <c r="D50" s="6">
        <f t="shared" si="18"/>
        <v>0</v>
      </c>
      <c r="E50" s="6">
        <f t="shared" si="18"/>
        <v>0</v>
      </c>
      <c r="F50" s="6">
        <f t="shared" si="18"/>
        <v>0</v>
      </c>
      <c r="G50" s="6">
        <f t="shared" si="18"/>
        <v>2500000</v>
      </c>
      <c r="H50" s="6">
        <f t="shared" si="18"/>
        <v>700000</v>
      </c>
      <c r="I50" s="6">
        <f t="shared" si="18"/>
        <v>0</v>
      </c>
      <c r="J50" s="6">
        <f t="shared" si="18"/>
        <v>0</v>
      </c>
      <c r="K50" s="14"/>
      <c r="L50" s="26" t="s">
        <v>43</v>
      </c>
      <c r="M50" s="33"/>
      <c r="N50" s="33"/>
      <c r="O50" s="33"/>
      <c r="P50" s="33"/>
      <c r="Q50" s="33">
        <v>1</v>
      </c>
      <c r="R50" s="33"/>
      <c r="S50" s="33"/>
      <c r="T50" s="34">
        <v>1</v>
      </c>
    </row>
    <row r="51" spans="1:20" ht="104.25" customHeight="1">
      <c r="A51" s="38"/>
      <c r="B51" s="4" t="s">
        <v>15</v>
      </c>
      <c r="C51" s="6">
        <f>D51+E51+F51+G51+H51+I51+J51</f>
        <v>3200000</v>
      </c>
      <c r="D51" s="6"/>
      <c r="E51" s="9"/>
      <c r="F51" s="9"/>
      <c r="G51" s="9">
        <v>2500000</v>
      </c>
      <c r="H51" s="9">
        <v>700000</v>
      </c>
      <c r="I51" s="9"/>
      <c r="J51" s="6"/>
      <c r="K51" s="14"/>
      <c r="L51" s="26"/>
      <c r="M51" s="33"/>
      <c r="N51" s="33"/>
      <c r="O51" s="33"/>
      <c r="P51" s="33"/>
      <c r="Q51" s="33"/>
      <c r="R51" s="33"/>
      <c r="S51" s="33"/>
      <c r="T51" s="35"/>
    </row>
    <row r="52" spans="1:20" ht="14.25">
      <c r="A52" s="37" t="s">
        <v>58</v>
      </c>
      <c r="B52" s="3" t="s">
        <v>38</v>
      </c>
      <c r="C52" s="6">
        <f aca="true" t="shared" si="19" ref="C52:J52">C53</f>
        <v>6800000</v>
      </c>
      <c r="D52" s="6">
        <f t="shared" si="19"/>
        <v>0</v>
      </c>
      <c r="E52" s="6">
        <f t="shared" si="19"/>
        <v>0</v>
      </c>
      <c r="F52" s="6">
        <f t="shared" si="19"/>
        <v>0</v>
      </c>
      <c r="G52" s="6">
        <f t="shared" si="19"/>
        <v>4000000</v>
      </c>
      <c r="H52" s="6">
        <f t="shared" si="19"/>
        <v>2800000</v>
      </c>
      <c r="I52" s="6">
        <f t="shared" si="19"/>
        <v>0</v>
      </c>
      <c r="J52" s="6">
        <f t="shared" si="19"/>
        <v>0</v>
      </c>
      <c r="K52" s="14"/>
      <c r="L52" s="26" t="s">
        <v>43</v>
      </c>
      <c r="M52" s="33"/>
      <c r="N52" s="33"/>
      <c r="O52" s="33"/>
      <c r="P52" s="33"/>
      <c r="Q52" s="33">
        <v>1</v>
      </c>
      <c r="R52" s="33"/>
      <c r="S52" s="33"/>
      <c r="T52" s="34">
        <v>1</v>
      </c>
    </row>
    <row r="53" spans="1:20" ht="102.75" customHeight="1">
      <c r="A53" s="37"/>
      <c r="B53" s="4" t="s">
        <v>15</v>
      </c>
      <c r="C53" s="6">
        <f>D53+E53+F53+G53+H53+I53+J53</f>
        <v>6800000</v>
      </c>
      <c r="D53" s="6"/>
      <c r="E53" s="9"/>
      <c r="F53" s="9"/>
      <c r="G53" s="9">
        <v>4000000</v>
      </c>
      <c r="H53" s="9">
        <v>2800000</v>
      </c>
      <c r="I53" s="9"/>
      <c r="J53" s="6"/>
      <c r="K53" s="14"/>
      <c r="L53" s="26"/>
      <c r="M53" s="33"/>
      <c r="N53" s="33"/>
      <c r="O53" s="33"/>
      <c r="P53" s="33"/>
      <c r="Q53" s="33"/>
      <c r="R53" s="33"/>
      <c r="S53" s="33"/>
      <c r="T53" s="35"/>
    </row>
    <row r="54" spans="1:20" ht="14.25">
      <c r="A54" s="37" t="s">
        <v>59</v>
      </c>
      <c r="B54" s="15" t="s">
        <v>38</v>
      </c>
      <c r="C54" s="16">
        <f aca="true" t="shared" si="20" ref="C54:J54">C55</f>
        <v>5400000</v>
      </c>
      <c r="D54" s="6">
        <f t="shared" si="20"/>
        <v>0</v>
      </c>
      <c r="E54" s="6">
        <f t="shared" si="20"/>
        <v>0</v>
      </c>
      <c r="F54" s="6">
        <f t="shared" si="20"/>
        <v>0</v>
      </c>
      <c r="G54" s="6">
        <f t="shared" si="20"/>
        <v>0</v>
      </c>
      <c r="H54" s="6">
        <f t="shared" si="20"/>
        <v>3400000</v>
      </c>
      <c r="I54" s="6">
        <f t="shared" si="20"/>
        <v>2000000</v>
      </c>
      <c r="J54" s="6">
        <f t="shared" si="20"/>
        <v>0</v>
      </c>
      <c r="K54" s="14"/>
      <c r="L54" s="26" t="s">
        <v>43</v>
      </c>
      <c r="M54" s="33"/>
      <c r="N54" s="33"/>
      <c r="O54" s="33"/>
      <c r="P54" s="33"/>
      <c r="Q54" s="33"/>
      <c r="R54" s="33">
        <v>1</v>
      </c>
      <c r="S54" s="33"/>
      <c r="T54" s="34">
        <v>1</v>
      </c>
    </row>
    <row r="55" spans="1:20" ht="104.25" customHeight="1">
      <c r="A55" s="37"/>
      <c r="B55" s="4" t="s">
        <v>15</v>
      </c>
      <c r="C55" s="16">
        <f>D55+E55+F55+G55+H55+I55+J55</f>
        <v>5400000</v>
      </c>
      <c r="D55" s="6"/>
      <c r="E55" s="9"/>
      <c r="F55" s="9"/>
      <c r="G55" s="9"/>
      <c r="H55" s="9">
        <v>3400000</v>
      </c>
      <c r="I55" s="9">
        <v>2000000</v>
      </c>
      <c r="J55" s="6"/>
      <c r="K55" s="14"/>
      <c r="L55" s="26"/>
      <c r="M55" s="33"/>
      <c r="N55" s="33"/>
      <c r="O55" s="33"/>
      <c r="P55" s="33"/>
      <c r="Q55" s="33"/>
      <c r="R55" s="33"/>
      <c r="S55" s="33"/>
      <c r="T55" s="35"/>
    </row>
    <row r="56" spans="1:20" ht="14.25">
      <c r="A56" s="37" t="s">
        <v>60</v>
      </c>
      <c r="B56" s="15" t="s">
        <v>38</v>
      </c>
      <c r="C56" s="16">
        <f aca="true" t="shared" si="21" ref="C56:J56">C57</f>
        <v>2200000</v>
      </c>
      <c r="D56" s="6">
        <f t="shared" si="21"/>
        <v>0</v>
      </c>
      <c r="E56" s="6">
        <f t="shared" si="21"/>
        <v>0</v>
      </c>
      <c r="F56" s="6">
        <f t="shared" si="21"/>
        <v>0</v>
      </c>
      <c r="G56" s="6">
        <f t="shared" si="21"/>
        <v>2200000</v>
      </c>
      <c r="H56" s="6">
        <f t="shared" si="21"/>
        <v>0</v>
      </c>
      <c r="I56" s="6">
        <f t="shared" si="21"/>
        <v>0</v>
      </c>
      <c r="J56" s="6">
        <f t="shared" si="21"/>
        <v>0</v>
      </c>
      <c r="K56" s="14"/>
      <c r="L56" s="26" t="s">
        <v>39</v>
      </c>
      <c r="M56" s="33"/>
      <c r="N56" s="33"/>
      <c r="O56" s="33"/>
      <c r="P56" s="33">
        <v>1</v>
      </c>
      <c r="Q56" s="33"/>
      <c r="R56" s="33"/>
      <c r="S56" s="33"/>
      <c r="T56" s="34">
        <v>1</v>
      </c>
    </row>
    <row r="57" spans="1:20" ht="104.25" customHeight="1">
      <c r="A57" s="37"/>
      <c r="B57" s="4" t="s">
        <v>15</v>
      </c>
      <c r="C57" s="16">
        <f>D57+E57+F57+G57+H57+I57+J57</f>
        <v>2200000</v>
      </c>
      <c r="D57" s="6"/>
      <c r="E57" s="9"/>
      <c r="F57" s="9"/>
      <c r="G57" s="9">
        <v>2200000</v>
      </c>
      <c r="H57" s="9"/>
      <c r="I57" s="9"/>
      <c r="J57" s="6"/>
      <c r="K57" s="14"/>
      <c r="L57" s="26"/>
      <c r="M57" s="33"/>
      <c r="N57" s="33"/>
      <c r="O57" s="33"/>
      <c r="P57" s="33"/>
      <c r="Q57" s="33"/>
      <c r="R57" s="33"/>
      <c r="S57" s="33"/>
      <c r="T57" s="35"/>
    </row>
    <row r="58" spans="1:20" ht="14.25">
      <c r="A58" s="37" t="s">
        <v>61</v>
      </c>
      <c r="B58" s="15" t="s">
        <v>38</v>
      </c>
      <c r="C58" s="16">
        <f aca="true" t="shared" si="22" ref="C58:J58">C59</f>
        <v>2500000</v>
      </c>
      <c r="D58" s="6">
        <f t="shared" si="22"/>
        <v>0</v>
      </c>
      <c r="E58" s="6">
        <f t="shared" si="22"/>
        <v>0</v>
      </c>
      <c r="F58" s="6">
        <f t="shared" si="22"/>
        <v>0</v>
      </c>
      <c r="G58" s="6">
        <f t="shared" si="22"/>
        <v>2500000</v>
      </c>
      <c r="H58" s="6">
        <f t="shared" si="22"/>
        <v>0</v>
      </c>
      <c r="I58" s="6">
        <f t="shared" si="22"/>
        <v>0</v>
      </c>
      <c r="J58" s="6">
        <f t="shared" si="22"/>
        <v>0</v>
      </c>
      <c r="K58" s="14"/>
      <c r="L58" s="26" t="s">
        <v>43</v>
      </c>
      <c r="M58" s="33"/>
      <c r="N58" s="33"/>
      <c r="O58" s="33"/>
      <c r="P58" s="33">
        <v>1</v>
      </c>
      <c r="Q58" s="33"/>
      <c r="R58" s="33"/>
      <c r="S58" s="33"/>
      <c r="T58" s="34">
        <v>1</v>
      </c>
    </row>
    <row r="59" spans="1:20" ht="102.75" customHeight="1">
      <c r="A59" s="37"/>
      <c r="B59" s="4" t="s">
        <v>15</v>
      </c>
      <c r="C59" s="16">
        <f>D59+E59+F59+G59+H59+I59+J59</f>
        <v>2500000</v>
      </c>
      <c r="D59" s="6"/>
      <c r="E59" s="9"/>
      <c r="F59" s="9"/>
      <c r="G59" s="9">
        <v>2500000</v>
      </c>
      <c r="H59" s="9"/>
      <c r="I59" s="9"/>
      <c r="J59" s="6"/>
      <c r="K59" s="17"/>
      <c r="L59" s="26"/>
      <c r="M59" s="33"/>
      <c r="N59" s="33"/>
      <c r="O59" s="33"/>
      <c r="P59" s="33"/>
      <c r="Q59" s="33"/>
      <c r="R59" s="33"/>
      <c r="S59" s="33"/>
      <c r="T59" s="35"/>
    </row>
    <row r="60" spans="1:20" ht="144.75" customHeight="1">
      <c r="A60" s="38" t="s">
        <v>62</v>
      </c>
      <c r="B60" s="11" t="s">
        <v>13</v>
      </c>
      <c r="C60" s="9">
        <f aca="true" t="shared" si="23" ref="C60:J60">C61+C62</f>
        <v>1210139825</v>
      </c>
      <c r="D60" s="9">
        <f t="shared" si="23"/>
        <v>83454276</v>
      </c>
      <c r="E60" s="9">
        <f t="shared" si="23"/>
        <v>69112210</v>
      </c>
      <c r="F60" s="9">
        <f t="shared" si="23"/>
        <v>10966000</v>
      </c>
      <c r="G60" s="9">
        <f t="shared" si="23"/>
        <v>561564147</v>
      </c>
      <c r="H60" s="9">
        <f t="shared" si="23"/>
        <v>371375832</v>
      </c>
      <c r="I60" s="9">
        <f t="shared" si="23"/>
        <v>100000000</v>
      </c>
      <c r="J60" s="9">
        <f t="shared" si="23"/>
        <v>13667360</v>
      </c>
      <c r="K60" s="34" t="s">
        <v>14</v>
      </c>
      <c r="L60" s="4" t="s">
        <v>35</v>
      </c>
      <c r="M60" s="6">
        <f>M69</f>
        <v>1065</v>
      </c>
      <c r="N60" s="11" t="s">
        <v>11</v>
      </c>
      <c r="O60" s="6">
        <f>O76</f>
        <v>10.4545</v>
      </c>
      <c r="P60" s="6">
        <f>P80</f>
        <v>64.4</v>
      </c>
      <c r="Q60" s="6">
        <f>Q85+Q89</f>
        <v>275.916</v>
      </c>
      <c r="R60" s="11" t="s">
        <v>11</v>
      </c>
      <c r="S60" s="6">
        <f>S93</f>
        <v>420</v>
      </c>
      <c r="T60" s="6">
        <v>1835.77</v>
      </c>
    </row>
    <row r="61" spans="1:20" ht="83.25" customHeight="1">
      <c r="A61" s="38"/>
      <c r="B61" s="2" t="s">
        <v>63</v>
      </c>
      <c r="C61" s="9">
        <f aca="true" t="shared" si="24" ref="C61:J61">C74+C77+C81+C86+C90+C94</f>
        <v>1071133320</v>
      </c>
      <c r="D61" s="9">
        <f t="shared" si="24"/>
        <v>64747000</v>
      </c>
      <c r="E61" s="9">
        <f t="shared" si="24"/>
        <v>62201000</v>
      </c>
      <c r="F61" s="9">
        <f t="shared" si="24"/>
        <v>0</v>
      </c>
      <c r="G61" s="9">
        <f t="shared" si="24"/>
        <v>517073047</v>
      </c>
      <c r="H61" s="9">
        <f t="shared" si="24"/>
        <v>330638249</v>
      </c>
      <c r="I61" s="9">
        <f t="shared" si="24"/>
        <v>90000000</v>
      </c>
      <c r="J61" s="9">
        <f t="shared" si="24"/>
        <v>6474024</v>
      </c>
      <c r="K61" s="39"/>
      <c r="L61" s="4" t="s">
        <v>64</v>
      </c>
      <c r="M61" s="6">
        <f>M70</f>
        <v>9.418</v>
      </c>
      <c r="N61" s="11" t="s">
        <v>11</v>
      </c>
      <c r="O61" s="6">
        <f>O77</f>
        <v>100</v>
      </c>
      <c r="P61" s="6">
        <f>P81</f>
        <v>78.9</v>
      </c>
      <c r="Q61" s="6">
        <f>Q86+Q90</f>
        <v>9.032</v>
      </c>
      <c r="R61" s="11" t="s">
        <v>11</v>
      </c>
      <c r="S61" s="6">
        <f>S94</f>
        <v>37.5</v>
      </c>
      <c r="T61" s="6">
        <v>234.85</v>
      </c>
    </row>
    <row r="62" spans="1:20" ht="54.75" customHeight="1">
      <c r="A62" s="38"/>
      <c r="B62" s="40" t="s">
        <v>15</v>
      </c>
      <c r="C62" s="41">
        <f>C70+C75+C78+C82+C87+C91+C95</f>
        <v>139006505</v>
      </c>
      <c r="D62" s="41">
        <f>D70+D75+D78+D82+D87+D91+D95</f>
        <v>18707276</v>
      </c>
      <c r="E62" s="41">
        <f aca="true" t="shared" si="25" ref="E62:J62">E71+E75+E78+E82+E87+E91+E95</f>
        <v>6911210</v>
      </c>
      <c r="F62" s="41">
        <f t="shared" si="25"/>
        <v>10966000</v>
      </c>
      <c r="G62" s="41">
        <f t="shared" si="25"/>
        <v>44491100</v>
      </c>
      <c r="H62" s="41">
        <f t="shared" si="25"/>
        <v>40737583</v>
      </c>
      <c r="I62" s="41">
        <f t="shared" si="25"/>
        <v>10000000</v>
      </c>
      <c r="J62" s="41">
        <f t="shared" si="25"/>
        <v>7193336</v>
      </c>
      <c r="K62" s="39"/>
      <c r="L62" s="4" t="s">
        <v>65</v>
      </c>
      <c r="M62" s="6">
        <f>M71</f>
        <v>1.6</v>
      </c>
      <c r="N62" s="11" t="s">
        <v>11</v>
      </c>
      <c r="O62" s="6">
        <f>O78</f>
        <v>0.9</v>
      </c>
      <c r="P62" s="6">
        <f>P82</f>
        <v>9.6</v>
      </c>
      <c r="Q62" s="6">
        <f>Q87+Q91</f>
        <v>7</v>
      </c>
      <c r="R62" s="11" t="s">
        <v>11</v>
      </c>
      <c r="S62" s="6">
        <f>S95</f>
        <v>6.7</v>
      </c>
      <c r="T62" s="6">
        <v>25.8</v>
      </c>
    </row>
    <row r="63" spans="1:20" ht="54.75" customHeight="1">
      <c r="A63" s="38"/>
      <c r="B63" s="40"/>
      <c r="C63" s="41"/>
      <c r="D63" s="41"/>
      <c r="E63" s="41"/>
      <c r="F63" s="41"/>
      <c r="G63" s="41"/>
      <c r="H63" s="41"/>
      <c r="I63" s="41"/>
      <c r="J63" s="41"/>
      <c r="K63" s="39"/>
      <c r="L63" s="4" t="s">
        <v>66</v>
      </c>
      <c r="M63" s="6">
        <f>M72</f>
        <v>0.7</v>
      </c>
      <c r="N63" s="11" t="s">
        <v>11</v>
      </c>
      <c r="O63" s="6" t="s">
        <v>11</v>
      </c>
      <c r="P63" s="6" t="s">
        <v>11</v>
      </c>
      <c r="Q63" s="6" t="s">
        <v>11</v>
      </c>
      <c r="R63" s="11" t="s">
        <v>11</v>
      </c>
      <c r="S63" s="6" t="s">
        <v>11</v>
      </c>
      <c r="T63" s="6">
        <v>0.7</v>
      </c>
    </row>
    <row r="64" spans="1:20" ht="66">
      <c r="A64" s="38"/>
      <c r="B64" s="40"/>
      <c r="C64" s="41"/>
      <c r="D64" s="41"/>
      <c r="E64" s="41"/>
      <c r="F64" s="41"/>
      <c r="G64" s="41"/>
      <c r="H64" s="41"/>
      <c r="I64" s="41"/>
      <c r="J64" s="41"/>
      <c r="K64" s="39"/>
      <c r="L64" s="4" t="s">
        <v>67</v>
      </c>
      <c r="M64" s="6" t="s">
        <v>11</v>
      </c>
      <c r="N64" s="11" t="s">
        <v>11</v>
      </c>
      <c r="O64" s="11" t="s">
        <v>11</v>
      </c>
      <c r="P64" s="6">
        <f>P83</f>
        <v>4.8</v>
      </c>
      <c r="Q64" s="6" t="s">
        <v>11</v>
      </c>
      <c r="R64" s="11" t="s">
        <v>11</v>
      </c>
      <c r="S64" s="6">
        <f>S97</f>
        <v>5.2</v>
      </c>
      <c r="T64" s="6">
        <v>10</v>
      </c>
    </row>
    <row r="65" spans="1:20" ht="52.5">
      <c r="A65" s="38"/>
      <c r="B65" s="40"/>
      <c r="C65" s="41"/>
      <c r="D65" s="41"/>
      <c r="E65" s="41"/>
      <c r="F65" s="41"/>
      <c r="G65" s="41"/>
      <c r="H65" s="41"/>
      <c r="I65" s="41"/>
      <c r="J65" s="41"/>
      <c r="K65" s="39"/>
      <c r="L65" s="4" t="s">
        <v>68</v>
      </c>
      <c r="M65" s="6" t="s">
        <v>11</v>
      </c>
      <c r="N65" s="11" t="s">
        <v>11</v>
      </c>
      <c r="O65" s="11" t="s">
        <v>11</v>
      </c>
      <c r="P65" s="6">
        <f>P84</f>
        <v>5.8</v>
      </c>
      <c r="Q65" s="6" t="s">
        <v>11</v>
      </c>
      <c r="R65" s="11" t="s">
        <v>11</v>
      </c>
      <c r="S65" s="6">
        <f>S96</f>
        <v>5.4</v>
      </c>
      <c r="T65" s="6">
        <v>11.2</v>
      </c>
    </row>
    <row r="66" spans="1:20" ht="52.5">
      <c r="A66" s="38"/>
      <c r="B66" s="40"/>
      <c r="C66" s="41"/>
      <c r="D66" s="41"/>
      <c r="E66" s="41"/>
      <c r="F66" s="41"/>
      <c r="G66" s="41"/>
      <c r="H66" s="41"/>
      <c r="I66" s="41"/>
      <c r="J66" s="41"/>
      <c r="K66" s="39"/>
      <c r="L66" s="4" t="s">
        <v>69</v>
      </c>
      <c r="M66" s="6" t="s">
        <v>11</v>
      </c>
      <c r="N66" s="11" t="s">
        <v>11</v>
      </c>
      <c r="O66" s="11" t="s">
        <v>11</v>
      </c>
      <c r="P66" s="11" t="s">
        <v>11</v>
      </c>
      <c r="Q66" s="6">
        <f>Q88+Q92</f>
        <v>6.1</v>
      </c>
      <c r="R66" s="11" t="s">
        <v>11</v>
      </c>
      <c r="S66" s="6" t="s">
        <v>11</v>
      </c>
      <c r="T66" s="6">
        <v>6.1</v>
      </c>
    </row>
    <row r="67" spans="1:20" ht="52.5">
      <c r="A67" s="38"/>
      <c r="B67" s="40"/>
      <c r="C67" s="41"/>
      <c r="D67" s="41"/>
      <c r="E67" s="41"/>
      <c r="F67" s="41"/>
      <c r="G67" s="41"/>
      <c r="H67" s="41"/>
      <c r="I67" s="41"/>
      <c r="J67" s="41"/>
      <c r="K67" s="39"/>
      <c r="L67" s="4" t="s">
        <v>70</v>
      </c>
      <c r="M67" s="6">
        <f>M73</f>
        <v>1.8</v>
      </c>
      <c r="N67" s="11" t="s">
        <v>11</v>
      </c>
      <c r="O67" s="11" t="s">
        <v>11</v>
      </c>
      <c r="P67" s="11" t="s">
        <v>11</v>
      </c>
      <c r="Q67" s="6" t="s">
        <v>11</v>
      </c>
      <c r="R67" s="11" t="s">
        <v>11</v>
      </c>
      <c r="S67" s="6" t="s">
        <v>11</v>
      </c>
      <c r="T67" s="6">
        <v>1.8</v>
      </c>
    </row>
    <row r="68" spans="1:20" ht="52.5">
      <c r="A68" s="38"/>
      <c r="B68" s="40"/>
      <c r="C68" s="41"/>
      <c r="D68" s="41"/>
      <c r="E68" s="41"/>
      <c r="F68" s="41"/>
      <c r="G68" s="41"/>
      <c r="H68" s="41"/>
      <c r="I68" s="41"/>
      <c r="J68" s="41"/>
      <c r="K68" s="35"/>
      <c r="L68" s="4" t="s">
        <v>71</v>
      </c>
      <c r="M68" s="6" t="s">
        <v>11</v>
      </c>
      <c r="N68" s="11" t="s">
        <v>11</v>
      </c>
      <c r="O68" s="6">
        <f>O79</f>
        <v>0.45</v>
      </c>
      <c r="P68" s="11" t="s">
        <v>11</v>
      </c>
      <c r="Q68" s="6" t="s">
        <v>11</v>
      </c>
      <c r="R68" s="11" t="s">
        <v>11</v>
      </c>
      <c r="S68" s="6" t="s">
        <v>11</v>
      </c>
      <c r="T68" s="6">
        <v>0.45</v>
      </c>
    </row>
    <row r="69" spans="1:20" ht="142.5" customHeight="1">
      <c r="A69" s="38" t="s">
        <v>72</v>
      </c>
      <c r="B69" s="3" t="s">
        <v>38</v>
      </c>
      <c r="C69" s="12">
        <f>C70</f>
        <v>15208276</v>
      </c>
      <c r="D69" s="12">
        <f>D70</f>
        <v>15208276</v>
      </c>
      <c r="E69" s="12">
        <f aca="true" t="shared" si="26" ref="E69:J69">E70+E71</f>
        <v>0</v>
      </c>
      <c r="F69" s="12">
        <f t="shared" si="26"/>
        <v>0</v>
      </c>
      <c r="G69" s="12">
        <f t="shared" si="26"/>
        <v>0</v>
      </c>
      <c r="H69" s="12">
        <f t="shared" si="26"/>
        <v>0</v>
      </c>
      <c r="I69" s="12">
        <f t="shared" si="26"/>
        <v>0</v>
      </c>
      <c r="J69" s="12">
        <f t="shared" si="26"/>
        <v>0</v>
      </c>
      <c r="K69" s="33" t="s">
        <v>14</v>
      </c>
      <c r="L69" s="4" t="s">
        <v>35</v>
      </c>
      <c r="M69" s="19">
        <v>1065</v>
      </c>
      <c r="N69" s="19"/>
      <c r="O69" s="19"/>
      <c r="P69" s="19"/>
      <c r="Q69" s="19"/>
      <c r="R69" s="19"/>
      <c r="S69" s="19"/>
      <c r="T69" s="6">
        <v>1065</v>
      </c>
    </row>
    <row r="70" spans="1:20" ht="78.75">
      <c r="A70" s="38"/>
      <c r="B70" s="40" t="s">
        <v>15</v>
      </c>
      <c r="C70" s="42">
        <f>D70+E71+F71+G71+H71+I71+J71</f>
        <v>15208276</v>
      </c>
      <c r="D70" s="42">
        <v>15208276</v>
      </c>
      <c r="E70" s="43"/>
      <c r="F70" s="43"/>
      <c r="G70" s="43"/>
      <c r="H70" s="43"/>
      <c r="I70" s="43"/>
      <c r="J70" s="43"/>
      <c r="K70" s="33"/>
      <c r="L70" s="4" t="s">
        <v>73</v>
      </c>
      <c r="M70" s="20">
        <v>9.418</v>
      </c>
      <c r="N70" s="19"/>
      <c r="O70" s="19"/>
      <c r="P70" s="19"/>
      <c r="Q70" s="19"/>
      <c r="R70" s="19"/>
      <c r="S70" s="19"/>
      <c r="T70" s="6">
        <v>9.42</v>
      </c>
    </row>
    <row r="71" spans="1:20" ht="51.75" customHeight="1">
      <c r="A71" s="38"/>
      <c r="B71" s="40"/>
      <c r="C71" s="42"/>
      <c r="D71" s="42"/>
      <c r="E71" s="43"/>
      <c r="F71" s="43"/>
      <c r="G71" s="43"/>
      <c r="H71" s="43"/>
      <c r="I71" s="43"/>
      <c r="J71" s="43"/>
      <c r="K71" s="33"/>
      <c r="L71" s="4" t="s">
        <v>65</v>
      </c>
      <c r="M71" s="19">
        <v>1.6</v>
      </c>
      <c r="N71" s="19"/>
      <c r="O71" s="19"/>
      <c r="P71" s="19"/>
      <c r="Q71" s="19"/>
      <c r="R71" s="19"/>
      <c r="S71" s="19"/>
      <c r="T71" s="6">
        <v>1.6</v>
      </c>
    </row>
    <row r="72" spans="1:20" ht="57.75" customHeight="1">
      <c r="A72" s="38"/>
      <c r="B72" s="40"/>
      <c r="C72" s="42"/>
      <c r="D72" s="42"/>
      <c r="E72" s="43"/>
      <c r="F72" s="43"/>
      <c r="G72" s="43"/>
      <c r="H72" s="43"/>
      <c r="I72" s="43"/>
      <c r="J72" s="43"/>
      <c r="K72" s="33"/>
      <c r="L72" s="4" t="s">
        <v>66</v>
      </c>
      <c r="M72" s="20">
        <v>0.7</v>
      </c>
      <c r="N72" s="19"/>
      <c r="O72" s="19"/>
      <c r="P72" s="19"/>
      <c r="Q72" s="19"/>
      <c r="R72" s="19"/>
      <c r="S72" s="19"/>
      <c r="T72" s="6">
        <v>0.7</v>
      </c>
    </row>
    <row r="73" spans="1:20" ht="14.25">
      <c r="A73" s="38" t="s">
        <v>74</v>
      </c>
      <c r="B73" s="3" t="s">
        <v>38</v>
      </c>
      <c r="C73" s="6">
        <f aca="true" t="shared" si="27" ref="C73:J73">C74+C75</f>
        <v>68246000</v>
      </c>
      <c r="D73" s="6">
        <f t="shared" si="27"/>
        <v>68246000</v>
      </c>
      <c r="E73" s="6">
        <f t="shared" si="27"/>
        <v>0</v>
      </c>
      <c r="F73" s="6">
        <f t="shared" si="27"/>
        <v>0</v>
      </c>
      <c r="G73" s="6">
        <f t="shared" si="27"/>
        <v>0</v>
      </c>
      <c r="H73" s="6">
        <f t="shared" si="27"/>
        <v>0</v>
      </c>
      <c r="I73" s="6">
        <f t="shared" si="27"/>
        <v>0</v>
      </c>
      <c r="J73" s="6">
        <f t="shared" si="27"/>
        <v>0</v>
      </c>
      <c r="K73" s="33" t="s">
        <v>14</v>
      </c>
      <c r="L73" s="26" t="s">
        <v>70</v>
      </c>
      <c r="M73" s="44">
        <v>1.8</v>
      </c>
      <c r="N73" s="44"/>
      <c r="O73" s="44"/>
      <c r="P73" s="44"/>
      <c r="Q73" s="44"/>
      <c r="R73" s="44"/>
      <c r="S73" s="44"/>
      <c r="T73" s="45">
        <v>1.8</v>
      </c>
    </row>
    <row r="74" spans="1:20" ht="66">
      <c r="A74" s="38"/>
      <c r="B74" s="2" t="s">
        <v>75</v>
      </c>
      <c r="C74" s="12">
        <f>D74+E74+F74+G74+H74+I74+J74</f>
        <v>64747000</v>
      </c>
      <c r="D74" s="12">
        <v>64747000</v>
      </c>
      <c r="E74" s="6"/>
      <c r="F74" s="6"/>
      <c r="G74" s="6"/>
      <c r="H74" s="6"/>
      <c r="I74" s="6"/>
      <c r="J74" s="6"/>
      <c r="K74" s="33"/>
      <c r="L74" s="26"/>
      <c r="M74" s="44"/>
      <c r="N74" s="44"/>
      <c r="O74" s="44"/>
      <c r="P74" s="44"/>
      <c r="Q74" s="44"/>
      <c r="R74" s="44"/>
      <c r="S74" s="44"/>
      <c r="T74" s="46"/>
    </row>
    <row r="75" spans="1:20" ht="29.25" customHeight="1">
      <c r="A75" s="38"/>
      <c r="B75" s="2" t="s">
        <v>15</v>
      </c>
      <c r="C75" s="12">
        <f>D75+E75+F75+G75+H75+I75+J75</f>
        <v>3499000</v>
      </c>
      <c r="D75" s="12">
        <v>3499000</v>
      </c>
      <c r="E75" s="6"/>
      <c r="F75" s="6"/>
      <c r="G75" s="6"/>
      <c r="H75" s="6"/>
      <c r="I75" s="6"/>
      <c r="J75" s="6"/>
      <c r="K75" s="33"/>
      <c r="L75" s="26"/>
      <c r="M75" s="44"/>
      <c r="N75" s="44"/>
      <c r="O75" s="44"/>
      <c r="P75" s="44"/>
      <c r="Q75" s="44"/>
      <c r="R75" s="44"/>
      <c r="S75" s="44"/>
      <c r="T75" s="47"/>
    </row>
    <row r="76" spans="1:20" ht="147" customHeight="1">
      <c r="A76" s="32" t="s">
        <v>76</v>
      </c>
      <c r="B76" s="2" t="s">
        <v>38</v>
      </c>
      <c r="C76" s="6">
        <f aca="true" t="shared" si="28" ref="C76:J76">C77+C78</f>
        <v>72232440</v>
      </c>
      <c r="D76" s="6">
        <f t="shared" si="28"/>
        <v>0</v>
      </c>
      <c r="E76" s="6">
        <f t="shared" si="28"/>
        <v>44444440</v>
      </c>
      <c r="F76" s="6">
        <f t="shared" si="28"/>
        <v>2779000</v>
      </c>
      <c r="G76" s="6">
        <f t="shared" si="28"/>
        <v>25009000</v>
      </c>
      <c r="H76" s="6">
        <f t="shared" si="28"/>
        <v>0</v>
      </c>
      <c r="I76" s="6">
        <f t="shared" si="28"/>
        <v>0</v>
      </c>
      <c r="J76" s="6">
        <f t="shared" si="28"/>
        <v>0</v>
      </c>
      <c r="K76" s="33" t="s">
        <v>14</v>
      </c>
      <c r="L76" s="4" t="s">
        <v>35</v>
      </c>
      <c r="M76" s="24"/>
      <c r="N76" s="19"/>
      <c r="O76" s="19">
        <v>10.4545</v>
      </c>
      <c r="P76" s="19"/>
      <c r="Q76" s="19"/>
      <c r="R76" s="19"/>
      <c r="S76" s="19"/>
      <c r="T76" s="6">
        <v>10.45</v>
      </c>
    </row>
    <row r="77" spans="1:20" ht="78.75">
      <c r="A77" s="32"/>
      <c r="B77" s="2" t="s">
        <v>18</v>
      </c>
      <c r="C77" s="6">
        <f>D77+E77+F77+G77+H77+I77+J77</f>
        <v>65009000</v>
      </c>
      <c r="D77" s="6"/>
      <c r="E77" s="12">
        <v>40000000</v>
      </c>
      <c r="F77" s="12"/>
      <c r="G77" s="12">
        <v>25009000</v>
      </c>
      <c r="H77" s="12"/>
      <c r="I77" s="12"/>
      <c r="J77" s="12"/>
      <c r="K77" s="33"/>
      <c r="L77" s="4" t="s">
        <v>73</v>
      </c>
      <c r="M77" s="24"/>
      <c r="N77" s="19"/>
      <c r="O77" s="19">
        <v>100</v>
      </c>
      <c r="P77" s="19"/>
      <c r="Q77" s="19"/>
      <c r="R77" s="19"/>
      <c r="S77" s="19"/>
      <c r="T77" s="6">
        <v>100</v>
      </c>
    </row>
    <row r="78" spans="1:20" ht="52.5">
      <c r="A78" s="32"/>
      <c r="B78" s="40" t="s">
        <v>15</v>
      </c>
      <c r="C78" s="43">
        <f>D78+E78+F78+G78+H78+I78+J78</f>
        <v>7223440</v>
      </c>
      <c r="D78" s="42"/>
      <c r="E78" s="42">
        <v>4444440</v>
      </c>
      <c r="F78" s="42">
        <v>2779000</v>
      </c>
      <c r="G78" s="42"/>
      <c r="H78" s="42"/>
      <c r="I78" s="42"/>
      <c r="J78" s="42"/>
      <c r="K78" s="33"/>
      <c r="L78" s="4" t="s">
        <v>77</v>
      </c>
      <c r="M78" s="24"/>
      <c r="N78" s="19"/>
      <c r="O78" s="19">
        <v>0.9</v>
      </c>
      <c r="P78" s="19"/>
      <c r="Q78" s="19"/>
      <c r="R78" s="19"/>
      <c r="S78" s="19"/>
      <c r="T78" s="6">
        <v>0.9</v>
      </c>
    </row>
    <row r="79" spans="1:20" ht="52.5">
      <c r="A79" s="32"/>
      <c r="B79" s="40"/>
      <c r="C79" s="43"/>
      <c r="D79" s="42"/>
      <c r="E79" s="42"/>
      <c r="F79" s="42"/>
      <c r="G79" s="42"/>
      <c r="H79" s="42"/>
      <c r="I79" s="42"/>
      <c r="J79" s="42"/>
      <c r="K79" s="33"/>
      <c r="L79" s="4" t="s">
        <v>78</v>
      </c>
      <c r="M79" s="24"/>
      <c r="N79" s="19"/>
      <c r="O79" s="19">
        <v>0.45</v>
      </c>
      <c r="P79" s="19"/>
      <c r="Q79" s="19"/>
      <c r="R79" s="19"/>
      <c r="S79" s="19"/>
      <c r="T79" s="6">
        <v>0.45</v>
      </c>
    </row>
    <row r="80" spans="1:20" ht="145.5" customHeight="1">
      <c r="A80" s="36" t="s">
        <v>16</v>
      </c>
      <c r="B80" s="2" t="s">
        <v>38</v>
      </c>
      <c r="C80" s="6">
        <f aca="true" t="shared" si="29" ref="C80:J80">C81+C82</f>
        <v>165567517</v>
      </c>
      <c r="D80" s="6">
        <f t="shared" si="29"/>
        <v>0</v>
      </c>
      <c r="E80" s="6">
        <f t="shared" si="29"/>
        <v>24667770</v>
      </c>
      <c r="F80" s="6">
        <f t="shared" si="29"/>
        <v>8187000</v>
      </c>
      <c r="G80" s="6">
        <f t="shared" si="29"/>
        <v>132712747</v>
      </c>
      <c r="H80" s="6">
        <f t="shared" si="29"/>
        <v>0</v>
      </c>
      <c r="I80" s="6">
        <f t="shared" si="29"/>
        <v>0</v>
      </c>
      <c r="J80" s="6">
        <f t="shared" si="29"/>
        <v>0</v>
      </c>
      <c r="K80" s="33" t="s">
        <v>14</v>
      </c>
      <c r="L80" s="4" t="s">
        <v>35</v>
      </c>
      <c r="M80" s="19"/>
      <c r="N80" s="19"/>
      <c r="O80" s="19"/>
      <c r="P80" s="19">
        <v>64.4</v>
      </c>
      <c r="Q80" s="19"/>
      <c r="R80" s="19"/>
      <c r="S80" s="19"/>
      <c r="T80" s="6">
        <v>64.4</v>
      </c>
    </row>
    <row r="81" spans="1:20" ht="78.75">
      <c r="A81" s="36"/>
      <c r="B81" s="2" t="s">
        <v>79</v>
      </c>
      <c r="C81" s="9">
        <f>D81+E81+F81+G81+H81+I81+J81</f>
        <v>154265047</v>
      </c>
      <c r="D81" s="9"/>
      <c r="E81" s="9">
        <v>22201000</v>
      </c>
      <c r="F81" s="9"/>
      <c r="G81" s="9">
        <f>58383047+73681000</f>
        <v>132064047</v>
      </c>
      <c r="H81" s="9"/>
      <c r="I81" s="9"/>
      <c r="J81" s="9"/>
      <c r="K81" s="33"/>
      <c r="L81" s="4" t="s">
        <v>73</v>
      </c>
      <c r="M81" s="19"/>
      <c r="N81" s="19"/>
      <c r="O81" s="19"/>
      <c r="P81" s="19">
        <v>78.9</v>
      </c>
      <c r="Q81" s="19"/>
      <c r="R81" s="19"/>
      <c r="S81" s="19"/>
      <c r="T81" s="6">
        <v>78.9</v>
      </c>
    </row>
    <row r="82" spans="1:20" ht="52.5">
      <c r="A82" s="36"/>
      <c r="B82" s="40" t="s">
        <v>15</v>
      </c>
      <c r="C82" s="43">
        <f>D82+E82+F82+G82+H82+I82+J82</f>
        <v>11302470</v>
      </c>
      <c r="D82" s="43"/>
      <c r="E82" s="43">
        <v>2466770</v>
      </c>
      <c r="F82" s="43">
        <v>8187000</v>
      </c>
      <c r="G82" s="43">
        <v>648700</v>
      </c>
      <c r="H82" s="43"/>
      <c r="I82" s="43"/>
      <c r="J82" s="43"/>
      <c r="K82" s="33"/>
      <c r="L82" s="4" t="s">
        <v>77</v>
      </c>
      <c r="M82" s="19"/>
      <c r="N82" s="19"/>
      <c r="O82" s="19"/>
      <c r="P82" s="19">
        <v>9.6</v>
      </c>
      <c r="Q82" s="19"/>
      <c r="R82" s="19"/>
      <c r="S82" s="19"/>
      <c r="T82" s="6">
        <v>9.6</v>
      </c>
    </row>
    <row r="83" spans="1:20" ht="66">
      <c r="A83" s="36"/>
      <c r="B83" s="40"/>
      <c r="C83" s="43"/>
      <c r="D83" s="43"/>
      <c r="E83" s="43"/>
      <c r="F83" s="43"/>
      <c r="G83" s="43"/>
      <c r="H83" s="43"/>
      <c r="I83" s="43"/>
      <c r="J83" s="43"/>
      <c r="K83" s="33"/>
      <c r="L83" s="4" t="s">
        <v>67</v>
      </c>
      <c r="M83" s="19"/>
      <c r="N83" s="19"/>
      <c r="O83" s="19"/>
      <c r="P83" s="19">
        <v>4.8</v>
      </c>
      <c r="Q83" s="19"/>
      <c r="R83" s="19"/>
      <c r="S83" s="19"/>
      <c r="T83" s="6">
        <v>4.8</v>
      </c>
    </row>
    <row r="84" spans="1:20" ht="66">
      <c r="A84" s="36"/>
      <c r="B84" s="40"/>
      <c r="C84" s="43"/>
      <c r="D84" s="43"/>
      <c r="E84" s="43"/>
      <c r="F84" s="43"/>
      <c r="G84" s="43"/>
      <c r="H84" s="43"/>
      <c r="I84" s="43"/>
      <c r="J84" s="43"/>
      <c r="K84" s="33"/>
      <c r="L84" s="4" t="s">
        <v>80</v>
      </c>
      <c r="M84" s="19"/>
      <c r="N84" s="19"/>
      <c r="O84" s="19"/>
      <c r="P84" s="19">
        <v>5.8</v>
      </c>
      <c r="Q84" s="19"/>
      <c r="R84" s="19"/>
      <c r="S84" s="19"/>
      <c r="T84" s="6">
        <v>5.8</v>
      </c>
    </row>
    <row r="85" spans="1:20" ht="144.75" customHeight="1">
      <c r="A85" s="37" t="s">
        <v>81</v>
      </c>
      <c r="B85" s="2" t="s">
        <v>38</v>
      </c>
      <c r="C85" s="6">
        <f aca="true" t="shared" si="30" ref="C85:J85">C86+C87</f>
        <v>397165510</v>
      </c>
      <c r="D85" s="6">
        <f t="shared" si="30"/>
        <v>0</v>
      </c>
      <c r="E85" s="6">
        <f t="shared" si="30"/>
        <v>0</v>
      </c>
      <c r="F85" s="6">
        <f t="shared" si="30"/>
        <v>0</v>
      </c>
      <c r="G85" s="6">
        <f t="shared" si="30"/>
        <v>200000000</v>
      </c>
      <c r="H85" s="6">
        <f t="shared" si="30"/>
        <v>197165510</v>
      </c>
      <c r="I85" s="6">
        <f t="shared" si="30"/>
        <v>0</v>
      </c>
      <c r="J85" s="6">
        <f t="shared" si="30"/>
        <v>0</v>
      </c>
      <c r="K85" s="33" t="s">
        <v>14</v>
      </c>
      <c r="L85" s="4" t="s">
        <v>35</v>
      </c>
      <c r="M85" s="19"/>
      <c r="N85" s="19"/>
      <c r="O85" s="19"/>
      <c r="P85" s="19"/>
      <c r="Q85" s="19">
        <v>165.916</v>
      </c>
      <c r="R85" s="19"/>
      <c r="S85" s="19"/>
      <c r="T85" s="6">
        <v>165.92</v>
      </c>
    </row>
    <row r="86" spans="1:20" ht="78.75">
      <c r="A86" s="37"/>
      <c r="B86" s="2" t="s">
        <v>63</v>
      </c>
      <c r="C86" s="6">
        <f>D86+E86+F86+G86+H86+I86+J86</f>
        <v>357448959</v>
      </c>
      <c r="D86" s="6"/>
      <c r="E86" s="6"/>
      <c r="F86" s="6"/>
      <c r="G86" s="6">
        <v>180000000</v>
      </c>
      <c r="H86" s="6">
        <v>177448959</v>
      </c>
      <c r="I86" s="6"/>
      <c r="J86" s="6"/>
      <c r="K86" s="33"/>
      <c r="L86" s="4" t="s">
        <v>64</v>
      </c>
      <c r="M86" s="19"/>
      <c r="N86" s="19"/>
      <c r="O86" s="19"/>
      <c r="P86" s="19"/>
      <c r="Q86" s="19">
        <v>4.006</v>
      </c>
      <c r="R86" s="19"/>
      <c r="S86" s="19"/>
      <c r="T86" s="6">
        <v>4.01</v>
      </c>
    </row>
    <row r="87" spans="1:20" ht="52.5">
      <c r="A87" s="37"/>
      <c r="B87" s="40" t="s">
        <v>15</v>
      </c>
      <c r="C87" s="43">
        <f>D87+E87+F87+G87+H87+I87+J87</f>
        <v>39716551</v>
      </c>
      <c r="D87" s="43"/>
      <c r="E87" s="43"/>
      <c r="F87" s="43"/>
      <c r="G87" s="43">
        <v>20000000</v>
      </c>
      <c r="H87" s="43">
        <v>19716551</v>
      </c>
      <c r="I87" s="43"/>
      <c r="J87" s="43"/>
      <c r="K87" s="33"/>
      <c r="L87" s="4" t="s">
        <v>82</v>
      </c>
      <c r="M87" s="19"/>
      <c r="N87" s="19"/>
      <c r="O87" s="19"/>
      <c r="P87" s="19"/>
      <c r="Q87" s="19">
        <v>4.2</v>
      </c>
      <c r="R87" s="19"/>
      <c r="S87" s="19"/>
      <c r="T87" s="6">
        <v>4.2</v>
      </c>
    </row>
    <row r="88" spans="1:20" ht="52.5">
      <c r="A88" s="37"/>
      <c r="B88" s="40"/>
      <c r="C88" s="43"/>
      <c r="D88" s="43"/>
      <c r="E88" s="43"/>
      <c r="F88" s="43"/>
      <c r="G88" s="43"/>
      <c r="H88" s="43"/>
      <c r="I88" s="43"/>
      <c r="J88" s="43"/>
      <c r="K88" s="33"/>
      <c r="L88" s="4" t="s">
        <v>83</v>
      </c>
      <c r="M88" s="19"/>
      <c r="N88" s="19"/>
      <c r="O88" s="19"/>
      <c r="P88" s="19"/>
      <c r="Q88" s="19">
        <v>3.7</v>
      </c>
      <c r="R88" s="19"/>
      <c r="S88" s="19"/>
      <c r="T88" s="6">
        <v>3.7</v>
      </c>
    </row>
    <row r="89" spans="1:20" ht="146.25" customHeight="1">
      <c r="A89" s="37" t="s">
        <v>84</v>
      </c>
      <c r="B89" s="2" t="s">
        <v>38</v>
      </c>
      <c r="C89" s="6">
        <f aca="true" t="shared" si="31" ref="C89:J89">C90+C91</f>
        <v>370210322</v>
      </c>
      <c r="D89" s="6">
        <f t="shared" si="31"/>
        <v>0</v>
      </c>
      <c r="E89" s="6">
        <f t="shared" si="31"/>
        <v>0</v>
      </c>
      <c r="F89" s="6">
        <f t="shared" si="31"/>
        <v>0</v>
      </c>
      <c r="G89" s="6">
        <f t="shared" si="31"/>
        <v>200000000</v>
      </c>
      <c r="H89" s="6">
        <f t="shared" si="31"/>
        <v>170210322</v>
      </c>
      <c r="I89" s="6">
        <f t="shared" si="31"/>
        <v>0</v>
      </c>
      <c r="J89" s="6">
        <f t="shared" si="31"/>
        <v>0</v>
      </c>
      <c r="K89" s="33" t="s">
        <v>14</v>
      </c>
      <c r="L89" s="4" t="s">
        <v>35</v>
      </c>
      <c r="M89" s="19"/>
      <c r="N89" s="19"/>
      <c r="O89" s="19"/>
      <c r="P89" s="19"/>
      <c r="Q89" s="19">
        <v>110</v>
      </c>
      <c r="R89" s="19"/>
      <c r="S89" s="19"/>
      <c r="T89" s="6">
        <v>110</v>
      </c>
    </row>
    <row r="90" spans="1:20" ht="66">
      <c r="A90" s="37"/>
      <c r="B90" s="2" t="s">
        <v>63</v>
      </c>
      <c r="C90" s="6">
        <f>D90+E90+F90+G90+H90+I90+J90</f>
        <v>333189290</v>
      </c>
      <c r="D90" s="6"/>
      <c r="E90" s="6"/>
      <c r="F90" s="6"/>
      <c r="G90" s="6">
        <v>180000000</v>
      </c>
      <c r="H90" s="6">
        <v>153189290</v>
      </c>
      <c r="I90" s="6"/>
      <c r="J90" s="6"/>
      <c r="K90" s="33"/>
      <c r="L90" s="4" t="s">
        <v>85</v>
      </c>
      <c r="M90" s="19"/>
      <c r="N90" s="19"/>
      <c r="O90" s="19"/>
      <c r="P90" s="19"/>
      <c r="Q90" s="19">
        <v>5.026</v>
      </c>
      <c r="R90" s="19"/>
      <c r="S90" s="19"/>
      <c r="T90" s="6">
        <v>5.03</v>
      </c>
    </row>
    <row r="91" spans="1:20" ht="52.5">
      <c r="A91" s="37"/>
      <c r="B91" s="40" t="s">
        <v>15</v>
      </c>
      <c r="C91" s="43">
        <f>D91+E91+F91+G91+H91+I91+J91</f>
        <v>37021032</v>
      </c>
      <c r="D91" s="43"/>
      <c r="E91" s="43"/>
      <c r="F91" s="43"/>
      <c r="G91" s="43">
        <v>20000000</v>
      </c>
      <c r="H91" s="43">
        <v>17021032</v>
      </c>
      <c r="I91" s="43"/>
      <c r="J91" s="43"/>
      <c r="K91" s="33"/>
      <c r="L91" s="4" t="s">
        <v>77</v>
      </c>
      <c r="M91" s="19"/>
      <c r="N91" s="19"/>
      <c r="O91" s="19"/>
      <c r="P91" s="19"/>
      <c r="Q91" s="19">
        <v>2.8</v>
      </c>
      <c r="R91" s="19"/>
      <c r="S91" s="19"/>
      <c r="T91" s="6">
        <v>2.8</v>
      </c>
    </row>
    <row r="92" spans="1:20" ht="57.75" customHeight="1">
      <c r="A92" s="37"/>
      <c r="B92" s="40"/>
      <c r="C92" s="43"/>
      <c r="D92" s="43"/>
      <c r="E92" s="43"/>
      <c r="F92" s="43"/>
      <c r="G92" s="43"/>
      <c r="H92" s="43"/>
      <c r="I92" s="43"/>
      <c r="J92" s="43"/>
      <c r="K92" s="33"/>
      <c r="L92" s="4" t="s">
        <v>69</v>
      </c>
      <c r="M92" s="19"/>
      <c r="N92" s="19"/>
      <c r="O92" s="19"/>
      <c r="P92" s="19"/>
      <c r="Q92" s="19">
        <v>2.4</v>
      </c>
      <c r="R92" s="19"/>
      <c r="S92" s="19"/>
      <c r="T92" s="6">
        <v>2.4</v>
      </c>
    </row>
    <row r="93" spans="1:20" ht="144" customHeight="1">
      <c r="A93" s="36" t="s">
        <v>19</v>
      </c>
      <c r="B93" s="2" t="s">
        <v>38</v>
      </c>
      <c r="C93" s="6">
        <f aca="true" t="shared" si="32" ref="C93:J93">C94+C95</f>
        <v>121509760</v>
      </c>
      <c r="D93" s="6">
        <f t="shared" si="32"/>
        <v>0</v>
      </c>
      <c r="E93" s="6">
        <f t="shared" si="32"/>
        <v>0</v>
      </c>
      <c r="F93" s="6">
        <f t="shared" si="32"/>
        <v>0</v>
      </c>
      <c r="G93" s="6">
        <f t="shared" si="32"/>
        <v>3842400</v>
      </c>
      <c r="H93" s="6">
        <f t="shared" si="32"/>
        <v>4000000</v>
      </c>
      <c r="I93" s="6">
        <f t="shared" si="32"/>
        <v>100000000</v>
      </c>
      <c r="J93" s="6">
        <f t="shared" si="32"/>
        <v>13667360</v>
      </c>
      <c r="K93" s="33" t="s">
        <v>14</v>
      </c>
      <c r="L93" s="4" t="s">
        <v>35</v>
      </c>
      <c r="M93" s="19"/>
      <c r="N93" s="19"/>
      <c r="O93" s="19"/>
      <c r="P93" s="19"/>
      <c r="Q93" s="19"/>
      <c r="R93" s="19"/>
      <c r="S93" s="19">
        <v>420</v>
      </c>
      <c r="T93" s="6">
        <v>420</v>
      </c>
    </row>
    <row r="94" spans="1:20" ht="78.75">
      <c r="A94" s="36"/>
      <c r="B94" s="2" t="s">
        <v>63</v>
      </c>
      <c r="C94" s="6">
        <f>D94+E94+F94+G94+H94+I94+J94</f>
        <v>96474024</v>
      </c>
      <c r="D94" s="6"/>
      <c r="E94" s="6"/>
      <c r="F94" s="6"/>
      <c r="G94" s="6"/>
      <c r="H94" s="6"/>
      <c r="I94" s="6">
        <v>90000000</v>
      </c>
      <c r="J94" s="6">
        <v>6474024</v>
      </c>
      <c r="K94" s="33"/>
      <c r="L94" s="4" t="s">
        <v>64</v>
      </c>
      <c r="M94" s="19"/>
      <c r="N94" s="19"/>
      <c r="O94" s="19"/>
      <c r="P94" s="19"/>
      <c r="Q94" s="19"/>
      <c r="R94" s="19"/>
      <c r="S94" s="19">
        <v>37.5</v>
      </c>
      <c r="T94" s="6">
        <v>37.5</v>
      </c>
    </row>
    <row r="95" spans="1:20" ht="52.5">
      <c r="A95" s="36"/>
      <c r="B95" s="40" t="s">
        <v>15</v>
      </c>
      <c r="C95" s="43">
        <f>D95+E95+F95+G95+H95+I95+J95</f>
        <v>25035736</v>
      </c>
      <c r="D95" s="43"/>
      <c r="E95" s="43"/>
      <c r="F95" s="43"/>
      <c r="G95" s="43">
        <v>3842400</v>
      </c>
      <c r="H95" s="43">
        <v>4000000</v>
      </c>
      <c r="I95" s="43">
        <v>10000000</v>
      </c>
      <c r="J95" s="43">
        <v>7193336</v>
      </c>
      <c r="K95" s="33"/>
      <c r="L95" s="4" t="s">
        <v>77</v>
      </c>
      <c r="M95" s="19"/>
      <c r="N95" s="19"/>
      <c r="O95" s="19"/>
      <c r="P95" s="19"/>
      <c r="Q95" s="19"/>
      <c r="R95" s="19"/>
      <c r="S95" s="19">
        <v>6.7</v>
      </c>
      <c r="T95" s="6">
        <v>6.7</v>
      </c>
    </row>
    <row r="96" spans="1:20" ht="66">
      <c r="A96" s="36"/>
      <c r="B96" s="40"/>
      <c r="C96" s="43"/>
      <c r="D96" s="43"/>
      <c r="E96" s="43"/>
      <c r="F96" s="43"/>
      <c r="G96" s="43"/>
      <c r="H96" s="43"/>
      <c r="I96" s="43"/>
      <c r="J96" s="43"/>
      <c r="K96" s="33"/>
      <c r="L96" s="4" t="s">
        <v>80</v>
      </c>
      <c r="M96" s="19"/>
      <c r="N96" s="19"/>
      <c r="O96" s="19"/>
      <c r="P96" s="19"/>
      <c r="Q96" s="19"/>
      <c r="R96" s="19"/>
      <c r="S96" s="19">
        <v>5.4</v>
      </c>
      <c r="T96" s="6">
        <v>5.4</v>
      </c>
    </row>
    <row r="97" spans="1:20" ht="66">
      <c r="A97" s="36"/>
      <c r="B97" s="40"/>
      <c r="C97" s="43"/>
      <c r="D97" s="43"/>
      <c r="E97" s="43"/>
      <c r="F97" s="43"/>
      <c r="G97" s="43"/>
      <c r="H97" s="43"/>
      <c r="I97" s="43"/>
      <c r="J97" s="43"/>
      <c r="K97" s="33"/>
      <c r="L97" s="4" t="s">
        <v>67</v>
      </c>
      <c r="M97" s="10"/>
      <c r="N97" s="19"/>
      <c r="O97" s="19"/>
      <c r="P97" s="19"/>
      <c r="Q97" s="19"/>
      <c r="R97" s="19"/>
      <c r="S97" s="19">
        <v>5.2</v>
      </c>
      <c r="T97" s="6">
        <v>5.2</v>
      </c>
    </row>
    <row r="98" spans="1:20" ht="171" customHeight="1">
      <c r="A98" s="32" t="s">
        <v>86</v>
      </c>
      <c r="B98" s="3" t="s">
        <v>38</v>
      </c>
      <c r="C98" s="6">
        <f aca="true" t="shared" si="33" ref="C98:J98">C99+C100</f>
        <v>3019886550</v>
      </c>
      <c r="D98" s="6">
        <f t="shared" si="33"/>
        <v>80754918</v>
      </c>
      <c r="E98" s="6">
        <f t="shared" si="33"/>
        <v>114225176</v>
      </c>
      <c r="F98" s="6">
        <f t="shared" si="33"/>
        <v>126664299</v>
      </c>
      <c r="G98" s="6">
        <f t="shared" si="33"/>
        <v>1050142157</v>
      </c>
      <c r="H98" s="6">
        <f t="shared" si="33"/>
        <v>15000000</v>
      </c>
      <c r="I98" s="6">
        <f t="shared" si="33"/>
        <v>287000000</v>
      </c>
      <c r="J98" s="6">
        <f t="shared" si="33"/>
        <v>1346100000</v>
      </c>
      <c r="K98" s="33" t="s">
        <v>14</v>
      </c>
      <c r="L98" s="4" t="s">
        <v>87</v>
      </c>
      <c r="M98" s="19">
        <f>M106+M110</f>
        <v>711.1</v>
      </c>
      <c r="N98" s="19">
        <f>N119</f>
        <v>128.284</v>
      </c>
      <c r="O98" s="19">
        <f>O113</f>
        <v>0</v>
      </c>
      <c r="P98" s="6">
        <f>P122+P126+P166+P113</f>
        <v>16016.574</v>
      </c>
      <c r="Q98" s="6" t="s">
        <v>11</v>
      </c>
      <c r="R98" s="6" t="s">
        <v>11</v>
      </c>
      <c r="S98" s="6">
        <f>S134+S142+S146+S151+S155+S162</f>
        <v>1120.2</v>
      </c>
      <c r="T98" s="6">
        <v>17976.15</v>
      </c>
    </row>
    <row r="99" spans="1:20" ht="78.75">
      <c r="A99" s="32"/>
      <c r="B99" s="2" t="s">
        <v>75</v>
      </c>
      <c r="C99" s="6">
        <f aca="true" t="shared" si="34" ref="C99:J99">C111+C120+C123+C127+C132+C135+C140+C143+C147+C152+C156+C160+C163+C167+C107</f>
        <v>1908971920</v>
      </c>
      <c r="D99" s="6">
        <f t="shared" si="34"/>
        <v>57101000</v>
      </c>
      <c r="E99" s="6">
        <f t="shared" si="34"/>
        <v>36489000</v>
      </c>
      <c r="F99" s="6">
        <f t="shared" si="34"/>
        <v>0</v>
      </c>
      <c r="G99" s="6">
        <f t="shared" si="34"/>
        <v>663381920</v>
      </c>
      <c r="H99" s="6">
        <f t="shared" si="34"/>
        <v>13500000</v>
      </c>
      <c r="I99" s="6">
        <f t="shared" si="34"/>
        <v>266400000</v>
      </c>
      <c r="J99" s="6">
        <f t="shared" si="34"/>
        <v>872100000</v>
      </c>
      <c r="K99" s="33"/>
      <c r="L99" s="4" t="s">
        <v>64</v>
      </c>
      <c r="M99" s="19">
        <f>M108+M111</f>
        <v>110.14</v>
      </c>
      <c r="N99" s="19">
        <f>N120</f>
        <v>35</v>
      </c>
      <c r="O99" s="19">
        <f>O114</f>
        <v>0</v>
      </c>
      <c r="P99" s="19">
        <f>P123+P127+P167+P114</f>
        <v>829.515</v>
      </c>
      <c r="Q99" s="19" t="s">
        <v>11</v>
      </c>
      <c r="R99" s="19" t="s">
        <v>11</v>
      </c>
      <c r="S99" s="19">
        <f>S135+S143+S147+S152+S156+S163</f>
        <v>887.4449999999999</v>
      </c>
      <c r="T99" s="6">
        <v>1862.11</v>
      </c>
    </row>
    <row r="100" spans="1:20" ht="78.75">
      <c r="A100" s="32"/>
      <c r="B100" s="40" t="s">
        <v>15</v>
      </c>
      <c r="C100" s="43">
        <f>C108+C112+C114+C121+C124+C128+C133+C136+C141+C144+C148+C153+C157+C161+C164+C168</f>
        <v>1110914630</v>
      </c>
      <c r="D100" s="43">
        <f>D108+D112+D114+D121+D124+D128+D133+D136+D141+D144+D148+D153+D157+D161+D164+D168</f>
        <v>23653918</v>
      </c>
      <c r="E100" s="43">
        <f>E109+E112+E114+E121+E124+E128+E133+E136+E141+E144+E148+E153+E157+E161+E164+E168</f>
        <v>77736176</v>
      </c>
      <c r="F100" s="43">
        <f>F109+F112+F114+F121+F124+F128+F133+F136+F141+F144+F148+F153+F157+F161+F164+F168</f>
        <v>126664299</v>
      </c>
      <c r="G100" s="43">
        <f>G109+G112+G114+G121+G124+G128+G133+G136+G141+G144+G148+G153+G157+G161+G164+G168</f>
        <v>386760237</v>
      </c>
      <c r="H100" s="43">
        <f>H109+H112+H115+H121+H124+H128+H133+H136+H141+H144+H148+H153+H157+H161+H164+H168</f>
        <v>1500000</v>
      </c>
      <c r="I100" s="43">
        <f>I109+I112+I115+I121+I124+I128+I133+I136+I141+I144+I148+I153+I157+I161+I164+I168</f>
        <v>20600000</v>
      </c>
      <c r="J100" s="43">
        <f>J109+J112+J115+J121+J124+J128+J133+J136+J141+J144+J148+J153+J157+J161+J164+J168</f>
        <v>474000000</v>
      </c>
      <c r="K100" s="33"/>
      <c r="L100" s="4" t="s">
        <v>88</v>
      </c>
      <c r="M100" s="19">
        <f>M109+M112</f>
        <v>3.434</v>
      </c>
      <c r="N100" s="19">
        <f>N121</f>
        <v>1.7</v>
      </c>
      <c r="O100" s="19" t="s">
        <v>11</v>
      </c>
      <c r="P100" s="19">
        <f>P115+P124+P128</f>
        <v>2.1500000000000004</v>
      </c>
      <c r="Q100" s="19" t="s">
        <v>11</v>
      </c>
      <c r="R100" s="19" t="s">
        <v>11</v>
      </c>
      <c r="S100" s="19">
        <f>S136+S144+S148+S153</f>
        <v>5.5</v>
      </c>
      <c r="T100" s="6">
        <v>12.78</v>
      </c>
    </row>
    <row r="101" spans="1:20" ht="66">
      <c r="A101" s="32"/>
      <c r="B101" s="40"/>
      <c r="C101" s="43"/>
      <c r="D101" s="43"/>
      <c r="E101" s="43"/>
      <c r="F101" s="43"/>
      <c r="G101" s="43"/>
      <c r="H101" s="43"/>
      <c r="I101" s="43"/>
      <c r="J101" s="43"/>
      <c r="K101" s="33"/>
      <c r="L101" s="4" t="s">
        <v>89</v>
      </c>
      <c r="M101" s="19" t="s">
        <v>11</v>
      </c>
      <c r="N101" s="19" t="s">
        <v>11</v>
      </c>
      <c r="O101" s="19" t="s">
        <v>11</v>
      </c>
      <c r="P101" s="19">
        <f>P117</f>
        <v>0.4</v>
      </c>
      <c r="Q101" s="19" t="s">
        <v>11</v>
      </c>
      <c r="R101" s="19" t="s">
        <v>11</v>
      </c>
      <c r="S101" s="19" t="s">
        <v>11</v>
      </c>
      <c r="T101" s="6">
        <v>0.4</v>
      </c>
    </row>
    <row r="102" spans="1:20" ht="78.75" customHeight="1">
      <c r="A102" s="32"/>
      <c r="B102" s="40"/>
      <c r="C102" s="43"/>
      <c r="D102" s="43"/>
      <c r="E102" s="43"/>
      <c r="F102" s="43"/>
      <c r="G102" s="43"/>
      <c r="H102" s="43"/>
      <c r="I102" s="43"/>
      <c r="J102" s="43"/>
      <c r="K102" s="33"/>
      <c r="L102" s="4" t="s">
        <v>90</v>
      </c>
      <c r="M102" s="19" t="s">
        <v>11</v>
      </c>
      <c r="N102" s="19" t="s">
        <v>11</v>
      </c>
      <c r="O102" s="19" t="s">
        <v>11</v>
      </c>
      <c r="P102" s="19">
        <f>P118</f>
        <v>0.3</v>
      </c>
      <c r="Q102" s="19" t="s">
        <v>11</v>
      </c>
      <c r="R102" s="19" t="s">
        <v>11</v>
      </c>
      <c r="S102" s="19">
        <f>S138+S154</f>
        <v>1.5</v>
      </c>
      <c r="T102" s="6">
        <v>1.8</v>
      </c>
    </row>
    <row r="103" spans="1:20" ht="92.25">
      <c r="A103" s="32"/>
      <c r="B103" s="40"/>
      <c r="C103" s="43"/>
      <c r="D103" s="43"/>
      <c r="E103" s="43"/>
      <c r="F103" s="43"/>
      <c r="G103" s="43"/>
      <c r="H103" s="43"/>
      <c r="I103" s="43"/>
      <c r="J103" s="43"/>
      <c r="K103" s="33"/>
      <c r="L103" s="4" t="s">
        <v>91</v>
      </c>
      <c r="M103" s="19" t="s">
        <v>11</v>
      </c>
      <c r="N103" s="19" t="s">
        <v>11</v>
      </c>
      <c r="O103" s="19" t="s">
        <v>11</v>
      </c>
      <c r="P103" s="19">
        <f>P116+P125+P129+P131</f>
        <v>3</v>
      </c>
      <c r="Q103" s="19" t="s">
        <v>11</v>
      </c>
      <c r="R103" s="19">
        <f>R139+R159</f>
        <v>1.4</v>
      </c>
      <c r="S103" s="19">
        <f>S137+S158+S165</f>
        <v>3.3</v>
      </c>
      <c r="T103" s="6">
        <v>7.7</v>
      </c>
    </row>
    <row r="104" spans="1:20" ht="66">
      <c r="A104" s="32"/>
      <c r="B104" s="40"/>
      <c r="C104" s="43"/>
      <c r="D104" s="43"/>
      <c r="E104" s="43"/>
      <c r="F104" s="43"/>
      <c r="G104" s="43"/>
      <c r="H104" s="43"/>
      <c r="I104" s="43"/>
      <c r="J104" s="43"/>
      <c r="K104" s="33"/>
      <c r="L104" s="4" t="s">
        <v>93</v>
      </c>
      <c r="M104" s="19" t="s">
        <v>11</v>
      </c>
      <c r="N104" s="19" t="s">
        <v>11</v>
      </c>
      <c r="O104" s="19" t="s">
        <v>11</v>
      </c>
      <c r="P104" s="19">
        <v>0.8</v>
      </c>
      <c r="Q104" s="19" t="s">
        <v>11</v>
      </c>
      <c r="R104" s="19" t="s">
        <v>11</v>
      </c>
      <c r="S104" s="19">
        <f>S150</f>
        <v>1.6</v>
      </c>
      <c r="T104" s="6">
        <v>2.4</v>
      </c>
    </row>
    <row r="105" spans="1:20" ht="92.25">
      <c r="A105" s="32"/>
      <c r="B105" s="40"/>
      <c r="C105" s="43"/>
      <c r="D105" s="43"/>
      <c r="E105" s="43"/>
      <c r="F105" s="43"/>
      <c r="G105" s="43"/>
      <c r="H105" s="43"/>
      <c r="I105" s="43"/>
      <c r="J105" s="43"/>
      <c r="K105" s="33"/>
      <c r="L105" s="4" t="s">
        <v>94</v>
      </c>
      <c r="M105" s="19" t="s">
        <v>11</v>
      </c>
      <c r="N105" s="19" t="s">
        <v>11</v>
      </c>
      <c r="O105" s="19" t="s">
        <v>11</v>
      </c>
      <c r="P105" s="19" t="s">
        <v>11</v>
      </c>
      <c r="Q105" s="19" t="s">
        <v>11</v>
      </c>
      <c r="R105" s="19" t="s">
        <v>11</v>
      </c>
      <c r="S105" s="19">
        <f>S145+S149+S157+S164</f>
        <v>4.699999999999999</v>
      </c>
      <c r="T105" s="6">
        <v>4.7</v>
      </c>
    </row>
    <row r="106" spans="1:20" ht="26.25">
      <c r="A106" s="25" t="s">
        <v>95</v>
      </c>
      <c r="B106" s="2" t="s">
        <v>38</v>
      </c>
      <c r="C106" s="12">
        <f aca="true" t="shared" si="35" ref="C106:J106">C107+C108</f>
        <v>20843307</v>
      </c>
      <c r="D106" s="12">
        <f t="shared" si="35"/>
        <v>20843307</v>
      </c>
      <c r="E106" s="12">
        <f t="shared" si="35"/>
        <v>0</v>
      </c>
      <c r="F106" s="12">
        <f t="shared" si="35"/>
        <v>0</v>
      </c>
      <c r="G106" s="12">
        <f t="shared" si="35"/>
        <v>0</v>
      </c>
      <c r="H106" s="12">
        <f t="shared" si="35"/>
        <v>0</v>
      </c>
      <c r="I106" s="12">
        <f t="shared" si="35"/>
        <v>0</v>
      </c>
      <c r="J106" s="12">
        <f t="shared" si="35"/>
        <v>0</v>
      </c>
      <c r="K106" s="33" t="s">
        <v>14</v>
      </c>
      <c r="L106" s="26" t="s">
        <v>96</v>
      </c>
      <c r="M106" s="44">
        <v>560.1</v>
      </c>
      <c r="N106" s="44"/>
      <c r="O106" s="44"/>
      <c r="P106" s="44"/>
      <c r="Q106" s="44"/>
      <c r="R106" s="44"/>
      <c r="S106" s="44"/>
      <c r="T106" s="45">
        <v>560.1</v>
      </c>
    </row>
    <row r="107" spans="1:20" ht="142.5" customHeight="1">
      <c r="A107" s="25"/>
      <c r="B107" s="2" t="s">
        <v>63</v>
      </c>
      <c r="C107" s="12">
        <f>D107+E107+F107+G107+H107+I107+J107</f>
        <v>18759000</v>
      </c>
      <c r="D107" s="12">
        <v>18759000</v>
      </c>
      <c r="E107" s="12"/>
      <c r="F107" s="12"/>
      <c r="G107" s="12"/>
      <c r="H107" s="12"/>
      <c r="I107" s="12"/>
      <c r="J107" s="12"/>
      <c r="K107" s="33"/>
      <c r="L107" s="26"/>
      <c r="M107" s="44"/>
      <c r="N107" s="44"/>
      <c r="O107" s="44"/>
      <c r="P107" s="44"/>
      <c r="Q107" s="44"/>
      <c r="R107" s="44"/>
      <c r="S107" s="44"/>
      <c r="T107" s="47"/>
    </row>
    <row r="108" spans="1:20" ht="78.75">
      <c r="A108" s="25"/>
      <c r="B108" s="40" t="s">
        <v>15</v>
      </c>
      <c r="C108" s="42">
        <f>D108+E109+F109+G109+H109+I109+J109</f>
        <v>2084307</v>
      </c>
      <c r="D108" s="42">
        <v>2084307</v>
      </c>
      <c r="E108" s="43"/>
      <c r="F108" s="43"/>
      <c r="G108" s="43"/>
      <c r="H108" s="43"/>
      <c r="I108" s="43"/>
      <c r="J108" s="43"/>
      <c r="K108" s="33"/>
      <c r="L108" s="4" t="s">
        <v>73</v>
      </c>
      <c r="M108" s="19">
        <v>55.07</v>
      </c>
      <c r="N108" s="19"/>
      <c r="O108" s="19"/>
      <c r="P108" s="19"/>
      <c r="Q108" s="19"/>
      <c r="R108" s="19"/>
      <c r="S108" s="19"/>
      <c r="T108" s="6">
        <v>55.07</v>
      </c>
    </row>
    <row r="109" spans="1:20" ht="66">
      <c r="A109" s="25"/>
      <c r="B109" s="40"/>
      <c r="C109" s="42"/>
      <c r="D109" s="42"/>
      <c r="E109" s="43"/>
      <c r="F109" s="43"/>
      <c r="G109" s="43"/>
      <c r="H109" s="43"/>
      <c r="I109" s="43"/>
      <c r="J109" s="43"/>
      <c r="K109" s="33"/>
      <c r="L109" s="4" t="s">
        <v>97</v>
      </c>
      <c r="M109" s="19">
        <v>0.79</v>
      </c>
      <c r="N109" s="19"/>
      <c r="O109" s="19"/>
      <c r="P109" s="19"/>
      <c r="Q109" s="19"/>
      <c r="R109" s="19"/>
      <c r="S109" s="19"/>
      <c r="T109" s="6">
        <v>0.79</v>
      </c>
    </row>
    <row r="110" spans="1:20" ht="168.75" customHeight="1">
      <c r="A110" s="25" t="s">
        <v>98</v>
      </c>
      <c r="B110" s="2" t="s">
        <v>38</v>
      </c>
      <c r="C110" s="6">
        <f aca="true" t="shared" si="36" ref="C110:J110">C111+C112</f>
        <v>48498967</v>
      </c>
      <c r="D110" s="6">
        <f t="shared" si="36"/>
        <v>48498967</v>
      </c>
      <c r="E110" s="6">
        <f t="shared" si="36"/>
        <v>0</v>
      </c>
      <c r="F110" s="6">
        <f t="shared" si="36"/>
        <v>0</v>
      </c>
      <c r="G110" s="6">
        <f t="shared" si="36"/>
        <v>0</v>
      </c>
      <c r="H110" s="6">
        <f t="shared" si="36"/>
        <v>0</v>
      </c>
      <c r="I110" s="6">
        <f t="shared" si="36"/>
        <v>0</v>
      </c>
      <c r="J110" s="6">
        <f t="shared" si="36"/>
        <v>0</v>
      </c>
      <c r="K110" s="33" t="s">
        <v>14</v>
      </c>
      <c r="L110" s="4" t="s">
        <v>99</v>
      </c>
      <c r="M110" s="19">
        <v>151</v>
      </c>
      <c r="N110" s="19"/>
      <c r="O110" s="19"/>
      <c r="P110" s="19"/>
      <c r="Q110" s="19"/>
      <c r="R110" s="19"/>
      <c r="S110" s="19"/>
      <c r="T110" s="6">
        <v>151</v>
      </c>
    </row>
    <row r="111" spans="1:20" ht="78.75">
      <c r="A111" s="25"/>
      <c r="B111" s="2" t="s">
        <v>63</v>
      </c>
      <c r="C111" s="12">
        <f>D111+E111+F111+G111+H111+I111+J111</f>
        <v>38342000</v>
      </c>
      <c r="D111" s="12">
        <v>38342000</v>
      </c>
      <c r="E111" s="6"/>
      <c r="F111" s="6"/>
      <c r="G111" s="6"/>
      <c r="H111" s="6"/>
      <c r="I111" s="6"/>
      <c r="J111" s="6"/>
      <c r="K111" s="33"/>
      <c r="L111" s="4" t="s">
        <v>100</v>
      </c>
      <c r="M111" s="19">
        <v>55.07</v>
      </c>
      <c r="N111" s="19"/>
      <c r="O111" s="19"/>
      <c r="P111" s="19"/>
      <c r="Q111" s="19"/>
      <c r="R111" s="19"/>
      <c r="S111" s="19"/>
      <c r="T111" s="6">
        <v>55.07</v>
      </c>
    </row>
    <row r="112" spans="1:20" ht="66">
      <c r="A112" s="25"/>
      <c r="B112" s="2" t="s">
        <v>15</v>
      </c>
      <c r="C112" s="12">
        <f>D112+E112+F112+G112+H112+I112+J112</f>
        <v>10156967</v>
      </c>
      <c r="D112" s="12">
        <v>10156967</v>
      </c>
      <c r="E112" s="6"/>
      <c r="F112" s="6"/>
      <c r="G112" s="6"/>
      <c r="H112" s="6"/>
      <c r="I112" s="6"/>
      <c r="J112" s="6"/>
      <c r="K112" s="33"/>
      <c r="L112" s="4" t="s">
        <v>97</v>
      </c>
      <c r="M112" s="19">
        <v>2.644</v>
      </c>
      <c r="N112" s="19"/>
      <c r="O112" s="19"/>
      <c r="P112" s="19"/>
      <c r="Q112" s="19"/>
      <c r="R112" s="19"/>
      <c r="S112" s="19"/>
      <c r="T112" s="6">
        <v>2.64</v>
      </c>
    </row>
    <row r="113" spans="1:20" ht="182.25" customHeight="1">
      <c r="A113" s="25" t="s">
        <v>101</v>
      </c>
      <c r="B113" s="2" t="s">
        <v>38</v>
      </c>
      <c r="C113" s="9">
        <f aca="true" t="shared" si="37" ref="C113:J113">C114</f>
        <v>290600276</v>
      </c>
      <c r="D113" s="9">
        <f t="shared" si="37"/>
        <v>11412644</v>
      </c>
      <c r="E113" s="9">
        <f t="shared" si="37"/>
        <v>40949976</v>
      </c>
      <c r="F113" s="9">
        <f t="shared" si="37"/>
        <v>126664299</v>
      </c>
      <c r="G113" s="9">
        <f t="shared" si="37"/>
        <v>111573357</v>
      </c>
      <c r="H113" s="9">
        <f t="shared" si="37"/>
        <v>0</v>
      </c>
      <c r="I113" s="9">
        <f t="shared" si="37"/>
        <v>0</v>
      </c>
      <c r="J113" s="9">
        <f t="shared" si="37"/>
        <v>0</v>
      </c>
      <c r="K113" s="33" t="s">
        <v>14</v>
      </c>
      <c r="L113" s="4" t="s">
        <v>102</v>
      </c>
      <c r="M113" s="19"/>
      <c r="N113" s="19"/>
      <c r="O113" s="19"/>
      <c r="P113" s="19">
        <v>38.29</v>
      </c>
      <c r="Q113" s="19"/>
      <c r="R113" s="19"/>
      <c r="S113" s="19"/>
      <c r="T113" s="6">
        <v>38.29</v>
      </c>
    </row>
    <row r="114" spans="1:20" ht="78.75">
      <c r="A114" s="25"/>
      <c r="B114" s="40" t="s">
        <v>15</v>
      </c>
      <c r="C114" s="42">
        <f>D114+E114+F114+G114+H115+I115+J115</f>
        <v>290600276</v>
      </c>
      <c r="D114" s="42">
        <v>11412644</v>
      </c>
      <c r="E114" s="42">
        <v>40949976</v>
      </c>
      <c r="F114" s="43">
        <v>126664299</v>
      </c>
      <c r="G114" s="42">
        <f>12924711+98648646</f>
        <v>111573357</v>
      </c>
      <c r="H114" s="43"/>
      <c r="I114" s="43"/>
      <c r="J114" s="43"/>
      <c r="K114" s="33"/>
      <c r="L114" s="4" t="s">
        <v>73</v>
      </c>
      <c r="M114" s="19"/>
      <c r="N114" s="19"/>
      <c r="O114" s="19"/>
      <c r="P114" s="19">
        <v>320.39</v>
      </c>
      <c r="Q114" s="19"/>
      <c r="R114" s="19"/>
      <c r="S114" s="19"/>
      <c r="T114" s="6">
        <v>320.39</v>
      </c>
    </row>
    <row r="115" spans="1:20" ht="66">
      <c r="A115" s="25"/>
      <c r="B115" s="40"/>
      <c r="C115" s="42"/>
      <c r="D115" s="42"/>
      <c r="E115" s="42"/>
      <c r="F115" s="43"/>
      <c r="G115" s="42"/>
      <c r="H115" s="43"/>
      <c r="I115" s="43"/>
      <c r="J115" s="43"/>
      <c r="K115" s="33"/>
      <c r="L115" s="4" t="s">
        <v>97</v>
      </c>
      <c r="M115" s="19"/>
      <c r="N115" s="19"/>
      <c r="O115" s="19"/>
      <c r="P115" s="19">
        <v>0.5</v>
      </c>
      <c r="Q115" s="19"/>
      <c r="R115" s="19"/>
      <c r="S115" s="19"/>
      <c r="T115" s="6">
        <v>0.5</v>
      </c>
    </row>
    <row r="116" spans="1:20" ht="92.25">
      <c r="A116" s="25"/>
      <c r="B116" s="40"/>
      <c r="C116" s="42"/>
      <c r="D116" s="42"/>
      <c r="E116" s="42"/>
      <c r="F116" s="43"/>
      <c r="G116" s="42"/>
      <c r="H116" s="43"/>
      <c r="I116" s="43"/>
      <c r="J116" s="43"/>
      <c r="K116" s="33"/>
      <c r="L116" s="4" t="s">
        <v>91</v>
      </c>
      <c r="M116" s="19"/>
      <c r="N116" s="19"/>
      <c r="O116" s="19"/>
      <c r="P116" s="19">
        <v>0.2</v>
      </c>
      <c r="Q116" s="19"/>
      <c r="R116" s="19"/>
      <c r="S116" s="19"/>
      <c r="T116" s="6">
        <v>0.2</v>
      </c>
    </row>
    <row r="117" spans="1:20" ht="66">
      <c r="A117" s="25"/>
      <c r="B117" s="40"/>
      <c r="C117" s="42"/>
      <c r="D117" s="42"/>
      <c r="E117" s="42"/>
      <c r="F117" s="43"/>
      <c r="G117" s="42"/>
      <c r="H117" s="43"/>
      <c r="I117" s="43"/>
      <c r="J117" s="43"/>
      <c r="K117" s="33"/>
      <c r="L117" s="4" t="s">
        <v>89</v>
      </c>
      <c r="M117" s="19"/>
      <c r="N117" s="19"/>
      <c r="O117" s="19"/>
      <c r="P117" s="19">
        <v>0.4</v>
      </c>
      <c r="Q117" s="19"/>
      <c r="R117" s="19"/>
      <c r="S117" s="19"/>
      <c r="T117" s="6">
        <v>0.4</v>
      </c>
    </row>
    <row r="118" spans="1:20" ht="79.5" customHeight="1">
      <c r="A118" s="25"/>
      <c r="B118" s="40"/>
      <c r="C118" s="42"/>
      <c r="D118" s="42"/>
      <c r="E118" s="42"/>
      <c r="F118" s="43"/>
      <c r="G118" s="42"/>
      <c r="H118" s="43"/>
      <c r="I118" s="43"/>
      <c r="J118" s="43"/>
      <c r="K118" s="33"/>
      <c r="L118" s="4" t="s">
        <v>90</v>
      </c>
      <c r="M118" s="19"/>
      <c r="N118" s="19"/>
      <c r="O118" s="19"/>
      <c r="P118" s="19">
        <v>0.3</v>
      </c>
      <c r="Q118" s="19"/>
      <c r="R118" s="19"/>
      <c r="S118" s="19"/>
      <c r="T118" s="6">
        <v>0.3</v>
      </c>
    </row>
    <row r="119" spans="1:20" ht="180" customHeight="1">
      <c r="A119" s="25" t="s">
        <v>103</v>
      </c>
      <c r="B119" s="2" t="s">
        <v>38</v>
      </c>
      <c r="C119" s="6">
        <f aca="true" t="shared" si="38" ref="C119:J119">C120+C121</f>
        <v>40544000</v>
      </c>
      <c r="D119" s="6">
        <f t="shared" si="38"/>
        <v>0</v>
      </c>
      <c r="E119" s="6">
        <f t="shared" si="38"/>
        <v>40544000</v>
      </c>
      <c r="F119" s="6">
        <f t="shared" si="38"/>
        <v>0</v>
      </c>
      <c r="G119" s="6">
        <f t="shared" si="38"/>
        <v>0</v>
      </c>
      <c r="H119" s="6">
        <f t="shared" si="38"/>
        <v>0</v>
      </c>
      <c r="I119" s="6">
        <f t="shared" si="38"/>
        <v>0</v>
      </c>
      <c r="J119" s="6">
        <f t="shared" si="38"/>
        <v>0</v>
      </c>
      <c r="K119" s="33" t="s">
        <v>14</v>
      </c>
      <c r="L119" s="4" t="s">
        <v>104</v>
      </c>
      <c r="M119" s="19"/>
      <c r="N119" s="19">
        <v>128.284</v>
      </c>
      <c r="O119" s="24"/>
      <c r="P119" s="24"/>
      <c r="Q119" s="24"/>
      <c r="R119" s="24"/>
      <c r="S119" s="24"/>
      <c r="T119" s="6">
        <v>128.28</v>
      </c>
    </row>
    <row r="120" spans="1:20" ht="78.75">
      <c r="A120" s="25"/>
      <c r="B120" s="2" t="s">
        <v>63</v>
      </c>
      <c r="C120" s="12">
        <f>D120+E120+F120+G120+H120+I120+J120</f>
        <v>36489000</v>
      </c>
      <c r="D120" s="6"/>
      <c r="E120" s="12">
        <v>36489000</v>
      </c>
      <c r="F120" s="6"/>
      <c r="G120" s="6"/>
      <c r="H120" s="6"/>
      <c r="I120" s="6"/>
      <c r="J120" s="6"/>
      <c r="K120" s="33"/>
      <c r="L120" s="4" t="s">
        <v>105</v>
      </c>
      <c r="M120" s="19"/>
      <c r="N120" s="19">
        <v>35</v>
      </c>
      <c r="O120" s="19"/>
      <c r="P120" s="19"/>
      <c r="Q120" s="19"/>
      <c r="R120" s="19"/>
      <c r="S120" s="19"/>
      <c r="T120" s="6">
        <v>35</v>
      </c>
    </row>
    <row r="121" spans="1:20" ht="66">
      <c r="A121" s="25"/>
      <c r="B121" s="2" t="s">
        <v>15</v>
      </c>
      <c r="C121" s="12">
        <f>D121+E121+F121+G121+H121+I121+J121</f>
        <v>4055000</v>
      </c>
      <c r="D121" s="6"/>
      <c r="E121" s="12">
        <v>4055000</v>
      </c>
      <c r="F121" s="6"/>
      <c r="G121" s="6"/>
      <c r="H121" s="6"/>
      <c r="I121" s="6"/>
      <c r="J121" s="6"/>
      <c r="K121" s="33"/>
      <c r="L121" s="4" t="s">
        <v>97</v>
      </c>
      <c r="M121" s="19"/>
      <c r="N121" s="19">
        <v>1.7</v>
      </c>
      <c r="O121" s="19"/>
      <c r="P121" s="19"/>
      <c r="Q121" s="19"/>
      <c r="R121" s="19"/>
      <c r="S121" s="19"/>
      <c r="T121" s="6">
        <v>1.7</v>
      </c>
    </row>
    <row r="122" spans="1:20" ht="171" customHeight="1">
      <c r="A122" s="36" t="s">
        <v>106</v>
      </c>
      <c r="B122" s="2" t="s">
        <v>38</v>
      </c>
      <c r="C122" s="6">
        <f aca="true" t="shared" si="39" ref="C122:J122">C123+C124</f>
        <v>477600000</v>
      </c>
      <c r="D122" s="6">
        <f t="shared" si="39"/>
        <v>0</v>
      </c>
      <c r="E122" s="6">
        <f t="shared" si="39"/>
        <v>32731200</v>
      </c>
      <c r="F122" s="6">
        <f t="shared" si="39"/>
        <v>0</v>
      </c>
      <c r="G122" s="6">
        <f t="shared" si="39"/>
        <v>444868800</v>
      </c>
      <c r="H122" s="6">
        <f t="shared" si="39"/>
        <v>0</v>
      </c>
      <c r="I122" s="6">
        <f t="shared" si="39"/>
        <v>0</v>
      </c>
      <c r="J122" s="6">
        <f t="shared" si="39"/>
        <v>0</v>
      </c>
      <c r="K122" s="33" t="s">
        <v>14</v>
      </c>
      <c r="L122" s="4" t="s">
        <v>87</v>
      </c>
      <c r="M122" s="19"/>
      <c r="N122" s="19"/>
      <c r="O122" s="19"/>
      <c r="P122" s="19">
        <v>250</v>
      </c>
      <c r="Q122" s="19"/>
      <c r="R122" s="19"/>
      <c r="S122" s="19"/>
      <c r="T122" s="6">
        <v>250</v>
      </c>
    </row>
    <row r="123" spans="1:20" ht="78.75">
      <c r="A123" s="36"/>
      <c r="B123" s="2" t="s">
        <v>63</v>
      </c>
      <c r="C123" s="6">
        <f>D123+E123+F123+G123+H123+I123+J123</f>
        <v>400381920</v>
      </c>
      <c r="D123" s="6"/>
      <c r="E123" s="6"/>
      <c r="F123" s="6"/>
      <c r="G123" s="6">
        <v>400381920</v>
      </c>
      <c r="H123" s="6"/>
      <c r="I123" s="6"/>
      <c r="J123" s="6"/>
      <c r="K123" s="33"/>
      <c r="L123" s="4" t="s">
        <v>64</v>
      </c>
      <c r="M123" s="10"/>
      <c r="N123" s="19"/>
      <c r="O123" s="19"/>
      <c r="P123" s="19">
        <v>225.225</v>
      </c>
      <c r="Q123" s="19"/>
      <c r="R123" s="19"/>
      <c r="S123" s="19"/>
      <c r="T123" s="6">
        <v>225.23</v>
      </c>
    </row>
    <row r="124" spans="1:20" ht="66">
      <c r="A124" s="36"/>
      <c r="B124" s="40" t="s">
        <v>15</v>
      </c>
      <c r="C124" s="43">
        <f>D124+E124+F124+G124+H124+I124+J124</f>
        <v>77218080</v>
      </c>
      <c r="D124" s="43"/>
      <c r="E124" s="43">
        <v>32731200</v>
      </c>
      <c r="F124" s="43"/>
      <c r="G124" s="43">
        <v>44486880</v>
      </c>
      <c r="H124" s="43"/>
      <c r="I124" s="43"/>
      <c r="J124" s="43"/>
      <c r="K124" s="33"/>
      <c r="L124" s="4" t="s">
        <v>107</v>
      </c>
      <c r="M124" s="10"/>
      <c r="N124" s="19"/>
      <c r="O124" s="19"/>
      <c r="P124" s="19">
        <v>0.85</v>
      </c>
      <c r="Q124" s="19"/>
      <c r="R124" s="19"/>
      <c r="S124" s="19"/>
      <c r="T124" s="6">
        <v>0.85</v>
      </c>
    </row>
    <row r="125" spans="1:20" ht="78.75">
      <c r="A125" s="36"/>
      <c r="B125" s="40"/>
      <c r="C125" s="43"/>
      <c r="D125" s="43"/>
      <c r="E125" s="43"/>
      <c r="F125" s="43"/>
      <c r="G125" s="43"/>
      <c r="H125" s="43"/>
      <c r="I125" s="43"/>
      <c r="J125" s="43"/>
      <c r="K125" s="33"/>
      <c r="L125" s="4" t="s">
        <v>109</v>
      </c>
      <c r="M125" s="10"/>
      <c r="N125" s="19"/>
      <c r="O125" s="19"/>
      <c r="P125" s="19">
        <v>0.7</v>
      </c>
      <c r="Q125" s="19"/>
      <c r="R125" s="19"/>
      <c r="S125" s="19"/>
      <c r="T125" s="6">
        <v>0.7</v>
      </c>
    </row>
    <row r="126" spans="1:20" ht="198">
      <c r="A126" s="36" t="s">
        <v>110</v>
      </c>
      <c r="B126" s="2" t="s">
        <v>38</v>
      </c>
      <c r="C126" s="6">
        <f aca="true" t="shared" si="40" ref="C126:J126">C127+C128</f>
        <v>215000000</v>
      </c>
      <c r="D126" s="6">
        <f t="shared" si="40"/>
        <v>0</v>
      </c>
      <c r="E126" s="6">
        <f t="shared" si="40"/>
        <v>0</v>
      </c>
      <c r="F126" s="6">
        <f t="shared" si="40"/>
        <v>0</v>
      </c>
      <c r="G126" s="6">
        <f t="shared" si="40"/>
        <v>215000000</v>
      </c>
      <c r="H126" s="6">
        <f t="shared" si="40"/>
        <v>0</v>
      </c>
      <c r="I126" s="6">
        <f t="shared" si="40"/>
        <v>0</v>
      </c>
      <c r="J126" s="6">
        <f t="shared" si="40"/>
        <v>0</v>
      </c>
      <c r="K126" s="33" t="s">
        <v>14</v>
      </c>
      <c r="L126" s="4" t="s">
        <v>111</v>
      </c>
      <c r="M126" s="19"/>
      <c r="N126" s="19"/>
      <c r="O126" s="19"/>
      <c r="P126" s="19">
        <v>15600</v>
      </c>
      <c r="Q126" s="19"/>
      <c r="R126" s="19"/>
      <c r="S126" s="19"/>
      <c r="T126" s="6">
        <v>15600</v>
      </c>
    </row>
    <row r="127" spans="1:20" ht="78.75">
      <c r="A127" s="36"/>
      <c r="B127" s="2" t="s">
        <v>63</v>
      </c>
      <c r="C127" s="6">
        <f>D127+E127+F127+G127+H127+I127+J127</f>
        <v>100000000</v>
      </c>
      <c r="D127" s="6"/>
      <c r="E127" s="6"/>
      <c r="F127" s="6"/>
      <c r="G127" s="6">
        <v>100000000</v>
      </c>
      <c r="H127" s="6"/>
      <c r="I127" s="6"/>
      <c r="J127" s="6"/>
      <c r="K127" s="33"/>
      <c r="L127" s="4" t="s">
        <v>100</v>
      </c>
      <c r="M127" s="19"/>
      <c r="N127" s="19"/>
      <c r="O127" s="19"/>
      <c r="P127" s="19">
        <v>248.9</v>
      </c>
      <c r="Q127" s="19"/>
      <c r="R127" s="19"/>
      <c r="S127" s="19"/>
      <c r="T127" s="6">
        <v>248.9</v>
      </c>
    </row>
    <row r="128" spans="1:20" ht="66">
      <c r="A128" s="36"/>
      <c r="B128" s="40" t="s">
        <v>15</v>
      </c>
      <c r="C128" s="43">
        <f>D128+E128+F128+G128+H128+I128+J128</f>
        <v>115000000</v>
      </c>
      <c r="D128" s="43"/>
      <c r="E128" s="43"/>
      <c r="F128" s="43"/>
      <c r="G128" s="43">
        <v>115000000</v>
      </c>
      <c r="H128" s="43"/>
      <c r="I128" s="43"/>
      <c r="J128" s="43"/>
      <c r="K128" s="33"/>
      <c r="L128" s="4" t="s">
        <v>97</v>
      </c>
      <c r="M128" s="19"/>
      <c r="N128" s="19"/>
      <c r="O128" s="19"/>
      <c r="P128" s="19">
        <v>0.8</v>
      </c>
      <c r="Q128" s="19"/>
      <c r="R128" s="19"/>
      <c r="S128" s="19"/>
      <c r="T128" s="6">
        <v>0.8</v>
      </c>
    </row>
    <row r="129" spans="1:20" ht="78.75">
      <c r="A129" s="36"/>
      <c r="B129" s="40"/>
      <c r="C129" s="43"/>
      <c r="D129" s="43"/>
      <c r="E129" s="43"/>
      <c r="F129" s="43"/>
      <c r="G129" s="43"/>
      <c r="H129" s="43"/>
      <c r="I129" s="43"/>
      <c r="J129" s="43"/>
      <c r="K129" s="33"/>
      <c r="L129" s="4" t="s">
        <v>112</v>
      </c>
      <c r="M129" s="19"/>
      <c r="N129" s="19"/>
      <c r="O129" s="19"/>
      <c r="P129" s="19">
        <v>0.6</v>
      </c>
      <c r="Q129" s="19"/>
      <c r="R129" s="19"/>
      <c r="S129" s="19"/>
      <c r="T129" s="6">
        <v>0.6</v>
      </c>
    </row>
    <row r="130" spans="1:20" ht="66">
      <c r="A130" s="36"/>
      <c r="B130" s="40"/>
      <c r="C130" s="43"/>
      <c r="D130" s="43"/>
      <c r="E130" s="43"/>
      <c r="F130" s="43"/>
      <c r="G130" s="43"/>
      <c r="H130" s="43"/>
      <c r="I130" s="43"/>
      <c r="J130" s="43"/>
      <c r="K130" s="33"/>
      <c r="L130" s="4" t="s">
        <v>113</v>
      </c>
      <c r="M130" s="19"/>
      <c r="N130" s="19"/>
      <c r="O130" s="19"/>
      <c r="P130" s="6">
        <v>0.8</v>
      </c>
      <c r="Q130" s="19"/>
      <c r="R130" s="19"/>
      <c r="S130" s="19"/>
      <c r="T130" s="6">
        <v>0.8</v>
      </c>
    </row>
    <row r="131" spans="1:20" ht="15.75" customHeight="1">
      <c r="A131" s="36" t="s">
        <v>114</v>
      </c>
      <c r="B131" s="2" t="s">
        <v>38</v>
      </c>
      <c r="C131" s="6">
        <f aca="true" t="shared" si="41" ref="C131:J131">C132+C133</f>
        <v>215000000</v>
      </c>
      <c r="D131" s="6">
        <f t="shared" si="41"/>
        <v>0</v>
      </c>
      <c r="E131" s="6">
        <f t="shared" si="41"/>
        <v>0</v>
      </c>
      <c r="F131" s="6">
        <f t="shared" si="41"/>
        <v>0</v>
      </c>
      <c r="G131" s="6">
        <f t="shared" si="41"/>
        <v>215000000</v>
      </c>
      <c r="H131" s="6">
        <f t="shared" si="41"/>
        <v>0</v>
      </c>
      <c r="I131" s="6">
        <f t="shared" si="41"/>
        <v>0</v>
      </c>
      <c r="J131" s="6">
        <f t="shared" si="41"/>
        <v>0</v>
      </c>
      <c r="K131" s="33" t="s">
        <v>14</v>
      </c>
      <c r="L131" s="26" t="s">
        <v>109</v>
      </c>
      <c r="M131" s="44"/>
      <c r="N131" s="44"/>
      <c r="O131" s="44"/>
      <c r="P131" s="44">
        <v>1.5</v>
      </c>
      <c r="Q131" s="44"/>
      <c r="R131" s="44"/>
      <c r="S131" s="44"/>
      <c r="T131" s="45">
        <v>1.5</v>
      </c>
    </row>
    <row r="132" spans="1:20" ht="66">
      <c r="A132" s="36"/>
      <c r="B132" s="2" t="s">
        <v>75</v>
      </c>
      <c r="C132" s="6">
        <f>D132+E132+F132+G132+H132+I132+J132</f>
        <v>100000000</v>
      </c>
      <c r="D132" s="6"/>
      <c r="E132" s="6"/>
      <c r="F132" s="6"/>
      <c r="G132" s="6">
        <v>100000000</v>
      </c>
      <c r="H132" s="6"/>
      <c r="I132" s="6"/>
      <c r="J132" s="6"/>
      <c r="K132" s="33"/>
      <c r="L132" s="26"/>
      <c r="M132" s="44"/>
      <c r="N132" s="44"/>
      <c r="O132" s="44"/>
      <c r="P132" s="44"/>
      <c r="Q132" s="44"/>
      <c r="R132" s="44"/>
      <c r="S132" s="44"/>
      <c r="T132" s="46"/>
    </row>
    <row r="133" spans="1:20" ht="39">
      <c r="A133" s="36"/>
      <c r="B133" s="2" t="s">
        <v>15</v>
      </c>
      <c r="C133" s="6">
        <f>D133+E133+F133+G133+H133+I133+J133</f>
        <v>115000000</v>
      </c>
      <c r="D133" s="6"/>
      <c r="E133" s="6"/>
      <c r="F133" s="6"/>
      <c r="G133" s="6">
        <v>115000000</v>
      </c>
      <c r="H133" s="6"/>
      <c r="I133" s="6"/>
      <c r="J133" s="6"/>
      <c r="K133" s="33"/>
      <c r="L133" s="26"/>
      <c r="M133" s="44"/>
      <c r="N133" s="44"/>
      <c r="O133" s="44"/>
      <c r="P133" s="44"/>
      <c r="Q133" s="44"/>
      <c r="R133" s="44"/>
      <c r="S133" s="44"/>
      <c r="T133" s="47"/>
    </row>
    <row r="134" spans="1:20" ht="181.5" customHeight="1">
      <c r="A134" s="25" t="s">
        <v>46</v>
      </c>
      <c r="B134" s="2" t="s">
        <v>38</v>
      </c>
      <c r="C134" s="6">
        <f aca="true" t="shared" si="42" ref="C134:J134">C135+C136</f>
        <v>15000000</v>
      </c>
      <c r="D134" s="6">
        <f t="shared" si="42"/>
        <v>0</v>
      </c>
      <c r="E134" s="6">
        <f t="shared" si="42"/>
        <v>0</v>
      </c>
      <c r="F134" s="6">
        <f t="shared" si="42"/>
        <v>0</v>
      </c>
      <c r="G134" s="6">
        <f t="shared" si="42"/>
        <v>0</v>
      </c>
      <c r="H134" s="6">
        <f t="shared" si="42"/>
        <v>15000000</v>
      </c>
      <c r="I134" s="6">
        <f t="shared" si="42"/>
        <v>0</v>
      </c>
      <c r="J134" s="6">
        <f t="shared" si="42"/>
        <v>0</v>
      </c>
      <c r="K134" s="33" t="s">
        <v>14</v>
      </c>
      <c r="L134" s="4" t="s">
        <v>115</v>
      </c>
      <c r="M134" s="19"/>
      <c r="N134" s="19"/>
      <c r="O134" s="19"/>
      <c r="P134" s="19"/>
      <c r="Q134" s="19"/>
      <c r="R134" s="19"/>
      <c r="S134" s="19">
        <v>467</v>
      </c>
      <c r="T134" s="6">
        <v>467</v>
      </c>
    </row>
    <row r="135" spans="1:20" ht="78.75">
      <c r="A135" s="25"/>
      <c r="B135" s="2" t="s">
        <v>63</v>
      </c>
      <c r="C135" s="6">
        <f>D135+E135+F135+G135+H135+I135+J135</f>
        <v>13500000</v>
      </c>
      <c r="D135" s="6"/>
      <c r="E135" s="6"/>
      <c r="F135" s="6"/>
      <c r="G135" s="6"/>
      <c r="H135" s="6">
        <v>13500000</v>
      </c>
      <c r="I135" s="6"/>
      <c r="J135" s="6"/>
      <c r="K135" s="33"/>
      <c r="L135" s="4" t="s">
        <v>64</v>
      </c>
      <c r="M135" s="19"/>
      <c r="N135" s="19"/>
      <c r="O135" s="19"/>
      <c r="P135" s="19"/>
      <c r="Q135" s="19"/>
      <c r="R135" s="19"/>
      <c r="S135" s="19">
        <v>266.2</v>
      </c>
      <c r="T135" s="6">
        <v>266.2</v>
      </c>
    </row>
    <row r="136" spans="1:20" ht="66">
      <c r="A136" s="25"/>
      <c r="B136" s="40" t="s">
        <v>15</v>
      </c>
      <c r="C136" s="43">
        <f>D136+E136+F136+G136+H136+I136+J136</f>
        <v>1500000</v>
      </c>
      <c r="D136" s="43"/>
      <c r="E136" s="43"/>
      <c r="F136" s="43"/>
      <c r="G136" s="43"/>
      <c r="H136" s="43">
        <v>1500000</v>
      </c>
      <c r="I136" s="43"/>
      <c r="J136" s="43"/>
      <c r="K136" s="33"/>
      <c r="L136" s="4" t="s">
        <v>97</v>
      </c>
      <c r="M136" s="19"/>
      <c r="N136" s="19"/>
      <c r="O136" s="19"/>
      <c r="P136" s="19"/>
      <c r="Q136" s="19"/>
      <c r="R136" s="19"/>
      <c r="S136" s="19">
        <v>1.4</v>
      </c>
      <c r="T136" s="6">
        <v>1.4</v>
      </c>
    </row>
    <row r="137" spans="1:20" ht="92.25">
      <c r="A137" s="25"/>
      <c r="B137" s="40"/>
      <c r="C137" s="43"/>
      <c r="D137" s="43"/>
      <c r="E137" s="43"/>
      <c r="F137" s="43"/>
      <c r="G137" s="43"/>
      <c r="H137" s="43"/>
      <c r="I137" s="43"/>
      <c r="J137" s="43"/>
      <c r="K137" s="33"/>
      <c r="L137" s="4" t="s">
        <v>108</v>
      </c>
      <c r="M137" s="19"/>
      <c r="N137" s="19"/>
      <c r="O137" s="19"/>
      <c r="P137" s="19"/>
      <c r="Q137" s="19"/>
      <c r="R137" s="19"/>
      <c r="S137" s="19">
        <v>0.9</v>
      </c>
      <c r="T137" s="6">
        <v>0.9</v>
      </c>
    </row>
    <row r="138" spans="1:20" ht="82.5" customHeight="1">
      <c r="A138" s="25"/>
      <c r="B138" s="40"/>
      <c r="C138" s="43"/>
      <c r="D138" s="43"/>
      <c r="E138" s="43"/>
      <c r="F138" s="43"/>
      <c r="G138" s="43"/>
      <c r="H138" s="43"/>
      <c r="I138" s="43"/>
      <c r="J138" s="43"/>
      <c r="K138" s="33"/>
      <c r="L138" s="4" t="s">
        <v>90</v>
      </c>
      <c r="M138" s="19"/>
      <c r="N138" s="19"/>
      <c r="O138" s="19"/>
      <c r="P138" s="19"/>
      <c r="Q138" s="19"/>
      <c r="R138" s="19"/>
      <c r="S138" s="19">
        <v>0.7</v>
      </c>
      <c r="T138" s="6">
        <v>0.7</v>
      </c>
    </row>
    <row r="139" spans="1:20" ht="26.25">
      <c r="A139" s="36" t="s">
        <v>116</v>
      </c>
      <c r="B139" s="2" t="s">
        <v>38</v>
      </c>
      <c r="C139" s="6">
        <f aca="true" t="shared" si="43" ref="C139:J139">C140+C141</f>
        <v>186000000</v>
      </c>
      <c r="D139" s="6">
        <f t="shared" si="43"/>
        <v>0</v>
      </c>
      <c r="E139" s="6">
        <f t="shared" si="43"/>
        <v>0</v>
      </c>
      <c r="F139" s="6">
        <f t="shared" si="43"/>
        <v>0</v>
      </c>
      <c r="G139" s="6">
        <f t="shared" si="43"/>
        <v>0</v>
      </c>
      <c r="H139" s="6">
        <f t="shared" si="43"/>
        <v>0</v>
      </c>
      <c r="I139" s="6">
        <f t="shared" si="43"/>
        <v>186000000</v>
      </c>
      <c r="J139" s="6">
        <f t="shared" si="43"/>
        <v>0</v>
      </c>
      <c r="K139" s="33" t="s">
        <v>14</v>
      </c>
      <c r="L139" s="26" t="s">
        <v>108</v>
      </c>
      <c r="M139" s="44"/>
      <c r="N139" s="44"/>
      <c r="O139" s="44"/>
      <c r="P139" s="44"/>
      <c r="Q139" s="44"/>
      <c r="R139" s="44">
        <v>0.2</v>
      </c>
      <c r="S139" s="44"/>
      <c r="T139" s="45">
        <v>0.2</v>
      </c>
    </row>
    <row r="140" spans="1:20" ht="66">
      <c r="A140" s="36"/>
      <c r="B140" s="2" t="s">
        <v>63</v>
      </c>
      <c r="C140" s="6">
        <f>D140+E140+F140+G140+H140+I140+J140</f>
        <v>167400000</v>
      </c>
      <c r="D140" s="6"/>
      <c r="E140" s="6"/>
      <c r="F140" s="6"/>
      <c r="G140" s="6"/>
      <c r="H140" s="6"/>
      <c r="I140" s="6">
        <v>167400000</v>
      </c>
      <c r="J140" s="6"/>
      <c r="K140" s="33"/>
      <c r="L140" s="26"/>
      <c r="M140" s="44"/>
      <c r="N140" s="44"/>
      <c r="O140" s="44"/>
      <c r="P140" s="44"/>
      <c r="Q140" s="44"/>
      <c r="R140" s="44"/>
      <c r="S140" s="44"/>
      <c r="T140" s="46"/>
    </row>
    <row r="141" spans="1:20" ht="30" customHeight="1">
      <c r="A141" s="36"/>
      <c r="B141" s="2" t="s">
        <v>15</v>
      </c>
      <c r="C141" s="6">
        <f>D141+E141+F141+G141+H141+I141+J141</f>
        <v>18600000</v>
      </c>
      <c r="D141" s="6"/>
      <c r="E141" s="6"/>
      <c r="F141" s="6"/>
      <c r="G141" s="6"/>
      <c r="H141" s="6"/>
      <c r="I141" s="6">
        <v>18600000</v>
      </c>
      <c r="J141" s="6"/>
      <c r="K141" s="33"/>
      <c r="L141" s="26"/>
      <c r="M141" s="44"/>
      <c r="N141" s="44"/>
      <c r="O141" s="44"/>
      <c r="P141" s="44"/>
      <c r="Q141" s="44"/>
      <c r="R141" s="44"/>
      <c r="S141" s="44"/>
      <c r="T141" s="47"/>
    </row>
    <row r="142" spans="1:20" ht="168" customHeight="1">
      <c r="A142" s="25" t="s">
        <v>117</v>
      </c>
      <c r="B142" s="2" t="s">
        <v>38</v>
      </c>
      <c r="C142" s="6">
        <f aca="true" t="shared" si="44" ref="C142:J142">C143+C144</f>
        <v>70000000</v>
      </c>
      <c r="D142" s="6">
        <f t="shared" si="44"/>
        <v>0</v>
      </c>
      <c r="E142" s="6">
        <f t="shared" si="44"/>
        <v>0</v>
      </c>
      <c r="F142" s="6">
        <f t="shared" si="44"/>
        <v>0</v>
      </c>
      <c r="G142" s="6">
        <f t="shared" si="44"/>
        <v>0</v>
      </c>
      <c r="H142" s="6">
        <f t="shared" si="44"/>
        <v>0</v>
      </c>
      <c r="I142" s="6">
        <f t="shared" si="44"/>
        <v>0</v>
      </c>
      <c r="J142" s="6">
        <f t="shared" si="44"/>
        <v>70000000</v>
      </c>
      <c r="K142" s="33" t="s">
        <v>14</v>
      </c>
      <c r="L142" s="4" t="s">
        <v>118</v>
      </c>
      <c r="M142" s="19"/>
      <c r="N142" s="19"/>
      <c r="O142" s="19"/>
      <c r="P142" s="19"/>
      <c r="Q142" s="19"/>
      <c r="R142" s="19"/>
      <c r="S142" s="19">
        <v>108</v>
      </c>
      <c r="T142" s="6">
        <v>108</v>
      </c>
    </row>
    <row r="143" spans="1:20" ht="78.75">
      <c r="A143" s="25"/>
      <c r="B143" s="2" t="s">
        <v>63</v>
      </c>
      <c r="C143" s="6">
        <f>D143+E143+F143+G143+H143+I143+J143</f>
        <v>63000000</v>
      </c>
      <c r="D143" s="6"/>
      <c r="E143" s="6"/>
      <c r="F143" s="6"/>
      <c r="G143" s="6"/>
      <c r="H143" s="6"/>
      <c r="I143" s="6"/>
      <c r="J143" s="6">
        <v>63000000</v>
      </c>
      <c r="K143" s="33"/>
      <c r="L143" s="4" t="s">
        <v>64</v>
      </c>
      <c r="M143" s="19"/>
      <c r="N143" s="19"/>
      <c r="O143" s="19"/>
      <c r="P143" s="19"/>
      <c r="Q143" s="19"/>
      <c r="R143" s="19"/>
      <c r="S143" s="19">
        <v>155</v>
      </c>
      <c r="T143" s="6">
        <v>155</v>
      </c>
    </row>
    <row r="144" spans="1:20" ht="66">
      <c r="A144" s="25"/>
      <c r="B144" s="40" t="s">
        <v>15</v>
      </c>
      <c r="C144" s="43">
        <f>D144+E144+F144+G144+H144+I144+J144</f>
        <v>7000000</v>
      </c>
      <c r="D144" s="43"/>
      <c r="E144" s="43"/>
      <c r="F144" s="43"/>
      <c r="G144" s="43"/>
      <c r="H144" s="43"/>
      <c r="I144" s="43"/>
      <c r="J144" s="43">
        <v>7000000</v>
      </c>
      <c r="K144" s="33"/>
      <c r="L144" s="4" t="s">
        <v>97</v>
      </c>
      <c r="M144" s="19"/>
      <c r="N144" s="19"/>
      <c r="O144" s="19"/>
      <c r="P144" s="19"/>
      <c r="Q144" s="19"/>
      <c r="R144" s="19"/>
      <c r="S144" s="19">
        <v>1.2</v>
      </c>
      <c r="T144" s="6">
        <v>1.2</v>
      </c>
    </row>
    <row r="145" spans="1:20" ht="92.25">
      <c r="A145" s="25"/>
      <c r="B145" s="40"/>
      <c r="C145" s="43"/>
      <c r="D145" s="43"/>
      <c r="E145" s="43"/>
      <c r="F145" s="43"/>
      <c r="G145" s="43"/>
      <c r="H145" s="43"/>
      <c r="I145" s="43"/>
      <c r="J145" s="43"/>
      <c r="K145" s="33"/>
      <c r="L145" s="4" t="s">
        <v>119</v>
      </c>
      <c r="M145" s="19"/>
      <c r="N145" s="19"/>
      <c r="O145" s="19"/>
      <c r="P145" s="19"/>
      <c r="Q145" s="19"/>
      <c r="R145" s="19"/>
      <c r="S145" s="19">
        <v>0.9</v>
      </c>
      <c r="T145" s="6">
        <v>0.9</v>
      </c>
    </row>
    <row r="146" spans="1:20" ht="182.25" customHeight="1">
      <c r="A146" s="25" t="s">
        <v>120</v>
      </c>
      <c r="B146" s="2" t="s">
        <v>38</v>
      </c>
      <c r="C146" s="6">
        <f aca="true" t="shared" si="45" ref="C146:J146">C147+C148</f>
        <v>796100000</v>
      </c>
      <c r="D146" s="6">
        <f t="shared" si="45"/>
        <v>0</v>
      </c>
      <c r="E146" s="6">
        <f t="shared" si="45"/>
        <v>0</v>
      </c>
      <c r="F146" s="6">
        <f t="shared" si="45"/>
        <v>0</v>
      </c>
      <c r="G146" s="6">
        <f t="shared" si="45"/>
        <v>0</v>
      </c>
      <c r="H146" s="6">
        <f t="shared" si="45"/>
        <v>0</v>
      </c>
      <c r="I146" s="6">
        <f t="shared" si="45"/>
        <v>0</v>
      </c>
      <c r="J146" s="6">
        <f t="shared" si="45"/>
        <v>796100000</v>
      </c>
      <c r="K146" s="33" t="s">
        <v>14</v>
      </c>
      <c r="L146" s="4" t="s">
        <v>121</v>
      </c>
      <c r="M146" s="19"/>
      <c r="N146" s="19"/>
      <c r="O146" s="19"/>
      <c r="P146" s="19"/>
      <c r="Q146" s="19"/>
      <c r="R146" s="19"/>
      <c r="S146" s="19">
        <v>93.1</v>
      </c>
      <c r="T146" s="6">
        <v>93.1</v>
      </c>
    </row>
    <row r="147" spans="1:20" ht="78.75">
      <c r="A147" s="25"/>
      <c r="B147" s="2" t="s">
        <v>75</v>
      </c>
      <c r="C147" s="6">
        <f>D147+E147+F147+G147+H147+I147+J147</f>
        <v>377100000</v>
      </c>
      <c r="D147" s="6"/>
      <c r="E147" s="6"/>
      <c r="F147" s="6"/>
      <c r="G147" s="6"/>
      <c r="H147" s="6"/>
      <c r="I147" s="6"/>
      <c r="J147" s="6">
        <v>377100000</v>
      </c>
      <c r="K147" s="33"/>
      <c r="L147" s="4" t="s">
        <v>64</v>
      </c>
      <c r="M147" s="19"/>
      <c r="N147" s="19"/>
      <c r="O147" s="19"/>
      <c r="P147" s="19"/>
      <c r="Q147" s="19"/>
      <c r="R147" s="19"/>
      <c r="S147" s="19">
        <v>134.495</v>
      </c>
      <c r="T147" s="6">
        <v>134.5</v>
      </c>
    </row>
    <row r="148" spans="1:20" ht="66">
      <c r="A148" s="25"/>
      <c r="B148" s="40" t="s">
        <v>15</v>
      </c>
      <c r="C148" s="43">
        <f>D148+E148+F148+G148+H148+I148+J148</f>
        <v>419000000</v>
      </c>
      <c r="D148" s="43"/>
      <c r="E148" s="43"/>
      <c r="F148" s="43"/>
      <c r="G148" s="43"/>
      <c r="H148" s="43"/>
      <c r="I148" s="43"/>
      <c r="J148" s="43">
        <v>419000000</v>
      </c>
      <c r="K148" s="33"/>
      <c r="L148" s="4" t="s">
        <v>97</v>
      </c>
      <c r="M148" s="19"/>
      <c r="N148" s="19"/>
      <c r="O148" s="19"/>
      <c r="P148" s="19"/>
      <c r="Q148" s="19"/>
      <c r="R148" s="19"/>
      <c r="S148" s="19">
        <v>1.8</v>
      </c>
      <c r="T148" s="6">
        <v>1.8</v>
      </c>
    </row>
    <row r="149" spans="1:20" ht="92.25">
      <c r="A149" s="25"/>
      <c r="B149" s="40"/>
      <c r="C149" s="43"/>
      <c r="D149" s="43"/>
      <c r="E149" s="43"/>
      <c r="F149" s="43"/>
      <c r="G149" s="43"/>
      <c r="H149" s="43"/>
      <c r="I149" s="43"/>
      <c r="J149" s="43"/>
      <c r="K149" s="33"/>
      <c r="L149" s="4" t="s">
        <v>119</v>
      </c>
      <c r="M149" s="19"/>
      <c r="N149" s="19"/>
      <c r="O149" s="19"/>
      <c r="P149" s="19"/>
      <c r="Q149" s="19"/>
      <c r="R149" s="19"/>
      <c r="S149" s="19">
        <v>1.4</v>
      </c>
      <c r="T149" s="6">
        <v>1.4</v>
      </c>
    </row>
    <row r="150" spans="1:20" ht="78.75">
      <c r="A150" s="25"/>
      <c r="B150" s="40"/>
      <c r="C150" s="43"/>
      <c r="D150" s="43"/>
      <c r="E150" s="43"/>
      <c r="F150" s="43"/>
      <c r="G150" s="43"/>
      <c r="H150" s="43"/>
      <c r="I150" s="43"/>
      <c r="J150" s="43"/>
      <c r="K150" s="33"/>
      <c r="L150" s="4" t="s">
        <v>92</v>
      </c>
      <c r="M150" s="19"/>
      <c r="N150" s="19"/>
      <c r="O150" s="19"/>
      <c r="P150" s="19"/>
      <c r="Q150" s="19"/>
      <c r="R150" s="19"/>
      <c r="S150" s="19">
        <v>1.6</v>
      </c>
      <c r="T150" s="6">
        <v>1.6</v>
      </c>
    </row>
    <row r="151" spans="1:20" ht="170.25" customHeight="1">
      <c r="A151" s="25" t="s">
        <v>122</v>
      </c>
      <c r="B151" s="2" t="s">
        <v>38</v>
      </c>
      <c r="C151" s="6">
        <f aca="true" t="shared" si="46" ref="C151:J151">C152+C153</f>
        <v>85000000</v>
      </c>
      <c r="D151" s="6">
        <f t="shared" si="46"/>
        <v>0</v>
      </c>
      <c r="E151" s="6">
        <f t="shared" si="46"/>
        <v>0</v>
      </c>
      <c r="F151" s="6">
        <f t="shared" si="46"/>
        <v>0</v>
      </c>
      <c r="G151" s="6">
        <f t="shared" si="46"/>
        <v>0</v>
      </c>
      <c r="H151" s="6">
        <f t="shared" si="46"/>
        <v>0</v>
      </c>
      <c r="I151" s="6">
        <f t="shared" si="46"/>
        <v>0</v>
      </c>
      <c r="J151" s="6">
        <f t="shared" si="46"/>
        <v>85000000</v>
      </c>
      <c r="K151" s="33" t="s">
        <v>14</v>
      </c>
      <c r="L151" s="4" t="s">
        <v>87</v>
      </c>
      <c r="M151" s="19"/>
      <c r="N151" s="19"/>
      <c r="O151" s="19"/>
      <c r="P151" s="19"/>
      <c r="Q151" s="19"/>
      <c r="R151" s="19"/>
      <c r="S151" s="19">
        <v>165</v>
      </c>
      <c r="T151" s="6">
        <v>165</v>
      </c>
    </row>
    <row r="152" spans="1:20" ht="78.75">
      <c r="A152" s="25"/>
      <c r="B152" s="2" t="s">
        <v>75</v>
      </c>
      <c r="C152" s="6">
        <f>D152+E152+F152+G152+H152+I152+J152</f>
        <v>76500000</v>
      </c>
      <c r="D152" s="6"/>
      <c r="E152" s="6"/>
      <c r="F152" s="6"/>
      <c r="G152" s="6"/>
      <c r="H152" s="6"/>
      <c r="I152" s="6"/>
      <c r="J152" s="6">
        <v>76500000</v>
      </c>
      <c r="K152" s="33"/>
      <c r="L152" s="4" t="s">
        <v>123</v>
      </c>
      <c r="M152" s="19"/>
      <c r="N152" s="19"/>
      <c r="O152" s="19"/>
      <c r="P152" s="19"/>
      <c r="Q152" s="19"/>
      <c r="R152" s="19"/>
      <c r="S152" s="19">
        <v>73.1</v>
      </c>
      <c r="T152" s="6">
        <v>73.1</v>
      </c>
    </row>
    <row r="153" spans="1:20" ht="66">
      <c r="A153" s="25"/>
      <c r="B153" s="40" t="s">
        <v>15</v>
      </c>
      <c r="C153" s="43">
        <f>D153+E153+F153+G153+H153+I153+J153</f>
        <v>8500000</v>
      </c>
      <c r="D153" s="43"/>
      <c r="E153" s="43"/>
      <c r="F153" s="43"/>
      <c r="G153" s="43"/>
      <c r="H153" s="43"/>
      <c r="I153" s="43"/>
      <c r="J153" s="43">
        <v>8500000</v>
      </c>
      <c r="K153" s="33"/>
      <c r="L153" s="4" t="s">
        <v>97</v>
      </c>
      <c r="M153" s="19"/>
      <c r="N153" s="19"/>
      <c r="O153" s="19"/>
      <c r="P153" s="19"/>
      <c r="Q153" s="19"/>
      <c r="R153" s="19"/>
      <c r="S153" s="19">
        <v>1.1</v>
      </c>
      <c r="T153" s="6">
        <v>1.1</v>
      </c>
    </row>
    <row r="154" spans="1:20" ht="78.75" customHeight="1">
      <c r="A154" s="25"/>
      <c r="B154" s="40"/>
      <c r="C154" s="43"/>
      <c r="D154" s="43"/>
      <c r="E154" s="43"/>
      <c r="F154" s="43"/>
      <c r="G154" s="43"/>
      <c r="H154" s="43"/>
      <c r="I154" s="43"/>
      <c r="J154" s="43"/>
      <c r="K154" s="33"/>
      <c r="L154" s="4" t="s">
        <v>90</v>
      </c>
      <c r="M154" s="19"/>
      <c r="N154" s="19"/>
      <c r="O154" s="19"/>
      <c r="P154" s="19"/>
      <c r="Q154" s="19"/>
      <c r="R154" s="19"/>
      <c r="S154" s="19">
        <v>0.8</v>
      </c>
      <c r="T154" s="6">
        <v>0.8</v>
      </c>
    </row>
    <row r="155" spans="1:20" ht="168.75" customHeight="1">
      <c r="A155" s="25" t="s">
        <v>124</v>
      </c>
      <c r="B155" s="2" t="s">
        <v>38</v>
      </c>
      <c r="C155" s="6">
        <f>C156+C157</f>
        <v>201000000</v>
      </c>
      <c r="D155" s="6">
        <f>D156+D157</f>
        <v>0</v>
      </c>
      <c r="E155" s="6">
        <f>E156+E157</f>
        <v>0</v>
      </c>
      <c r="F155" s="6">
        <f>F156+F157</f>
        <v>0</v>
      </c>
      <c r="G155" s="6" t="s">
        <v>20</v>
      </c>
      <c r="H155" s="6">
        <f>H156+H157</f>
        <v>0</v>
      </c>
      <c r="I155" s="6">
        <f>I156+I157</f>
        <v>91000000</v>
      </c>
      <c r="J155" s="6">
        <f>J156+J157</f>
        <v>110000000</v>
      </c>
      <c r="K155" s="33" t="s">
        <v>14</v>
      </c>
      <c r="L155" s="4" t="s">
        <v>125</v>
      </c>
      <c r="M155" s="19"/>
      <c r="N155" s="19"/>
      <c r="O155" s="19"/>
      <c r="P155" s="19"/>
      <c r="Q155" s="19"/>
      <c r="R155" s="19"/>
      <c r="S155" s="19">
        <v>187.1</v>
      </c>
      <c r="T155" s="6">
        <v>187.1</v>
      </c>
    </row>
    <row r="156" spans="1:20" ht="78.75">
      <c r="A156" s="25"/>
      <c r="B156" s="2" t="s">
        <v>75</v>
      </c>
      <c r="C156" s="6">
        <f>D156+E156+F156+G156+H156+I156+J156</f>
        <v>189000000</v>
      </c>
      <c r="D156" s="6"/>
      <c r="E156" s="6"/>
      <c r="F156" s="6"/>
      <c r="G156" s="6"/>
      <c r="H156" s="6"/>
      <c r="I156" s="6">
        <v>90000000</v>
      </c>
      <c r="J156" s="6">
        <v>99000000</v>
      </c>
      <c r="K156" s="33"/>
      <c r="L156" s="4" t="s">
        <v>123</v>
      </c>
      <c r="M156" s="19"/>
      <c r="N156" s="19"/>
      <c r="O156" s="19"/>
      <c r="P156" s="19"/>
      <c r="Q156" s="19"/>
      <c r="R156" s="19"/>
      <c r="S156" s="19">
        <v>205.495</v>
      </c>
      <c r="T156" s="6">
        <v>205.5</v>
      </c>
    </row>
    <row r="157" spans="1:20" ht="92.25">
      <c r="A157" s="25"/>
      <c r="B157" s="40" t="s">
        <v>15</v>
      </c>
      <c r="C157" s="43">
        <f>D157+E157+F157+G157+H157+I157+J157</f>
        <v>12000000</v>
      </c>
      <c r="D157" s="43"/>
      <c r="E157" s="43"/>
      <c r="F157" s="43"/>
      <c r="G157" s="43"/>
      <c r="H157" s="43"/>
      <c r="I157" s="43">
        <v>1000000</v>
      </c>
      <c r="J157" s="43">
        <v>11000000</v>
      </c>
      <c r="K157" s="33"/>
      <c r="L157" s="4" t="s">
        <v>119</v>
      </c>
      <c r="M157" s="19"/>
      <c r="N157" s="19"/>
      <c r="O157" s="19"/>
      <c r="P157" s="19"/>
      <c r="Q157" s="19"/>
      <c r="R157" s="19"/>
      <c r="S157" s="19">
        <v>0.9</v>
      </c>
      <c r="T157" s="6">
        <v>0.9</v>
      </c>
    </row>
    <row r="158" spans="1:20" ht="92.25">
      <c r="A158" s="25"/>
      <c r="B158" s="40"/>
      <c r="C158" s="43"/>
      <c r="D158" s="43"/>
      <c r="E158" s="43"/>
      <c r="F158" s="43"/>
      <c r="G158" s="43"/>
      <c r="H158" s="43"/>
      <c r="I158" s="43"/>
      <c r="J158" s="43"/>
      <c r="K158" s="33"/>
      <c r="L158" s="4" t="s">
        <v>91</v>
      </c>
      <c r="M158" s="19"/>
      <c r="N158" s="19"/>
      <c r="O158" s="19"/>
      <c r="P158" s="19"/>
      <c r="Q158" s="19"/>
      <c r="R158" s="19"/>
      <c r="S158" s="19">
        <v>0.9</v>
      </c>
      <c r="T158" s="6">
        <v>0.9</v>
      </c>
    </row>
    <row r="159" spans="1:20" ht="26.25">
      <c r="A159" s="36" t="s">
        <v>126</v>
      </c>
      <c r="B159" s="2" t="s">
        <v>38</v>
      </c>
      <c r="C159" s="6">
        <f aca="true" t="shared" si="47" ref="C159:J159">C160+C161</f>
        <v>10000000</v>
      </c>
      <c r="D159" s="6">
        <f t="shared" si="47"/>
        <v>0</v>
      </c>
      <c r="E159" s="6">
        <f t="shared" si="47"/>
        <v>0</v>
      </c>
      <c r="F159" s="6">
        <f t="shared" si="47"/>
        <v>0</v>
      </c>
      <c r="G159" s="6">
        <f t="shared" si="47"/>
        <v>0</v>
      </c>
      <c r="H159" s="6">
        <f t="shared" si="47"/>
        <v>0</v>
      </c>
      <c r="I159" s="6">
        <f t="shared" si="47"/>
        <v>10000000</v>
      </c>
      <c r="J159" s="6">
        <f t="shared" si="47"/>
        <v>0</v>
      </c>
      <c r="K159" s="33" t="s">
        <v>14</v>
      </c>
      <c r="L159" s="26" t="s">
        <v>127</v>
      </c>
      <c r="M159" s="44"/>
      <c r="N159" s="44"/>
      <c r="O159" s="44"/>
      <c r="P159" s="44"/>
      <c r="Q159" s="44"/>
      <c r="R159" s="44">
        <v>1.2</v>
      </c>
      <c r="S159" s="44"/>
      <c r="T159" s="45">
        <v>1.2</v>
      </c>
    </row>
    <row r="160" spans="1:20" ht="66">
      <c r="A160" s="36"/>
      <c r="B160" s="2" t="s">
        <v>63</v>
      </c>
      <c r="C160" s="6">
        <f>D160+E160+F160+G160+H160+I160+J160</f>
        <v>9000000</v>
      </c>
      <c r="D160" s="6"/>
      <c r="E160" s="6"/>
      <c r="F160" s="6"/>
      <c r="G160" s="6"/>
      <c r="H160" s="6"/>
      <c r="I160" s="6">
        <v>9000000</v>
      </c>
      <c r="J160" s="6"/>
      <c r="K160" s="33"/>
      <c r="L160" s="26"/>
      <c r="M160" s="44"/>
      <c r="N160" s="44"/>
      <c r="O160" s="44"/>
      <c r="P160" s="44"/>
      <c r="Q160" s="44"/>
      <c r="R160" s="44"/>
      <c r="S160" s="44"/>
      <c r="T160" s="46"/>
    </row>
    <row r="161" spans="1:20" ht="30.75" customHeight="1">
      <c r="A161" s="36"/>
      <c r="B161" s="2" t="s">
        <v>15</v>
      </c>
      <c r="C161" s="6">
        <f>D161+E161+F161+G161+H161+I161+J161</f>
        <v>1000000</v>
      </c>
      <c r="D161" s="6"/>
      <c r="E161" s="6"/>
      <c r="F161" s="6"/>
      <c r="G161" s="6"/>
      <c r="H161" s="6"/>
      <c r="I161" s="6">
        <v>1000000</v>
      </c>
      <c r="J161" s="6"/>
      <c r="K161" s="33"/>
      <c r="L161" s="26"/>
      <c r="M161" s="44"/>
      <c r="N161" s="44"/>
      <c r="O161" s="44"/>
      <c r="P161" s="44"/>
      <c r="Q161" s="44"/>
      <c r="R161" s="44"/>
      <c r="S161" s="44"/>
      <c r="T161" s="47"/>
    </row>
    <row r="162" spans="1:20" ht="167.25" customHeight="1">
      <c r="A162" s="25" t="s">
        <v>128</v>
      </c>
      <c r="B162" s="2" t="s">
        <v>38</v>
      </c>
      <c r="C162" s="6">
        <f aca="true" t="shared" si="48" ref="C162:J162">C163+C164</f>
        <v>285000000</v>
      </c>
      <c r="D162" s="6">
        <f t="shared" si="48"/>
        <v>0</v>
      </c>
      <c r="E162" s="6">
        <f t="shared" si="48"/>
        <v>0</v>
      </c>
      <c r="F162" s="6">
        <f t="shared" si="48"/>
        <v>0</v>
      </c>
      <c r="G162" s="6">
        <f t="shared" si="48"/>
        <v>0</v>
      </c>
      <c r="H162" s="6">
        <f t="shared" si="48"/>
        <v>0</v>
      </c>
      <c r="I162" s="6">
        <f t="shared" si="48"/>
        <v>0</v>
      </c>
      <c r="J162" s="6">
        <f t="shared" si="48"/>
        <v>285000000</v>
      </c>
      <c r="K162" s="33" t="s">
        <v>14</v>
      </c>
      <c r="L162" s="4" t="s">
        <v>87</v>
      </c>
      <c r="M162" s="19"/>
      <c r="N162" s="19"/>
      <c r="O162" s="19"/>
      <c r="P162" s="19"/>
      <c r="Q162" s="19"/>
      <c r="R162" s="19"/>
      <c r="S162" s="19">
        <v>100</v>
      </c>
      <c r="T162" s="6">
        <v>100</v>
      </c>
    </row>
    <row r="163" spans="1:20" ht="78.75">
      <c r="A163" s="25"/>
      <c r="B163" s="2" t="s">
        <v>79</v>
      </c>
      <c r="C163" s="6">
        <f>D163+E163+F163+G163+H163+I163+J163</f>
        <v>256500000</v>
      </c>
      <c r="D163" s="6"/>
      <c r="E163" s="6"/>
      <c r="F163" s="6"/>
      <c r="G163" s="6"/>
      <c r="H163" s="6"/>
      <c r="I163" s="6"/>
      <c r="J163" s="6">
        <v>256500000</v>
      </c>
      <c r="K163" s="33"/>
      <c r="L163" s="4" t="s">
        <v>64</v>
      </c>
      <c r="M163" s="19"/>
      <c r="N163" s="19"/>
      <c r="O163" s="19"/>
      <c r="P163" s="19"/>
      <c r="Q163" s="19"/>
      <c r="R163" s="19"/>
      <c r="S163" s="19">
        <v>53.155</v>
      </c>
      <c r="T163" s="6">
        <v>53.16</v>
      </c>
    </row>
    <row r="164" spans="1:20" ht="92.25">
      <c r="A164" s="25"/>
      <c r="B164" s="40" t="s">
        <v>15</v>
      </c>
      <c r="C164" s="43">
        <f>D164+E164+F164+G164+H164+I164+J164</f>
        <v>28500000</v>
      </c>
      <c r="D164" s="43"/>
      <c r="E164" s="43"/>
      <c r="F164" s="43"/>
      <c r="G164" s="43"/>
      <c r="H164" s="43"/>
      <c r="I164" s="43"/>
      <c r="J164" s="43">
        <v>28500000</v>
      </c>
      <c r="K164" s="33"/>
      <c r="L164" s="4" t="s">
        <v>119</v>
      </c>
      <c r="M164" s="19"/>
      <c r="N164" s="19"/>
      <c r="O164" s="19"/>
      <c r="P164" s="19"/>
      <c r="Q164" s="19"/>
      <c r="R164" s="19"/>
      <c r="S164" s="19">
        <v>1.5</v>
      </c>
      <c r="T164" s="6">
        <v>1.5</v>
      </c>
    </row>
    <row r="165" spans="1:20" ht="92.25">
      <c r="A165" s="25"/>
      <c r="B165" s="40"/>
      <c r="C165" s="43"/>
      <c r="D165" s="43"/>
      <c r="E165" s="43"/>
      <c r="F165" s="43"/>
      <c r="G165" s="43"/>
      <c r="H165" s="43"/>
      <c r="I165" s="43"/>
      <c r="J165" s="43"/>
      <c r="K165" s="33"/>
      <c r="L165" s="4" t="s">
        <v>91</v>
      </c>
      <c r="M165" s="19"/>
      <c r="N165" s="19"/>
      <c r="O165" s="19"/>
      <c r="P165" s="19"/>
      <c r="Q165" s="19"/>
      <c r="R165" s="19"/>
      <c r="S165" s="19">
        <v>1.5</v>
      </c>
      <c r="T165" s="6">
        <v>1.5</v>
      </c>
    </row>
    <row r="166" spans="1:20" ht="170.25" customHeight="1">
      <c r="A166" s="32" t="s">
        <v>129</v>
      </c>
      <c r="B166" s="2" t="s">
        <v>38</v>
      </c>
      <c r="C166" s="9">
        <f aca="true" t="shared" si="49" ref="C166:J166">C167+C168</f>
        <v>63700000</v>
      </c>
      <c r="D166" s="9">
        <f t="shared" si="49"/>
        <v>0</v>
      </c>
      <c r="E166" s="9">
        <f t="shared" si="49"/>
        <v>0</v>
      </c>
      <c r="F166" s="9">
        <f t="shared" si="49"/>
        <v>0</v>
      </c>
      <c r="G166" s="9">
        <f t="shared" si="49"/>
        <v>63700000</v>
      </c>
      <c r="H166" s="9">
        <f t="shared" si="49"/>
        <v>0</v>
      </c>
      <c r="I166" s="9">
        <f t="shared" si="49"/>
        <v>0</v>
      </c>
      <c r="J166" s="9">
        <f t="shared" si="49"/>
        <v>0</v>
      </c>
      <c r="K166" s="33" t="s">
        <v>14</v>
      </c>
      <c r="L166" s="4" t="s">
        <v>130</v>
      </c>
      <c r="M166" s="19"/>
      <c r="N166" s="19"/>
      <c r="O166" s="19"/>
      <c r="P166" s="19">
        <v>128.284</v>
      </c>
      <c r="Q166" s="19"/>
      <c r="R166" s="19"/>
      <c r="S166" s="19"/>
      <c r="T166" s="6">
        <v>128.28</v>
      </c>
    </row>
    <row r="167" spans="1:20" ht="66">
      <c r="A167" s="32"/>
      <c r="B167" s="2" t="s">
        <v>63</v>
      </c>
      <c r="C167" s="6">
        <f>D167+E167+F167+G167+H167+I167+J167</f>
        <v>63000000</v>
      </c>
      <c r="D167" s="9"/>
      <c r="E167" s="9"/>
      <c r="F167" s="9"/>
      <c r="G167" s="9">
        <v>63000000</v>
      </c>
      <c r="H167" s="9"/>
      <c r="I167" s="9"/>
      <c r="J167" s="9"/>
      <c r="K167" s="33"/>
      <c r="L167" s="26" t="s">
        <v>64</v>
      </c>
      <c r="M167" s="44"/>
      <c r="N167" s="44"/>
      <c r="O167" s="44"/>
      <c r="P167" s="44">
        <v>35</v>
      </c>
      <c r="Q167" s="44"/>
      <c r="R167" s="44"/>
      <c r="S167" s="44"/>
      <c r="T167" s="45">
        <v>35</v>
      </c>
    </row>
    <row r="168" spans="1:20" ht="39">
      <c r="A168" s="32"/>
      <c r="B168" s="2" t="s">
        <v>15</v>
      </c>
      <c r="C168" s="6">
        <f>D168+E168+F168+G168+H168+I168+J168</f>
        <v>700000</v>
      </c>
      <c r="D168" s="6"/>
      <c r="E168" s="6"/>
      <c r="F168" s="6"/>
      <c r="G168" s="6">
        <v>700000</v>
      </c>
      <c r="H168" s="6"/>
      <c r="I168" s="6"/>
      <c r="J168" s="6"/>
      <c r="K168" s="33"/>
      <c r="L168" s="26"/>
      <c r="M168" s="44"/>
      <c r="N168" s="44"/>
      <c r="O168" s="44"/>
      <c r="P168" s="44"/>
      <c r="Q168" s="44"/>
      <c r="R168" s="44"/>
      <c r="S168" s="44"/>
      <c r="T168" s="47"/>
    </row>
    <row r="169" spans="1:20" ht="26.25">
      <c r="A169" s="25" t="s">
        <v>131</v>
      </c>
      <c r="B169" s="2" t="s">
        <v>38</v>
      </c>
      <c r="C169" s="7">
        <f aca="true" t="shared" si="50" ref="C169:J169">C170+C171</f>
        <v>4350049340</v>
      </c>
      <c r="D169" s="7">
        <f t="shared" si="50"/>
        <v>185124159</v>
      </c>
      <c r="E169" s="7">
        <f t="shared" si="50"/>
        <v>183337386</v>
      </c>
      <c r="F169" s="7">
        <f t="shared" si="50"/>
        <v>137630299</v>
      </c>
      <c r="G169" s="7">
        <f t="shared" si="50"/>
        <v>1656806304</v>
      </c>
      <c r="H169" s="7">
        <f t="shared" si="50"/>
        <v>418583832</v>
      </c>
      <c r="I169" s="7">
        <f t="shared" si="50"/>
        <v>396300000</v>
      </c>
      <c r="J169" s="7">
        <f t="shared" si="50"/>
        <v>1372267360</v>
      </c>
      <c r="K169" s="11" t="s">
        <v>21</v>
      </c>
      <c r="L169" s="11" t="s">
        <v>21</v>
      </c>
      <c r="M169" s="11" t="s">
        <v>21</v>
      </c>
      <c r="N169" s="11" t="s">
        <v>21</v>
      </c>
      <c r="O169" s="11" t="s">
        <v>21</v>
      </c>
      <c r="P169" s="11" t="s">
        <v>21</v>
      </c>
      <c r="Q169" s="11" t="s">
        <v>21</v>
      </c>
      <c r="R169" s="11" t="s">
        <v>21</v>
      </c>
      <c r="S169" s="11" t="s">
        <v>21</v>
      </c>
      <c r="T169" s="5"/>
    </row>
    <row r="170" spans="1:20" ht="66">
      <c r="A170" s="25"/>
      <c r="B170" s="2" t="s">
        <v>75</v>
      </c>
      <c r="C170" s="7">
        <f aca="true" t="shared" si="51" ref="C170:J170">C99+C61</f>
        <v>2980105240</v>
      </c>
      <c r="D170" s="7">
        <f t="shared" si="51"/>
        <v>121848000</v>
      </c>
      <c r="E170" s="7">
        <f t="shared" si="51"/>
        <v>98690000</v>
      </c>
      <c r="F170" s="7">
        <f t="shared" si="51"/>
        <v>0</v>
      </c>
      <c r="G170" s="7">
        <f t="shared" si="51"/>
        <v>1180454967</v>
      </c>
      <c r="H170" s="7">
        <f t="shared" si="51"/>
        <v>344138249</v>
      </c>
      <c r="I170" s="7">
        <f t="shared" si="51"/>
        <v>356400000</v>
      </c>
      <c r="J170" s="7">
        <f t="shared" si="51"/>
        <v>878574024</v>
      </c>
      <c r="K170" s="11" t="s">
        <v>21</v>
      </c>
      <c r="L170" s="11" t="s">
        <v>21</v>
      </c>
      <c r="M170" s="11" t="s">
        <v>21</v>
      </c>
      <c r="N170" s="11" t="s">
        <v>21</v>
      </c>
      <c r="O170" s="11" t="s">
        <v>21</v>
      </c>
      <c r="P170" s="11" t="s">
        <v>21</v>
      </c>
      <c r="Q170" s="11" t="s">
        <v>21</v>
      </c>
      <c r="R170" s="11" t="s">
        <v>21</v>
      </c>
      <c r="S170" s="11" t="s">
        <v>21</v>
      </c>
      <c r="T170" s="5"/>
    </row>
    <row r="171" spans="1:20" ht="39">
      <c r="A171" s="25"/>
      <c r="B171" s="2" t="s">
        <v>15</v>
      </c>
      <c r="C171" s="7">
        <f aca="true" t="shared" si="52" ref="C171:J171">C100+C62+C17</f>
        <v>1369944100</v>
      </c>
      <c r="D171" s="7">
        <f t="shared" si="52"/>
        <v>63276159</v>
      </c>
      <c r="E171" s="7">
        <f t="shared" si="52"/>
        <v>84647386</v>
      </c>
      <c r="F171" s="7">
        <f t="shared" si="52"/>
        <v>137630299</v>
      </c>
      <c r="G171" s="7">
        <f t="shared" si="52"/>
        <v>476351337</v>
      </c>
      <c r="H171" s="7">
        <f t="shared" si="52"/>
        <v>74445583</v>
      </c>
      <c r="I171" s="7">
        <f t="shared" si="52"/>
        <v>39900000</v>
      </c>
      <c r="J171" s="7">
        <f t="shared" si="52"/>
        <v>493693336</v>
      </c>
      <c r="K171" s="11" t="s">
        <v>21</v>
      </c>
      <c r="L171" s="11" t="s">
        <v>21</v>
      </c>
      <c r="M171" s="11" t="s">
        <v>21</v>
      </c>
      <c r="N171" s="11" t="s">
        <v>21</v>
      </c>
      <c r="O171" s="11" t="s">
        <v>21</v>
      </c>
      <c r="P171" s="11" t="s">
        <v>21</v>
      </c>
      <c r="Q171" s="11" t="s">
        <v>21</v>
      </c>
      <c r="R171" s="11" t="s">
        <v>21</v>
      </c>
      <c r="S171" s="11" t="s">
        <v>21</v>
      </c>
      <c r="T171" s="5"/>
    </row>
    <row r="172" spans="1:20" ht="21" customHeight="1">
      <c r="A172" s="25" t="s">
        <v>132</v>
      </c>
      <c r="B172" s="4" t="s">
        <v>38</v>
      </c>
      <c r="C172" s="6">
        <f aca="true" t="shared" si="53" ref="C172:J172">C173+C174</f>
        <v>4350049340</v>
      </c>
      <c r="D172" s="6">
        <f t="shared" si="53"/>
        <v>185124159</v>
      </c>
      <c r="E172" s="6">
        <f t="shared" si="53"/>
        <v>183337386</v>
      </c>
      <c r="F172" s="6">
        <f t="shared" si="53"/>
        <v>137630299</v>
      </c>
      <c r="G172" s="6">
        <f t="shared" si="53"/>
        <v>1656806304</v>
      </c>
      <c r="H172" s="6">
        <f t="shared" si="53"/>
        <v>418583832</v>
      </c>
      <c r="I172" s="6">
        <f t="shared" si="53"/>
        <v>396300000</v>
      </c>
      <c r="J172" s="6">
        <f t="shared" si="53"/>
        <v>1372267360</v>
      </c>
      <c r="K172" s="11" t="s">
        <v>21</v>
      </c>
      <c r="L172" s="11" t="s">
        <v>21</v>
      </c>
      <c r="M172" s="11" t="s">
        <v>21</v>
      </c>
      <c r="N172" s="11" t="s">
        <v>21</v>
      </c>
      <c r="O172" s="11" t="s">
        <v>21</v>
      </c>
      <c r="P172" s="11" t="s">
        <v>21</v>
      </c>
      <c r="Q172" s="11" t="s">
        <v>21</v>
      </c>
      <c r="R172" s="11" t="s">
        <v>21</v>
      </c>
      <c r="S172" s="11" t="s">
        <v>21</v>
      </c>
      <c r="T172" s="5"/>
    </row>
    <row r="173" spans="1:20" ht="66">
      <c r="A173" s="25"/>
      <c r="B173" s="2" t="s">
        <v>63</v>
      </c>
      <c r="C173" s="6">
        <f aca="true" t="shared" si="54" ref="C173:J176">C170</f>
        <v>2980105240</v>
      </c>
      <c r="D173" s="6">
        <f t="shared" si="54"/>
        <v>121848000</v>
      </c>
      <c r="E173" s="6">
        <f t="shared" si="54"/>
        <v>98690000</v>
      </c>
      <c r="F173" s="6">
        <f t="shared" si="54"/>
        <v>0</v>
      </c>
      <c r="G173" s="6">
        <f t="shared" si="54"/>
        <v>1180454967</v>
      </c>
      <c r="H173" s="6">
        <f t="shared" si="54"/>
        <v>344138249</v>
      </c>
      <c r="I173" s="6">
        <f t="shared" si="54"/>
        <v>356400000</v>
      </c>
      <c r="J173" s="6">
        <f t="shared" si="54"/>
        <v>878574024</v>
      </c>
      <c r="K173" s="11" t="s">
        <v>21</v>
      </c>
      <c r="L173" s="11" t="s">
        <v>21</v>
      </c>
      <c r="M173" s="11" t="s">
        <v>21</v>
      </c>
      <c r="N173" s="11" t="s">
        <v>21</v>
      </c>
      <c r="O173" s="11" t="s">
        <v>21</v>
      </c>
      <c r="P173" s="11" t="s">
        <v>21</v>
      </c>
      <c r="Q173" s="11" t="s">
        <v>21</v>
      </c>
      <c r="R173" s="11" t="s">
        <v>21</v>
      </c>
      <c r="S173" s="11" t="s">
        <v>21</v>
      </c>
      <c r="T173" s="5"/>
    </row>
    <row r="174" spans="1:20" ht="30" customHeight="1">
      <c r="A174" s="25"/>
      <c r="B174" s="2" t="s">
        <v>15</v>
      </c>
      <c r="C174" s="7">
        <f t="shared" si="54"/>
        <v>1369944100</v>
      </c>
      <c r="D174" s="7">
        <f t="shared" si="54"/>
        <v>63276159</v>
      </c>
      <c r="E174" s="7">
        <f t="shared" si="54"/>
        <v>84647386</v>
      </c>
      <c r="F174" s="7">
        <f t="shared" si="54"/>
        <v>137630299</v>
      </c>
      <c r="G174" s="7">
        <f t="shared" si="54"/>
        <v>476351337</v>
      </c>
      <c r="H174" s="7">
        <f t="shared" si="54"/>
        <v>74445583</v>
      </c>
      <c r="I174" s="7">
        <f t="shared" si="54"/>
        <v>39900000</v>
      </c>
      <c r="J174" s="7">
        <f t="shared" si="54"/>
        <v>493693336</v>
      </c>
      <c r="K174" s="11" t="s">
        <v>21</v>
      </c>
      <c r="L174" s="11" t="s">
        <v>21</v>
      </c>
      <c r="M174" s="11" t="s">
        <v>21</v>
      </c>
      <c r="N174" s="11" t="s">
        <v>21</v>
      </c>
      <c r="O174" s="11" t="s">
        <v>21</v>
      </c>
      <c r="P174" s="11" t="s">
        <v>21</v>
      </c>
      <c r="Q174" s="11" t="s">
        <v>21</v>
      </c>
      <c r="R174" s="11" t="s">
        <v>21</v>
      </c>
      <c r="S174" s="11" t="s">
        <v>21</v>
      </c>
      <c r="T174" s="5"/>
    </row>
    <row r="175" spans="1:20" ht="18.75" customHeight="1">
      <c r="A175" s="25" t="s">
        <v>133</v>
      </c>
      <c r="B175" s="4" t="s">
        <v>38</v>
      </c>
      <c r="C175" s="21">
        <f t="shared" si="54"/>
        <v>4350049340</v>
      </c>
      <c r="D175" s="21">
        <f t="shared" si="54"/>
        <v>185124159</v>
      </c>
      <c r="E175" s="21">
        <f t="shared" si="54"/>
        <v>183337386</v>
      </c>
      <c r="F175" s="21">
        <f t="shared" si="54"/>
        <v>137630299</v>
      </c>
      <c r="G175" s="21">
        <f t="shared" si="54"/>
        <v>1656806304</v>
      </c>
      <c r="H175" s="21">
        <f t="shared" si="54"/>
        <v>418583832</v>
      </c>
      <c r="I175" s="21">
        <f t="shared" si="54"/>
        <v>396300000</v>
      </c>
      <c r="J175" s="21">
        <f t="shared" si="54"/>
        <v>1372267360</v>
      </c>
      <c r="K175" s="11" t="s">
        <v>21</v>
      </c>
      <c r="L175" s="11" t="s">
        <v>21</v>
      </c>
      <c r="M175" s="11" t="s">
        <v>21</v>
      </c>
      <c r="N175" s="11" t="s">
        <v>21</v>
      </c>
      <c r="O175" s="11" t="s">
        <v>21</v>
      </c>
      <c r="P175" s="11" t="s">
        <v>21</v>
      </c>
      <c r="Q175" s="11" t="s">
        <v>21</v>
      </c>
      <c r="R175" s="11" t="s">
        <v>21</v>
      </c>
      <c r="S175" s="11" t="s">
        <v>21</v>
      </c>
      <c r="T175" s="5"/>
    </row>
    <row r="176" spans="1:20" ht="66">
      <c r="A176" s="25"/>
      <c r="B176" s="2" t="s">
        <v>63</v>
      </c>
      <c r="C176" s="21">
        <f t="shared" si="54"/>
        <v>2980105240</v>
      </c>
      <c r="D176" s="21">
        <f t="shared" si="54"/>
        <v>121848000</v>
      </c>
      <c r="E176" s="21">
        <f t="shared" si="54"/>
        <v>98690000</v>
      </c>
      <c r="F176" s="21">
        <f t="shared" si="54"/>
        <v>0</v>
      </c>
      <c r="G176" s="21">
        <f t="shared" si="54"/>
        <v>1180454967</v>
      </c>
      <c r="H176" s="21">
        <f t="shared" si="54"/>
        <v>344138249</v>
      </c>
      <c r="I176" s="21">
        <f t="shared" si="54"/>
        <v>356400000</v>
      </c>
      <c r="J176" s="21">
        <f t="shared" si="54"/>
        <v>878574024</v>
      </c>
      <c r="K176" s="11" t="s">
        <v>21</v>
      </c>
      <c r="L176" s="11" t="s">
        <v>21</v>
      </c>
      <c r="M176" s="11" t="s">
        <v>21</v>
      </c>
      <c r="N176" s="11" t="s">
        <v>21</v>
      </c>
      <c r="O176" s="11" t="s">
        <v>21</v>
      </c>
      <c r="P176" s="11" t="s">
        <v>21</v>
      </c>
      <c r="Q176" s="11" t="s">
        <v>21</v>
      </c>
      <c r="R176" s="11" t="s">
        <v>21</v>
      </c>
      <c r="S176" s="11" t="s">
        <v>21</v>
      </c>
      <c r="T176" s="5"/>
    </row>
    <row r="177" spans="1:20" ht="30.75" customHeight="1">
      <c r="A177" s="25"/>
      <c r="B177" s="2" t="s">
        <v>15</v>
      </c>
      <c r="C177" s="21">
        <f>C174</f>
        <v>1369944100</v>
      </c>
      <c r="D177" s="21">
        <f>D174</f>
        <v>63276159</v>
      </c>
      <c r="E177" s="21" t="s">
        <v>20</v>
      </c>
      <c r="F177" s="21">
        <f>F174</f>
        <v>137630299</v>
      </c>
      <c r="G177" s="21">
        <f>G174</f>
        <v>476351337</v>
      </c>
      <c r="H177" s="21">
        <f>H174</f>
        <v>74445583</v>
      </c>
      <c r="I177" s="21">
        <f>I174</f>
        <v>39900000</v>
      </c>
      <c r="J177" s="21">
        <f>J174</f>
        <v>493693336</v>
      </c>
      <c r="K177" s="11" t="s">
        <v>21</v>
      </c>
      <c r="L177" s="11" t="s">
        <v>21</v>
      </c>
      <c r="M177" s="11" t="s">
        <v>21</v>
      </c>
      <c r="N177" s="11" t="s">
        <v>21</v>
      </c>
      <c r="O177" s="11" t="s">
        <v>21</v>
      </c>
      <c r="P177" s="11" t="s">
        <v>21</v>
      </c>
      <c r="Q177" s="11" t="s">
        <v>21</v>
      </c>
      <c r="R177" s="11" t="s">
        <v>21</v>
      </c>
      <c r="S177" s="11" t="s">
        <v>21</v>
      </c>
      <c r="T177" s="5"/>
    </row>
  </sheetData>
  <sheetProtection/>
  <mergeCells count="504">
    <mergeCell ref="A7:T7"/>
    <mergeCell ref="F6:R6"/>
    <mergeCell ref="R167:R168"/>
    <mergeCell ref="S167:S168"/>
    <mergeCell ref="T167:T168"/>
    <mergeCell ref="A169:A171"/>
    <mergeCell ref="P167:P168"/>
    <mergeCell ref="Q167:Q168"/>
    <mergeCell ref="G164:G165"/>
    <mergeCell ref="H164:H165"/>
    <mergeCell ref="A172:A174"/>
    <mergeCell ref="A175:A177"/>
    <mergeCell ref="L167:L168"/>
    <mergeCell ref="M167:M168"/>
    <mergeCell ref="N167:N168"/>
    <mergeCell ref="O167:O168"/>
    <mergeCell ref="I164:I165"/>
    <mergeCell ref="J164:J165"/>
    <mergeCell ref="A166:A168"/>
    <mergeCell ref="K166:K168"/>
    <mergeCell ref="R159:R161"/>
    <mergeCell ref="S159:S161"/>
    <mergeCell ref="N159:N161"/>
    <mergeCell ref="O159:O161"/>
    <mergeCell ref="P159:P161"/>
    <mergeCell ref="Q159:Q161"/>
    <mergeCell ref="T159:T161"/>
    <mergeCell ref="A162:A165"/>
    <mergeCell ref="K162:K165"/>
    <mergeCell ref="B164:B165"/>
    <mergeCell ref="C164:C165"/>
    <mergeCell ref="D164:D165"/>
    <mergeCell ref="E164:E165"/>
    <mergeCell ref="F164:F165"/>
    <mergeCell ref="L159:L161"/>
    <mergeCell ref="M159:M161"/>
    <mergeCell ref="G157:G158"/>
    <mergeCell ref="H157:H158"/>
    <mergeCell ref="I157:I158"/>
    <mergeCell ref="J157:J158"/>
    <mergeCell ref="A159:A161"/>
    <mergeCell ref="K159:K161"/>
    <mergeCell ref="H153:H154"/>
    <mergeCell ref="I153:I154"/>
    <mergeCell ref="J153:J154"/>
    <mergeCell ref="A155:A158"/>
    <mergeCell ref="K155:K158"/>
    <mergeCell ref="B157:B158"/>
    <mergeCell ref="C157:C158"/>
    <mergeCell ref="D157:D158"/>
    <mergeCell ref="E157:E158"/>
    <mergeCell ref="F157:F158"/>
    <mergeCell ref="I148:I150"/>
    <mergeCell ref="J148:J150"/>
    <mergeCell ref="A151:A154"/>
    <mergeCell ref="K151:K154"/>
    <mergeCell ref="B153:B154"/>
    <mergeCell ref="C153:C154"/>
    <mergeCell ref="D153:D154"/>
    <mergeCell ref="E153:E154"/>
    <mergeCell ref="F153:F154"/>
    <mergeCell ref="G153:G154"/>
    <mergeCell ref="J144:J145"/>
    <mergeCell ref="A146:A150"/>
    <mergeCell ref="K146:K150"/>
    <mergeCell ref="B148:B150"/>
    <mergeCell ref="C148:C150"/>
    <mergeCell ref="D148:D150"/>
    <mergeCell ref="E148:E150"/>
    <mergeCell ref="F148:F150"/>
    <mergeCell ref="G148:G150"/>
    <mergeCell ref="H148:H150"/>
    <mergeCell ref="A142:A145"/>
    <mergeCell ref="K142:K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O139:O141"/>
    <mergeCell ref="P139:P141"/>
    <mergeCell ref="Q139:Q141"/>
    <mergeCell ref="R139:R141"/>
    <mergeCell ref="S139:S141"/>
    <mergeCell ref="T139:T141"/>
    <mergeCell ref="J136:J138"/>
    <mergeCell ref="A139:A141"/>
    <mergeCell ref="K139:K141"/>
    <mergeCell ref="L139:L141"/>
    <mergeCell ref="M139:M141"/>
    <mergeCell ref="N139:N141"/>
    <mergeCell ref="A134:A138"/>
    <mergeCell ref="K134:K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O131:O133"/>
    <mergeCell ref="P131:P133"/>
    <mergeCell ref="Q131:Q133"/>
    <mergeCell ref="R131:R133"/>
    <mergeCell ref="S131:S133"/>
    <mergeCell ref="T131:T133"/>
    <mergeCell ref="J128:J130"/>
    <mergeCell ref="A131:A133"/>
    <mergeCell ref="K131:K133"/>
    <mergeCell ref="L131:L133"/>
    <mergeCell ref="M131:M133"/>
    <mergeCell ref="N131:N133"/>
    <mergeCell ref="A126:A130"/>
    <mergeCell ref="K126:K130"/>
    <mergeCell ref="B128:B130"/>
    <mergeCell ref="C128:C130"/>
    <mergeCell ref="D128:D130"/>
    <mergeCell ref="E128:E130"/>
    <mergeCell ref="F128:F130"/>
    <mergeCell ref="G128:G130"/>
    <mergeCell ref="H128:H130"/>
    <mergeCell ref="I128:I130"/>
    <mergeCell ref="E124:E125"/>
    <mergeCell ref="F124:F125"/>
    <mergeCell ref="G124:G125"/>
    <mergeCell ref="H124:H125"/>
    <mergeCell ref="I124:I125"/>
    <mergeCell ref="J124:J125"/>
    <mergeCell ref="H114:H118"/>
    <mergeCell ref="I114:I118"/>
    <mergeCell ref="J114:J118"/>
    <mergeCell ref="A119:A121"/>
    <mergeCell ref="K119:K121"/>
    <mergeCell ref="A122:A125"/>
    <mergeCell ref="K122:K125"/>
    <mergeCell ref="B124:B125"/>
    <mergeCell ref="C124:C125"/>
    <mergeCell ref="D124:D125"/>
    <mergeCell ref="A110:A112"/>
    <mergeCell ref="K110:K112"/>
    <mergeCell ref="A113:A118"/>
    <mergeCell ref="K113:K118"/>
    <mergeCell ref="B114:B118"/>
    <mergeCell ref="C114:C118"/>
    <mergeCell ref="D114:D118"/>
    <mergeCell ref="E114:E118"/>
    <mergeCell ref="F114:F118"/>
    <mergeCell ref="G114:G118"/>
    <mergeCell ref="Q106:Q107"/>
    <mergeCell ref="R106:R107"/>
    <mergeCell ref="S106:S107"/>
    <mergeCell ref="T106:T107"/>
    <mergeCell ref="B108:B109"/>
    <mergeCell ref="C108:C109"/>
    <mergeCell ref="D108:D109"/>
    <mergeCell ref="E108:E109"/>
    <mergeCell ref="F108:F109"/>
    <mergeCell ref="G108:G109"/>
    <mergeCell ref="K106:K109"/>
    <mergeCell ref="L106:L107"/>
    <mergeCell ref="M106:M107"/>
    <mergeCell ref="N106:N107"/>
    <mergeCell ref="O106:O107"/>
    <mergeCell ref="P106:P107"/>
    <mergeCell ref="F100:F105"/>
    <mergeCell ref="G100:G105"/>
    <mergeCell ref="H100:H105"/>
    <mergeCell ref="I100:I105"/>
    <mergeCell ref="J100:J105"/>
    <mergeCell ref="A106:A109"/>
    <mergeCell ref="H108:H109"/>
    <mergeCell ref="I108:I109"/>
    <mergeCell ref="J108:J109"/>
    <mergeCell ref="G95:G97"/>
    <mergeCell ref="H95:H97"/>
    <mergeCell ref="I95:I97"/>
    <mergeCell ref="J95:J97"/>
    <mergeCell ref="A98:A105"/>
    <mergeCell ref="K98:K105"/>
    <mergeCell ref="B100:B105"/>
    <mergeCell ref="C100:C105"/>
    <mergeCell ref="D100:D105"/>
    <mergeCell ref="E100:E105"/>
    <mergeCell ref="H91:H92"/>
    <mergeCell ref="I91:I92"/>
    <mergeCell ref="J91:J92"/>
    <mergeCell ref="A93:A97"/>
    <mergeCell ref="K93:K97"/>
    <mergeCell ref="B95:B97"/>
    <mergeCell ref="C95:C97"/>
    <mergeCell ref="D95:D97"/>
    <mergeCell ref="E95:E97"/>
    <mergeCell ref="F95:F97"/>
    <mergeCell ref="I87:I88"/>
    <mergeCell ref="J87:J88"/>
    <mergeCell ref="A89:A92"/>
    <mergeCell ref="K89:K92"/>
    <mergeCell ref="B91:B92"/>
    <mergeCell ref="C91:C92"/>
    <mergeCell ref="D91:D92"/>
    <mergeCell ref="E91:E92"/>
    <mergeCell ref="F91:F92"/>
    <mergeCell ref="G91:G92"/>
    <mergeCell ref="J82:J84"/>
    <mergeCell ref="A85:A88"/>
    <mergeCell ref="K85:K88"/>
    <mergeCell ref="B87:B88"/>
    <mergeCell ref="C87:C88"/>
    <mergeCell ref="D87:D88"/>
    <mergeCell ref="E87:E88"/>
    <mergeCell ref="F87:F88"/>
    <mergeCell ref="G87:G88"/>
    <mergeCell ref="H87:H88"/>
    <mergeCell ref="A80:A84"/>
    <mergeCell ref="K80:K84"/>
    <mergeCell ref="B82:B84"/>
    <mergeCell ref="C82:C84"/>
    <mergeCell ref="D82:D84"/>
    <mergeCell ref="E82:E84"/>
    <mergeCell ref="F82:F84"/>
    <mergeCell ref="G82:G84"/>
    <mergeCell ref="H82:H84"/>
    <mergeCell ref="I82:I84"/>
    <mergeCell ref="E78:E79"/>
    <mergeCell ref="F78:F79"/>
    <mergeCell ref="G78:G79"/>
    <mergeCell ref="H78:H79"/>
    <mergeCell ref="I78:I79"/>
    <mergeCell ref="J78:J79"/>
    <mergeCell ref="P73:P75"/>
    <mergeCell ref="Q73:Q75"/>
    <mergeCell ref="R73:R75"/>
    <mergeCell ref="S73:S75"/>
    <mergeCell ref="T73:T75"/>
    <mergeCell ref="A76:A79"/>
    <mergeCell ref="K76:K79"/>
    <mergeCell ref="B78:B79"/>
    <mergeCell ref="C78:C79"/>
    <mergeCell ref="D78:D79"/>
    <mergeCell ref="A73:A75"/>
    <mergeCell ref="K73:K75"/>
    <mergeCell ref="L73:L75"/>
    <mergeCell ref="M73:M75"/>
    <mergeCell ref="N73:N75"/>
    <mergeCell ref="O73:O75"/>
    <mergeCell ref="K69:K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F62:F68"/>
    <mergeCell ref="G62:G68"/>
    <mergeCell ref="H62:H68"/>
    <mergeCell ref="I62:I68"/>
    <mergeCell ref="J62:J68"/>
    <mergeCell ref="A69:A72"/>
    <mergeCell ref="Q58:Q59"/>
    <mergeCell ref="R58:R59"/>
    <mergeCell ref="S58:S59"/>
    <mergeCell ref="T58:T59"/>
    <mergeCell ref="A60:A68"/>
    <mergeCell ref="K60:K68"/>
    <mergeCell ref="B62:B68"/>
    <mergeCell ref="C62:C68"/>
    <mergeCell ref="D62:D68"/>
    <mergeCell ref="E62:E68"/>
    <mergeCell ref="Q56:Q57"/>
    <mergeCell ref="R56:R57"/>
    <mergeCell ref="S56:S57"/>
    <mergeCell ref="T56:T57"/>
    <mergeCell ref="A58:A59"/>
    <mergeCell ref="L58:L59"/>
    <mergeCell ref="M58:M59"/>
    <mergeCell ref="N58:N59"/>
    <mergeCell ref="O58:O59"/>
    <mergeCell ref="P58:P59"/>
    <mergeCell ref="Q54:Q55"/>
    <mergeCell ref="R54:R55"/>
    <mergeCell ref="S54:S55"/>
    <mergeCell ref="T54:T55"/>
    <mergeCell ref="A56:A57"/>
    <mergeCell ref="L56:L57"/>
    <mergeCell ref="M56:M57"/>
    <mergeCell ref="N56:N57"/>
    <mergeCell ref="O56:O57"/>
    <mergeCell ref="P56:P57"/>
    <mergeCell ref="Q52:Q53"/>
    <mergeCell ref="R52:R53"/>
    <mergeCell ref="S52:S53"/>
    <mergeCell ref="T52:T53"/>
    <mergeCell ref="A54:A55"/>
    <mergeCell ref="L54:L55"/>
    <mergeCell ref="M54:M55"/>
    <mergeCell ref="N54:N55"/>
    <mergeCell ref="O54:O55"/>
    <mergeCell ref="P54:P55"/>
    <mergeCell ref="Q50:Q51"/>
    <mergeCell ref="R50:R51"/>
    <mergeCell ref="S50:S51"/>
    <mergeCell ref="T50:T51"/>
    <mergeCell ref="A52:A53"/>
    <mergeCell ref="L52:L53"/>
    <mergeCell ref="M52:M53"/>
    <mergeCell ref="N52:N53"/>
    <mergeCell ref="O52:O53"/>
    <mergeCell ref="P52:P53"/>
    <mergeCell ref="Q48:Q49"/>
    <mergeCell ref="R48:R49"/>
    <mergeCell ref="S48:S49"/>
    <mergeCell ref="T48:T49"/>
    <mergeCell ref="A50:A51"/>
    <mergeCell ref="L50:L51"/>
    <mergeCell ref="M50:M51"/>
    <mergeCell ref="N50:N51"/>
    <mergeCell ref="O50:O51"/>
    <mergeCell ref="P50:P51"/>
    <mergeCell ref="Q46:Q47"/>
    <mergeCell ref="R46:R47"/>
    <mergeCell ref="S46:S47"/>
    <mergeCell ref="T46:T47"/>
    <mergeCell ref="A48:A49"/>
    <mergeCell ref="L48:L49"/>
    <mergeCell ref="M48:M49"/>
    <mergeCell ref="N48:N49"/>
    <mergeCell ref="O48:O49"/>
    <mergeCell ref="P48:P49"/>
    <mergeCell ref="Q44:Q45"/>
    <mergeCell ref="R44:R45"/>
    <mergeCell ref="S44:S45"/>
    <mergeCell ref="T44:T45"/>
    <mergeCell ref="A46:A47"/>
    <mergeCell ref="L46:L47"/>
    <mergeCell ref="M46:M47"/>
    <mergeCell ref="N46:N47"/>
    <mergeCell ref="O46:O47"/>
    <mergeCell ref="P46:P47"/>
    <mergeCell ref="Q42:Q43"/>
    <mergeCell ref="R42:R43"/>
    <mergeCell ref="S42:S43"/>
    <mergeCell ref="T42:T43"/>
    <mergeCell ref="A44:A45"/>
    <mergeCell ref="L44:L45"/>
    <mergeCell ref="M44:M45"/>
    <mergeCell ref="N44:N45"/>
    <mergeCell ref="O44:O45"/>
    <mergeCell ref="P44:P45"/>
    <mergeCell ref="Q40:Q41"/>
    <mergeCell ref="R40:R41"/>
    <mergeCell ref="S40:S41"/>
    <mergeCell ref="T40:T41"/>
    <mergeCell ref="A42:A43"/>
    <mergeCell ref="L42:L43"/>
    <mergeCell ref="M42:M43"/>
    <mergeCell ref="N42:N43"/>
    <mergeCell ref="O42:O43"/>
    <mergeCell ref="P42:P43"/>
    <mergeCell ref="Q38:Q39"/>
    <mergeCell ref="R38:R39"/>
    <mergeCell ref="S38:S39"/>
    <mergeCell ref="T38:T39"/>
    <mergeCell ref="A40:A41"/>
    <mergeCell ref="L40:L41"/>
    <mergeCell ref="M40:M41"/>
    <mergeCell ref="N40:N41"/>
    <mergeCell ref="O40:O41"/>
    <mergeCell ref="P40:P41"/>
    <mergeCell ref="Q36:Q37"/>
    <mergeCell ref="R36:R37"/>
    <mergeCell ref="S36:S37"/>
    <mergeCell ref="T36:T37"/>
    <mergeCell ref="A38:A39"/>
    <mergeCell ref="L38:L39"/>
    <mergeCell ref="M38:M39"/>
    <mergeCell ref="N38:N39"/>
    <mergeCell ref="O38:O39"/>
    <mergeCell ref="P38:P39"/>
    <mergeCell ref="Q34:Q35"/>
    <mergeCell ref="R34:R35"/>
    <mergeCell ref="S34:S35"/>
    <mergeCell ref="T34:T35"/>
    <mergeCell ref="A36:A37"/>
    <mergeCell ref="L36:L37"/>
    <mergeCell ref="M36:M37"/>
    <mergeCell ref="N36:N37"/>
    <mergeCell ref="O36:O37"/>
    <mergeCell ref="P36:P37"/>
    <mergeCell ref="Q32:Q33"/>
    <mergeCell ref="R32:R33"/>
    <mergeCell ref="S32:S33"/>
    <mergeCell ref="T32:T33"/>
    <mergeCell ref="A34:A35"/>
    <mergeCell ref="L34:L35"/>
    <mergeCell ref="M34:M35"/>
    <mergeCell ref="N34:N35"/>
    <mergeCell ref="O34:O35"/>
    <mergeCell ref="P34:P35"/>
    <mergeCell ref="Q30:Q31"/>
    <mergeCell ref="R30:R31"/>
    <mergeCell ref="S30:S31"/>
    <mergeCell ref="T30:T31"/>
    <mergeCell ref="A32:A33"/>
    <mergeCell ref="L32:L33"/>
    <mergeCell ref="M32:M33"/>
    <mergeCell ref="N32:N33"/>
    <mergeCell ref="O32:O33"/>
    <mergeCell ref="P32:P33"/>
    <mergeCell ref="Q28:Q29"/>
    <mergeCell ref="R28:R29"/>
    <mergeCell ref="S28:S29"/>
    <mergeCell ref="T28:T29"/>
    <mergeCell ref="A30:A31"/>
    <mergeCell ref="L30:L31"/>
    <mergeCell ref="M30:M31"/>
    <mergeCell ref="N30:N31"/>
    <mergeCell ref="O30:O31"/>
    <mergeCell ref="P30:P31"/>
    <mergeCell ref="A28:A29"/>
    <mergeCell ref="L28:L29"/>
    <mergeCell ref="M28:M29"/>
    <mergeCell ref="N28:N29"/>
    <mergeCell ref="O28:O29"/>
    <mergeCell ref="P28:P29"/>
    <mergeCell ref="Q24:Q25"/>
    <mergeCell ref="R24:R25"/>
    <mergeCell ref="S24:S25"/>
    <mergeCell ref="T24:T25"/>
    <mergeCell ref="A26:A27"/>
    <mergeCell ref="L26:L27"/>
    <mergeCell ref="M26:M27"/>
    <mergeCell ref="T26:T27"/>
    <mergeCell ref="Q22:Q23"/>
    <mergeCell ref="R22:R23"/>
    <mergeCell ref="S22:S23"/>
    <mergeCell ref="T22:T23"/>
    <mergeCell ref="A24:A25"/>
    <mergeCell ref="L24:L25"/>
    <mergeCell ref="M24:M25"/>
    <mergeCell ref="N24:N25"/>
    <mergeCell ref="O24:O25"/>
    <mergeCell ref="P24:P25"/>
    <mergeCell ref="Q20:Q21"/>
    <mergeCell ref="R20:R21"/>
    <mergeCell ref="S20:S21"/>
    <mergeCell ref="T20:T21"/>
    <mergeCell ref="A22:A23"/>
    <mergeCell ref="L22:L23"/>
    <mergeCell ref="M22:M23"/>
    <mergeCell ref="N22:N23"/>
    <mergeCell ref="O22:O23"/>
    <mergeCell ref="P22:P23"/>
    <mergeCell ref="Q18:Q19"/>
    <mergeCell ref="R18:R19"/>
    <mergeCell ref="S18:S19"/>
    <mergeCell ref="T18:T19"/>
    <mergeCell ref="A20:A21"/>
    <mergeCell ref="L20:L21"/>
    <mergeCell ref="M20:M21"/>
    <mergeCell ref="N20:N21"/>
    <mergeCell ref="O20:O21"/>
    <mergeCell ref="P20:P21"/>
    <mergeCell ref="Q16:Q17"/>
    <mergeCell ref="R16:R17"/>
    <mergeCell ref="S16:S17"/>
    <mergeCell ref="T16:T17"/>
    <mergeCell ref="A18:A19"/>
    <mergeCell ref="L18:L19"/>
    <mergeCell ref="M18:M19"/>
    <mergeCell ref="N18:N19"/>
    <mergeCell ref="O18:O19"/>
    <mergeCell ref="P18:P19"/>
    <mergeCell ref="A11:S11"/>
    <mergeCell ref="A12:K14"/>
    <mergeCell ref="A15:S15"/>
    <mergeCell ref="A16:A17"/>
    <mergeCell ref="K16:K17"/>
    <mergeCell ref="L16:L17"/>
    <mergeCell ref="M16:M17"/>
    <mergeCell ref="N16:N17"/>
    <mergeCell ref="O16:O17"/>
    <mergeCell ref="P16:P17"/>
    <mergeCell ref="T8:T10"/>
    <mergeCell ref="D9:D10"/>
    <mergeCell ref="E9:E10"/>
    <mergeCell ref="F9:F10"/>
    <mergeCell ref="G9:G10"/>
    <mergeCell ref="H9:H10"/>
    <mergeCell ref="I9:I10"/>
    <mergeCell ref="J9:J10"/>
    <mergeCell ref="D8:J8"/>
    <mergeCell ref="A8:A10"/>
    <mergeCell ref="B8:B10"/>
    <mergeCell ref="C8:C10"/>
    <mergeCell ref="K8:K10"/>
    <mergeCell ref="L8:L10"/>
    <mergeCell ref="M8:S9"/>
  </mergeCells>
  <printOptions/>
  <pageMargins left="0.5118110236220472" right="0.5118110236220472" top="0.7480314960629921" bottom="0.7480314960629921" header="0.31496062992125984" footer="0.31496062992125984"/>
  <pageSetup firstPageNumber="3" useFirstPageNumber="1" horizontalDpi="600" verticalDpi="600" orientation="landscape" paperSize="9" scale="5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Телина Татьяна Владимировна</dc:creator>
  <cp:keywords/>
  <dc:description/>
  <cp:lastModifiedBy>Маркелова Любовь Ивановна</cp:lastModifiedBy>
  <cp:lastPrinted>2014-07-08T10:17:06Z</cp:lastPrinted>
  <dcterms:created xsi:type="dcterms:W3CDTF">2014-07-08T03:06:08Z</dcterms:created>
  <dcterms:modified xsi:type="dcterms:W3CDTF">2014-07-24T07:29:50Z</dcterms:modified>
  <cp:category/>
  <cp:version/>
  <cp:contentType/>
  <cp:contentStatus/>
</cp:coreProperties>
</file>