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<sst xmlns="http://schemas.openxmlformats.org/spreadsheetml/2006/main" count="746" uniqueCount="288">
  <si>
    <t>Приложение 2</t>
  </si>
  <si>
    <t>к долгосрочной целевой программе</t>
  </si>
  <si>
    <t xml:space="preserve">"Строительство объектов социального и культурного </t>
  </si>
  <si>
    <t>значения на периодс с 2010 по 2015 годы"</t>
  </si>
  <si>
    <t>Программные мероприятия реализации долгосрочной целевой программы "Строительство объектов социального и культурного значения на период с 2010 по 2015 годы" и ожидаемые результаты</t>
  </si>
  <si>
    <t>№  п.п.</t>
  </si>
  <si>
    <t>Наименование объекта</t>
  </si>
  <si>
    <t>Мощность объекта</t>
  </si>
  <si>
    <t>Единица измерения</t>
  </si>
  <si>
    <t>Источники финансирования</t>
  </si>
  <si>
    <t xml:space="preserve">Объем финансирования </t>
  </si>
  <si>
    <t xml:space="preserve"> в том числе по годам</t>
  </si>
  <si>
    <t>Исполнитель програмного мероприятия (соадминистратор)</t>
  </si>
  <si>
    <t>Значение целевого показателя результата реализации программы в том числе :</t>
  </si>
  <si>
    <t>2010 (факт)</t>
  </si>
  <si>
    <t>2011 (факт)</t>
  </si>
  <si>
    <t>2012 (план)</t>
  </si>
  <si>
    <t>2013 (план)</t>
  </si>
  <si>
    <t>2014 (план)</t>
  </si>
  <si>
    <t>2015 (план)</t>
  </si>
  <si>
    <t>1.</t>
  </si>
  <si>
    <t>Цель программы: "Создание условий для комфортного проживания населения на территории муниципального образования городской округ город Сургут"</t>
  </si>
  <si>
    <t>1.1.</t>
  </si>
  <si>
    <t>Показатели результата достижения цели:</t>
  </si>
  <si>
    <t>1.1.1.</t>
  </si>
  <si>
    <t>Ввод в эксплуатацию объектов обеспечения деятельности органов власти,  ед.</t>
  </si>
  <si>
    <t>ед.</t>
  </si>
  <si>
    <t xml:space="preserve"> -</t>
  </si>
  <si>
    <t>-</t>
  </si>
  <si>
    <t>1.1.2.</t>
  </si>
  <si>
    <t>Ввод в эксплуатацию объектов образования, объект</t>
  </si>
  <si>
    <t>объект</t>
  </si>
  <si>
    <t>1.1.3.</t>
  </si>
  <si>
    <t>Ввод в эксплуатацию объектов образования, количество объектов, ед.</t>
  </si>
  <si>
    <t>1.1.4.</t>
  </si>
  <si>
    <t>Ввод в эксплуатацию объектов образования, ед.</t>
  </si>
  <si>
    <t>1.1.5.</t>
  </si>
  <si>
    <t>Ввод в эксплуатацию объектов физической культуры и спорта, ед.</t>
  </si>
  <si>
    <t>1.1.6.</t>
  </si>
  <si>
    <t>Ввод в эксплуатацию объектов культуры, ед.</t>
  </si>
  <si>
    <t>1.1.7.</t>
  </si>
  <si>
    <t>Ввод в эксплуатацию объектов здравоохранения, ед.</t>
  </si>
  <si>
    <t>1.1.8.</t>
  </si>
  <si>
    <t>Строительство автогородков для проведения практических занятий по обучению несовершеннолетних безопасному поведению на улицах и дорогах, количество объектов, ед.</t>
  </si>
  <si>
    <t>.1.1.9.</t>
  </si>
  <si>
    <t>Строительство общественного туалета на территории "Городской парк" на пр. Набережный , ед.</t>
  </si>
  <si>
    <t>1.1.10.</t>
  </si>
  <si>
    <t>Площадь обустроенной территории кладбищ , кв.м.</t>
  </si>
  <si>
    <t>кв.м.</t>
  </si>
  <si>
    <t>1.1.11.</t>
  </si>
  <si>
    <t>Количество обустроенных ячеек для хранения урн с прахом , ед.</t>
  </si>
  <si>
    <t>1.1.12</t>
  </si>
  <si>
    <t>Облицовка обустроенных ячеек для хранения урн с прахом, ед.</t>
  </si>
  <si>
    <t>1.1.13.</t>
  </si>
  <si>
    <t>Площадь заасфальтированной территории под стоянку автомашин возле колумбария, кв.м.</t>
  </si>
  <si>
    <t>1.1.14.</t>
  </si>
  <si>
    <t>Разработка проектной документации, комплект</t>
  </si>
  <si>
    <t>комплект</t>
  </si>
  <si>
    <t>3</t>
  </si>
  <si>
    <t>6</t>
  </si>
  <si>
    <t>1.1.15.</t>
  </si>
  <si>
    <t>Количество выкупленных объектов, ед.</t>
  </si>
  <si>
    <t>1</t>
  </si>
  <si>
    <t>1.1.16</t>
  </si>
  <si>
    <t>Оформление правоустанавливающих документов на земельный участок</t>
  </si>
  <si>
    <t>1.1.17</t>
  </si>
  <si>
    <t>Разработка проектной изыскательской документации</t>
  </si>
  <si>
    <t>проект</t>
  </si>
  <si>
    <t>1.1.18</t>
  </si>
  <si>
    <t>Ввод в эксплуатацию площадей под захоронения</t>
  </si>
  <si>
    <t>га</t>
  </si>
  <si>
    <t>2.</t>
  </si>
  <si>
    <t>Задача 1</t>
  </si>
  <si>
    <t>Строительство объектов для организации обеспечения деятельности органов власти</t>
  </si>
  <si>
    <t>тыс.руб.</t>
  </si>
  <si>
    <t>Всего</t>
  </si>
  <si>
    <t>2.1.</t>
  </si>
  <si>
    <t>Мероприятие 1:</t>
  </si>
  <si>
    <t>Дворец бракосочетаний в г.Сургуте</t>
  </si>
  <si>
    <t>3148 кв.м.</t>
  </si>
  <si>
    <t>Всего, в том числе:</t>
  </si>
  <si>
    <t>ДАиГ, МКУ "УКС"</t>
  </si>
  <si>
    <t>местный бюджет</t>
  </si>
  <si>
    <t>2.2.</t>
  </si>
  <si>
    <t>Мероприятие 2:</t>
  </si>
  <si>
    <t>Сургутский городской государственный архив</t>
  </si>
  <si>
    <t>990 м2</t>
  </si>
  <si>
    <t>3.</t>
  </si>
  <si>
    <t>Задача 2</t>
  </si>
  <si>
    <t>Строительство объектов для организации предоставления основного, общего, дошкольного и дополнительного образования</t>
  </si>
  <si>
    <t>3.1.</t>
  </si>
  <si>
    <t>Мероприятие 3:</t>
  </si>
  <si>
    <t>Детский сад на 200 мест в микрорайоне 31, №1 г.Сургута</t>
  </si>
  <si>
    <t>200 м/3125 кв.м.</t>
  </si>
  <si>
    <t>окружной бюджет</t>
  </si>
  <si>
    <t>Департамент образования</t>
  </si>
  <si>
    <t>3.2.</t>
  </si>
  <si>
    <t>Мероприятие 4:</t>
  </si>
  <si>
    <t>Детский сад на 260 мест микрорайоне 34 г.Сургута</t>
  </si>
  <si>
    <t>260 м/4256,01 кв.м.</t>
  </si>
  <si>
    <t>3.3.</t>
  </si>
  <si>
    <t>Мероприятие 5:</t>
  </si>
  <si>
    <t>Детский сад на 260 мест микрорайоне 39 г.Сургута</t>
  </si>
  <si>
    <t>260 м/4204,61 кв.м.</t>
  </si>
  <si>
    <t>3.4.</t>
  </si>
  <si>
    <t>Мероприятие 6:</t>
  </si>
  <si>
    <t>Детский сад на 260 мест микрорайоне 5А г.Сургута</t>
  </si>
  <si>
    <t>260 м/4004,85 кв.м.</t>
  </si>
  <si>
    <t>3.5.</t>
  </si>
  <si>
    <t>Мероприятие 7:</t>
  </si>
  <si>
    <t>Детский сад на 300 мест микрорайоне 20А г.Сургута</t>
  </si>
  <si>
    <t>300 м/4750 кв.м.</t>
  </si>
  <si>
    <t>3.6.</t>
  </si>
  <si>
    <t>Мероприятие 8:</t>
  </si>
  <si>
    <t>Детский сад в микрорайоне № 24  г.Сургута</t>
  </si>
  <si>
    <t>3.7.</t>
  </si>
  <si>
    <t>Мероприятие  9:</t>
  </si>
  <si>
    <t>Детский сад в микрорайоне № 31, №2  г.Сургута</t>
  </si>
  <si>
    <t>200 м/3215 кв.м.</t>
  </si>
  <si>
    <t>3.8.</t>
  </si>
  <si>
    <t>Мероприятие  10:</t>
  </si>
  <si>
    <t>Детский сад в микрорайоне № 32, №1  г.Сургута</t>
  </si>
  <si>
    <t>3.9.</t>
  </si>
  <si>
    <t>Мероприятие 11:</t>
  </si>
  <si>
    <t>Детский сад в микрайоне № 32, №2  г.Сургута</t>
  </si>
  <si>
    <t>3.10.</t>
  </si>
  <si>
    <t>Мероприятие 12:</t>
  </si>
  <si>
    <t>Детский сад в микрорайоне № 33  г.Сургута</t>
  </si>
  <si>
    <t>3.11.</t>
  </si>
  <si>
    <t>Мероприятие 13:</t>
  </si>
  <si>
    <t>Детский сад в микрорайоне № 34, №2  г.Сургута</t>
  </si>
  <si>
    <t>3.12.</t>
  </si>
  <si>
    <t>Мероприятие 14:</t>
  </si>
  <si>
    <t>Детский сад в микрорайоне 39, №2  г.Сургута</t>
  </si>
  <si>
    <t>260 м/5475,9 кв.м.</t>
  </si>
  <si>
    <t>3.13.</t>
  </si>
  <si>
    <t>Мероприятие 15:</t>
  </si>
  <si>
    <t>Детский сад в микрорайоне № 30</t>
  </si>
  <si>
    <t>260 м/
4161 кв.м.</t>
  </si>
  <si>
    <t>3.14.</t>
  </si>
  <si>
    <t>Мероприятие 16:</t>
  </si>
  <si>
    <t>Детский сад в микрорайоне ПИКС г. Сургута</t>
  </si>
  <si>
    <t>260м                      /4161 кв.м.</t>
  </si>
  <si>
    <t>привлеченные средства</t>
  </si>
  <si>
    <t>3.15.</t>
  </si>
  <si>
    <t>Мероприятие 17:</t>
  </si>
  <si>
    <t>Детский сад "Золотой Ключик", ул. Энтузиастов, 51/1           г. Сургута</t>
  </si>
  <si>
    <t>200 м/3895,4 м2</t>
  </si>
  <si>
    <t>3.16.</t>
  </si>
  <si>
    <t>Мероприятие 18:</t>
  </si>
  <si>
    <t>Детский сад № 1 на 300 мест в микрорайоне № 24 г. Сургута</t>
  </si>
  <si>
    <t>300 мест/ 5147,9 м2</t>
  </si>
  <si>
    <t>3.17.</t>
  </si>
  <si>
    <t>Мероприятие 19:</t>
  </si>
  <si>
    <t>Детский сад № 2 на 300 мест в микрорайоне № 24 г. Сургута (Прогимназия)</t>
  </si>
  <si>
    <t>3.18.</t>
  </si>
  <si>
    <t>Мероприятие 20:</t>
  </si>
  <si>
    <t>Детский сад в микрорайоне № 37</t>
  </si>
  <si>
    <t>300 мест/ 5298м2</t>
  </si>
  <si>
    <t>3.19.</t>
  </si>
  <si>
    <t>Мероприятие 21:</t>
  </si>
  <si>
    <t>Детский сад в микрорайоне № 40</t>
  </si>
  <si>
    <t>3.20.</t>
  </si>
  <si>
    <t>Мероприятие 22:</t>
  </si>
  <si>
    <t>Детский сад № 1 в микрорайоне 38</t>
  </si>
  <si>
    <t>3.21.</t>
  </si>
  <si>
    <t>Мероприятие 23:</t>
  </si>
  <si>
    <t>Детский сад № 2 в микрорайоне 38</t>
  </si>
  <si>
    <t>3.22.</t>
  </si>
  <si>
    <t>Мероприятие 24:</t>
  </si>
  <si>
    <t>Детский сад в микрорайоне 5-5А</t>
  </si>
  <si>
    <t>3.23.</t>
  </si>
  <si>
    <t>Мероприятие 25:</t>
  </si>
  <si>
    <t xml:space="preserve">Реконструкция здания реорганизованного МОУ "Межшкольный учебный комбинат 
№ 2" под второй блок МДОУ № 78 "Ивушка"в г.Сургуте, ул. Декабристов, д. 4
</t>
  </si>
  <si>
    <t>3.24.</t>
  </si>
  <si>
    <t xml:space="preserve">Мероприятие 26: </t>
  </si>
  <si>
    <t>Здание муниципального вечернего (сменного) общеобразовательного учреждения открытой (сменной) общеобразовательной школы № 1 по ул. Профсоюзов, 52 в г. Сургуте. Реконструкция</t>
  </si>
  <si>
    <t xml:space="preserve">825 учащихся
</t>
  </si>
  <si>
    <t>3.25.</t>
  </si>
  <si>
    <t>Мероприятие 27:</t>
  </si>
  <si>
    <t>Средняя общеобразовательная школа в микрорайоне №31 г.Сургута</t>
  </si>
  <si>
    <t>825 учащихся</t>
  </si>
  <si>
    <t>3.26.</t>
  </si>
  <si>
    <t>Мероприятие 28:</t>
  </si>
  <si>
    <t xml:space="preserve">Средняя общеобразовательная школа в микрорайоне 40 </t>
  </si>
  <si>
    <t>801 учащихся</t>
  </si>
  <si>
    <t>3.27.</t>
  </si>
  <si>
    <t>Мероприятие 29:</t>
  </si>
  <si>
    <r>
      <t>Станция юных натуралистов в лесопарковой зоне междуречья р.</t>
    </r>
    <r>
      <rPr>
        <sz val="14"/>
        <rFont val="Calibri"/>
        <family val="2"/>
      </rPr>
      <t> </t>
    </r>
    <r>
      <rPr>
        <sz val="14"/>
        <rFont val="Times New Roman"/>
        <family val="1"/>
      </rPr>
      <t>Сайма</t>
    </r>
  </si>
  <si>
    <t>11 сооруж.</t>
  </si>
  <si>
    <t>3.28.</t>
  </si>
  <si>
    <t>Мероприятие 30:</t>
  </si>
  <si>
    <t>Строительство автогородков для проведения практических занятий по обучению детей безопасному поведению на улицах и дорогах</t>
  </si>
  <si>
    <t>1-2014,75 кв.м.
2-1710 кв.м.</t>
  </si>
  <si>
    <t>ДГХ</t>
  </si>
  <si>
    <t xml:space="preserve"> </t>
  </si>
  <si>
    <t>4.</t>
  </si>
  <si>
    <t>Задача 3</t>
  </si>
  <si>
    <t>Строительство объектов для организации досуга населения и обеспечения жителей города услугами организаций культуры</t>
  </si>
  <si>
    <t>4.1.</t>
  </si>
  <si>
    <t>Мероприятие 31:</t>
  </si>
  <si>
    <t>ДК "Энергетик" в г. Сургуте. Реконструкция</t>
  </si>
  <si>
    <t>1082 мест 10949 кв.м.</t>
  </si>
  <si>
    <t>ДКМПиС</t>
  </si>
  <si>
    <t>4.2.</t>
  </si>
  <si>
    <t>Мероприятие 32:</t>
  </si>
  <si>
    <r>
      <t>Общественный туалет в городском парке по пр.Набережный в г.</t>
    </r>
    <r>
      <rPr>
        <sz val="14"/>
        <rFont val="Calibri"/>
        <family val="2"/>
      </rPr>
      <t> </t>
    </r>
    <r>
      <rPr>
        <sz val="14"/>
        <rFont val="Times New Roman"/>
        <family val="1"/>
      </rPr>
      <t>Сургуте</t>
    </r>
  </si>
  <si>
    <t>4.3.</t>
  </si>
  <si>
    <t>Мероприятие 33:</t>
  </si>
  <si>
    <t>Детская школа искусств в мкр. ПИКС</t>
  </si>
  <si>
    <t>400 уч.</t>
  </si>
  <si>
    <t>4.4</t>
  </si>
  <si>
    <t>Мероприятие 34:</t>
  </si>
  <si>
    <t>Детская школа искусств в мкр. 25</t>
  </si>
  <si>
    <t>4.5.</t>
  </si>
  <si>
    <t>Мероприятие 35:</t>
  </si>
  <si>
    <t>Хореографическая школа в микрорайоне ПИКС</t>
  </si>
  <si>
    <t>1500 м2</t>
  </si>
  <si>
    <t>5.</t>
  </si>
  <si>
    <t>Задача 4</t>
  </si>
  <si>
    <t>Строительство объектов для организации оказания медико-санитарной помощи</t>
  </si>
  <si>
    <t>5.1.</t>
  </si>
  <si>
    <t xml:space="preserve">Мероприятие 36: </t>
  </si>
  <si>
    <r>
      <t>Поликлиника "Нефтяник" на 700 посещений в смену в мкр.</t>
    </r>
    <r>
      <rPr>
        <sz val="14"/>
        <rFont val="Calibri"/>
        <family val="2"/>
      </rPr>
      <t> </t>
    </r>
    <r>
      <rPr>
        <sz val="14"/>
        <rFont val="Times New Roman"/>
        <family val="1"/>
      </rPr>
      <t>37 г.</t>
    </r>
    <r>
      <rPr>
        <sz val="14"/>
        <rFont val="Calibri"/>
        <family val="2"/>
      </rPr>
      <t> </t>
    </r>
    <r>
      <rPr>
        <sz val="14"/>
        <rFont val="Times New Roman"/>
        <family val="1"/>
      </rPr>
      <t>Сургута</t>
    </r>
  </si>
  <si>
    <t>700п/см, 11442 кв.м.</t>
  </si>
  <si>
    <t>5.2.</t>
  </si>
  <si>
    <t xml:space="preserve">Мероприятие 37: </t>
  </si>
  <si>
    <t>Поликлиника на 1000 посещений в смену в г. Сургуте</t>
  </si>
  <si>
    <t>1000п/см,</t>
  </si>
  <si>
    <t>6.</t>
  </si>
  <si>
    <t>Задача 5</t>
  </si>
  <si>
    <t>Строительство объектов для организации обеспечения условий для развития на территории города физической культуры и спорта</t>
  </si>
  <si>
    <t>6.1.</t>
  </si>
  <si>
    <t xml:space="preserve">Мероприятие 38: </t>
  </si>
  <si>
    <t>Ледовый дворец в г. Сургуте</t>
  </si>
  <si>
    <t>87чел/час 23023 кв.м.</t>
  </si>
  <si>
    <t>федеральный бюджет</t>
  </si>
  <si>
    <t>6.2.</t>
  </si>
  <si>
    <t>Мероприятие 39:</t>
  </si>
  <si>
    <t>Спортивный центр с универсальным игровым залом                                                                 (№ 1) в мкр.44</t>
  </si>
  <si>
    <t>64 чел/час 2364 кв.м.</t>
  </si>
  <si>
    <t>6.3.</t>
  </si>
  <si>
    <t>Мероприятие 40:</t>
  </si>
  <si>
    <t>Спортивный комплекс с плавательным бассейном на 50 метров в г. Сургуте</t>
  </si>
  <si>
    <t>144 чел/час 8000 кв.м.</t>
  </si>
  <si>
    <t>6.4.</t>
  </si>
  <si>
    <t>Мероприятие 41:</t>
  </si>
  <si>
    <t>Спортивный центр с универсальным игровым залом                                                                     ( №1)</t>
  </si>
  <si>
    <t>6.5.</t>
  </si>
  <si>
    <t xml:space="preserve">Мероприятие 42: </t>
  </si>
  <si>
    <t>СОК "Энергетик". Инженерное обеспечение</t>
  </si>
  <si>
    <t>2БКТП 630кВА, сети 250м</t>
  </si>
  <si>
    <t>6.6.</t>
  </si>
  <si>
    <t>Мероприятие 43:</t>
  </si>
  <si>
    <t>Спортивный центр с универсальным залом № 1</t>
  </si>
  <si>
    <t>1000 м2</t>
  </si>
  <si>
    <t>6.7.</t>
  </si>
  <si>
    <t>Мероприятие 44:</t>
  </si>
  <si>
    <t>Спортивный центр с универсальным залом № 2</t>
  </si>
  <si>
    <t>6.8.</t>
  </si>
  <si>
    <t>Мероприятие 45:</t>
  </si>
  <si>
    <t>Спортивный центр с универсальным залом № 3</t>
  </si>
  <si>
    <t>6.9.</t>
  </si>
  <si>
    <t>Мероприятие 46:</t>
  </si>
  <si>
    <t>Спортивный центр с универсальным залом № 4</t>
  </si>
  <si>
    <t>6.10.</t>
  </si>
  <si>
    <t>Мероприятие 47:</t>
  </si>
  <si>
    <t>Спортивное ядро в микрорайоне 35-А г.Сургута. 3 пусковой комплекс</t>
  </si>
  <si>
    <t>5,1 км</t>
  </si>
  <si>
    <t>7.</t>
  </si>
  <si>
    <t>Задача 6</t>
  </si>
  <si>
    <t>Строительство объектов для организации благоустройства территории городского кладбища и крематория</t>
  </si>
  <si>
    <t>7.1.</t>
  </si>
  <si>
    <t>Мероприятие 48:</t>
  </si>
  <si>
    <t>Расширение городского кладбища (3 очередь) I пусковой комплекс, карта захоронений с 1 по 14</t>
  </si>
  <si>
    <t>7.2.</t>
  </si>
  <si>
    <t xml:space="preserve">Мероприятие 49: </t>
  </si>
  <si>
    <t xml:space="preserve">"Колумбарий с автостоянкой" 1 этап строительства. Сектор III колумбария с автостоянкой на 120 машино-мест. 1 пусковой комплекс. Сектор III колумбария с автостоянкой на 60 машино-мест   </t>
  </si>
  <si>
    <t>7.3</t>
  </si>
  <si>
    <t>Мероприятие 50:</t>
  </si>
  <si>
    <t>Новое кладбище</t>
  </si>
  <si>
    <t>8.</t>
  </si>
  <si>
    <t>Задача 7</t>
  </si>
  <si>
    <t>Выкуп объектов недвижимости для муниципальных нужд (компенсация), для последующего сноса</t>
  </si>
  <si>
    <t>8.1</t>
  </si>
  <si>
    <t xml:space="preserve">Мероприятие 51: </t>
  </si>
  <si>
    <t>ДАиГ</t>
  </si>
  <si>
    <t xml:space="preserve">ИТОГО по программе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</si>
</sst>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"/>
    <numFmt numFmtId="167" formatCode="#,##0.0000"/>
    <numFmt numFmtId="168" formatCode="#,##0.000"/>
    <numFmt numFmtId="169" formatCode="0.000"/>
  </numFmts>
  <fonts count="44"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sz val="14"/>
      <name val="Calibri"/>
      <family val="2"/>
    </font>
    <font>
      <sz val="14"/>
      <name val="Times New Roman CE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top" wrapText="1"/>
    </xf>
    <xf numFmtId="16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top"/>
    </xf>
    <xf numFmtId="166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16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justify" vertical="top"/>
    </xf>
    <xf numFmtId="3" fontId="8" fillId="0" borderId="11" xfId="0" applyNumberFormat="1" applyFont="1" applyFill="1" applyBorder="1" applyAlignment="1">
      <alignment horizontal="left" vertical="top"/>
    </xf>
    <xf numFmtId="166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justify" vertical="top"/>
    </xf>
    <xf numFmtId="3" fontId="8" fillId="0" borderId="0" xfId="0" applyNumberFormat="1" applyFont="1" applyFill="1" applyAlignment="1">
      <alignment horizontal="left" vertical="top"/>
    </xf>
    <xf numFmtId="164" fontId="8" fillId="0" borderId="0" xfId="0" applyNumberFormat="1" applyFont="1" applyFill="1" applyAlignment="1">
      <alignment vertical="top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top"/>
    </xf>
    <xf numFmtId="166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1" fontId="1" fillId="0" borderId="11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166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3"/>
  <sheetViews>
    <sheetView tabSelected="1" zoomScalePageLayoutView="0" workbookViewId="0" topLeftCell="A71">
      <selection activeCell="A71" sqref="A1:IV16384"/>
    </sheetView>
  </sheetViews>
  <sheetFormatPr defaultColWidth="9.00390625" defaultRowHeight="12.75"/>
  <cols>
    <col min="1" max="1" width="9.125" style="57" customWidth="1"/>
    <col min="2" max="2" width="42.00390625" style="58" customWidth="1"/>
    <col min="3" max="3" width="14.25390625" style="58" customWidth="1"/>
    <col min="4" max="4" width="16.125" style="59" customWidth="1"/>
    <col min="5" max="5" width="29.375" style="59" customWidth="1"/>
    <col min="6" max="6" width="20.25390625" style="60" customWidth="1"/>
    <col min="7" max="7" width="15.125" style="60" customWidth="1"/>
    <col min="8" max="8" width="14.875" style="60" customWidth="1"/>
    <col min="9" max="9" width="13.375" style="60" customWidth="1"/>
    <col min="10" max="10" width="13.125" style="61" customWidth="1"/>
    <col min="11" max="11" width="16.875" style="61" customWidth="1"/>
    <col min="12" max="12" width="15.375" style="61" customWidth="1"/>
    <col min="13" max="13" width="16.875" style="62" customWidth="1"/>
    <col min="14" max="17" width="9.125" style="62" customWidth="1"/>
    <col min="18" max="33" width="9.125" style="9" customWidth="1"/>
    <col min="34" max="46" width="9.125" style="10" customWidth="1"/>
    <col min="47" max="16384" width="9.125" style="9" customWidth="1"/>
  </cols>
  <sheetData>
    <row r="1" spans="1:46" s="5" customFormat="1" ht="18.75">
      <c r="A1" s="1"/>
      <c r="B1" s="2"/>
      <c r="C1" s="2"/>
      <c r="D1" s="2"/>
      <c r="E1" s="2"/>
      <c r="F1" s="3"/>
      <c r="G1" s="3"/>
      <c r="H1" s="3"/>
      <c r="I1" s="3"/>
      <c r="J1" s="4"/>
      <c r="K1" s="4"/>
      <c r="L1" s="4"/>
      <c r="M1" s="91" t="s">
        <v>0</v>
      </c>
      <c r="N1" s="91"/>
      <c r="O1" s="91"/>
      <c r="P1" s="91"/>
      <c r="Q1" s="91"/>
      <c r="R1" s="91"/>
      <c r="S1" s="91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s="5" customFormat="1" ht="18.75">
      <c r="A2" s="1"/>
      <c r="B2" s="2"/>
      <c r="C2" s="2"/>
      <c r="D2" s="2"/>
      <c r="E2" s="2"/>
      <c r="F2" s="3"/>
      <c r="G2" s="3"/>
      <c r="H2" s="3"/>
      <c r="I2" s="3"/>
      <c r="J2" s="4"/>
      <c r="K2" s="4"/>
      <c r="L2" s="4"/>
      <c r="M2" s="91" t="s">
        <v>1</v>
      </c>
      <c r="N2" s="91"/>
      <c r="O2" s="91"/>
      <c r="P2" s="91"/>
      <c r="Q2" s="91"/>
      <c r="R2" s="91"/>
      <c r="S2" s="91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5" customFormat="1" ht="18.75">
      <c r="A3" s="1"/>
      <c r="B3" s="2"/>
      <c r="C3" s="2"/>
      <c r="D3" s="2"/>
      <c r="E3" s="2"/>
      <c r="F3" s="3"/>
      <c r="G3" s="3"/>
      <c r="H3" s="3"/>
      <c r="I3" s="7"/>
      <c r="J3" s="8"/>
      <c r="K3" s="8"/>
      <c r="L3" s="8"/>
      <c r="M3" s="91" t="s">
        <v>2</v>
      </c>
      <c r="N3" s="91"/>
      <c r="O3" s="91"/>
      <c r="P3" s="91"/>
      <c r="Q3" s="91"/>
      <c r="R3" s="91"/>
      <c r="S3" s="9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5" customFormat="1" ht="18.75">
      <c r="A4" s="1"/>
      <c r="B4" s="2"/>
      <c r="C4" s="2"/>
      <c r="D4" s="2"/>
      <c r="E4" s="2"/>
      <c r="F4" s="3"/>
      <c r="G4" s="3"/>
      <c r="H4" s="3"/>
      <c r="I4" s="7"/>
      <c r="J4" s="8"/>
      <c r="K4" s="8"/>
      <c r="L4" s="8"/>
      <c r="M4" s="91" t="s">
        <v>3</v>
      </c>
      <c r="N4" s="91"/>
      <c r="O4" s="91"/>
      <c r="P4" s="91"/>
      <c r="Q4" s="91"/>
      <c r="R4" s="91"/>
      <c r="S4" s="91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17" ht="18.75">
      <c r="A5" s="88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18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9" s="17" customFormat="1" ht="18.75">
      <c r="A7" s="89" t="s">
        <v>5</v>
      </c>
      <c r="B7" s="72" t="s">
        <v>6</v>
      </c>
      <c r="C7" s="72" t="s">
        <v>7</v>
      </c>
      <c r="D7" s="75" t="s">
        <v>8</v>
      </c>
      <c r="E7" s="75" t="s">
        <v>9</v>
      </c>
      <c r="F7" s="86" t="s">
        <v>10</v>
      </c>
      <c r="G7" s="90" t="s">
        <v>11</v>
      </c>
      <c r="H7" s="90"/>
      <c r="I7" s="90"/>
      <c r="J7" s="90"/>
      <c r="K7" s="90"/>
      <c r="L7" s="90"/>
      <c r="M7" s="90" t="s">
        <v>12</v>
      </c>
      <c r="N7" s="90" t="s">
        <v>13</v>
      </c>
      <c r="O7" s="90"/>
      <c r="P7" s="90"/>
      <c r="Q7" s="90"/>
      <c r="R7" s="90"/>
      <c r="S7" s="90"/>
    </row>
    <row r="8" spans="1:19" s="17" customFormat="1" ht="18">
      <c r="A8" s="89"/>
      <c r="B8" s="72"/>
      <c r="C8" s="72"/>
      <c r="D8" s="75"/>
      <c r="E8" s="75"/>
      <c r="F8" s="86"/>
      <c r="G8" s="86" t="s">
        <v>14</v>
      </c>
      <c r="H8" s="86" t="s">
        <v>15</v>
      </c>
      <c r="I8" s="86" t="s">
        <v>16</v>
      </c>
      <c r="J8" s="86" t="s">
        <v>17</v>
      </c>
      <c r="K8" s="86" t="s">
        <v>18</v>
      </c>
      <c r="L8" s="86" t="s">
        <v>19</v>
      </c>
      <c r="M8" s="90"/>
      <c r="N8" s="90"/>
      <c r="O8" s="90"/>
      <c r="P8" s="90"/>
      <c r="Q8" s="90"/>
      <c r="R8" s="90"/>
      <c r="S8" s="90"/>
    </row>
    <row r="9" spans="1:19" s="17" customFormat="1" ht="18.75">
      <c r="A9" s="89"/>
      <c r="B9" s="72"/>
      <c r="C9" s="72"/>
      <c r="D9" s="75"/>
      <c r="E9" s="75"/>
      <c r="F9" s="86"/>
      <c r="G9" s="86"/>
      <c r="H9" s="86"/>
      <c r="I9" s="86"/>
      <c r="J9" s="87"/>
      <c r="K9" s="87"/>
      <c r="L9" s="87"/>
      <c r="M9" s="90"/>
      <c r="N9" s="13">
        <v>2010</v>
      </c>
      <c r="O9" s="13">
        <v>2011</v>
      </c>
      <c r="P9" s="13">
        <v>2012</v>
      </c>
      <c r="Q9" s="13">
        <v>2013</v>
      </c>
      <c r="R9" s="13">
        <v>2014</v>
      </c>
      <c r="S9" s="13">
        <v>2015</v>
      </c>
    </row>
    <row r="10" spans="1:19" s="17" customFormat="1" ht="18.75">
      <c r="A10" s="18" t="s">
        <v>20</v>
      </c>
      <c r="B10" s="71" t="s">
        <v>21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s="17" customFormat="1" ht="45.75" customHeight="1">
      <c r="A11" s="18" t="s">
        <v>22</v>
      </c>
      <c r="B11" s="19" t="s">
        <v>23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3"/>
      <c r="O11" s="13"/>
      <c r="P11" s="13"/>
      <c r="Q11" s="13"/>
      <c r="R11" s="20"/>
      <c r="S11" s="20"/>
    </row>
    <row r="12" spans="1:19" s="10" customFormat="1" ht="68.25" customHeight="1">
      <c r="A12" s="18" t="s">
        <v>24</v>
      </c>
      <c r="B12" s="21" t="s">
        <v>25</v>
      </c>
      <c r="C12" s="22"/>
      <c r="D12" s="23" t="s">
        <v>26</v>
      </c>
      <c r="E12" s="24"/>
      <c r="F12" s="25"/>
      <c r="G12" s="25"/>
      <c r="H12" s="25"/>
      <c r="I12" s="25"/>
      <c r="J12" s="25"/>
      <c r="K12" s="25"/>
      <c r="L12" s="25"/>
      <c r="M12" s="23"/>
      <c r="N12" s="13" t="s">
        <v>27</v>
      </c>
      <c r="O12" s="23">
        <v>1</v>
      </c>
      <c r="P12" s="13" t="s">
        <v>28</v>
      </c>
      <c r="Q12" s="13" t="s">
        <v>28</v>
      </c>
      <c r="R12" s="26" t="s">
        <v>28</v>
      </c>
      <c r="S12" s="26" t="s">
        <v>28</v>
      </c>
    </row>
    <row r="13" spans="1:19" s="10" customFormat="1" ht="58.5" customHeight="1">
      <c r="A13" s="18" t="s">
        <v>29</v>
      </c>
      <c r="B13" s="21" t="s">
        <v>30</v>
      </c>
      <c r="C13" s="22"/>
      <c r="D13" s="23" t="s">
        <v>31</v>
      </c>
      <c r="E13" s="24"/>
      <c r="F13" s="25"/>
      <c r="G13" s="25"/>
      <c r="H13" s="25"/>
      <c r="I13" s="25"/>
      <c r="J13" s="25"/>
      <c r="K13" s="25"/>
      <c r="L13" s="25"/>
      <c r="M13" s="23"/>
      <c r="N13" s="23">
        <v>4</v>
      </c>
      <c r="O13" s="13" t="s">
        <v>27</v>
      </c>
      <c r="P13" s="13" t="s">
        <v>27</v>
      </c>
      <c r="Q13" s="13" t="s">
        <v>27</v>
      </c>
      <c r="R13" s="26" t="s">
        <v>28</v>
      </c>
      <c r="S13" s="26" t="s">
        <v>28</v>
      </c>
    </row>
    <row r="14" spans="1:19" s="10" customFormat="1" ht="60.75" customHeight="1">
      <c r="A14" s="18" t="s">
        <v>32</v>
      </c>
      <c r="B14" s="21" t="s">
        <v>33</v>
      </c>
      <c r="C14" s="22"/>
      <c r="D14" s="23" t="s">
        <v>26</v>
      </c>
      <c r="E14" s="24"/>
      <c r="F14" s="25"/>
      <c r="G14" s="25"/>
      <c r="H14" s="25"/>
      <c r="I14" s="25"/>
      <c r="J14" s="25"/>
      <c r="K14" s="25"/>
      <c r="L14" s="25"/>
      <c r="M14" s="23"/>
      <c r="N14" s="13" t="s">
        <v>27</v>
      </c>
      <c r="O14" s="23">
        <v>1</v>
      </c>
      <c r="P14" s="13" t="s">
        <v>27</v>
      </c>
      <c r="Q14" s="23" t="s">
        <v>28</v>
      </c>
      <c r="R14" s="27" t="s">
        <v>28</v>
      </c>
      <c r="S14" s="27" t="s">
        <v>28</v>
      </c>
    </row>
    <row r="15" spans="1:19" s="10" customFormat="1" ht="43.5" customHeight="1">
      <c r="A15" s="18" t="s">
        <v>34</v>
      </c>
      <c r="B15" s="21" t="s">
        <v>35</v>
      </c>
      <c r="C15" s="22"/>
      <c r="D15" s="23"/>
      <c r="E15" s="24"/>
      <c r="F15" s="25"/>
      <c r="G15" s="25"/>
      <c r="H15" s="25"/>
      <c r="I15" s="25"/>
      <c r="J15" s="25"/>
      <c r="K15" s="25"/>
      <c r="L15" s="25"/>
      <c r="M15" s="23"/>
      <c r="N15" s="13" t="s">
        <v>28</v>
      </c>
      <c r="O15" s="23" t="s">
        <v>28</v>
      </c>
      <c r="P15" s="13" t="s">
        <v>28</v>
      </c>
      <c r="Q15" s="23" t="s">
        <v>28</v>
      </c>
      <c r="R15" s="27">
        <v>8</v>
      </c>
      <c r="S15" s="27">
        <v>4</v>
      </c>
    </row>
    <row r="16" spans="1:19" s="10" customFormat="1" ht="62.25" customHeight="1">
      <c r="A16" s="18" t="s">
        <v>36</v>
      </c>
      <c r="B16" s="21" t="s">
        <v>37</v>
      </c>
      <c r="C16" s="22"/>
      <c r="D16" s="23" t="s">
        <v>26</v>
      </c>
      <c r="E16" s="24"/>
      <c r="F16" s="25"/>
      <c r="G16" s="25"/>
      <c r="H16" s="25"/>
      <c r="I16" s="25"/>
      <c r="J16" s="25"/>
      <c r="K16" s="25"/>
      <c r="L16" s="25"/>
      <c r="M16" s="23"/>
      <c r="N16" s="13" t="s">
        <v>28</v>
      </c>
      <c r="O16" s="23">
        <v>1</v>
      </c>
      <c r="P16" s="13">
        <v>5</v>
      </c>
      <c r="Q16" s="23">
        <v>3</v>
      </c>
      <c r="R16" s="27">
        <v>1</v>
      </c>
      <c r="S16" s="27" t="s">
        <v>28</v>
      </c>
    </row>
    <row r="17" spans="1:19" s="10" customFormat="1" ht="48.75" customHeight="1">
      <c r="A17" s="18" t="s">
        <v>38</v>
      </c>
      <c r="B17" s="21" t="s">
        <v>39</v>
      </c>
      <c r="C17" s="22"/>
      <c r="D17" s="23" t="s">
        <v>26</v>
      </c>
      <c r="E17" s="24"/>
      <c r="F17" s="25"/>
      <c r="G17" s="25"/>
      <c r="H17" s="25"/>
      <c r="I17" s="25"/>
      <c r="J17" s="25"/>
      <c r="K17" s="25"/>
      <c r="L17" s="25"/>
      <c r="M17" s="23"/>
      <c r="N17" s="13" t="s">
        <v>28</v>
      </c>
      <c r="O17" s="23" t="s">
        <v>28</v>
      </c>
      <c r="P17" s="13">
        <v>1</v>
      </c>
      <c r="Q17" s="23">
        <v>1</v>
      </c>
      <c r="R17" s="27" t="s">
        <v>28</v>
      </c>
      <c r="S17" s="27" t="s">
        <v>28</v>
      </c>
    </row>
    <row r="18" spans="1:19" s="10" customFormat="1" ht="54" customHeight="1">
      <c r="A18" s="18" t="s">
        <v>40</v>
      </c>
      <c r="B18" s="21" t="s">
        <v>41</v>
      </c>
      <c r="C18" s="22"/>
      <c r="D18" s="23" t="s">
        <v>26</v>
      </c>
      <c r="E18" s="24"/>
      <c r="F18" s="25"/>
      <c r="G18" s="25"/>
      <c r="H18" s="25"/>
      <c r="I18" s="25"/>
      <c r="J18" s="25"/>
      <c r="K18" s="25"/>
      <c r="L18" s="25"/>
      <c r="M18" s="23"/>
      <c r="N18" s="13" t="s">
        <v>28</v>
      </c>
      <c r="O18" s="23" t="s">
        <v>28</v>
      </c>
      <c r="P18" s="13" t="s">
        <v>28</v>
      </c>
      <c r="Q18" s="23" t="s">
        <v>28</v>
      </c>
      <c r="R18" s="27" t="s">
        <v>28</v>
      </c>
      <c r="S18" s="27">
        <v>1</v>
      </c>
    </row>
    <row r="19" spans="1:19" s="10" customFormat="1" ht="111.75" customHeight="1">
      <c r="A19" s="18" t="s">
        <v>42</v>
      </c>
      <c r="B19" s="21" t="s">
        <v>43</v>
      </c>
      <c r="C19" s="22"/>
      <c r="D19" s="23" t="s">
        <v>26</v>
      </c>
      <c r="E19" s="24"/>
      <c r="F19" s="25"/>
      <c r="G19" s="25"/>
      <c r="H19" s="25"/>
      <c r="I19" s="25"/>
      <c r="J19" s="25"/>
      <c r="K19" s="25"/>
      <c r="L19" s="25"/>
      <c r="M19" s="23"/>
      <c r="N19" s="13" t="s">
        <v>27</v>
      </c>
      <c r="O19" s="23">
        <v>2</v>
      </c>
      <c r="P19" s="13" t="s">
        <v>27</v>
      </c>
      <c r="Q19" s="13" t="s">
        <v>27</v>
      </c>
      <c r="R19" s="26" t="s">
        <v>28</v>
      </c>
      <c r="S19" s="26" t="s">
        <v>28</v>
      </c>
    </row>
    <row r="20" spans="1:19" s="10" customFormat="1" ht="73.5" customHeight="1">
      <c r="A20" s="18" t="s">
        <v>44</v>
      </c>
      <c r="B20" s="21" t="s">
        <v>45</v>
      </c>
      <c r="C20" s="22"/>
      <c r="D20" s="23" t="s">
        <v>26</v>
      </c>
      <c r="E20" s="24"/>
      <c r="F20" s="25"/>
      <c r="G20" s="25"/>
      <c r="H20" s="25"/>
      <c r="I20" s="25"/>
      <c r="J20" s="25"/>
      <c r="K20" s="25"/>
      <c r="L20" s="25"/>
      <c r="M20" s="23"/>
      <c r="N20" s="13" t="s">
        <v>27</v>
      </c>
      <c r="O20" s="23">
        <v>1</v>
      </c>
      <c r="P20" s="13" t="s">
        <v>27</v>
      </c>
      <c r="Q20" s="13" t="s">
        <v>27</v>
      </c>
      <c r="R20" s="26" t="s">
        <v>28</v>
      </c>
      <c r="S20" s="26" t="s">
        <v>28</v>
      </c>
    </row>
    <row r="21" spans="1:19" s="10" customFormat="1" ht="45" customHeight="1">
      <c r="A21" s="18" t="s">
        <v>46</v>
      </c>
      <c r="B21" s="21" t="s">
        <v>47</v>
      </c>
      <c r="C21" s="22"/>
      <c r="D21" s="23" t="s">
        <v>48</v>
      </c>
      <c r="E21" s="24"/>
      <c r="F21" s="25"/>
      <c r="G21" s="25"/>
      <c r="H21" s="25"/>
      <c r="I21" s="25"/>
      <c r="J21" s="25"/>
      <c r="K21" s="25"/>
      <c r="L21" s="25"/>
      <c r="M21" s="23"/>
      <c r="N21" s="13" t="s">
        <v>27</v>
      </c>
      <c r="O21" s="23">
        <v>4406</v>
      </c>
      <c r="P21" s="13" t="s">
        <v>27</v>
      </c>
      <c r="Q21" s="13" t="s">
        <v>27</v>
      </c>
      <c r="R21" s="26" t="s">
        <v>28</v>
      </c>
      <c r="S21" s="26" t="s">
        <v>28</v>
      </c>
    </row>
    <row r="22" spans="1:19" s="10" customFormat="1" ht="45" customHeight="1">
      <c r="A22" s="18" t="s">
        <v>49</v>
      </c>
      <c r="B22" s="21" t="s">
        <v>50</v>
      </c>
      <c r="C22" s="22"/>
      <c r="D22" s="23" t="s">
        <v>26</v>
      </c>
      <c r="E22" s="24"/>
      <c r="F22" s="25"/>
      <c r="G22" s="25"/>
      <c r="H22" s="25"/>
      <c r="I22" s="25"/>
      <c r="J22" s="25"/>
      <c r="K22" s="25"/>
      <c r="L22" s="25"/>
      <c r="M22" s="23"/>
      <c r="N22" s="13" t="s">
        <v>27</v>
      </c>
      <c r="O22" s="23">
        <v>1804</v>
      </c>
      <c r="P22" s="13" t="s">
        <v>27</v>
      </c>
      <c r="Q22" s="13" t="s">
        <v>27</v>
      </c>
      <c r="R22" s="26" t="s">
        <v>28</v>
      </c>
      <c r="S22" s="26" t="s">
        <v>28</v>
      </c>
    </row>
    <row r="23" spans="1:19" s="10" customFormat="1" ht="45" customHeight="1">
      <c r="A23" s="28" t="s">
        <v>51</v>
      </c>
      <c r="B23" s="21" t="s">
        <v>52</v>
      </c>
      <c r="C23" s="22"/>
      <c r="D23" s="23" t="s">
        <v>26</v>
      </c>
      <c r="E23" s="24"/>
      <c r="F23" s="25"/>
      <c r="G23" s="25"/>
      <c r="H23" s="25"/>
      <c r="I23" s="25"/>
      <c r="J23" s="25"/>
      <c r="K23" s="25"/>
      <c r="L23" s="25"/>
      <c r="M23" s="23"/>
      <c r="N23" s="13" t="s">
        <v>28</v>
      </c>
      <c r="O23" s="23" t="s">
        <v>28</v>
      </c>
      <c r="P23" s="13" t="s">
        <v>27</v>
      </c>
      <c r="Q23" s="13">
        <v>1804</v>
      </c>
      <c r="R23" s="26" t="s">
        <v>28</v>
      </c>
      <c r="S23" s="26" t="s">
        <v>28</v>
      </c>
    </row>
    <row r="24" spans="1:19" s="10" customFormat="1" ht="63" customHeight="1">
      <c r="A24" s="18" t="s">
        <v>53</v>
      </c>
      <c r="B24" s="21" t="s">
        <v>54</v>
      </c>
      <c r="C24" s="22"/>
      <c r="D24" s="27" t="s">
        <v>48</v>
      </c>
      <c r="E24" s="24"/>
      <c r="F24" s="25"/>
      <c r="G24" s="25"/>
      <c r="H24" s="25"/>
      <c r="I24" s="25"/>
      <c r="J24" s="25"/>
      <c r="K24" s="25"/>
      <c r="L24" s="25"/>
      <c r="M24" s="23"/>
      <c r="N24" s="13" t="s">
        <v>27</v>
      </c>
      <c r="O24" s="23">
        <v>1706</v>
      </c>
      <c r="P24" s="13" t="s">
        <v>27</v>
      </c>
      <c r="Q24" s="13">
        <v>1706</v>
      </c>
      <c r="R24" s="26" t="s">
        <v>28</v>
      </c>
      <c r="S24" s="26" t="s">
        <v>28</v>
      </c>
    </row>
    <row r="25" spans="1:19" s="10" customFormat="1" ht="46.5" customHeight="1">
      <c r="A25" s="18" t="s">
        <v>55</v>
      </c>
      <c r="B25" s="21" t="s">
        <v>56</v>
      </c>
      <c r="C25" s="22"/>
      <c r="D25" s="27" t="s">
        <v>57</v>
      </c>
      <c r="E25" s="24"/>
      <c r="F25" s="25"/>
      <c r="G25" s="25"/>
      <c r="H25" s="25"/>
      <c r="I25" s="25"/>
      <c r="J25" s="25"/>
      <c r="K25" s="25"/>
      <c r="L25" s="25"/>
      <c r="M25" s="23"/>
      <c r="N25" s="12" t="s">
        <v>28</v>
      </c>
      <c r="O25" s="28" t="s">
        <v>58</v>
      </c>
      <c r="P25" s="12" t="s">
        <v>28</v>
      </c>
      <c r="Q25" s="12" t="s">
        <v>59</v>
      </c>
      <c r="R25" s="27">
        <v>2</v>
      </c>
      <c r="S25" s="27">
        <v>1</v>
      </c>
    </row>
    <row r="26" spans="1:19" s="10" customFormat="1" ht="40.5" customHeight="1">
      <c r="A26" s="18" t="s">
        <v>60</v>
      </c>
      <c r="B26" s="29" t="s">
        <v>61</v>
      </c>
      <c r="C26" s="22"/>
      <c r="D26" s="23" t="s">
        <v>26</v>
      </c>
      <c r="E26" s="24"/>
      <c r="F26" s="25"/>
      <c r="G26" s="25"/>
      <c r="H26" s="25"/>
      <c r="I26" s="25"/>
      <c r="J26" s="25"/>
      <c r="K26" s="25"/>
      <c r="L26" s="25"/>
      <c r="M26" s="23"/>
      <c r="N26" s="26" t="s">
        <v>28</v>
      </c>
      <c r="O26" s="26" t="s">
        <v>28</v>
      </c>
      <c r="P26" s="12" t="s">
        <v>62</v>
      </c>
      <c r="Q26" s="26" t="s">
        <v>28</v>
      </c>
      <c r="R26" s="26" t="s">
        <v>28</v>
      </c>
      <c r="S26" s="26" t="s">
        <v>28</v>
      </c>
    </row>
    <row r="27" spans="1:19" s="10" customFormat="1" ht="70.5" customHeight="1">
      <c r="A27" s="28" t="s">
        <v>63</v>
      </c>
      <c r="B27" s="29" t="s">
        <v>64</v>
      </c>
      <c r="C27" s="22"/>
      <c r="D27" s="23" t="s">
        <v>57</v>
      </c>
      <c r="E27" s="24"/>
      <c r="F27" s="25"/>
      <c r="G27" s="25"/>
      <c r="H27" s="25"/>
      <c r="I27" s="25"/>
      <c r="J27" s="25"/>
      <c r="K27" s="25"/>
      <c r="L27" s="25"/>
      <c r="M27" s="23"/>
      <c r="N27" s="26" t="s">
        <v>28</v>
      </c>
      <c r="O27" s="26" t="s">
        <v>28</v>
      </c>
      <c r="P27" s="12" t="s">
        <v>28</v>
      </c>
      <c r="Q27" s="27">
        <v>1</v>
      </c>
      <c r="R27" s="27" t="s">
        <v>28</v>
      </c>
      <c r="S27" s="27" t="s">
        <v>28</v>
      </c>
    </row>
    <row r="28" spans="1:19" s="10" customFormat="1" ht="43.5" customHeight="1">
      <c r="A28" s="28" t="s">
        <v>65</v>
      </c>
      <c r="B28" s="29" t="s">
        <v>66</v>
      </c>
      <c r="C28" s="22"/>
      <c r="D28" s="23" t="s">
        <v>67</v>
      </c>
      <c r="E28" s="24"/>
      <c r="F28" s="25"/>
      <c r="G28" s="25"/>
      <c r="H28" s="25"/>
      <c r="I28" s="25"/>
      <c r="J28" s="25"/>
      <c r="K28" s="25"/>
      <c r="L28" s="25"/>
      <c r="M28" s="23"/>
      <c r="N28" s="26" t="s">
        <v>28</v>
      </c>
      <c r="O28" s="26" t="s">
        <v>28</v>
      </c>
      <c r="P28" s="12" t="s">
        <v>28</v>
      </c>
      <c r="Q28" s="27" t="s">
        <v>28</v>
      </c>
      <c r="R28" s="27">
        <v>1</v>
      </c>
      <c r="S28" s="27" t="s">
        <v>28</v>
      </c>
    </row>
    <row r="29" spans="1:19" s="10" customFormat="1" ht="51" customHeight="1">
      <c r="A29" s="28" t="s">
        <v>68</v>
      </c>
      <c r="B29" s="29" t="s">
        <v>69</v>
      </c>
      <c r="C29" s="22"/>
      <c r="D29" s="23" t="s">
        <v>70</v>
      </c>
      <c r="E29" s="24"/>
      <c r="F29" s="25"/>
      <c r="G29" s="25"/>
      <c r="H29" s="25"/>
      <c r="I29" s="25"/>
      <c r="J29" s="25"/>
      <c r="K29" s="25"/>
      <c r="L29" s="25"/>
      <c r="M29" s="23"/>
      <c r="N29" s="26" t="s">
        <v>28</v>
      </c>
      <c r="O29" s="26" t="s">
        <v>28</v>
      </c>
      <c r="P29" s="12" t="s">
        <v>28</v>
      </c>
      <c r="Q29" s="27" t="s">
        <v>28</v>
      </c>
      <c r="R29" s="27" t="s">
        <v>28</v>
      </c>
      <c r="S29" s="27">
        <v>0.3</v>
      </c>
    </row>
    <row r="30" spans="1:19" s="17" customFormat="1" ht="18.75">
      <c r="A30" s="30" t="s">
        <v>71</v>
      </c>
      <c r="B30" s="19" t="s">
        <v>72</v>
      </c>
      <c r="C30" s="16"/>
      <c r="D30" s="16"/>
      <c r="E30" s="16"/>
      <c r="F30" s="31"/>
      <c r="G30" s="31"/>
      <c r="H30" s="31"/>
      <c r="I30" s="31"/>
      <c r="J30" s="15"/>
      <c r="K30" s="15"/>
      <c r="L30" s="15"/>
      <c r="M30" s="16"/>
      <c r="N30" s="16"/>
      <c r="O30" s="16"/>
      <c r="P30" s="16"/>
      <c r="Q30" s="16"/>
      <c r="R30" s="20"/>
      <c r="S30" s="20"/>
    </row>
    <row r="31" spans="1:19" s="17" customFormat="1" ht="67.5" customHeight="1">
      <c r="A31" s="18"/>
      <c r="B31" s="19" t="s">
        <v>73</v>
      </c>
      <c r="C31" s="13"/>
      <c r="D31" s="27" t="s">
        <v>74</v>
      </c>
      <c r="E31" s="13" t="s">
        <v>75</v>
      </c>
      <c r="F31" s="32">
        <f aca="true" t="shared" si="0" ref="F31:L31">F33+F36</f>
        <v>262588.2</v>
      </c>
      <c r="G31" s="32">
        <f t="shared" si="0"/>
        <v>92031</v>
      </c>
      <c r="H31" s="32">
        <f t="shared" si="0"/>
        <v>164487.2</v>
      </c>
      <c r="I31" s="32">
        <f t="shared" si="0"/>
        <v>2970</v>
      </c>
      <c r="J31" s="32">
        <f t="shared" si="0"/>
        <v>3100</v>
      </c>
      <c r="K31" s="32">
        <f t="shared" si="0"/>
        <v>0</v>
      </c>
      <c r="L31" s="32">
        <f t="shared" si="0"/>
        <v>0</v>
      </c>
      <c r="M31" s="13"/>
      <c r="N31" s="14"/>
      <c r="O31" s="14"/>
      <c r="P31" s="14"/>
      <c r="Q31" s="14"/>
      <c r="R31" s="20"/>
      <c r="S31" s="20"/>
    </row>
    <row r="32" spans="1:19" s="17" customFormat="1" ht="18.75">
      <c r="A32" s="30" t="s">
        <v>76</v>
      </c>
      <c r="B32" s="19" t="s">
        <v>77</v>
      </c>
      <c r="C32" s="16"/>
      <c r="D32" s="16"/>
      <c r="E32" s="16"/>
      <c r="F32" s="33"/>
      <c r="G32" s="33"/>
      <c r="H32" s="33"/>
      <c r="I32" s="33"/>
      <c r="J32" s="32"/>
      <c r="K32" s="32"/>
      <c r="L32" s="32"/>
      <c r="M32" s="16"/>
      <c r="N32" s="16"/>
      <c r="O32" s="16"/>
      <c r="P32" s="16"/>
      <c r="Q32" s="16"/>
      <c r="R32" s="20"/>
      <c r="S32" s="20"/>
    </row>
    <row r="33" spans="1:19" s="17" customFormat="1" ht="34.5" customHeight="1">
      <c r="A33" s="85"/>
      <c r="B33" s="71" t="s">
        <v>78</v>
      </c>
      <c r="C33" s="72" t="s">
        <v>79</v>
      </c>
      <c r="D33" s="27" t="s">
        <v>74</v>
      </c>
      <c r="E33" s="23" t="s">
        <v>80</v>
      </c>
      <c r="F33" s="34">
        <f>F34</f>
        <v>256518.2</v>
      </c>
      <c r="G33" s="34">
        <f>G34</f>
        <v>92031</v>
      </c>
      <c r="H33" s="34">
        <f>H34</f>
        <v>164487.2</v>
      </c>
      <c r="I33" s="34"/>
      <c r="J33" s="34"/>
      <c r="K33" s="34"/>
      <c r="L33" s="34"/>
      <c r="M33" s="75" t="s">
        <v>81</v>
      </c>
      <c r="N33" s="27"/>
      <c r="O33" s="23"/>
      <c r="P33" s="23"/>
      <c r="Q33" s="23"/>
      <c r="R33" s="20"/>
      <c r="S33" s="20"/>
    </row>
    <row r="34" spans="1:19" s="17" customFormat="1" ht="37.5" customHeight="1">
      <c r="A34" s="85"/>
      <c r="B34" s="71"/>
      <c r="C34" s="72"/>
      <c r="D34" s="27" t="s">
        <v>74</v>
      </c>
      <c r="E34" s="23" t="s">
        <v>82</v>
      </c>
      <c r="F34" s="34">
        <f>G34+H34+I34+J34</f>
        <v>256518.2</v>
      </c>
      <c r="G34" s="34">
        <v>92031</v>
      </c>
      <c r="H34" s="34">
        <v>164487.2</v>
      </c>
      <c r="I34" s="34"/>
      <c r="J34" s="34"/>
      <c r="K34" s="34"/>
      <c r="L34" s="34"/>
      <c r="M34" s="75"/>
      <c r="N34" s="26"/>
      <c r="O34" s="23"/>
      <c r="P34" s="27"/>
      <c r="Q34" s="27"/>
      <c r="R34" s="20"/>
      <c r="S34" s="20"/>
    </row>
    <row r="35" spans="1:19" s="17" customFormat="1" ht="18.75">
      <c r="A35" s="30" t="s">
        <v>83</v>
      </c>
      <c r="B35" s="21" t="s">
        <v>84</v>
      </c>
      <c r="C35" s="22"/>
      <c r="D35" s="23"/>
      <c r="E35" s="23"/>
      <c r="F35" s="34"/>
      <c r="G35" s="34"/>
      <c r="H35" s="34"/>
      <c r="I35" s="34"/>
      <c r="J35" s="34"/>
      <c r="K35" s="34"/>
      <c r="L35" s="34"/>
      <c r="M35" s="14"/>
      <c r="N35" s="27"/>
      <c r="O35" s="23"/>
      <c r="P35" s="27"/>
      <c r="Q35" s="27"/>
      <c r="R35" s="20"/>
      <c r="S35" s="20"/>
    </row>
    <row r="36" spans="1:19" s="17" customFormat="1" ht="34.5" customHeight="1">
      <c r="A36" s="77"/>
      <c r="B36" s="74" t="s">
        <v>85</v>
      </c>
      <c r="C36" s="72" t="s">
        <v>86</v>
      </c>
      <c r="D36" s="27" t="s">
        <v>74</v>
      </c>
      <c r="E36" s="23" t="s">
        <v>80</v>
      </c>
      <c r="F36" s="34">
        <f aca="true" t="shared" si="1" ref="F36:K36">F37</f>
        <v>6070</v>
      </c>
      <c r="G36" s="34">
        <f t="shared" si="1"/>
        <v>0</v>
      </c>
      <c r="H36" s="34">
        <f t="shared" si="1"/>
        <v>0</v>
      </c>
      <c r="I36" s="34">
        <f t="shared" si="1"/>
        <v>2970</v>
      </c>
      <c r="J36" s="34">
        <f t="shared" si="1"/>
        <v>3100</v>
      </c>
      <c r="K36" s="34">
        <f t="shared" si="1"/>
        <v>0</v>
      </c>
      <c r="L36" s="34"/>
      <c r="M36" s="75" t="s">
        <v>81</v>
      </c>
      <c r="N36" s="27"/>
      <c r="O36" s="23"/>
      <c r="P36" s="27"/>
      <c r="Q36" s="27"/>
      <c r="R36" s="20"/>
      <c r="S36" s="20"/>
    </row>
    <row r="37" spans="1:19" s="17" customFormat="1" ht="29.25" customHeight="1">
      <c r="A37" s="77"/>
      <c r="B37" s="74"/>
      <c r="C37" s="72"/>
      <c r="D37" s="27" t="s">
        <v>74</v>
      </c>
      <c r="E37" s="23" t="s">
        <v>82</v>
      </c>
      <c r="F37" s="34">
        <f>G37+H37+I37+J37+K37</f>
        <v>6070</v>
      </c>
      <c r="G37" s="34"/>
      <c r="H37" s="34"/>
      <c r="I37" s="34">
        <v>2970</v>
      </c>
      <c r="J37" s="34">
        <v>3100</v>
      </c>
      <c r="K37" s="34"/>
      <c r="L37" s="34"/>
      <c r="M37" s="75"/>
      <c r="N37" s="27"/>
      <c r="O37" s="23"/>
      <c r="P37" s="27"/>
      <c r="Q37" s="27"/>
      <c r="R37" s="35"/>
      <c r="S37" s="35"/>
    </row>
    <row r="38" spans="1:19" s="17" customFormat="1" ht="18.75">
      <c r="A38" s="30" t="s">
        <v>87</v>
      </c>
      <c r="B38" s="19" t="s">
        <v>88</v>
      </c>
      <c r="C38" s="16"/>
      <c r="D38" s="16"/>
      <c r="E38" s="16"/>
      <c r="F38" s="33"/>
      <c r="G38" s="33"/>
      <c r="H38" s="33"/>
      <c r="I38" s="33"/>
      <c r="J38" s="32"/>
      <c r="K38" s="32"/>
      <c r="L38" s="32"/>
      <c r="M38" s="16"/>
      <c r="N38" s="16"/>
      <c r="O38" s="16"/>
      <c r="P38" s="16"/>
      <c r="Q38" s="16"/>
      <c r="R38" s="35"/>
      <c r="S38" s="35"/>
    </row>
    <row r="39" spans="1:19" s="17" customFormat="1" ht="91.5" customHeight="1">
      <c r="A39" s="18"/>
      <c r="B39" s="21" t="s">
        <v>89</v>
      </c>
      <c r="C39" s="22"/>
      <c r="D39" s="27" t="s">
        <v>74</v>
      </c>
      <c r="E39" s="13" t="s">
        <v>75</v>
      </c>
      <c r="F39" s="34">
        <f aca="true" t="shared" si="2" ref="F39:L39">F41+F46+F51+F56+F61+F66+F69+F72+F75+F78+F81+F84+F87+F90+F95+F100+F105+F110+F115+F120+F125+F130+F135+F139+F143+F148+F153+F156</f>
        <v>5892293.8999999985</v>
      </c>
      <c r="G39" s="34">
        <f t="shared" si="2"/>
        <v>329666</v>
      </c>
      <c r="H39" s="34">
        <f t="shared" si="2"/>
        <v>24652.6</v>
      </c>
      <c r="I39" s="34">
        <f t="shared" si="2"/>
        <v>16271</v>
      </c>
      <c r="J39" s="34">
        <f t="shared" si="2"/>
        <v>9346.7</v>
      </c>
      <c r="K39" s="34">
        <f t="shared" si="2"/>
        <v>2972507.3999999994</v>
      </c>
      <c r="L39" s="34">
        <f t="shared" si="2"/>
        <v>2539850.2</v>
      </c>
      <c r="M39" s="14"/>
      <c r="N39" s="27"/>
      <c r="O39" s="23"/>
      <c r="P39" s="27"/>
      <c r="Q39" s="27"/>
      <c r="R39" s="35"/>
      <c r="S39" s="35"/>
    </row>
    <row r="40" spans="1:19" s="17" customFormat="1" ht="18.75">
      <c r="A40" s="30" t="s">
        <v>90</v>
      </c>
      <c r="B40" s="19" t="s">
        <v>91</v>
      </c>
      <c r="C40" s="16"/>
      <c r="D40" s="16"/>
      <c r="E40" s="16"/>
      <c r="F40" s="33"/>
      <c r="G40" s="33"/>
      <c r="H40" s="33"/>
      <c r="I40" s="33"/>
      <c r="J40" s="32"/>
      <c r="K40" s="32"/>
      <c r="L40" s="32"/>
      <c r="M40" s="16"/>
      <c r="N40" s="16"/>
      <c r="O40" s="16"/>
      <c r="P40" s="16"/>
      <c r="Q40" s="16"/>
      <c r="R40" s="35"/>
      <c r="S40" s="35"/>
    </row>
    <row r="41" spans="1:19" s="17" customFormat="1" ht="36" customHeight="1">
      <c r="A41" s="85"/>
      <c r="B41" s="71" t="s">
        <v>92</v>
      </c>
      <c r="C41" s="75" t="s">
        <v>93</v>
      </c>
      <c r="D41" s="27" t="s">
        <v>74</v>
      </c>
      <c r="E41" s="23" t="s">
        <v>80</v>
      </c>
      <c r="F41" s="34">
        <f>F42+F43+F44</f>
        <v>66548.6</v>
      </c>
      <c r="G41" s="34">
        <f>G42+G43+G44</f>
        <v>66325</v>
      </c>
      <c r="H41" s="34">
        <f>H42+H43</f>
        <v>223.6</v>
      </c>
      <c r="I41" s="34">
        <f>I42+I43</f>
        <v>0</v>
      </c>
      <c r="J41" s="34"/>
      <c r="K41" s="34"/>
      <c r="L41" s="34"/>
      <c r="M41" s="75" t="s">
        <v>81</v>
      </c>
      <c r="N41" s="23"/>
      <c r="O41" s="23">
        <v>0</v>
      </c>
      <c r="P41" s="23">
        <v>0</v>
      </c>
      <c r="Q41" s="23"/>
      <c r="R41" s="35"/>
      <c r="S41" s="35"/>
    </row>
    <row r="42" spans="1:19" s="17" customFormat="1" ht="18.75">
      <c r="A42" s="85"/>
      <c r="B42" s="71"/>
      <c r="C42" s="75"/>
      <c r="D42" s="27" t="s">
        <v>74</v>
      </c>
      <c r="E42" s="23" t="s">
        <v>82</v>
      </c>
      <c r="F42" s="34">
        <f>G42+H42+I42</f>
        <v>19291.6</v>
      </c>
      <c r="G42" s="34">
        <v>19068</v>
      </c>
      <c r="H42" s="34">
        <v>223.6</v>
      </c>
      <c r="I42" s="34"/>
      <c r="J42" s="34"/>
      <c r="K42" s="34"/>
      <c r="L42" s="34"/>
      <c r="M42" s="75"/>
      <c r="N42" s="23"/>
      <c r="O42" s="23"/>
      <c r="P42" s="23"/>
      <c r="Q42" s="23"/>
      <c r="R42" s="35"/>
      <c r="S42" s="35"/>
    </row>
    <row r="43" spans="1:19" s="17" customFormat="1" ht="18.75">
      <c r="A43" s="85"/>
      <c r="B43" s="71"/>
      <c r="C43" s="75"/>
      <c r="D43" s="27" t="s">
        <v>74</v>
      </c>
      <c r="E43" s="23" t="s">
        <v>94</v>
      </c>
      <c r="F43" s="34">
        <f>G43+H43+I43</f>
        <v>38977</v>
      </c>
      <c r="G43" s="34">
        <v>38977</v>
      </c>
      <c r="H43" s="34"/>
      <c r="I43" s="34"/>
      <c r="J43" s="34"/>
      <c r="K43" s="34"/>
      <c r="L43" s="34"/>
      <c r="M43" s="75"/>
      <c r="N43" s="23"/>
      <c r="O43" s="23"/>
      <c r="P43" s="23"/>
      <c r="Q43" s="23"/>
      <c r="R43" s="35"/>
      <c r="S43" s="35"/>
    </row>
    <row r="44" spans="1:19" s="17" customFormat="1" ht="57" customHeight="1">
      <c r="A44" s="85"/>
      <c r="B44" s="71"/>
      <c r="C44" s="75"/>
      <c r="D44" s="27" t="s">
        <v>74</v>
      </c>
      <c r="E44" s="23" t="s">
        <v>82</v>
      </c>
      <c r="F44" s="34">
        <f>G44+H44+I44</f>
        <v>8280</v>
      </c>
      <c r="G44" s="34">
        <v>8280</v>
      </c>
      <c r="H44" s="34"/>
      <c r="I44" s="34"/>
      <c r="J44" s="34"/>
      <c r="K44" s="34"/>
      <c r="L44" s="34"/>
      <c r="M44" s="13" t="s">
        <v>95</v>
      </c>
      <c r="N44" s="23"/>
      <c r="O44" s="23"/>
      <c r="P44" s="23"/>
      <c r="Q44" s="23"/>
      <c r="R44" s="35"/>
      <c r="S44" s="35"/>
    </row>
    <row r="45" spans="1:19" s="17" customFormat="1" ht="18.75">
      <c r="A45" s="30" t="s">
        <v>96</v>
      </c>
      <c r="B45" s="19" t="s">
        <v>97</v>
      </c>
      <c r="C45" s="16"/>
      <c r="D45" s="16"/>
      <c r="E45" s="16"/>
      <c r="F45" s="33"/>
      <c r="G45" s="33"/>
      <c r="H45" s="33"/>
      <c r="I45" s="33"/>
      <c r="J45" s="32"/>
      <c r="K45" s="32"/>
      <c r="L45" s="32"/>
      <c r="M45" s="16"/>
      <c r="N45" s="16"/>
      <c r="O45" s="16"/>
      <c r="P45" s="16"/>
      <c r="Q45" s="16"/>
      <c r="R45" s="35"/>
      <c r="S45" s="35"/>
    </row>
    <row r="46" spans="1:19" s="17" customFormat="1" ht="36" customHeight="1">
      <c r="A46" s="85"/>
      <c r="B46" s="71" t="s">
        <v>98</v>
      </c>
      <c r="C46" s="75" t="s">
        <v>99</v>
      </c>
      <c r="D46" s="27" t="s">
        <v>74</v>
      </c>
      <c r="E46" s="23" t="s">
        <v>80</v>
      </c>
      <c r="F46" s="34">
        <f>F47+F48+F49</f>
        <v>55493</v>
      </c>
      <c r="G46" s="34">
        <f>G47+G48+G49</f>
        <v>55493</v>
      </c>
      <c r="H46" s="34">
        <f>H47+H48</f>
        <v>0</v>
      </c>
      <c r="I46" s="34">
        <f>I47+I48</f>
        <v>0</v>
      </c>
      <c r="J46" s="34">
        <f>J47+J48</f>
        <v>0</v>
      </c>
      <c r="K46" s="34"/>
      <c r="L46" s="34"/>
      <c r="M46" s="75" t="s">
        <v>81</v>
      </c>
      <c r="N46" s="27"/>
      <c r="O46" s="23">
        <v>0</v>
      </c>
      <c r="P46" s="23">
        <v>0</v>
      </c>
      <c r="Q46" s="23"/>
      <c r="R46" s="35"/>
      <c r="S46" s="35"/>
    </row>
    <row r="47" spans="1:19" s="17" customFormat="1" ht="18.75">
      <c r="A47" s="85"/>
      <c r="B47" s="71"/>
      <c r="C47" s="75"/>
      <c r="D47" s="27" t="s">
        <v>74</v>
      </c>
      <c r="E47" s="23" t="s">
        <v>82</v>
      </c>
      <c r="F47" s="34">
        <f>G47+H47+I47+J47</f>
        <v>35788</v>
      </c>
      <c r="G47" s="34">
        <v>35788</v>
      </c>
      <c r="H47" s="34"/>
      <c r="I47" s="34"/>
      <c r="J47" s="34"/>
      <c r="K47" s="34"/>
      <c r="L47" s="34"/>
      <c r="M47" s="75"/>
      <c r="N47" s="23"/>
      <c r="O47" s="23"/>
      <c r="P47" s="23"/>
      <c r="Q47" s="23"/>
      <c r="R47" s="35"/>
      <c r="S47" s="35"/>
    </row>
    <row r="48" spans="1:19" s="17" customFormat="1" ht="18.75">
      <c r="A48" s="85"/>
      <c r="B48" s="71"/>
      <c r="C48" s="75"/>
      <c r="D48" s="27" t="s">
        <v>74</v>
      </c>
      <c r="E48" s="23" t="s">
        <v>94</v>
      </c>
      <c r="F48" s="34">
        <f>G48+H48+I48+J48</f>
        <v>11939</v>
      </c>
      <c r="G48" s="34">
        <v>11939</v>
      </c>
      <c r="H48" s="34"/>
      <c r="I48" s="34"/>
      <c r="J48" s="34"/>
      <c r="K48" s="34"/>
      <c r="L48" s="34"/>
      <c r="M48" s="75"/>
      <c r="N48" s="23"/>
      <c r="O48" s="23"/>
      <c r="P48" s="23"/>
      <c r="Q48" s="23"/>
      <c r="R48" s="35"/>
      <c r="S48" s="35"/>
    </row>
    <row r="49" spans="1:19" s="17" customFormat="1" ht="49.5" customHeight="1">
      <c r="A49" s="85"/>
      <c r="B49" s="71"/>
      <c r="C49" s="75"/>
      <c r="D49" s="27" t="s">
        <v>74</v>
      </c>
      <c r="E49" s="23" t="s">
        <v>82</v>
      </c>
      <c r="F49" s="34">
        <f>G49+H49+I49+J49</f>
        <v>7766</v>
      </c>
      <c r="G49" s="34">
        <v>7766</v>
      </c>
      <c r="H49" s="34"/>
      <c r="I49" s="34"/>
      <c r="J49" s="34"/>
      <c r="K49" s="34"/>
      <c r="L49" s="34"/>
      <c r="M49" s="13" t="s">
        <v>95</v>
      </c>
      <c r="N49" s="23"/>
      <c r="O49" s="23"/>
      <c r="P49" s="23"/>
      <c r="Q49" s="23"/>
      <c r="R49" s="35"/>
      <c r="S49" s="35"/>
    </row>
    <row r="50" spans="1:19" s="17" customFormat="1" ht="18.75">
      <c r="A50" s="30" t="s">
        <v>100</v>
      </c>
      <c r="B50" s="19" t="s">
        <v>101</v>
      </c>
      <c r="C50" s="16"/>
      <c r="D50" s="16"/>
      <c r="E50" s="16"/>
      <c r="F50" s="33"/>
      <c r="G50" s="33"/>
      <c r="H50" s="33"/>
      <c r="I50" s="33"/>
      <c r="J50" s="32"/>
      <c r="K50" s="32"/>
      <c r="L50" s="32"/>
      <c r="M50" s="16"/>
      <c r="N50" s="16"/>
      <c r="O50" s="16"/>
      <c r="P50" s="16"/>
      <c r="Q50" s="16"/>
      <c r="R50" s="35"/>
      <c r="S50" s="35"/>
    </row>
    <row r="51" spans="1:19" s="17" customFormat="1" ht="28.5" customHeight="1">
      <c r="A51" s="85"/>
      <c r="B51" s="71" t="s">
        <v>102</v>
      </c>
      <c r="C51" s="72" t="s">
        <v>103</v>
      </c>
      <c r="D51" s="27" t="s">
        <v>74</v>
      </c>
      <c r="E51" s="23" t="s">
        <v>80</v>
      </c>
      <c r="F51" s="34">
        <f>G51+H51+I51+J51</f>
        <v>130424</v>
      </c>
      <c r="G51" s="34">
        <f>G52+G53+G54</f>
        <v>130350</v>
      </c>
      <c r="H51" s="34">
        <f>H52+H53</f>
        <v>74</v>
      </c>
      <c r="I51" s="34">
        <f>I52+I53</f>
        <v>0</v>
      </c>
      <c r="J51" s="34">
        <f>J52+J53</f>
        <v>0</v>
      </c>
      <c r="K51" s="34"/>
      <c r="L51" s="34"/>
      <c r="M51" s="75" t="s">
        <v>81</v>
      </c>
      <c r="N51" s="23"/>
      <c r="O51" s="23"/>
      <c r="P51" s="23"/>
      <c r="Q51" s="23"/>
      <c r="R51" s="35"/>
      <c r="S51" s="35"/>
    </row>
    <row r="52" spans="1:19" s="17" customFormat="1" ht="18.75">
      <c r="A52" s="85"/>
      <c r="B52" s="71"/>
      <c r="C52" s="72"/>
      <c r="D52" s="27" t="s">
        <v>74</v>
      </c>
      <c r="E52" s="23" t="s">
        <v>82</v>
      </c>
      <c r="F52" s="34">
        <f>G52+H52+I52+J52</f>
        <v>28543</v>
      </c>
      <c r="G52" s="34">
        <v>28469</v>
      </c>
      <c r="H52" s="34">
        <v>74</v>
      </c>
      <c r="I52" s="34">
        <v>0</v>
      </c>
      <c r="J52" s="34"/>
      <c r="K52" s="34"/>
      <c r="L52" s="34"/>
      <c r="M52" s="75"/>
      <c r="N52" s="23"/>
      <c r="O52" s="23"/>
      <c r="P52" s="23"/>
      <c r="Q52" s="23"/>
      <c r="R52" s="35"/>
      <c r="S52" s="35"/>
    </row>
    <row r="53" spans="1:19" s="17" customFormat="1" ht="18.75">
      <c r="A53" s="85"/>
      <c r="B53" s="71"/>
      <c r="C53" s="72"/>
      <c r="D53" s="27" t="s">
        <v>74</v>
      </c>
      <c r="E53" s="23" t="s">
        <v>94</v>
      </c>
      <c r="F53" s="34">
        <f>G53+H53+I53+J53</f>
        <v>92605</v>
      </c>
      <c r="G53" s="34">
        <v>92605</v>
      </c>
      <c r="H53" s="34"/>
      <c r="I53" s="34"/>
      <c r="J53" s="34"/>
      <c r="K53" s="34"/>
      <c r="L53" s="34"/>
      <c r="M53" s="75"/>
      <c r="N53" s="23"/>
      <c r="O53" s="23"/>
      <c r="P53" s="23"/>
      <c r="Q53" s="23"/>
      <c r="R53" s="35"/>
      <c r="S53" s="35"/>
    </row>
    <row r="54" spans="1:19" s="17" customFormat="1" ht="39" customHeight="1">
      <c r="A54" s="85"/>
      <c r="B54" s="71"/>
      <c r="C54" s="72"/>
      <c r="D54" s="27" t="s">
        <v>74</v>
      </c>
      <c r="E54" s="23" t="s">
        <v>82</v>
      </c>
      <c r="F54" s="34">
        <f>G54+H54+I54+J54</f>
        <v>9276</v>
      </c>
      <c r="G54" s="34">
        <v>9276</v>
      </c>
      <c r="H54" s="34"/>
      <c r="I54" s="34"/>
      <c r="J54" s="34"/>
      <c r="K54" s="34"/>
      <c r="L54" s="34"/>
      <c r="M54" s="13" t="s">
        <v>95</v>
      </c>
      <c r="N54" s="23"/>
      <c r="O54" s="23"/>
      <c r="P54" s="23"/>
      <c r="Q54" s="23"/>
      <c r="R54" s="35"/>
      <c r="S54" s="35"/>
    </row>
    <row r="55" spans="1:19" s="17" customFormat="1" ht="18.75">
      <c r="A55" s="30" t="s">
        <v>104</v>
      </c>
      <c r="B55" s="19" t="s">
        <v>105</v>
      </c>
      <c r="C55" s="16"/>
      <c r="D55" s="16"/>
      <c r="E55" s="16"/>
      <c r="F55" s="33"/>
      <c r="G55" s="33"/>
      <c r="H55" s="33"/>
      <c r="I55" s="33"/>
      <c r="J55" s="32"/>
      <c r="K55" s="32"/>
      <c r="L55" s="32"/>
      <c r="M55" s="16"/>
      <c r="N55" s="16"/>
      <c r="O55" s="16"/>
      <c r="P55" s="16"/>
      <c r="Q55" s="16"/>
      <c r="R55" s="35"/>
      <c r="S55" s="35"/>
    </row>
    <row r="56" spans="1:19" s="37" customFormat="1" ht="37.5" customHeight="1">
      <c r="A56" s="84"/>
      <c r="B56" s="71" t="s">
        <v>106</v>
      </c>
      <c r="C56" s="75" t="s">
        <v>107</v>
      </c>
      <c r="D56" s="27" t="s">
        <v>74</v>
      </c>
      <c r="E56" s="23" t="s">
        <v>80</v>
      </c>
      <c r="F56" s="34">
        <f>F57+F58+F59</f>
        <v>20176</v>
      </c>
      <c r="G56" s="34">
        <f>G57+G58+G59</f>
        <v>20176</v>
      </c>
      <c r="H56" s="34"/>
      <c r="I56" s="34"/>
      <c r="J56" s="34"/>
      <c r="K56" s="34"/>
      <c r="L56" s="34"/>
      <c r="M56" s="75" t="s">
        <v>81</v>
      </c>
      <c r="N56" s="23"/>
      <c r="O56" s="23"/>
      <c r="P56" s="23"/>
      <c r="Q56" s="23"/>
      <c r="R56" s="36"/>
      <c r="S56" s="36"/>
    </row>
    <row r="57" spans="1:19" s="37" customFormat="1" ht="18.75">
      <c r="A57" s="84"/>
      <c r="B57" s="71"/>
      <c r="C57" s="75"/>
      <c r="D57" s="27" t="s">
        <v>74</v>
      </c>
      <c r="E57" s="23" t="s">
        <v>82</v>
      </c>
      <c r="F57" s="34">
        <f>G57+H57+I57+J57</f>
        <v>1975</v>
      </c>
      <c r="G57" s="34">
        <v>1975</v>
      </c>
      <c r="H57" s="34"/>
      <c r="I57" s="34"/>
      <c r="J57" s="34"/>
      <c r="K57" s="34"/>
      <c r="L57" s="34"/>
      <c r="M57" s="75"/>
      <c r="N57" s="23"/>
      <c r="O57" s="23"/>
      <c r="P57" s="23"/>
      <c r="Q57" s="23"/>
      <c r="R57" s="36"/>
      <c r="S57" s="36"/>
    </row>
    <row r="58" spans="1:19" s="37" customFormat="1" ht="18.75">
      <c r="A58" s="84"/>
      <c r="B58" s="71"/>
      <c r="C58" s="75"/>
      <c r="D58" s="27" t="s">
        <v>74</v>
      </c>
      <c r="E58" s="23" t="s">
        <v>94</v>
      </c>
      <c r="F58" s="34">
        <f>G58+H58+I58+J58</f>
        <v>10414</v>
      </c>
      <c r="G58" s="34">
        <v>10414</v>
      </c>
      <c r="H58" s="34"/>
      <c r="I58" s="34"/>
      <c r="J58" s="34"/>
      <c r="K58" s="34"/>
      <c r="L58" s="34"/>
      <c r="M58" s="75"/>
      <c r="N58" s="23"/>
      <c r="O58" s="23"/>
      <c r="P58" s="23"/>
      <c r="Q58" s="23"/>
      <c r="R58" s="36"/>
      <c r="S58" s="36"/>
    </row>
    <row r="59" spans="1:19" s="37" customFormat="1" ht="42" customHeight="1">
      <c r="A59" s="84"/>
      <c r="B59" s="71"/>
      <c r="C59" s="75"/>
      <c r="D59" s="27" t="s">
        <v>74</v>
      </c>
      <c r="E59" s="23" t="s">
        <v>82</v>
      </c>
      <c r="F59" s="34">
        <f>G59+H59+I59+J59</f>
        <v>7787</v>
      </c>
      <c r="G59" s="34">
        <v>7787</v>
      </c>
      <c r="H59" s="34"/>
      <c r="I59" s="34"/>
      <c r="J59" s="34"/>
      <c r="K59" s="34"/>
      <c r="L59" s="34"/>
      <c r="M59" s="13" t="s">
        <v>95</v>
      </c>
      <c r="N59" s="23"/>
      <c r="O59" s="23"/>
      <c r="P59" s="23"/>
      <c r="Q59" s="23"/>
      <c r="R59" s="36"/>
      <c r="S59" s="36"/>
    </row>
    <row r="60" spans="1:19" s="17" customFormat="1" ht="18.75">
      <c r="A60" s="30" t="s">
        <v>108</v>
      </c>
      <c r="B60" s="19" t="s">
        <v>109</v>
      </c>
      <c r="C60" s="16"/>
      <c r="D60" s="16"/>
      <c r="E60" s="16"/>
      <c r="F60" s="33"/>
      <c r="G60" s="33"/>
      <c r="H60" s="33"/>
      <c r="I60" s="33"/>
      <c r="J60" s="32"/>
      <c r="K60" s="32"/>
      <c r="L60" s="32"/>
      <c r="M60" s="16"/>
      <c r="N60" s="16"/>
      <c r="O60" s="16"/>
      <c r="P60" s="16"/>
      <c r="Q60" s="16"/>
      <c r="R60" s="35"/>
      <c r="S60" s="35"/>
    </row>
    <row r="61" spans="1:19" s="37" customFormat="1" ht="36.75" customHeight="1">
      <c r="A61" s="80"/>
      <c r="B61" s="71" t="s">
        <v>110</v>
      </c>
      <c r="C61" s="72" t="s">
        <v>111</v>
      </c>
      <c r="D61" s="27" t="s">
        <v>74</v>
      </c>
      <c r="E61" s="23" t="s">
        <v>80</v>
      </c>
      <c r="F61" s="34">
        <f>G61+H61+I61+J61</f>
        <v>55079.3</v>
      </c>
      <c r="G61" s="34">
        <f>G62+G63+G64</f>
        <v>47360</v>
      </c>
      <c r="H61" s="34">
        <f>H62+H63</f>
        <v>7719.3</v>
      </c>
      <c r="I61" s="34">
        <f>I62+I63</f>
        <v>0</v>
      </c>
      <c r="J61" s="34">
        <f>J62+J63</f>
        <v>0</v>
      </c>
      <c r="K61" s="34"/>
      <c r="L61" s="34"/>
      <c r="M61" s="75" t="s">
        <v>81</v>
      </c>
      <c r="N61" s="23"/>
      <c r="O61" s="23">
        <v>0</v>
      </c>
      <c r="P61" s="23"/>
      <c r="Q61" s="23"/>
      <c r="R61" s="36"/>
      <c r="S61" s="36"/>
    </row>
    <row r="62" spans="1:19" s="37" customFormat="1" ht="18.75">
      <c r="A62" s="80"/>
      <c r="B62" s="71"/>
      <c r="C62" s="72"/>
      <c r="D62" s="27" t="s">
        <v>74</v>
      </c>
      <c r="E62" s="23" t="s">
        <v>82</v>
      </c>
      <c r="F62" s="34">
        <f>G62+H62+I62+J62</f>
        <v>18684.3</v>
      </c>
      <c r="G62" s="34">
        <v>10965</v>
      </c>
      <c r="H62" s="34">
        <v>7719.3</v>
      </c>
      <c r="I62" s="34"/>
      <c r="J62" s="34"/>
      <c r="K62" s="34"/>
      <c r="L62" s="34"/>
      <c r="M62" s="75"/>
      <c r="N62" s="23"/>
      <c r="O62" s="23"/>
      <c r="P62" s="23"/>
      <c r="Q62" s="23"/>
      <c r="R62" s="36"/>
      <c r="S62" s="36"/>
    </row>
    <row r="63" spans="1:19" s="37" customFormat="1" ht="18.75">
      <c r="A63" s="80"/>
      <c r="B63" s="71"/>
      <c r="C63" s="72"/>
      <c r="D63" s="27" t="s">
        <v>74</v>
      </c>
      <c r="E63" s="23" t="s">
        <v>94</v>
      </c>
      <c r="F63" s="34">
        <f>G63+H63+I63+J63</f>
        <v>26383</v>
      </c>
      <c r="G63" s="34">
        <v>26383</v>
      </c>
      <c r="H63" s="34"/>
      <c r="I63" s="34"/>
      <c r="J63" s="34"/>
      <c r="K63" s="34"/>
      <c r="L63" s="34"/>
      <c r="M63" s="75"/>
      <c r="N63" s="23"/>
      <c r="O63" s="23"/>
      <c r="P63" s="23"/>
      <c r="Q63" s="23"/>
      <c r="R63" s="36"/>
      <c r="S63" s="36"/>
    </row>
    <row r="64" spans="1:19" s="37" customFormat="1" ht="43.5" customHeight="1">
      <c r="A64" s="80"/>
      <c r="B64" s="71"/>
      <c r="C64" s="72"/>
      <c r="D64" s="27" t="s">
        <v>74</v>
      </c>
      <c r="E64" s="23" t="s">
        <v>82</v>
      </c>
      <c r="F64" s="34">
        <f>G64+H64+I64+J64</f>
        <v>10012</v>
      </c>
      <c r="G64" s="34">
        <v>10012</v>
      </c>
      <c r="H64" s="34"/>
      <c r="I64" s="34"/>
      <c r="J64" s="34"/>
      <c r="K64" s="34"/>
      <c r="L64" s="34"/>
      <c r="M64" s="13" t="s">
        <v>95</v>
      </c>
      <c r="N64" s="23"/>
      <c r="O64" s="23"/>
      <c r="P64" s="23"/>
      <c r="Q64" s="23"/>
      <c r="R64" s="36"/>
      <c r="S64" s="36"/>
    </row>
    <row r="65" spans="1:19" s="17" customFormat="1" ht="18.75">
      <c r="A65" s="30" t="s">
        <v>112</v>
      </c>
      <c r="B65" s="19" t="s">
        <v>113</v>
      </c>
      <c r="C65" s="16"/>
      <c r="D65" s="16"/>
      <c r="E65" s="16"/>
      <c r="F65" s="33"/>
      <c r="G65" s="33"/>
      <c r="H65" s="33"/>
      <c r="I65" s="33"/>
      <c r="J65" s="32"/>
      <c r="K65" s="32"/>
      <c r="L65" s="32"/>
      <c r="M65" s="16"/>
      <c r="N65" s="16"/>
      <c r="O65" s="16"/>
      <c r="P65" s="16"/>
      <c r="Q65" s="16"/>
      <c r="R65" s="35"/>
      <c r="S65" s="35"/>
    </row>
    <row r="66" spans="1:19" s="37" customFormat="1" ht="42.75" customHeight="1">
      <c r="A66" s="80"/>
      <c r="B66" s="83" t="s">
        <v>114</v>
      </c>
      <c r="C66" s="72" t="s">
        <v>111</v>
      </c>
      <c r="D66" s="27" t="s">
        <v>74</v>
      </c>
      <c r="E66" s="23" t="s">
        <v>80</v>
      </c>
      <c r="F66" s="34">
        <f>G66+H66+I66+J66</f>
        <v>203</v>
      </c>
      <c r="G66" s="34">
        <f>G67</f>
        <v>203</v>
      </c>
      <c r="H66" s="34"/>
      <c r="I66" s="34"/>
      <c r="J66" s="34"/>
      <c r="K66" s="34"/>
      <c r="L66" s="34"/>
      <c r="M66" s="75" t="s">
        <v>81</v>
      </c>
      <c r="N66" s="23"/>
      <c r="O66" s="23"/>
      <c r="P66" s="23"/>
      <c r="Q66" s="23"/>
      <c r="R66" s="36"/>
      <c r="S66" s="36"/>
    </row>
    <row r="67" spans="1:19" s="37" customFormat="1" ht="18.75">
      <c r="A67" s="80"/>
      <c r="B67" s="83"/>
      <c r="C67" s="72"/>
      <c r="D67" s="27" t="s">
        <v>74</v>
      </c>
      <c r="E67" s="23" t="s">
        <v>82</v>
      </c>
      <c r="F67" s="34">
        <f>G67+H67+I67+J67</f>
        <v>203</v>
      </c>
      <c r="G67" s="34">
        <v>203</v>
      </c>
      <c r="H67" s="34"/>
      <c r="I67" s="34"/>
      <c r="J67" s="34"/>
      <c r="K67" s="34"/>
      <c r="L67" s="34"/>
      <c r="M67" s="75"/>
      <c r="N67" s="23"/>
      <c r="O67" s="23"/>
      <c r="P67" s="23"/>
      <c r="Q67" s="23"/>
      <c r="R67" s="36"/>
      <c r="S67" s="36"/>
    </row>
    <row r="68" spans="1:19" s="37" customFormat="1" ht="18.75">
      <c r="A68" s="39" t="s">
        <v>115</v>
      </c>
      <c r="B68" s="19" t="s">
        <v>116</v>
      </c>
      <c r="C68" s="22"/>
      <c r="D68" s="27"/>
      <c r="E68" s="23"/>
      <c r="F68" s="34"/>
      <c r="G68" s="34"/>
      <c r="H68" s="34"/>
      <c r="I68" s="34"/>
      <c r="J68" s="34"/>
      <c r="K68" s="34"/>
      <c r="L68" s="34"/>
      <c r="M68" s="14"/>
      <c r="N68" s="23"/>
      <c r="O68" s="23"/>
      <c r="P68" s="23"/>
      <c r="Q68" s="23"/>
      <c r="R68" s="36"/>
      <c r="S68" s="36"/>
    </row>
    <row r="69" spans="1:19" s="37" customFormat="1" ht="38.25" customHeight="1">
      <c r="A69" s="80"/>
      <c r="B69" s="71" t="s">
        <v>117</v>
      </c>
      <c r="C69" s="72" t="s">
        <v>118</v>
      </c>
      <c r="D69" s="27" t="s">
        <v>74</v>
      </c>
      <c r="E69" s="23" t="s">
        <v>80</v>
      </c>
      <c r="F69" s="34">
        <f>G69+H69+I69+J69</f>
        <v>185</v>
      </c>
      <c r="G69" s="34">
        <f>G70</f>
        <v>185</v>
      </c>
      <c r="H69" s="34">
        <f>H70</f>
        <v>0</v>
      </c>
      <c r="I69" s="34">
        <f>I70</f>
        <v>0</v>
      </c>
      <c r="J69" s="34">
        <f>J70</f>
        <v>0</v>
      </c>
      <c r="K69" s="34"/>
      <c r="L69" s="34"/>
      <c r="M69" s="75" t="s">
        <v>81</v>
      </c>
      <c r="N69" s="23"/>
      <c r="O69" s="23"/>
      <c r="P69" s="23"/>
      <c r="Q69" s="23"/>
      <c r="R69" s="36"/>
      <c r="S69" s="36"/>
    </row>
    <row r="70" spans="1:19" s="37" customFormat="1" ht="18.75">
      <c r="A70" s="80"/>
      <c r="B70" s="71"/>
      <c r="C70" s="72"/>
      <c r="D70" s="27" t="s">
        <v>74</v>
      </c>
      <c r="E70" s="23" t="s">
        <v>82</v>
      </c>
      <c r="F70" s="34">
        <f>G70+H70+I70+J70</f>
        <v>185</v>
      </c>
      <c r="G70" s="34">
        <v>185</v>
      </c>
      <c r="H70" s="34"/>
      <c r="I70" s="34"/>
      <c r="J70" s="34"/>
      <c r="K70" s="34"/>
      <c r="L70" s="34"/>
      <c r="M70" s="75"/>
      <c r="N70" s="23"/>
      <c r="O70" s="23"/>
      <c r="P70" s="23"/>
      <c r="Q70" s="23"/>
      <c r="R70" s="36"/>
      <c r="S70" s="36"/>
    </row>
    <row r="71" spans="1:19" s="37" customFormat="1" ht="18.75">
      <c r="A71" s="39" t="s">
        <v>119</v>
      </c>
      <c r="B71" s="19" t="s">
        <v>120</v>
      </c>
      <c r="C71" s="22"/>
      <c r="D71" s="27"/>
      <c r="E71" s="23"/>
      <c r="F71" s="34"/>
      <c r="G71" s="34"/>
      <c r="H71" s="34"/>
      <c r="I71" s="34"/>
      <c r="J71" s="34"/>
      <c r="K71" s="34"/>
      <c r="L71" s="34"/>
      <c r="M71" s="14"/>
      <c r="N71" s="23"/>
      <c r="O71" s="23"/>
      <c r="P71" s="23"/>
      <c r="Q71" s="23"/>
      <c r="R71" s="36"/>
      <c r="S71" s="36"/>
    </row>
    <row r="72" spans="1:19" s="37" customFormat="1" ht="41.25" customHeight="1">
      <c r="A72" s="80"/>
      <c r="B72" s="71" t="s">
        <v>121</v>
      </c>
      <c r="C72" s="72" t="s">
        <v>118</v>
      </c>
      <c r="D72" s="27" t="s">
        <v>74</v>
      </c>
      <c r="E72" s="23" t="s">
        <v>80</v>
      </c>
      <c r="F72" s="34">
        <f>G72+H72+I72+J72</f>
        <v>207</v>
      </c>
      <c r="G72" s="34">
        <f>G73</f>
        <v>207</v>
      </c>
      <c r="H72" s="34">
        <f>H73</f>
        <v>0</v>
      </c>
      <c r="I72" s="34">
        <f>I73</f>
        <v>0</v>
      </c>
      <c r="J72" s="34">
        <f>J73</f>
        <v>0</v>
      </c>
      <c r="K72" s="34"/>
      <c r="L72" s="34"/>
      <c r="M72" s="75" t="s">
        <v>81</v>
      </c>
      <c r="N72" s="23"/>
      <c r="O72" s="23"/>
      <c r="P72" s="23"/>
      <c r="Q72" s="23"/>
      <c r="R72" s="36"/>
      <c r="S72" s="36"/>
    </row>
    <row r="73" spans="1:19" s="37" customFormat="1" ht="18.75">
      <c r="A73" s="80"/>
      <c r="B73" s="71"/>
      <c r="C73" s="72"/>
      <c r="D73" s="27" t="s">
        <v>74</v>
      </c>
      <c r="E73" s="23" t="s">
        <v>82</v>
      </c>
      <c r="F73" s="34">
        <f>G73+H73+I73+J73</f>
        <v>207</v>
      </c>
      <c r="G73" s="34">
        <v>207</v>
      </c>
      <c r="H73" s="34"/>
      <c r="I73" s="34"/>
      <c r="J73" s="34"/>
      <c r="K73" s="34"/>
      <c r="L73" s="34"/>
      <c r="M73" s="75"/>
      <c r="N73" s="23"/>
      <c r="O73" s="23"/>
      <c r="P73" s="23"/>
      <c r="Q73" s="23"/>
      <c r="R73" s="36"/>
      <c r="S73" s="36"/>
    </row>
    <row r="74" spans="1:19" s="37" customFormat="1" ht="18.75">
      <c r="A74" s="39" t="s">
        <v>122</v>
      </c>
      <c r="B74" s="19" t="s">
        <v>123</v>
      </c>
      <c r="C74" s="22"/>
      <c r="D74" s="27"/>
      <c r="E74" s="23"/>
      <c r="F74" s="34"/>
      <c r="G74" s="34"/>
      <c r="H74" s="34"/>
      <c r="I74" s="34"/>
      <c r="J74" s="34"/>
      <c r="K74" s="34"/>
      <c r="L74" s="34"/>
      <c r="M74" s="14"/>
      <c r="N74" s="23"/>
      <c r="O74" s="23"/>
      <c r="P74" s="23"/>
      <c r="Q74" s="23"/>
      <c r="R74" s="36"/>
      <c r="S74" s="36"/>
    </row>
    <row r="75" spans="1:19" s="37" customFormat="1" ht="41.25" customHeight="1">
      <c r="A75" s="80"/>
      <c r="B75" s="71" t="s">
        <v>124</v>
      </c>
      <c r="C75" s="72" t="s">
        <v>118</v>
      </c>
      <c r="D75" s="27" t="s">
        <v>74</v>
      </c>
      <c r="E75" s="23" t="s">
        <v>80</v>
      </c>
      <c r="F75" s="34">
        <f>G75+H75+I75+J75</f>
        <v>169</v>
      </c>
      <c r="G75" s="34">
        <f>G76</f>
        <v>169</v>
      </c>
      <c r="H75" s="34">
        <f>H76</f>
        <v>0</v>
      </c>
      <c r="I75" s="34">
        <f>I76</f>
        <v>0</v>
      </c>
      <c r="J75" s="34">
        <f>J76</f>
        <v>0</v>
      </c>
      <c r="K75" s="34"/>
      <c r="L75" s="34"/>
      <c r="M75" s="75" t="s">
        <v>81</v>
      </c>
      <c r="N75" s="23"/>
      <c r="O75" s="23"/>
      <c r="P75" s="23"/>
      <c r="Q75" s="23"/>
      <c r="R75" s="36"/>
      <c r="S75" s="36"/>
    </row>
    <row r="76" spans="1:19" s="37" customFormat="1" ht="18.75">
      <c r="A76" s="80"/>
      <c r="B76" s="71"/>
      <c r="C76" s="72"/>
      <c r="D76" s="27" t="s">
        <v>74</v>
      </c>
      <c r="E76" s="23" t="s">
        <v>82</v>
      </c>
      <c r="F76" s="34">
        <f>G76+H76+I76+J76</f>
        <v>169</v>
      </c>
      <c r="G76" s="34">
        <v>169</v>
      </c>
      <c r="H76" s="34"/>
      <c r="I76" s="34"/>
      <c r="J76" s="34"/>
      <c r="K76" s="34"/>
      <c r="L76" s="34"/>
      <c r="M76" s="75"/>
      <c r="N76" s="23"/>
      <c r="O76" s="23"/>
      <c r="P76" s="23"/>
      <c r="Q76" s="23"/>
      <c r="R76" s="36"/>
      <c r="S76" s="36"/>
    </row>
    <row r="77" spans="1:19" s="37" customFormat="1" ht="18.75">
      <c r="A77" s="39" t="s">
        <v>125</v>
      </c>
      <c r="B77" s="19" t="s">
        <v>126</v>
      </c>
      <c r="C77" s="22"/>
      <c r="D77" s="27"/>
      <c r="E77" s="23"/>
      <c r="F77" s="34"/>
      <c r="G77" s="34"/>
      <c r="H77" s="34"/>
      <c r="I77" s="34"/>
      <c r="J77" s="34"/>
      <c r="K77" s="34"/>
      <c r="L77" s="34"/>
      <c r="M77" s="14"/>
      <c r="N77" s="23"/>
      <c r="O77" s="23"/>
      <c r="P77" s="23"/>
      <c r="Q77" s="23"/>
      <c r="R77" s="36"/>
      <c r="S77" s="36"/>
    </row>
    <row r="78" spans="1:19" s="37" customFormat="1" ht="38.25" customHeight="1">
      <c r="A78" s="80"/>
      <c r="B78" s="71" t="s">
        <v>127</v>
      </c>
      <c r="C78" s="72" t="s">
        <v>118</v>
      </c>
      <c r="D78" s="27" t="s">
        <v>74</v>
      </c>
      <c r="E78" s="23" t="s">
        <v>80</v>
      </c>
      <c r="F78" s="34">
        <f>G78+H78+I78+J78</f>
        <v>185</v>
      </c>
      <c r="G78" s="34">
        <f>G79</f>
        <v>185</v>
      </c>
      <c r="H78" s="34">
        <f>H79</f>
        <v>0</v>
      </c>
      <c r="I78" s="34">
        <f>I79</f>
        <v>0</v>
      </c>
      <c r="J78" s="34">
        <f>J79</f>
        <v>0</v>
      </c>
      <c r="K78" s="34"/>
      <c r="L78" s="34"/>
      <c r="M78" s="75" t="s">
        <v>81</v>
      </c>
      <c r="N78" s="23"/>
      <c r="O78" s="23"/>
      <c r="P78" s="23"/>
      <c r="Q78" s="23"/>
      <c r="R78" s="36"/>
      <c r="S78" s="36"/>
    </row>
    <row r="79" spans="1:19" s="37" customFormat="1" ht="18.75">
      <c r="A79" s="80"/>
      <c r="B79" s="71"/>
      <c r="C79" s="72"/>
      <c r="D79" s="27" t="s">
        <v>74</v>
      </c>
      <c r="E79" s="23" t="s">
        <v>82</v>
      </c>
      <c r="F79" s="34">
        <f>G79+H79+I79+J79</f>
        <v>185</v>
      </c>
      <c r="G79" s="34">
        <v>185</v>
      </c>
      <c r="H79" s="34"/>
      <c r="I79" s="34"/>
      <c r="J79" s="34"/>
      <c r="K79" s="34"/>
      <c r="L79" s="34"/>
      <c r="M79" s="75"/>
      <c r="N79" s="23"/>
      <c r="O79" s="23"/>
      <c r="P79" s="23"/>
      <c r="Q79" s="23"/>
      <c r="R79" s="36"/>
      <c r="S79" s="36"/>
    </row>
    <row r="80" spans="1:19" s="37" customFormat="1" ht="18.75">
      <c r="A80" s="39" t="s">
        <v>128</v>
      </c>
      <c r="B80" s="19" t="s">
        <v>129</v>
      </c>
      <c r="C80" s="22"/>
      <c r="D80" s="27"/>
      <c r="E80" s="23"/>
      <c r="F80" s="34"/>
      <c r="G80" s="34"/>
      <c r="H80" s="34"/>
      <c r="I80" s="34"/>
      <c r="J80" s="34"/>
      <c r="K80" s="34"/>
      <c r="L80" s="34"/>
      <c r="M80" s="14"/>
      <c r="N80" s="23"/>
      <c r="O80" s="23"/>
      <c r="P80" s="23"/>
      <c r="Q80" s="23"/>
      <c r="R80" s="36"/>
      <c r="S80" s="36"/>
    </row>
    <row r="81" spans="1:19" s="37" customFormat="1" ht="31.5" customHeight="1">
      <c r="A81" s="80"/>
      <c r="B81" s="71" t="s">
        <v>130</v>
      </c>
      <c r="C81" s="72" t="s">
        <v>103</v>
      </c>
      <c r="D81" s="27" t="s">
        <v>74</v>
      </c>
      <c r="E81" s="23" t="s">
        <v>80</v>
      </c>
      <c r="F81" s="34">
        <f>G81+H81+I81+J81</f>
        <v>201</v>
      </c>
      <c r="G81" s="34">
        <f>G82</f>
        <v>201</v>
      </c>
      <c r="H81" s="34"/>
      <c r="I81" s="34"/>
      <c r="J81" s="34"/>
      <c r="K81" s="34"/>
      <c r="L81" s="34"/>
      <c r="M81" s="75" t="s">
        <v>81</v>
      </c>
      <c r="N81" s="23"/>
      <c r="O81" s="23"/>
      <c r="P81" s="23"/>
      <c r="Q81" s="23"/>
      <c r="R81" s="36"/>
      <c r="S81" s="36"/>
    </row>
    <row r="82" spans="1:19" s="37" customFormat="1" ht="18.75">
      <c r="A82" s="80"/>
      <c r="B82" s="71"/>
      <c r="C82" s="72"/>
      <c r="D82" s="27" t="s">
        <v>74</v>
      </c>
      <c r="E82" s="23" t="s">
        <v>82</v>
      </c>
      <c r="F82" s="34">
        <f>G82+H82+I82+J82</f>
        <v>201</v>
      </c>
      <c r="G82" s="34">
        <v>201</v>
      </c>
      <c r="H82" s="34"/>
      <c r="I82" s="34"/>
      <c r="J82" s="34"/>
      <c r="K82" s="34"/>
      <c r="L82" s="34"/>
      <c r="M82" s="75"/>
      <c r="N82" s="23"/>
      <c r="O82" s="23"/>
      <c r="P82" s="23"/>
      <c r="Q82" s="23"/>
      <c r="R82" s="36"/>
      <c r="S82" s="36"/>
    </row>
    <row r="83" spans="1:19" s="37" customFormat="1" ht="18.75">
      <c r="A83" s="39" t="s">
        <v>131</v>
      </c>
      <c r="B83" s="19" t="s">
        <v>132</v>
      </c>
      <c r="C83" s="22"/>
      <c r="D83" s="27"/>
      <c r="E83" s="23"/>
      <c r="F83" s="34"/>
      <c r="G83" s="34"/>
      <c r="H83" s="34"/>
      <c r="I83" s="34"/>
      <c r="J83" s="34"/>
      <c r="K83" s="34"/>
      <c r="L83" s="34"/>
      <c r="M83" s="14"/>
      <c r="N83" s="23"/>
      <c r="O83" s="23"/>
      <c r="P83" s="23"/>
      <c r="Q83" s="23"/>
      <c r="R83" s="36"/>
      <c r="S83" s="36"/>
    </row>
    <row r="84" spans="1:19" s="37" customFormat="1" ht="35.25" customHeight="1">
      <c r="A84" s="80"/>
      <c r="B84" s="71" t="s">
        <v>133</v>
      </c>
      <c r="C84" s="72" t="s">
        <v>134</v>
      </c>
      <c r="D84" s="27" t="s">
        <v>74</v>
      </c>
      <c r="E84" s="23" t="s">
        <v>80</v>
      </c>
      <c r="F84" s="34">
        <f>G84+H84+I84+J84</f>
        <v>203</v>
      </c>
      <c r="G84" s="34">
        <f>G85</f>
        <v>203</v>
      </c>
      <c r="H84" s="34"/>
      <c r="I84" s="34"/>
      <c r="J84" s="34"/>
      <c r="K84" s="34"/>
      <c r="L84" s="34"/>
      <c r="M84" s="75" t="s">
        <v>81</v>
      </c>
      <c r="N84" s="23"/>
      <c r="O84" s="23"/>
      <c r="P84" s="23"/>
      <c r="Q84" s="23"/>
      <c r="R84" s="36"/>
      <c r="S84" s="36"/>
    </row>
    <row r="85" spans="1:19" s="37" customFormat="1" ht="18.75">
      <c r="A85" s="80"/>
      <c r="B85" s="71"/>
      <c r="C85" s="72"/>
      <c r="D85" s="27" t="s">
        <v>74</v>
      </c>
      <c r="E85" s="23" t="s">
        <v>82</v>
      </c>
      <c r="F85" s="34">
        <f>G85+H85+I85+J85</f>
        <v>203</v>
      </c>
      <c r="G85" s="34">
        <v>203</v>
      </c>
      <c r="H85" s="34"/>
      <c r="I85" s="34"/>
      <c r="J85" s="34"/>
      <c r="K85" s="34"/>
      <c r="L85" s="34"/>
      <c r="M85" s="75"/>
      <c r="N85" s="23"/>
      <c r="O85" s="23"/>
      <c r="P85" s="23"/>
      <c r="Q85" s="23"/>
      <c r="R85" s="36"/>
      <c r="S85" s="36"/>
    </row>
    <row r="86" spans="1:19" s="37" customFormat="1" ht="18.75">
      <c r="A86" s="30" t="s">
        <v>135</v>
      </c>
      <c r="B86" s="19" t="s">
        <v>136</v>
      </c>
      <c r="C86" s="16"/>
      <c r="D86" s="16"/>
      <c r="E86" s="16"/>
      <c r="F86" s="33"/>
      <c r="G86" s="33"/>
      <c r="H86" s="33"/>
      <c r="I86" s="33"/>
      <c r="J86" s="32"/>
      <c r="K86" s="32"/>
      <c r="L86" s="32"/>
      <c r="M86" s="16"/>
      <c r="N86" s="16"/>
      <c r="O86" s="16"/>
      <c r="P86" s="16"/>
      <c r="Q86" s="16"/>
      <c r="R86" s="35"/>
      <c r="S86" s="35"/>
    </row>
    <row r="87" spans="1:19" s="37" customFormat="1" ht="35.25" customHeight="1">
      <c r="A87" s="80"/>
      <c r="B87" s="82" t="s">
        <v>137</v>
      </c>
      <c r="C87" s="72" t="s">
        <v>138</v>
      </c>
      <c r="D87" s="27" t="s">
        <v>74</v>
      </c>
      <c r="E87" s="23" t="s">
        <v>80</v>
      </c>
      <c r="F87" s="34">
        <f aca="true" t="shared" si="3" ref="F87:L87">F88</f>
        <v>7800</v>
      </c>
      <c r="G87" s="34">
        <f t="shared" si="3"/>
        <v>0</v>
      </c>
      <c r="H87" s="34">
        <f t="shared" si="3"/>
        <v>0</v>
      </c>
      <c r="I87" s="34">
        <f t="shared" si="3"/>
        <v>7800</v>
      </c>
      <c r="J87" s="34">
        <f t="shared" si="3"/>
        <v>0</v>
      </c>
      <c r="K87" s="34">
        <f t="shared" si="3"/>
        <v>0</v>
      </c>
      <c r="L87" s="34">
        <f t="shared" si="3"/>
        <v>0</v>
      </c>
      <c r="M87" s="75" t="s">
        <v>81</v>
      </c>
      <c r="N87" s="23"/>
      <c r="O87" s="23"/>
      <c r="P87" s="23"/>
      <c r="Q87" s="23"/>
      <c r="R87" s="36"/>
      <c r="S87" s="36"/>
    </row>
    <row r="88" spans="1:19" s="37" customFormat="1" ht="18.75">
      <c r="A88" s="80"/>
      <c r="B88" s="82"/>
      <c r="C88" s="72"/>
      <c r="D88" s="27" t="s">
        <v>74</v>
      </c>
      <c r="E88" s="23" t="s">
        <v>82</v>
      </c>
      <c r="F88" s="34">
        <f>G88+H88+I88+J88+K88+L88</f>
        <v>7800</v>
      </c>
      <c r="G88" s="34"/>
      <c r="H88" s="34"/>
      <c r="I88" s="34">
        <v>7800</v>
      </c>
      <c r="J88" s="34"/>
      <c r="K88" s="34"/>
      <c r="L88" s="34"/>
      <c r="M88" s="75"/>
      <c r="N88" s="23"/>
      <c r="O88" s="23"/>
      <c r="P88" s="23"/>
      <c r="Q88" s="23"/>
      <c r="R88" s="36"/>
      <c r="S88" s="36"/>
    </row>
    <row r="89" spans="1:19" s="37" customFormat="1" ht="18.75">
      <c r="A89" s="30" t="s">
        <v>139</v>
      </c>
      <c r="B89" s="19" t="s">
        <v>140</v>
      </c>
      <c r="C89" s="16"/>
      <c r="D89" s="16"/>
      <c r="E89" s="16"/>
      <c r="F89" s="33"/>
      <c r="G89" s="33"/>
      <c r="H89" s="33"/>
      <c r="I89" s="33"/>
      <c r="J89" s="32"/>
      <c r="K89" s="32"/>
      <c r="L89" s="32"/>
      <c r="M89" s="16"/>
      <c r="N89" s="16"/>
      <c r="O89" s="16"/>
      <c r="P89" s="16"/>
      <c r="Q89" s="16"/>
      <c r="R89" s="35"/>
      <c r="S89" s="35"/>
    </row>
    <row r="90" spans="1:19" s="37" customFormat="1" ht="44.25" customHeight="1">
      <c r="A90" s="80"/>
      <c r="B90" s="74" t="s">
        <v>141</v>
      </c>
      <c r="C90" s="72" t="s">
        <v>142</v>
      </c>
      <c r="D90" s="27" t="s">
        <v>74</v>
      </c>
      <c r="E90" s="23" t="s">
        <v>80</v>
      </c>
      <c r="F90" s="34">
        <f>G90+H90+I90+J90+K90+L90</f>
        <v>363164.80000000005</v>
      </c>
      <c r="G90" s="34">
        <f aca="true" t="shared" si="4" ref="G90:L90">G91+G93</f>
        <v>0</v>
      </c>
      <c r="H90" s="34">
        <f t="shared" si="4"/>
        <v>4701.9</v>
      </c>
      <c r="I90" s="34">
        <f t="shared" si="4"/>
        <v>4661</v>
      </c>
      <c r="J90" s="34">
        <f t="shared" si="4"/>
        <v>90</v>
      </c>
      <c r="K90" s="34">
        <f t="shared" si="4"/>
        <v>346206.60000000003</v>
      </c>
      <c r="L90" s="34">
        <f t="shared" si="4"/>
        <v>7505.3</v>
      </c>
      <c r="M90" s="75" t="s">
        <v>81</v>
      </c>
      <c r="N90" s="23"/>
      <c r="O90" s="23"/>
      <c r="P90" s="23"/>
      <c r="Q90" s="23"/>
      <c r="R90" s="36"/>
      <c r="S90" s="36"/>
    </row>
    <row r="91" spans="1:19" s="37" customFormat="1" ht="18.75">
      <c r="A91" s="80"/>
      <c r="B91" s="74"/>
      <c r="C91" s="72"/>
      <c r="D91" s="27" t="s">
        <v>74</v>
      </c>
      <c r="E91" s="23" t="s">
        <v>82</v>
      </c>
      <c r="F91" s="34">
        <f>G91+H91+I91+J91+K91+L91</f>
        <v>26296.399999999998</v>
      </c>
      <c r="G91" s="34"/>
      <c r="H91" s="34">
        <v>4701.9</v>
      </c>
      <c r="I91" s="34">
        <v>4661</v>
      </c>
      <c r="J91" s="34">
        <v>90</v>
      </c>
      <c r="K91" s="34">
        <v>9338.2</v>
      </c>
      <c r="L91" s="34">
        <v>7505.3</v>
      </c>
      <c r="M91" s="75"/>
      <c r="N91" s="23"/>
      <c r="O91" s="23"/>
      <c r="P91" s="23"/>
      <c r="Q91" s="23"/>
      <c r="R91" s="36"/>
      <c r="S91" s="36"/>
    </row>
    <row r="92" spans="1:19" s="37" customFormat="1" ht="18.75">
      <c r="A92" s="80"/>
      <c r="B92" s="74"/>
      <c r="C92" s="72"/>
      <c r="D92" s="27" t="s">
        <v>74</v>
      </c>
      <c r="E92" s="23" t="s">
        <v>94</v>
      </c>
      <c r="F92" s="34"/>
      <c r="G92" s="34"/>
      <c r="H92" s="34"/>
      <c r="I92" s="34"/>
      <c r="J92" s="34"/>
      <c r="K92" s="34"/>
      <c r="L92" s="34"/>
      <c r="M92" s="75"/>
      <c r="N92" s="23"/>
      <c r="O92" s="23"/>
      <c r="P92" s="23"/>
      <c r="Q92" s="23"/>
      <c r="R92" s="36"/>
      <c r="S92" s="36"/>
    </row>
    <row r="93" spans="1:19" s="37" customFormat="1" ht="18.75">
      <c r="A93" s="80"/>
      <c r="B93" s="74"/>
      <c r="C93" s="72"/>
      <c r="D93" s="27" t="s">
        <v>74</v>
      </c>
      <c r="E93" s="23" t="s">
        <v>143</v>
      </c>
      <c r="F93" s="34">
        <f>G93+H93+I93+J93+K93+L93</f>
        <v>336868.4</v>
      </c>
      <c r="G93" s="34"/>
      <c r="H93" s="34"/>
      <c r="I93" s="34"/>
      <c r="J93" s="34"/>
      <c r="K93" s="34">
        <v>336868.4</v>
      </c>
      <c r="L93" s="34"/>
      <c r="M93" s="75"/>
      <c r="N93" s="23"/>
      <c r="O93" s="23"/>
      <c r="P93" s="23"/>
      <c r="Q93" s="23"/>
      <c r="R93" s="36"/>
      <c r="S93" s="36"/>
    </row>
    <row r="94" spans="1:19" s="37" customFormat="1" ht="18.75">
      <c r="A94" s="30" t="s">
        <v>144</v>
      </c>
      <c r="B94" s="19" t="s">
        <v>145</v>
      </c>
      <c r="C94" s="16"/>
      <c r="D94" s="16"/>
      <c r="E94" s="16"/>
      <c r="F94" s="33"/>
      <c r="G94" s="33"/>
      <c r="H94" s="33"/>
      <c r="I94" s="33"/>
      <c r="J94" s="32"/>
      <c r="K94" s="32"/>
      <c r="L94" s="32"/>
      <c r="M94" s="16"/>
      <c r="N94" s="16"/>
      <c r="O94" s="16"/>
      <c r="P94" s="16"/>
      <c r="Q94" s="16"/>
      <c r="R94" s="35"/>
      <c r="S94" s="35"/>
    </row>
    <row r="95" spans="1:19" s="37" customFormat="1" ht="42.75" customHeight="1">
      <c r="A95" s="78"/>
      <c r="B95" s="74" t="s">
        <v>146</v>
      </c>
      <c r="C95" s="72" t="s">
        <v>147</v>
      </c>
      <c r="D95" s="27" t="s">
        <v>74</v>
      </c>
      <c r="E95" s="23" t="s">
        <v>80</v>
      </c>
      <c r="F95" s="34">
        <f>G95+H95+I95+J95+K95+L95</f>
        <v>309922.8</v>
      </c>
      <c r="G95" s="34">
        <f aca="true" t="shared" si="5" ref="G95:L95">G96+G98</f>
        <v>0</v>
      </c>
      <c r="H95" s="34">
        <f t="shared" si="5"/>
        <v>2742</v>
      </c>
      <c r="I95" s="34">
        <f t="shared" si="5"/>
        <v>2700</v>
      </c>
      <c r="J95" s="34">
        <f t="shared" si="5"/>
        <v>90</v>
      </c>
      <c r="K95" s="34">
        <f t="shared" si="5"/>
        <v>301456.8</v>
      </c>
      <c r="L95" s="34">
        <f t="shared" si="5"/>
        <v>2934</v>
      </c>
      <c r="M95" s="75" t="s">
        <v>81</v>
      </c>
      <c r="N95" s="23"/>
      <c r="O95" s="23"/>
      <c r="P95" s="23"/>
      <c r="Q95" s="23"/>
      <c r="R95" s="36"/>
      <c r="S95" s="36"/>
    </row>
    <row r="96" spans="1:19" s="37" customFormat="1" ht="18.75">
      <c r="A96" s="78"/>
      <c r="B96" s="74"/>
      <c r="C96" s="72"/>
      <c r="D96" s="27" t="s">
        <v>74</v>
      </c>
      <c r="E96" s="23" t="s">
        <v>82</v>
      </c>
      <c r="F96" s="34">
        <f>G96+H96+I96+J96+K96+L96</f>
        <v>20026.8</v>
      </c>
      <c r="G96" s="34"/>
      <c r="H96" s="34">
        <v>2742</v>
      </c>
      <c r="I96" s="34">
        <v>2700</v>
      </c>
      <c r="J96" s="34">
        <v>90</v>
      </c>
      <c r="K96" s="34">
        <v>11560.8</v>
      </c>
      <c r="L96" s="34">
        <v>2934</v>
      </c>
      <c r="M96" s="75"/>
      <c r="N96" s="23"/>
      <c r="O96" s="23"/>
      <c r="P96" s="23"/>
      <c r="Q96" s="23"/>
      <c r="R96" s="36"/>
      <c r="S96" s="36"/>
    </row>
    <row r="97" spans="1:19" s="37" customFormat="1" ht="18.75">
      <c r="A97" s="78"/>
      <c r="B97" s="74"/>
      <c r="C97" s="72"/>
      <c r="D97" s="27" t="s">
        <v>74</v>
      </c>
      <c r="E97" s="23" t="s">
        <v>94</v>
      </c>
      <c r="F97" s="34"/>
      <c r="G97" s="34"/>
      <c r="H97" s="34"/>
      <c r="I97" s="34"/>
      <c r="J97" s="34"/>
      <c r="K97" s="34"/>
      <c r="L97" s="34"/>
      <c r="M97" s="75"/>
      <c r="N97" s="23"/>
      <c r="O97" s="23"/>
      <c r="P97" s="23"/>
      <c r="Q97" s="23"/>
      <c r="R97" s="36"/>
      <c r="S97" s="36"/>
    </row>
    <row r="98" spans="1:19" s="37" customFormat="1" ht="18.75">
      <c r="A98" s="78"/>
      <c r="B98" s="74"/>
      <c r="C98" s="72"/>
      <c r="D98" s="27" t="s">
        <v>74</v>
      </c>
      <c r="E98" s="23" t="s">
        <v>143</v>
      </c>
      <c r="F98" s="34">
        <f>G98+H98+I98+J98+K98+L98</f>
        <v>289896</v>
      </c>
      <c r="G98" s="34"/>
      <c r="H98" s="34"/>
      <c r="I98" s="34"/>
      <c r="J98" s="34"/>
      <c r="K98" s="34">
        <v>289896</v>
      </c>
      <c r="L98" s="34"/>
      <c r="M98" s="75"/>
      <c r="N98" s="23"/>
      <c r="O98" s="23"/>
      <c r="P98" s="23"/>
      <c r="Q98" s="23"/>
      <c r="R98" s="36"/>
      <c r="S98" s="36"/>
    </row>
    <row r="99" spans="1:19" s="37" customFormat="1" ht="18.75">
      <c r="A99" s="39" t="s">
        <v>148</v>
      </c>
      <c r="B99" s="19" t="s">
        <v>149</v>
      </c>
      <c r="C99" s="22"/>
      <c r="D99" s="23"/>
      <c r="E99" s="23"/>
      <c r="F99" s="34"/>
      <c r="G99" s="34"/>
      <c r="H99" s="34"/>
      <c r="I99" s="34"/>
      <c r="J99" s="34"/>
      <c r="K99" s="34"/>
      <c r="L99" s="34"/>
      <c r="M99" s="23"/>
      <c r="N99" s="23"/>
      <c r="O99" s="23"/>
      <c r="P99" s="23"/>
      <c r="Q99" s="23"/>
      <c r="R99" s="35"/>
      <c r="S99" s="35"/>
    </row>
    <row r="100" spans="1:19" s="37" customFormat="1" ht="40.5" customHeight="1">
      <c r="A100" s="78"/>
      <c r="B100" s="74" t="s">
        <v>150</v>
      </c>
      <c r="C100" s="72" t="s">
        <v>151</v>
      </c>
      <c r="D100" s="27" t="s">
        <v>74</v>
      </c>
      <c r="E100" s="23" t="s">
        <v>80</v>
      </c>
      <c r="F100" s="34">
        <f aca="true" t="shared" si="6" ref="F100:L100">F101+F103</f>
        <v>390371.3</v>
      </c>
      <c r="G100" s="34">
        <f t="shared" si="6"/>
        <v>0</v>
      </c>
      <c r="H100" s="34">
        <f t="shared" si="6"/>
        <v>0</v>
      </c>
      <c r="I100" s="34">
        <f t="shared" si="6"/>
        <v>0</v>
      </c>
      <c r="J100" s="34">
        <f t="shared" si="6"/>
        <v>0</v>
      </c>
      <c r="K100" s="34">
        <f t="shared" si="6"/>
        <v>381076.69999999995</v>
      </c>
      <c r="L100" s="34">
        <f t="shared" si="6"/>
        <v>9294.6</v>
      </c>
      <c r="M100" s="75" t="s">
        <v>81</v>
      </c>
      <c r="N100" s="23"/>
      <c r="O100" s="23"/>
      <c r="P100" s="23"/>
      <c r="Q100" s="23"/>
      <c r="R100" s="35"/>
      <c r="S100" s="35"/>
    </row>
    <row r="101" spans="1:19" s="37" customFormat="1" ht="18.75">
      <c r="A101" s="78"/>
      <c r="B101" s="74"/>
      <c r="C101" s="72"/>
      <c r="D101" s="27" t="s">
        <v>74</v>
      </c>
      <c r="E101" s="23" t="s">
        <v>82</v>
      </c>
      <c r="F101" s="34">
        <f>G101+H101+I101+J101+K101+L101</f>
        <v>18589.2</v>
      </c>
      <c r="G101" s="34"/>
      <c r="H101" s="34"/>
      <c r="I101" s="34"/>
      <c r="J101" s="34"/>
      <c r="K101" s="34">
        <v>9294.6</v>
      </c>
      <c r="L101" s="34">
        <v>9294.6</v>
      </c>
      <c r="M101" s="75"/>
      <c r="N101" s="23"/>
      <c r="O101" s="23"/>
      <c r="P101" s="23"/>
      <c r="Q101" s="23"/>
      <c r="R101" s="35"/>
      <c r="S101" s="35"/>
    </row>
    <row r="102" spans="1:19" s="37" customFormat="1" ht="18.75">
      <c r="A102" s="78"/>
      <c r="B102" s="74"/>
      <c r="C102" s="72"/>
      <c r="D102" s="27" t="s">
        <v>74</v>
      </c>
      <c r="E102" s="23" t="s">
        <v>94</v>
      </c>
      <c r="F102" s="34"/>
      <c r="G102" s="34"/>
      <c r="H102" s="34"/>
      <c r="I102" s="34"/>
      <c r="J102" s="34"/>
      <c r="K102" s="34"/>
      <c r="L102" s="34"/>
      <c r="M102" s="75"/>
      <c r="N102" s="23"/>
      <c r="O102" s="23"/>
      <c r="P102" s="23"/>
      <c r="Q102" s="23"/>
      <c r="R102" s="35"/>
      <c r="S102" s="35"/>
    </row>
    <row r="103" spans="1:19" s="37" customFormat="1" ht="18.75">
      <c r="A103" s="78"/>
      <c r="B103" s="74"/>
      <c r="C103" s="72"/>
      <c r="D103" s="27" t="s">
        <v>74</v>
      </c>
      <c r="E103" s="23" t="s">
        <v>143</v>
      </c>
      <c r="F103" s="34">
        <f>G103+H103+I103+J103+K103+L103</f>
        <v>371782.1</v>
      </c>
      <c r="G103" s="34"/>
      <c r="H103" s="34"/>
      <c r="I103" s="34"/>
      <c r="J103" s="34"/>
      <c r="K103" s="34">
        <v>371782.1</v>
      </c>
      <c r="L103" s="34"/>
      <c r="M103" s="75"/>
      <c r="N103" s="23"/>
      <c r="O103" s="23"/>
      <c r="P103" s="23"/>
      <c r="Q103" s="23"/>
      <c r="R103" s="35"/>
      <c r="S103" s="35"/>
    </row>
    <row r="104" spans="1:19" s="37" customFormat="1" ht="18.75">
      <c r="A104" s="39" t="s">
        <v>152</v>
      </c>
      <c r="B104" s="19" t="s">
        <v>153</v>
      </c>
      <c r="C104" s="13"/>
      <c r="D104" s="23"/>
      <c r="E104" s="23"/>
      <c r="F104" s="34"/>
      <c r="G104" s="34"/>
      <c r="H104" s="34"/>
      <c r="I104" s="34"/>
      <c r="J104" s="34"/>
      <c r="K104" s="34"/>
      <c r="L104" s="34"/>
      <c r="M104" s="23"/>
      <c r="N104" s="23"/>
      <c r="O104" s="23"/>
      <c r="P104" s="23"/>
      <c r="Q104" s="23"/>
      <c r="R104" s="35"/>
      <c r="S104" s="35"/>
    </row>
    <row r="105" spans="1:19" s="37" customFormat="1" ht="36" customHeight="1">
      <c r="A105" s="78"/>
      <c r="B105" s="74" t="s">
        <v>154</v>
      </c>
      <c r="C105" s="72" t="s">
        <v>151</v>
      </c>
      <c r="D105" s="27" t="s">
        <v>74</v>
      </c>
      <c r="E105" s="23" t="s">
        <v>80</v>
      </c>
      <c r="F105" s="34">
        <f aca="true" t="shared" si="7" ref="F105:L105">F106+F108</f>
        <v>371782.1</v>
      </c>
      <c r="G105" s="34">
        <f t="shared" si="7"/>
        <v>0</v>
      </c>
      <c r="H105" s="34">
        <f t="shared" si="7"/>
        <v>0</v>
      </c>
      <c r="I105" s="34">
        <f t="shared" si="7"/>
        <v>0</v>
      </c>
      <c r="J105" s="34">
        <f t="shared" si="7"/>
        <v>0</v>
      </c>
      <c r="K105" s="34">
        <f t="shared" si="7"/>
        <v>0</v>
      </c>
      <c r="L105" s="34">
        <f t="shared" si="7"/>
        <v>371782.1</v>
      </c>
      <c r="M105" s="23"/>
      <c r="N105" s="23"/>
      <c r="O105" s="23"/>
      <c r="P105" s="23"/>
      <c r="Q105" s="23"/>
      <c r="R105" s="35"/>
      <c r="S105" s="35"/>
    </row>
    <row r="106" spans="1:19" s="37" customFormat="1" ht="18.75">
      <c r="A106" s="78"/>
      <c r="B106" s="74"/>
      <c r="C106" s="72"/>
      <c r="D106" s="27" t="s">
        <v>74</v>
      </c>
      <c r="E106" s="23" t="s">
        <v>82</v>
      </c>
      <c r="F106" s="34">
        <f>G106+H106+I106+J106+K106+L106</f>
        <v>0</v>
      </c>
      <c r="G106" s="34"/>
      <c r="H106" s="34"/>
      <c r="I106" s="34"/>
      <c r="J106" s="34"/>
      <c r="K106" s="34"/>
      <c r="L106" s="34"/>
      <c r="M106" s="23"/>
      <c r="N106" s="23"/>
      <c r="O106" s="23"/>
      <c r="P106" s="23"/>
      <c r="Q106" s="23"/>
      <c r="R106" s="35"/>
      <c r="S106" s="35"/>
    </row>
    <row r="107" spans="1:19" s="37" customFormat="1" ht="18.75">
      <c r="A107" s="78"/>
      <c r="B107" s="74"/>
      <c r="C107" s="72"/>
      <c r="D107" s="27" t="s">
        <v>74</v>
      </c>
      <c r="E107" s="23" t="s">
        <v>94</v>
      </c>
      <c r="F107" s="34"/>
      <c r="G107" s="34"/>
      <c r="H107" s="34"/>
      <c r="I107" s="34"/>
      <c r="J107" s="34"/>
      <c r="K107" s="34"/>
      <c r="L107" s="34"/>
      <c r="M107" s="23"/>
      <c r="N107" s="23"/>
      <c r="O107" s="23"/>
      <c r="P107" s="23"/>
      <c r="Q107" s="23"/>
      <c r="R107" s="35"/>
      <c r="S107" s="35"/>
    </row>
    <row r="108" spans="1:19" s="37" customFormat="1" ht="18.75">
      <c r="A108" s="78"/>
      <c r="B108" s="74"/>
      <c r="C108" s="72"/>
      <c r="D108" s="27" t="s">
        <v>74</v>
      </c>
      <c r="E108" s="23" t="s">
        <v>143</v>
      </c>
      <c r="F108" s="34">
        <f>G108+H108+I108+J108+K108+L108</f>
        <v>371782.1</v>
      </c>
      <c r="G108" s="34"/>
      <c r="H108" s="34"/>
      <c r="I108" s="34"/>
      <c r="J108" s="34"/>
      <c r="K108" s="34"/>
      <c r="L108" s="34">
        <v>371782.1</v>
      </c>
      <c r="M108" s="23"/>
      <c r="N108" s="23"/>
      <c r="O108" s="23"/>
      <c r="P108" s="23"/>
      <c r="Q108" s="23"/>
      <c r="R108" s="35"/>
      <c r="S108" s="35"/>
    </row>
    <row r="109" spans="1:19" s="37" customFormat="1" ht="18.75">
      <c r="A109" s="39" t="s">
        <v>155</v>
      </c>
      <c r="B109" s="19" t="s">
        <v>156</v>
      </c>
      <c r="C109" s="13"/>
      <c r="D109" s="27"/>
      <c r="E109" s="23"/>
      <c r="F109" s="34"/>
      <c r="G109" s="34"/>
      <c r="H109" s="34"/>
      <c r="I109" s="34"/>
      <c r="J109" s="34"/>
      <c r="K109" s="34"/>
      <c r="L109" s="34"/>
      <c r="M109" s="23"/>
      <c r="N109" s="23"/>
      <c r="O109" s="23"/>
      <c r="P109" s="23"/>
      <c r="Q109" s="23"/>
      <c r="R109" s="35"/>
      <c r="S109" s="35"/>
    </row>
    <row r="110" spans="1:19" s="37" customFormat="1" ht="33.75" customHeight="1">
      <c r="A110" s="78"/>
      <c r="B110" s="74" t="s">
        <v>157</v>
      </c>
      <c r="C110" s="72" t="s">
        <v>158</v>
      </c>
      <c r="D110" s="27" t="s">
        <v>74</v>
      </c>
      <c r="E110" s="23" t="s">
        <v>80</v>
      </c>
      <c r="F110" s="34">
        <f aca="true" t="shared" si="8" ref="F110:L110">F111+F113</f>
        <v>390371.3</v>
      </c>
      <c r="G110" s="34">
        <f t="shared" si="8"/>
        <v>0</v>
      </c>
      <c r="H110" s="34">
        <f t="shared" si="8"/>
        <v>0</v>
      </c>
      <c r="I110" s="34">
        <f t="shared" si="8"/>
        <v>0</v>
      </c>
      <c r="J110" s="34">
        <f t="shared" si="8"/>
        <v>0</v>
      </c>
      <c r="K110" s="34">
        <f t="shared" si="8"/>
        <v>381076.69999999995</v>
      </c>
      <c r="L110" s="34">
        <f t="shared" si="8"/>
        <v>9294.6</v>
      </c>
      <c r="M110" s="75" t="s">
        <v>81</v>
      </c>
      <c r="N110" s="23"/>
      <c r="O110" s="23"/>
      <c r="P110" s="23"/>
      <c r="Q110" s="23"/>
      <c r="R110" s="35"/>
      <c r="S110" s="35"/>
    </row>
    <row r="111" spans="1:19" s="37" customFormat="1" ht="18.75">
      <c r="A111" s="78"/>
      <c r="B111" s="74"/>
      <c r="C111" s="72"/>
      <c r="D111" s="27" t="s">
        <v>74</v>
      </c>
      <c r="E111" s="23" t="s">
        <v>82</v>
      </c>
      <c r="F111" s="34">
        <f>G111+H111+I111+J111+K111+L111</f>
        <v>18589.2</v>
      </c>
      <c r="G111" s="34"/>
      <c r="H111" s="34"/>
      <c r="I111" s="34"/>
      <c r="J111" s="34"/>
      <c r="K111" s="34">
        <v>9294.6</v>
      </c>
      <c r="L111" s="34">
        <v>9294.6</v>
      </c>
      <c r="M111" s="75"/>
      <c r="N111" s="23"/>
      <c r="O111" s="23"/>
      <c r="P111" s="23"/>
      <c r="Q111" s="23"/>
      <c r="R111" s="35"/>
      <c r="S111" s="35"/>
    </row>
    <row r="112" spans="1:19" s="37" customFormat="1" ht="18.75">
      <c r="A112" s="78"/>
      <c r="B112" s="74"/>
      <c r="C112" s="72"/>
      <c r="D112" s="27" t="s">
        <v>74</v>
      </c>
      <c r="E112" s="23" t="s">
        <v>94</v>
      </c>
      <c r="F112" s="34"/>
      <c r="G112" s="34"/>
      <c r="H112" s="34"/>
      <c r="I112" s="34"/>
      <c r="J112" s="34"/>
      <c r="K112" s="34"/>
      <c r="L112" s="34"/>
      <c r="M112" s="75"/>
      <c r="N112" s="23"/>
      <c r="O112" s="23"/>
      <c r="P112" s="23"/>
      <c r="Q112" s="23"/>
      <c r="R112" s="35"/>
      <c r="S112" s="35"/>
    </row>
    <row r="113" spans="1:19" s="37" customFormat="1" ht="18.75">
      <c r="A113" s="78"/>
      <c r="B113" s="74"/>
      <c r="C113" s="72"/>
      <c r="D113" s="27" t="s">
        <v>74</v>
      </c>
      <c r="E113" s="23" t="s">
        <v>143</v>
      </c>
      <c r="F113" s="34">
        <f>G113+H113+I113+J113+K113+L113</f>
        <v>371782.1</v>
      </c>
      <c r="G113" s="34"/>
      <c r="H113" s="34"/>
      <c r="I113" s="34"/>
      <c r="J113" s="34"/>
      <c r="K113" s="34">
        <v>371782.1</v>
      </c>
      <c r="L113" s="34"/>
      <c r="M113" s="75"/>
      <c r="N113" s="23"/>
      <c r="O113" s="23"/>
      <c r="P113" s="23"/>
      <c r="Q113" s="23"/>
      <c r="R113" s="35"/>
      <c r="S113" s="35"/>
    </row>
    <row r="114" spans="1:19" s="37" customFormat="1" ht="18.75">
      <c r="A114" s="39" t="s">
        <v>159</v>
      </c>
      <c r="B114" s="19" t="s">
        <v>160</v>
      </c>
      <c r="C114" s="13"/>
      <c r="D114" s="27"/>
      <c r="E114" s="23"/>
      <c r="F114" s="34"/>
      <c r="G114" s="34"/>
      <c r="H114" s="34"/>
      <c r="I114" s="34"/>
      <c r="J114" s="34"/>
      <c r="K114" s="34"/>
      <c r="L114" s="34"/>
      <c r="M114" s="23"/>
      <c r="N114" s="23"/>
      <c r="O114" s="23"/>
      <c r="P114" s="23"/>
      <c r="Q114" s="23"/>
      <c r="R114" s="35"/>
      <c r="S114" s="35"/>
    </row>
    <row r="115" spans="1:19" s="37" customFormat="1" ht="45" customHeight="1">
      <c r="A115" s="78"/>
      <c r="B115" s="74" t="s">
        <v>161</v>
      </c>
      <c r="C115" s="72" t="s">
        <v>151</v>
      </c>
      <c r="D115" s="27" t="s">
        <v>74</v>
      </c>
      <c r="E115" s="23" t="s">
        <v>80</v>
      </c>
      <c r="F115" s="34">
        <f aca="true" t="shared" si="9" ref="F115:L115">F116+F118</f>
        <v>390371.3</v>
      </c>
      <c r="G115" s="34">
        <f t="shared" si="9"/>
        <v>0</v>
      </c>
      <c r="H115" s="34">
        <f t="shared" si="9"/>
        <v>0</v>
      </c>
      <c r="I115" s="34">
        <f t="shared" si="9"/>
        <v>0</v>
      </c>
      <c r="J115" s="34">
        <f t="shared" si="9"/>
        <v>0</v>
      </c>
      <c r="K115" s="34">
        <f t="shared" si="9"/>
        <v>390371.3</v>
      </c>
      <c r="L115" s="34">
        <f t="shared" si="9"/>
        <v>0</v>
      </c>
      <c r="M115" s="75" t="s">
        <v>81</v>
      </c>
      <c r="N115" s="23"/>
      <c r="O115" s="23"/>
      <c r="P115" s="23"/>
      <c r="Q115" s="23"/>
      <c r="R115" s="35"/>
      <c r="S115" s="35"/>
    </row>
    <row r="116" spans="1:19" s="37" customFormat="1" ht="18.75">
      <c r="A116" s="78"/>
      <c r="B116" s="74"/>
      <c r="C116" s="72"/>
      <c r="D116" s="27" t="s">
        <v>74</v>
      </c>
      <c r="E116" s="23" t="s">
        <v>82</v>
      </c>
      <c r="F116" s="34">
        <f>G116+H116+I116+J116+K116+L116</f>
        <v>18589.2</v>
      </c>
      <c r="G116" s="34"/>
      <c r="H116" s="34"/>
      <c r="I116" s="34"/>
      <c r="J116" s="34"/>
      <c r="K116" s="34">
        <v>18589.2</v>
      </c>
      <c r="L116" s="34">
        <v>0</v>
      </c>
      <c r="M116" s="75"/>
      <c r="N116" s="23"/>
      <c r="O116" s="23"/>
      <c r="P116" s="23"/>
      <c r="Q116" s="23"/>
      <c r="R116" s="35"/>
      <c r="S116" s="35"/>
    </row>
    <row r="117" spans="1:19" s="37" customFormat="1" ht="18.75">
      <c r="A117" s="78"/>
      <c r="B117" s="74"/>
      <c r="C117" s="72"/>
      <c r="D117" s="27" t="s">
        <v>74</v>
      </c>
      <c r="E117" s="23" t="s">
        <v>94</v>
      </c>
      <c r="F117" s="34"/>
      <c r="G117" s="34"/>
      <c r="H117" s="34"/>
      <c r="I117" s="34"/>
      <c r="J117" s="34"/>
      <c r="K117" s="34"/>
      <c r="L117" s="34"/>
      <c r="M117" s="75"/>
      <c r="N117" s="23"/>
      <c r="O117" s="23"/>
      <c r="P117" s="23"/>
      <c r="Q117" s="23"/>
      <c r="R117" s="35"/>
      <c r="S117" s="35"/>
    </row>
    <row r="118" spans="1:19" s="37" customFormat="1" ht="18.75">
      <c r="A118" s="78"/>
      <c r="B118" s="74"/>
      <c r="C118" s="72"/>
      <c r="D118" s="27" t="s">
        <v>74</v>
      </c>
      <c r="E118" s="23" t="s">
        <v>143</v>
      </c>
      <c r="F118" s="34">
        <f>G118+H118+I118+J118+K118+L118</f>
        <v>371782.1</v>
      </c>
      <c r="G118" s="34"/>
      <c r="H118" s="34"/>
      <c r="I118" s="34"/>
      <c r="J118" s="34"/>
      <c r="K118" s="34">
        <v>371782.1</v>
      </c>
      <c r="L118" s="34"/>
      <c r="M118" s="75"/>
      <c r="N118" s="23"/>
      <c r="O118" s="23"/>
      <c r="P118" s="23"/>
      <c r="Q118" s="23"/>
      <c r="R118" s="35"/>
      <c r="S118" s="35"/>
    </row>
    <row r="119" spans="1:19" s="37" customFormat="1" ht="18.75">
      <c r="A119" s="39" t="s">
        <v>162</v>
      </c>
      <c r="B119" s="19" t="s">
        <v>163</v>
      </c>
      <c r="C119" s="13"/>
      <c r="D119" s="27"/>
      <c r="E119" s="23"/>
      <c r="F119" s="34"/>
      <c r="G119" s="34"/>
      <c r="H119" s="34"/>
      <c r="I119" s="34"/>
      <c r="J119" s="34"/>
      <c r="K119" s="34"/>
      <c r="L119" s="34"/>
      <c r="M119" s="23"/>
      <c r="N119" s="23"/>
      <c r="O119" s="23"/>
      <c r="P119" s="23"/>
      <c r="Q119" s="23"/>
      <c r="R119" s="35"/>
      <c r="S119" s="35"/>
    </row>
    <row r="120" spans="1:19" s="37" customFormat="1" ht="37.5" customHeight="1">
      <c r="A120" s="78"/>
      <c r="B120" s="74" t="s">
        <v>164</v>
      </c>
      <c r="C120" s="72" t="s">
        <v>151</v>
      </c>
      <c r="D120" s="27" t="s">
        <v>74</v>
      </c>
      <c r="E120" s="23" t="s">
        <v>80</v>
      </c>
      <c r="F120" s="34">
        <f aca="true" t="shared" si="10" ref="F120:L120">F121+F123</f>
        <v>390371.3</v>
      </c>
      <c r="G120" s="34">
        <f t="shared" si="10"/>
        <v>0</v>
      </c>
      <c r="H120" s="34">
        <f t="shared" si="10"/>
        <v>0</v>
      </c>
      <c r="I120" s="34">
        <f t="shared" si="10"/>
        <v>0</v>
      </c>
      <c r="J120" s="34">
        <f t="shared" si="10"/>
        <v>0</v>
      </c>
      <c r="K120" s="34">
        <f t="shared" si="10"/>
        <v>390371.3</v>
      </c>
      <c r="L120" s="34">
        <f t="shared" si="10"/>
        <v>0</v>
      </c>
      <c r="M120" s="75" t="s">
        <v>81</v>
      </c>
      <c r="N120" s="23"/>
      <c r="O120" s="23"/>
      <c r="P120" s="23"/>
      <c r="Q120" s="23"/>
      <c r="R120" s="35"/>
      <c r="S120" s="35"/>
    </row>
    <row r="121" spans="1:19" s="37" customFormat="1" ht="18.75">
      <c r="A121" s="78"/>
      <c r="B121" s="74"/>
      <c r="C121" s="72"/>
      <c r="D121" s="27" t="s">
        <v>74</v>
      </c>
      <c r="E121" s="23" t="s">
        <v>82</v>
      </c>
      <c r="F121" s="34">
        <f>G121+H121+I121+J121+K121+L121</f>
        <v>18589.2</v>
      </c>
      <c r="G121" s="34"/>
      <c r="H121" s="34"/>
      <c r="I121" s="34"/>
      <c r="J121" s="34"/>
      <c r="K121" s="34">
        <v>18589.2</v>
      </c>
      <c r="L121" s="34"/>
      <c r="M121" s="75"/>
      <c r="N121" s="23"/>
      <c r="O121" s="23"/>
      <c r="P121" s="23"/>
      <c r="Q121" s="23"/>
      <c r="R121" s="35"/>
      <c r="S121" s="35"/>
    </row>
    <row r="122" spans="1:19" s="37" customFormat="1" ht="18.75">
      <c r="A122" s="78"/>
      <c r="B122" s="74"/>
      <c r="C122" s="72"/>
      <c r="D122" s="27" t="s">
        <v>74</v>
      </c>
      <c r="E122" s="23" t="s">
        <v>94</v>
      </c>
      <c r="F122" s="34"/>
      <c r="G122" s="34"/>
      <c r="H122" s="34"/>
      <c r="I122" s="34"/>
      <c r="J122" s="34"/>
      <c r="K122" s="34"/>
      <c r="L122" s="34"/>
      <c r="M122" s="75"/>
      <c r="N122" s="23"/>
      <c r="O122" s="23"/>
      <c r="P122" s="23"/>
      <c r="Q122" s="23"/>
      <c r="R122" s="35"/>
      <c r="S122" s="35"/>
    </row>
    <row r="123" spans="1:19" s="37" customFormat="1" ht="18.75">
      <c r="A123" s="78"/>
      <c r="B123" s="74"/>
      <c r="C123" s="72"/>
      <c r="D123" s="27" t="s">
        <v>74</v>
      </c>
      <c r="E123" s="23" t="s">
        <v>143</v>
      </c>
      <c r="F123" s="34">
        <f>G123+H123+I123+J123+K123+L123</f>
        <v>371782.1</v>
      </c>
      <c r="G123" s="34"/>
      <c r="H123" s="34"/>
      <c r="I123" s="34"/>
      <c r="J123" s="34"/>
      <c r="K123" s="34">
        <v>371782.1</v>
      </c>
      <c r="L123" s="34"/>
      <c r="M123" s="75"/>
      <c r="N123" s="23"/>
      <c r="O123" s="23"/>
      <c r="P123" s="23"/>
      <c r="Q123" s="23"/>
      <c r="R123" s="35"/>
      <c r="S123" s="35"/>
    </row>
    <row r="124" spans="1:19" s="37" customFormat="1" ht="18.75">
      <c r="A124" s="39" t="s">
        <v>165</v>
      </c>
      <c r="B124" s="19" t="s">
        <v>166</v>
      </c>
      <c r="C124" s="13"/>
      <c r="D124" s="27"/>
      <c r="E124" s="23"/>
      <c r="F124" s="34"/>
      <c r="G124" s="34"/>
      <c r="H124" s="34"/>
      <c r="I124" s="34"/>
      <c r="J124" s="34"/>
      <c r="K124" s="34"/>
      <c r="L124" s="34"/>
      <c r="M124" s="23"/>
      <c r="N124" s="23"/>
      <c r="O124" s="23"/>
      <c r="P124" s="23"/>
      <c r="Q124" s="23"/>
      <c r="R124" s="35"/>
      <c r="S124" s="35"/>
    </row>
    <row r="125" spans="1:19" s="37" customFormat="1" ht="45" customHeight="1">
      <c r="A125" s="78"/>
      <c r="B125" s="74" t="s">
        <v>167</v>
      </c>
      <c r="C125" s="72" t="s">
        <v>151</v>
      </c>
      <c r="D125" s="27" t="s">
        <v>74</v>
      </c>
      <c r="E125" s="23" t="s">
        <v>80</v>
      </c>
      <c r="F125" s="34">
        <f aca="true" t="shared" si="11" ref="F125:L125">F126+F128</f>
        <v>390371.3</v>
      </c>
      <c r="G125" s="34">
        <f t="shared" si="11"/>
        <v>0</v>
      </c>
      <c r="H125" s="34">
        <f t="shared" si="11"/>
        <v>0</v>
      </c>
      <c r="I125" s="34">
        <f t="shared" si="11"/>
        <v>0</v>
      </c>
      <c r="J125" s="34">
        <f t="shared" si="11"/>
        <v>0</v>
      </c>
      <c r="K125" s="34">
        <f t="shared" si="11"/>
        <v>390371.3</v>
      </c>
      <c r="L125" s="34">
        <f t="shared" si="11"/>
        <v>0</v>
      </c>
      <c r="M125" s="75" t="s">
        <v>81</v>
      </c>
      <c r="N125" s="23"/>
      <c r="O125" s="23"/>
      <c r="P125" s="23"/>
      <c r="Q125" s="23"/>
      <c r="R125" s="35"/>
      <c r="S125" s="35"/>
    </row>
    <row r="126" spans="1:19" s="37" customFormat="1" ht="18.75">
      <c r="A126" s="78"/>
      <c r="B126" s="74"/>
      <c r="C126" s="72"/>
      <c r="D126" s="27" t="s">
        <v>74</v>
      </c>
      <c r="E126" s="23" t="s">
        <v>82</v>
      </c>
      <c r="F126" s="34">
        <f>G126+H126+I126+J126+K126+L126</f>
        <v>18589.2</v>
      </c>
      <c r="G126" s="34"/>
      <c r="H126" s="34"/>
      <c r="I126" s="34"/>
      <c r="J126" s="34"/>
      <c r="K126" s="34">
        <v>18589.2</v>
      </c>
      <c r="L126" s="34"/>
      <c r="M126" s="75"/>
      <c r="N126" s="23"/>
      <c r="O126" s="23"/>
      <c r="P126" s="23"/>
      <c r="Q126" s="23"/>
      <c r="R126" s="35"/>
      <c r="S126" s="35"/>
    </row>
    <row r="127" spans="1:19" s="37" customFormat="1" ht="18.75">
      <c r="A127" s="78"/>
      <c r="B127" s="74"/>
      <c r="C127" s="72"/>
      <c r="D127" s="27" t="s">
        <v>74</v>
      </c>
      <c r="E127" s="23" t="s">
        <v>94</v>
      </c>
      <c r="F127" s="34"/>
      <c r="G127" s="34"/>
      <c r="H127" s="34"/>
      <c r="I127" s="34"/>
      <c r="J127" s="34"/>
      <c r="K127" s="34"/>
      <c r="L127" s="34"/>
      <c r="M127" s="75"/>
      <c r="N127" s="23"/>
      <c r="O127" s="23"/>
      <c r="P127" s="23"/>
      <c r="Q127" s="23"/>
      <c r="R127" s="35"/>
      <c r="S127" s="35"/>
    </row>
    <row r="128" spans="1:19" s="37" customFormat="1" ht="18.75">
      <c r="A128" s="78"/>
      <c r="B128" s="74"/>
      <c r="C128" s="72"/>
      <c r="D128" s="27" t="s">
        <v>74</v>
      </c>
      <c r="E128" s="23" t="s">
        <v>143</v>
      </c>
      <c r="F128" s="34">
        <f>G128+H128+I128+J128+K128+L128</f>
        <v>371782.1</v>
      </c>
      <c r="G128" s="34"/>
      <c r="H128" s="34"/>
      <c r="I128" s="34"/>
      <c r="J128" s="34"/>
      <c r="K128" s="34">
        <v>371782.1</v>
      </c>
      <c r="L128" s="34"/>
      <c r="M128" s="75"/>
      <c r="N128" s="23"/>
      <c r="O128" s="23"/>
      <c r="P128" s="23"/>
      <c r="Q128" s="23"/>
      <c r="R128" s="35"/>
      <c r="S128" s="35"/>
    </row>
    <row r="129" spans="1:19" s="37" customFormat="1" ht="18.75">
      <c r="A129" s="39" t="s">
        <v>168</v>
      </c>
      <c r="B129" s="19" t="s">
        <v>169</v>
      </c>
      <c r="C129" s="13"/>
      <c r="D129" s="23"/>
      <c r="E129" s="23"/>
      <c r="F129" s="34"/>
      <c r="G129" s="34"/>
      <c r="H129" s="34"/>
      <c r="I129" s="34"/>
      <c r="J129" s="34"/>
      <c r="K129" s="34"/>
      <c r="L129" s="34"/>
      <c r="M129" s="23"/>
      <c r="N129" s="23"/>
      <c r="O129" s="23"/>
      <c r="P129" s="23"/>
      <c r="Q129" s="23"/>
      <c r="R129" s="35"/>
      <c r="S129" s="35"/>
    </row>
    <row r="130" spans="1:19" s="37" customFormat="1" ht="33" customHeight="1">
      <c r="A130" s="78"/>
      <c r="B130" s="74" t="s">
        <v>170</v>
      </c>
      <c r="C130" s="72" t="s">
        <v>151</v>
      </c>
      <c r="D130" s="27" t="s">
        <v>74</v>
      </c>
      <c r="E130" s="23" t="s">
        <v>80</v>
      </c>
      <c r="F130" s="34">
        <f>G130+H130+I130+J130+K130+L130</f>
        <v>390371.29999999993</v>
      </c>
      <c r="G130" s="34">
        <f>G131+G132</f>
        <v>0</v>
      </c>
      <c r="H130" s="34">
        <f>H131+H132</f>
        <v>0</v>
      </c>
      <c r="I130" s="34">
        <f>I131+I132</f>
        <v>0</v>
      </c>
      <c r="J130" s="34">
        <f>J131+J132+J133</f>
        <v>0</v>
      </c>
      <c r="K130" s="34">
        <f>K131+K132+K133</f>
        <v>381076.69999999995</v>
      </c>
      <c r="L130" s="34">
        <f>L131+L132+L133</f>
        <v>9294.6</v>
      </c>
      <c r="M130" s="75" t="s">
        <v>81</v>
      </c>
      <c r="N130" s="23"/>
      <c r="O130" s="23"/>
      <c r="P130" s="23"/>
      <c r="Q130" s="23"/>
      <c r="R130" s="35"/>
      <c r="S130" s="35"/>
    </row>
    <row r="131" spans="1:19" s="37" customFormat="1" ht="18.75">
      <c r="A131" s="78"/>
      <c r="B131" s="74"/>
      <c r="C131" s="72"/>
      <c r="D131" s="27" t="s">
        <v>74</v>
      </c>
      <c r="E131" s="23" t="s">
        <v>82</v>
      </c>
      <c r="F131" s="34">
        <f>G131+H131+I131+J131+K131+L131</f>
        <v>18589.2</v>
      </c>
      <c r="G131" s="34"/>
      <c r="H131" s="34"/>
      <c r="I131" s="34"/>
      <c r="J131" s="34"/>
      <c r="K131" s="34">
        <v>9294.6</v>
      </c>
      <c r="L131" s="34">
        <v>9294.6</v>
      </c>
      <c r="M131" s="75"/>
      <c r="N131" s="23"/>
      <c r="O131" s="23"/>
      <c r="P131" s="23"/>
      <c r="Q131" s="23"/>
      <c r="R131" s="35"/>
      <c r="S131" s="35"/>
    </row>
    <row r="132" spans="1:19" s="37" customFormat="1" ht="18.75">
      <c r="A132" s="78"/>
      <c r="B132" s="74"/>
      <c r="C132" s="72"/>
      <c r="D132" s="27" t="s">
        <v>74</v>
      </c>
      <c r="E132" s="23" t="s">
        <v>94</v>
      </c>
      <c r="F132" s="34">
        <f>G132+H132+I132+J132+K132+L132</f>
        <v>0</v>
      </c>
      <c r="G132" s="34"/>
      <c r="H132" s="34"/>
      <c r="I132" s="34"/>
      <c r="J132" s="34"/>
      <c r="K132" s="34"/>
      <c r="L132" s="34"/>
      <c r="M132" s="75"/>
      <c r="N132" s="23"/>
      <c r="O132" s="23"/>
      <c r="P132" s="23"/>
      <c r="Q132" s="23"/>
      <c r="R132" s="35"/>
      <c r="S132" s="35"/>
    </row>
    <row r="133" spans="1:19" s="37" customFormat="1" ht="18.75">
      <c r="A133" s="78"/>
      <c r="B133" s="74"/>
      <c r="C133" s="72"/>
      <c r="D133" s="27" t="s">
        <v>74</v>
      </c>
      <c r="E133" s="23" t="s">
        <v>143</v>
      </c>
      <c r="F133" s="34">
        <f>G133+H133+I133+J133+K133+L133</f>
        <v>371782.1</v>
      </c>
      <c r="G133" s="34"/>
      <c r="H133" s="34"/>
      <c r="I133" s="34"/>
      <c r="J133" s="34"/>
      <c r="K133" s="34">
        <v>371782.1</v>
      </c>
      <c r="L133" s="34"/>
      <c r="M133" s="75"/>
      <c r="N133" s="23"/>
      <c r="O133" s="23"/>
      <c r="P133" s="23"/>
      <c r="Q133" s="23"/>
      <c r="R133" s="35"/>
      <c r="S133" s="35"/>
    </row>
    <row r="134" spans="1:19" s="37" customFormat="1" ht="18.75">
      <c r="A134" s="39" t="s">
        <v>171</v>
      </c>
      <c r="B134" s="19" t="s">
        <v>172</v>
      </c>
      <c r="C134" s="13"/>
      <c r="D134" s="23"/>
      <c r="E134" s="23"/>
      <c r="F134" s="34"/>
      <c r="G134" s="34"/>
      <c r="H134" s="34"/>
      <c r="I134" s="34"/>
      <c r="J134" s="34"/>
      <c r="K134" s="34"/>
      <c r="L134" s="34"/>
      <c r="M134" s="23"/>
      <c r="N134" s="23"/>
      <c r="O134" s="23"/>
      <c r="P134" s="23"/>
      <c r="Q134" s="23"/>
      <c r="R134" s="35"/>
      <c r="S134" s="35"/>
    </row>
    <row r="135" spans="1:19" s="37" customFormat="1" ht="58.5" customHeight="1">
      <c r="A135" s="78"/>
      <c r="B135" s="74" t="s">
        <v>173</v>
      </c>
      <c r="C135" s="72"/>
      <c r="D135" s="27" t="s">
        <v>74</v>
      </c>
      <c r="E135" s="23" t="s">
        <v>80</v>
      </c>
      <c r="F135" s="34">
        <f aca="true" t="shared" si="12" ref="F135:L135">F136+F137</f>
        <v>86500</v>
      </c>
      <c r="G135" s="34">
        <f t="shared" si="12"/>
        <v>0</v>
      </c>
      <c r="H135" s="34">
        <f t="shared" si="12"/>
        <v>0</v>
      </c>
      <c r="I135" s="34">
        <f t="shared" si="12"/>
        <v>0</v>
      </c>
      <c r="J135" s="34">
        <f t="shared" si="12"/>
        <v>0</v>
      </c>
      <c r="K135" s="34">
        <f t="shared" si="12"/>
        <v>6500</v>
      </c>
      <c r="L135" s="34">
        <f t="shared" si="12"/>
        <v>80000</v>
      </c>
      <c r="M135" s="14" t="s">
        <v>81</v>
      </c>
      <c r="N135" s="23"/>
      <c r="O135" s="23"/>
      <c r="P135" s="23"/>
      <c r="Q135" s="23"/>
      <c r="R135" s="35"/>
      <c r="S135" s="35"/>
    </row>
    <row r="136" spans="1:19" s="37" customFormat="1" ht="18.75">
      <c r="A136" s="78"/>
      <c r="B136" s="74"/>
      <c r="C136" s="72"/>
      <c r="D136" s="27" t="s">
        <v>74</v>
      </c>
      <c r="E136" s="23" t="s">
        <v>82</v>
      </c>
      <c r="F136" s="34">
        <f>G136+H136+I136+J136+K136+L136</f>
        <v>0</v>
      </c>
      <c r="G136" s="34"/>
      <c r="H136" s="34"/>
      <c r="I136" s="34"/>
      <c r="J136" s="34"/>
      <c r="K136" s="34"/>
      <c r="L136" s="34"/>
      <c r="M136" s="23"/>
      <c r="N136" s="23"/>
      <c r="O136" s="23"/>
      <c r="P136" s="23"/>
      <c r="Q136" s="23"/>
      <c r="R136" s="35"/>
      <c r="S136" s="35"/>
    </row>
    <row r="137" spans="1:19" s="37" customFormat="1" ht="26.25" customHeight="1">
      <c r="A137" s="78"/>
      <c r="B137" s="74"/>
      <c r="C137" s="72"/>
      <c r="D137" s="27" t="s">
        <v>74</v>
      </c>
      <c r="E137" s="23" t="s">
        <v>94</v>
      </c>
      <c r="F137" s="34">
        <f>G137+H137+I137+J137+K137+L137</f>
        <v>86500</v>
      </c>
      <c r="G137" s="34"/>
      <c r="H137" s="34"/>
      <c r="I137" s="34"/>
      <c r="J137" s="34"/>
      <c r="K137" s="34">
        <v>6500</v>
      </c>
      <c r="L137" s="34">
        <v>80000</v>
      </c>
      <c r="M137" s="23"/>
      <c r="N137" s="23"/>
      <c r="O137" s="23"/>
      <c r="P137" s="23"/>
      <c r="Q137" s="23"/>
      <c r="R137" s="35"/>
      <c r="S137" s="35"/>
    </row>
    <row r="138" spans="1:19" s="17" customFormat="1" ht="18.75">
      <c r="A138" s="30" t="s">
        <v>174</v>
      </c>
      <c r="B138" s="19" t="s">
        <v>175</v>
      </c>
      <c r="C138" s="16"/>
      <c r="D138" s="16"/>
      <c r="E138" s="16"/>
      <c r="F138" s="33"/>
      <c r="G138" s="33"/>
      <c r="H138" s="33"/>
      <c r="I138" s="33"/>
      <c r="J138" s="32"/>
      <c r="K138" s="32"/>
      <c r="L138" s="32"/>
      <c r="M138" s="16"/>
      <c r="N138" s="16"/>
      <c r="O138" s="16"/>
      <c r="P138" s="16"/>
      <c r="Q138" s="16"/>
      <c r="R138" s="35"/>
      <c r="S138" s="35"/>
    </row>
    <row r="139" spans="1:19" s="37" customFormat="1" ht="81.75" customHeight="1">
      <c r="A139" s="80"/>
      <c r="B139" s="74" t="s">
        <v>176</v>
      </c>
      <c r="C139" s="13" t="s">
        <v>177</v>
      </c>
      <c r="D139" s="27" t="s">
        <v>74</v>
      </c>
      <c r="E139" s="23" t="s">
        <v>80</v>
      </c>
      <c r="F139" s="34">
        <f aca="true" t="shared" si="13" ref="F139:L139">F140+F141</f>
        <v>8230</v>
      </c>
      <c r="G139" s="34">
        <f t="shared" si="13"/>
        <v>7000</v>
      </c>
      <c r="H139" s="34">
        <f t="shared" si="13"/>
        <v>0</v>
      </c>
      <c r="I139" s="34">
        <f t="shared" si="13"/>
        <v>1110</v>
      </c>
      <c r="J139" s="34">
        <f t="shared" si="13"/>
        <v>120</v>
      </c>
      <c r="K139" s="34">
        <f t="shared" si="13"/>
        <v>0</v>
      </c>
      <c r="L139" s="34">
        <f t="shared" si="13"/>
        <v>0</v>
      </c>
      <c r="M139" s="75" t="s">
        <v>81</v>
      </c>
      <c r="N139" s="23"/>
      <c r="O139" s="23"/>
      <c r="P139" s="23"/>
      <c r="Q139" s="23"/>
      <c r="R139" s="36"/>
      <c r="S139" s="36"/>
    </row>
    <row r="140" spans="1:19" s="37" customFormat="1" ht="18.75">
      <c r="A140" s="80"/>
      <c r="B140" s="74"/>
      <c r="C140" s="22"/>
      <c r="D140" s="27" t="s">
        <v>74</v>
      </c>
      <c r="E140" s="23" t="s">
        <v>82</v>
      </c>
      <c r="F140" s="34">
        <f>G140+H140+I140+J140+K140+L140</f>
        <v>8230</v>
      </c>
      <c r="G140" s="34">
        <v>7000</v>
      </c>
      <c r="H140" s="34"/>
      <c r="I140" s="34">
        <v>1110</v>
      </c>
      <c r="J140" s="34">
        <v>120</v>
      </c>
      <c r="K140" s="34"/>
      <c r="L140" s="34"/>
      <c r="M140" s="75"/>
      <c r="N140" s="23"/>
      <c r="O140" s="23"/>
      <c r="P140" s="23"/>
      <c r="Q140" s="23"/>
      <c r="R140" s="36"/>
      <c r="S140" s="36"/>
    </row>
    <row r="141" spans="1:19" s="37" customFormat="1" ht="18.75">
      <c r="A141" s="80"/>
      <c r="B141" s="74"/>
      <c r="C141" s="22"/>
      <c r="D141" s="27" t="s">
        <v>74</v>
      </c>
      <c r="E141" s="23" t="s">
        <v>94</v>
      </c>
      <c r="F141" s="34">
        <f>G141+H141+I141+J141+K141+L141</f>
        <v>0</v>
      </c>
      <c r="G141" s="34"/>
      <c r="H141" s="34"/>
      <c r="I141" s="34"/>
      <c r="J141" s="34"/>
      <c r="K141" s="34"/>
      <c r="L141" s="34"/>
      <c r="M141" s="75"/>
      <c r="N141" s="23"/>
      <c r="O141" s="23"/>
      <c r="P141" s="23"/>
      <c r="Q141" s="23"/>
      <c r="R141" s="36"/>
      <c r="S141" s="36"/>
    </row>
    <row r="142" spans="1:19" s="37" customFormat="1" ht="18.75">
      <c r="A142" s="39" t="s">
        <v>178</v>
      </c>
      <c r="B142" s="19" t="s">
        <v>179</v>
      </c>
      <c r="C142" s="22"/>
      <c r="D142" s="23"/>
      <c r="E142" s="23"/>
      <c r="F142" s="34"/>
      <c r="G142" s="34"/>
      <c r="H142" s="34"/>
      <c r="I142" s="34"/>
      <c r="J142" s="34"/>
      <c r="K142" s="34"/>
      <c r="L142" s="34"/>
      <c r="M142" s="23"/>
      <c r="N142" s="23"/>
      <c r="O142" s="23"/>
      <c r="P142" s="23"/>
      <c r="Q142" s="23"/>
      <c r="R142" s="35"/>
      <c r="S142" s="35"/>
    </row>
    <row r="143" spans="1:19" s="37" customFormat="1" ht="56.25" customHeight="1">
      <c r="A143" s="78"/>
      <c r="B143" s="74" t="s">
        <v>180</v>
      </c>
      <c r="C143" s="72" t="s">
        <v>181</v>
      </c>
      <c r="D143" s="27" t="s">
        <v>74</v>
      </c>
      <c r="E143" s="23" t="s">
        <v>80</v>
      </c>
      <c r="F143" s="34">
        <f aca="true" t="shared" si="14" ref="F143:L143">F144+F145+F146</f>
        <v>1040000</v>
      </c>
      <c r="G143" s="34">
        <f t="shared" si="14"/>
        <v>0</v>
      </c>
      <c r="H143" s="34">
        <f t="shared" si="14"/>
        <v>0</v>
      </c>
      <c r="I143" s="34">
        <f t="shared" si="14"/>
        <v>0</v>
      </c>
      <c r="J143" s="34">
        <f t="shared" si="14"/>
        <v>0</v>
      </c>
      <c r="K143" s="34">
        <f t="shared" si="14"/>
        <v>0</v>
      </c>
      <c r="L143" s="34">
        <f t="shared" si="14"/>
        <v>1040000</v>
      </c>
      <c r="M143" s="75" t="s">
        <v>81</v>
      </c>
      <c r="N143" s="23"/>
      <c r="O143" s="23"/>
      <c r="P143" s="23"/>
      <c r="Q143" s="23"/>
      <c r="R143" s="35"/>
      <c r="S143" s="35"/>
    </row>
    <row r="144" spans="1:19" s="37" customFormat="1" ht="18.75">
      <c r="A144" s="78"/>
      <c r="B144" s="74"/>
      <c r="C144" s="72"/>
      <c r="D144" s="27" t="s">
        <v>74</v>
      </c>
      <c r="E144" s="23" t="s">
        <v>82</v>
      </c>
      <c r="F144" s="34">
        <f>G144+H144+I144+J144+K144+L144</f>
        <v>0</v>
      </c>
      <c r="G144" s="34"/>
      <c r="H144" s="34"/>
      <c r="I144" s="34"/>
      <c r="J144" s="34"/>
      <c r="K144" s="34"/>
      <c r="L144" s="34"/>
      <c r="M144" s="75"/>
      <c r="N144" s="23"/>
      <c r="O144" s="23"/>
      <c r="P144" s="23"/>
      <c r="Q144" s="23"/>
      <c r="R144" s="35"/>
      <c r="S144" s="35"/>
    </row>
    <row r="145" spans="1:19" s="37" customFormat="1" ht="18.75">
      <c r="A145" s="78"/>
      <c r="B145" s="74"/>
      <c r="C145" s="72"/>
      <c r="D145" s="27" t="s">
        <v>74</v>
      </c>
      <c r="E145" s="23" t="s">
        <v>94</v>
      </c>
      <c r="F145" s="34">
        <f>G145+H145+I145+J145+K145+L145</f>
        <v>0</v>
      </c>
      <c r="G145" s="34"/>
      <c r="H145" s="34"/>
      <c r="I145" s="34"/>
      <c r="J145" s="34"/>
      <c r="K145" s="34"/>
      <c r="L145" s="34"/>
      <c r="M145" s="75"/>
      <c r="N145" s="23"/>
      <c r="O145" s="23"/>
      <c r="P145" s="23"/>
      <c r="Q145" s="23"/>
      <c r="R145" s="35"/>
      <c r="S145" s="35"/>
    </row>
    <row r="146" spans="1:19" s="37" customFormat="1" ht="18.75">
      <c r="A146" s="78"/>
      <c r="B146" s="74"/>
      <c r="C146" s="72"/>
      <c r="D146" s="27" t="s">
        <v>74</v>
      </c>
      <c r="E146" s="23" t="s">
        <v>143</v>
      </c>
      <c r="F146" s="34">
        <f>G146+H146+I146+J146+K146+L146</f>
        <v>1040000</v>
      </c>
      <c r="G146" s="34"/>
      <c r="H146" s="34"/>
      <c r="I146" s="34"/>
      <c r="J146" s="34"/>
      <c r="K146" s="34"/>
      <c r="L146" s="34">
        <v>1040000</v>
      </c>
      <c r="M146" s="75"/>
      <c r="N146" s="23"/>
      <c r="O146" s="23"/>
      <c r="P146" s="23"/>
      <c r="Q146" s="23"/>
      <c r="R146" s="35"/>
      <c r="S146" s="35"/>
    </row>
    <row r="147" spans="1:19" s="37" customFormat="1" ht="18.75">
      <c r="A147" s="39" t="s">
        <v>182</v>
      </c>
      <c r="B147" s="21" t="s">
        <v>183</v>
      </c>
      <c r="C147" s="22"/>
      <c r="D147" s="27"/>
      <c r="E147" s="23"/>
      <c r="F147" s="34"/>
      <c r="G147" s="34"/>
      <c r="H147" s="34"/>
      <c r="I147" s="34"/>
      <c r="J147" s="34"/>
      <c r="K147" s="34"/>
      <c r="L147" s="34"/>
      <c r="M147" s="14"/>
      <c r="N147" s="23"/>
      <c r="O147" s="23"/>
      <c r="P147" s="23"/>
      <c r="Q147" s="23"/>
      <c r="R147" s="35"/>
      <c r="S147" s="36"/>
    </row>
    <row r="148" spans="1:19" s="37" customFormat="1" ht="39.75" customHeight="1">
      <c r="A148" s="78"/>
      <c r="B148" s="74" t="s">
        <v>184</v>
      </c>
      <c r="C148" s="72" t="s">
        <v>185</v>
      </c>
      <c r="D148" s="27" t="s">
        <v>74</v>
      </c>
      <c r="E148" s="23" t="s">
        <v>80</v>
      </c>
      <c r="F148" s="34">
        <f>G148+H148+I148+J148+K148+L148</f>
        <v>1009745</v>
      </c>
      <c r="G148" s="34"/>
      <c r="H148" s="34"/>
      <c r="I148" s="34"/>
      <c r="J148" s="34"/>
      <c r="K148" s="34">
        <f>K149+K150+K151</f>
        <v>0</v>
      </c>
      <c r="L148" s="34">
        <f>L149+L150+L151</f>
        <v>1009745</v>
      </c>
      <c r="M148" s="14"/>
      <c r="N148" s="23"/>
      <c r="O148" s="23"/>
      <c r="P148" s="23"/>
      <c r="Q148" s="23"/>
      <c r="R148" s="35"/>
      <c r="S148" s="36"/>
    </row>
    <row r="149" spans="1:19" s="37" customFormat="1" ht="18.75">
      <c r="A149" s="78"/>
      <c r="B149" s="74"/>
      <c r="C149" s="72"/>
      <c r="D149" s="27" t="s">
        <v>74</v>
      </c>
      <c r="E149" s="23" t="s">
        <v>82</v>
      </c>
      <c r="F149" s="34">
        <f>G149+H149+I149+J149+K149+L149</f>
        <v>0</v>
      </c>
      <c r="G149" s="34"/>
      <c r="H149" s="34"/>
      <c r="I149" s="34"/>
      <c r="J149" s="34"/>
      <c r="K149" s="34"/>
      <c r="L149" s="34"/>
      <c r="M149" s="14"/>
      <c r="N149" s="23"/>
      <c r="O149" s="23"/>
      <c r="P149" s="23"/>
      <c r="Q149" s="23"/>
      <c r="R149" s="35"/>
      <c r="S149" s="36"/>
    </row>
    <row r="150" spans="1:19" s="37" customFormat="1" ht="18.75">
      <c r="A150" s="78"/>
      <c r="B150" s="74"/>
      <c r="C150" s="72"/>
      <c r="D150" s="27" t="s">
        <v>74</v>
      </c>
      <c r="E150" s="23" t="s">
        <v>94</v>
      </c>
      <c r="F150" s="34">
        <f>G150+H150+I150+J150+K150+L150</f>
        <v>0</v>
      </c>
      <c r="G150" s="34"/>
      <c r="H150" s="34"/>
      <c r="I150" s="34"/>
      <c r="J150" s="34"/>
      <c r="K150" s="34"/>
      <c r="L150" s="34"/>
      <c r="M150" s="14"/>
      <c r="N150" s="23"/>
      <c r="O150" s="23"/>
      <c r="P150" s="23"/>
      <c r="Q150" s="23"/>
      <c r="R150" s="35"/>
      <c r="S150" s="36"/>
    </row>
    <row r="151" spans="1:19" s="37" customFormat="1" ht="18.75">
      <c r="A151" s="78"/>
      <c r="B151" s="74"/>
      <c r="C151" s="72"/>
      <c r="D151" s="27" t="s">
        <v>74</v>
      </c>
      <c r="E151" s="23" t="s">
        <v>143</v>
      </c>
      <c r="F151" s="34">
        <f>G151+H151+I151+J151+K151+L151</f>
        <v>1009745</v>
      </c>
      <c r="G151" s="34"/>
      <c r="H151" s="34"/>
      <c r="I151" s="34"/>
      <c r="J151" s="34"/>
      <c r="K151" s="34"/>
      <c r="L151" s="34">
        <v>1009745</v>
      </c>
      <c r="M151" s="14"/>
      <c r="N151" s="23"/>
      <c r="O151" s="23"/>
      <c r="P151" s="23"/>
      <c r="Q151" s="23"/>
      <c r="R151" s="35"/>
      <c r="S151" s="36"/>
    </row>
    <row r="152" spans="1:19" s="17" customFormat="1" ht="18.75">
      <c r="A152" s="30" t="s">
        <v>186</v>
      </c>
      <c r="B152" s="19" t="s">
        <v>187</v>
      </c>
      <c r="C152" s="16"/>
      <c r="D152" s="16"/>
      <c r="E152" s="16"/>
      <c r="F152" s="33"/>
      <c r="G152" s="33"/>
      <c r="H152" s="33"/>
      <c r="I152" s="33"/>
      <c r="J152" s="32"/>
      <c r="K152" s="32"/>
      <c r="L152" s="32"/>
      <c r="M152" s="16"/>
      <c r="N152" s="16"/>
      <c r="O152" s="16"/>
      <c r="P152" s="16"/>
      <c r="Q152" s="16"/>
      <c r="R152" s="35"/>
      <c r="S152" s="35"/>
    </row>
    <row r="153" spans="1:19" s="37" customFormat="1" ht="50.25" customHeight="1">
      <c r="A153" s="80"/>
      <c r="B153" s="74" t="s">
        <v>188</v>
      </c>
      <c r="C153" s="72" t="s">
        <v>189</v>
      </c>
      <c r="D153" s="27" t="s">
        <v>74</v>
      </c>
      <c r="E153" s="23" t="s">
        <v>80</v>
      </c>
      <c r="F153" s="34">
        <f>G153+H153+I153+J153+K153+L153</f>
        <v>13085.7</v>
      </c>
      <c r="G153" s="34">
        <f>G154</f>
        <v>39</v>
      </c>
      <c r="H153" s="34">
        <f>H154</f>
        <v>0</v>
      </c>
      <c r="I153" s="34">
        <f>I154</f>
        <v>0</v>
      </c>
      <c r="J153" s="34">
        <f>J154</f>
        <v>9046.7</v>
      </c>
      <c r="K153" s="34">
        <f>K154</f>
        <v>4000</v>
      </c>
      <c r="L153" s="34"/>
      <c r="M153" s="75" t="s">
        <v>81</v>
      </c>
      <c r="N153" s="23"/>
      <c r="O153" s="23"/>
      <c r="P153" s="23"/>
      <c r="Q153" s="23"/>
      <c r="R153" s="36"/>
      <c r="S153" s="36"/>
    </row>
    <row r="154" spans="1:19" s="37" customFormat="1" ht="18.75">
      <c r="A154" s="80"/>
      <c r="B154" s="74"/>
      <c r="C154" s="72"/>
      <c r="D154" s="27" t="s">
        <v>74</v>
      </c>
      <c r="E154" s="23" t="s">
        <v>82</v>
      </c>
      <c r="F154" s="34">
        <f>G154+H154+I154+J154+K154+L154</f>
        <v>13085.7</v>
      </c>
      <c r="G154" s="34">
        <v>39</v>
      </c>
      <c r="H154" s="34"/>
      <c r="I154" s="34"/>
      <c r="J154" s="34">
        <v>9046.7</v>
      </c>
      <c r="K154" s="34">
        <v>4000</v>
      </c>
      <c r="L154" s="34"/>
      <c r="M154" s="75"/>
      <c r="N154" s="23"/>
      <c r="O154" s="23"/>
      <c r="P154" s="23"/>
      <c r="Q154" s="23"/>
      <c r="R154" s="36"/>
      <c r="S154" s="36"/>
    </row>
    <row r="155" spans="1:19" s="17" customFormat="1" ht="18.75">
      <c r="A155" s="30" t="s">
        <v>190</v>
      </c>
      <c r="B155" s="19" t="s">
        <v>191</v>
      </c>
      <c r="C155" s="16"/>
      <c r="D155" s="16"/>
      <c r="E155" s="16"/>
      <c r="F155" s="33"/>
      <c r="G155" s="33"/>
      <c r="H155" s="33"/>
      <c r="I155" s="33"/>
      <c r="J155" s="32"/>
      <c r="K155" s="32"/>
      <c r="L155" s="32"/>
      <c r="M155" s="16"/>
      <c r="N155" s="16"/>
      <c r="O155" s="16"/>
      <c r="P155" s="16"/>
      <c r="Q155" s="16"/>
      <c r="R155" s="35"/>
      <c r="S155" s="35"/>
    </row>
    <row r="156" spans="1:19" s="37" customFormat="1" ht="93.75" customHeight="1">
      <c r="A156" s="78"/>
      <c r="B156" s="74" t="s">
        <v>192</v>
      </c>
      <c r="C156" s="75" t="s">
        <v>193</v>
      </c>
      <c r="D156" s="27" t="s">
        <v>74</v>
      </c>
      <c r="E156" s="23" t="s">
        <v>80</v>
      </c>
      <c r="F156" s="34">
        <f>G156+H156+I156+J156+K156+L156</f>
        <v>10761.8</v>
      </c>
      <c r="G156" s="34">
        <f>G157</f>
        <v>1570</v>
      </c>
      <c r="H156" s="34">
        <f>H157</f>
        <v>9191.8</v>
      </c>
      <c r="I156" s="34">
        <f>I157</f>
        <v>0</v>
      </c>
      <c r="J156" s="34">
        <f>J157</f>
        <v>0</v>
      </c>
      <c r="K156" s="34"/>
      <c r="L156" s="34"/>
      <c r="M156" s="75" t="s">
        <v>194</v>
      </c>
      <c r="N156" s="14"/>
      <c r="O156" s="23"/>
      <c r="P156" s="23"/>
      <c r="Q156" s="23"/>
      <c r="R156" s="35"/>
      <c r="S156" s="35"/>
    </row>
    <row r="157" spans="1:19" s="37" customFormat="1" ht="18.75">
      <c r="A157" s="78"/>
      <c r="B157" s="74"/>
      <c r="C157" s="75"/>
      <c r="D157" s="27" t="s">
        <v>74</v>
      </c>
      <c r="E157" s="23" t="s">
        <v>82</v>
      </c>
      <c r="F157" s="34" t="s">
        <v>195</v>
      </c>
      <c r="G157" s="34">
        <v>1570</v>
      </c>
      <c r="H157" s="34">
        <v>9191.8</v>
      </c>
      <c r="I157" s="34"/>
      <c r="J157" s="34"/>
      <c r="K157" s="34"/>
      <c r="L157" s="34"/>
      <c r="M157" s="75"/>
      <c r="N157" s="14"/>
      <c r="O157" s="23"/>
      <c r="P157" s="23"/>
      <c r="Q157" s="23"/>
      <c r="R157" s="35"/>
      <c r="S157" s="35"/>
    </row>
    <row r="158" spans="1:19" s="17" customFormat="1" ht="18.75">
      <c r="A158" s="30" t="s">
        <v>196</v>
      </c>
      <c r="B158" s="19" t="s">
        <v>197</v>
      </c>
      <c r="C158" s="16"/>
      <c r="D158" s="16"/>
      <c r="E158" s="16"/>
      <c r="F158" s="33"/>
      <c r="G158" s="33"/>
      <c r="H158" s="33"/>
      <c r="I158" s="33"/>
      <c r="J158" s="32"/>
      <c r="K158" s="32"/>
      <c r="L158" s="32"/>
      <c r="M158" s="16"/>
      <c r="N158" s="16"/>
      <c r="O158" s="16"/>
      <c r="P158" s="16"/>
      <c r="Q158" s="16"/>
      <c r="R158" s="35"/>
      <c r="S158" s="35"/>
    </row>
    <row r="159" spans="1:19" s="37" customFormat="1" ht="85.5" customHeight="1">
      <c r="A159" s="38"/>
      <c r="B159" s="21" t="s">
        <v>198</v>
      </c>
      <c r="C159" s="22"/>
      <c r="D159" s="23" t="s">
        <v>74</v>
      </c>
      <c r="E159" s="23" t="s">
        <v>75</v>
      </c>
      <c r="F159" s="34">
        <f aca="true" t="shared" si="15" ref="F159:L159">F161+F168+F171+F174+F177</f>
        <v>820667.442</v>
      </c>
      <c r="G159" s="34">
        <f t="shared" si="15"/>
        <v>97898</v>
      </c>
      <c r="H159" s="34">
        <f t="shared" si="15"/>
        <v>457440.89999999997</v>
      </c>
      <c r="I159" s="34">
        <f t="shared" si="15"/>
        <v>146994.74200000003</v>
      </c>
      <c r="J159" s="34">
        <f t="shared" si="15"/>
        <v>5833.8</v>
      </c>
      <c r="K159" s="34">
        <f t="shared" si="15"/>
        <v>112500</v>
      </c>
      <c r="L159" s="34">
        <f t="shared" si="15"/>
        <v>0</v>
      </c>
      <c r="M159" s="14"/>
      <c r="N159" s="23"/>
      <c r="O159" s="23"/>
      <c r="P159" s="23"/>
      <c r="Q159" s="23"/>
      <c r="R159" s="36"/>
      <c r="S159" s="36"/>
    </row>
    <row r="160" spans="1:19" s="17" customFormat="1" ht="18.75">
      <c r="A160" s="30" t="s">
        <v>199</v>
      </c>
      <c r="B160" s="19" t="s">
        <v>200</v>
      </c>
      <c r="C160" s="16"/>
      <c r="D160" s="16"/>
      <c r="E160" s="16"/>
      <c r="F160" s="33"/>
      <c r="G160" s="33"/>
      <c r="H160" s="33"/>
      <c r="I160" s="33"/>
      <c r="J160" s="32"/>
      <c r="K160" s="32"/>
      <c r="L160" s="32"/>
      <c r="M160" s="16"/>
      <c r="N160" s="16"/>
      <c r="O160" s="16"/>
      <c r="P160" s="16"/>
      <c r="Q160" s="16"/>
      <c r="R160" s="35"/>
      <c r="S160" s="35"/>
    </row>
    <row r="161" spans="1:19" s="37" customFormat="1" ht="32.25" customHeight="1">
      <c r="A161" s="80"/>
      <c r="B161" s="79" t="s">
        <v>201</v>
      </c>
      <c r="C161" s="72" t="s">
        <v>202</v>
      </c>
      <c r="D161" s="27" t="s">
        <v>74</v>
      </c>
      <c r="E161" s="23" t="s">
        <v>80</v>
      </c>
      <c r="F161" s="34">
        <f aca="true" t="shared" si="16" ref="F161:L161">F162+F163+F165+F166</f>
        <v>696369.042</v>
      </c>
      <c r="G161" s="34">
        <f t="shared" si="16"/>
        <v>97898</v>
      </c>
      <c r="H161" s="34">
        <f t="shared" si="16"/>
        <v>454638.3</v>
      </c>
      <c r="I161" s="34">
        <f t="shared" si="16"/>
        <v>143832.74200000003</v>
      </c>
      <c r="J161" s="34">
        <f t="shared" si="16"/>
        <v>0</v>
      </c>
      <c r="K161" s="34">
        <f t="shared" si="16"/>
        <v>0</v>
      </c>
      <c r="L161" s="34">
        <f t="shared" si="16"/>
        <v>0</v>
      </c>
      <c r="M161" s="75" t="s">
        <v>81</v>
      </c>
      <c r="N161" s="23"/>
      <c r="O161" s="23"/>
      <c r="P161" s="23"/>
      <c r="Q161" s="23"/>
      <c r="R161" s="36"/>
      <c r="S161" s="36"/>
    </row>
    <row r="162" spans="1:19" s="37" customFormat="1" ht="18.75">
      <c r="A162" s="80"/>
      <c r="B162" s="79"/>
      <c r="C162" s="72"/>
      <c r="D162" s="27" t="s">
        <v>74</v>
      </c>
      <c r="E162" s="23" t="s">
        <v>82</v>
      </c>
      <c r="F162" s="34">
        <f>G162+H162+I162+J162+K162+L162</f>
        <v>128036.20000000001</v>
      </c>
      <c r="G162" s="34">
        <v>76226</v>
      </c>
      <c r="H162" s="34">
        <v>46417.6</v>
      </c>
      <c r="I162" s="34">
        <v>5392.6</v>
      </c>
      <c r="J162" s="34"/>
      <c r="K162" s="34"/>
      <c r="L162" s="34"/>
      <c r="M162" s="75"/>
      <c r="N162" s="23"/>
      <c r="O162" s="23"/>
      <c r="P162" s="23"/>
      <c r="Q162" s="23"/>
      <c r="R162" s="36"/>
      <c r="S162" s="36"/>
    </row>
    <row r="163" spans="1:19" s="37" customFormat="1" ht="18.75">
      <c r="A163" s="80"/>
      <c r="B163" s="79"/>
      <c r="C163" s="72"/>
      <c r="D163" s="27" t="s">
        <v>74</v>
      </c>
      <c r="E163" s="23" t="s">
        <v>94</v>
      </c>
      <c r="F163" s="34">
        <f>G163+H163+I163+J163+K163+L163</f>
        <v>532331.542</v>
      </c>
      <c r="G163" s="34">
        <v>21672</v>
      </c>
      <c r="H163" s="34">
        <f>101720.7+306500</f>
        <v>408220.7</v>
      </c>
      <c r="I163" s="34">
        <v>102438.842</v>
      </c>
      <c r="J163" s="34"/>
      <c r="K163" s="34"/>
      <c r="L163" s="34"/>
      <c r="M163" s="75"/>
      <c r="N163" s="23"/>
      <c r="O163" s="23"/>
      <c r="P163" s="23"/>
      <c r="Q163" s="23"/>
      <c r="R163" s="36"/>
      <c r="S163" s="36"/>
    </row>
    <row r="164" spans="1:19" s="37" customFormat="1" ht="18.75">
      <c r="A164" s="80"/>
      <c r="B164" s="79"/>
      <c r="C164" s="72"/>
      <c r="D164" s="27" t="s">
        <v>74</v>
      </c>
      <c r="E164" s="23" t="s">
        <v>80</v>
      </c>
      <c r="F164" s="34">
        <f>G164+H164+I164+J164+K164+L164</f>
        <v>36001.299999999996</v>
      </c>
      <c r="G164" s="34"/>
      <c r="H164" s="34"/>
      <c r="I164" s="34">
        <f>I165+I166</f>
        <v>36001.299999999996</v>
      </c>
      <c r="J164" s="34"/>
      <c r="K164" s="34"/>
      <c r="L164" s="34"/>
      <c r="M164" s="69" t="s">
        <v>203</v>
      </c>
      <c r="N164" s="23"/>
      <c r="O164" s="23"/>
      <c r="P164" s="23"/>
      <c r="Q164" s="23"/>
      <c r="R164" s="36"/>
      <c r="S164" s="36"/>
    </row>
    <row r="165" spans="1:19" s="37" customFormat="1" ht="18.75">
      <c r="A165" s="80"/>
      <c r="B165" s="79"/>
      <c r="C165" s="72"/>
      <c r="D165" s="27" t="s">
        <v>74</v>
      </c>
      <c r="E165" s="23" t="s">
        <v>82</v>
      </c>
      <c r="F165" s="34">
        <f>G165+H165+I165+J165+K165+L165</f>
        <v>1800.1</v>
      </c>
      <c r="G165" s="34"/>
      <c r="H165" s="34"/>
      <c r="I165" s="34">
        <v>1800.1</v>
      </c>
      <c r="J165" s="34"/>
      <c r="K165" s="34"/>
      <c r="L165" s="34"/>
      <c r="M165" s="69"/>
      <c r="N165" s="23"/>
      <c r="O165" s="23"/>
      <c r="P165" s="23"/>
      <c r="Q165" s="23"/>
      <c r="R165" s="36"/>
      <c r="S165" s="36"/>
    </row>
    <row r="166" spans="1:19" s="37" customFormat="1" ht="18.75">
      <c r="A166" s="80"/>
      <c r="B166" s="79"/>
      <c r="C166" s="72"/>
      <c r="D166" s="27" t="s">
        <v>74</v>
      </c>
      <c r="E166" s="23" t="s">
        <v>94</v>
      </c>
      <c r="F166" s="34">
        <f>G166+H166+I166+J166+K166+L166</f>
        <v>34201.2</v>
      </c>
      <c r="G166" s="34"/>
      <c r="H166" s="34"/>
      <c r="I166" s="34">
        <v>34201.2</v>
      </c>
      <c r="J166" s="34"/>
      <c r="K166" s="34"/>
      <c r="L166" s="34"/>
      <c r="M166" s="69"/>
      <c r="N166" s="23"/>
      <c r="O166" s="23"/>
      <c r="P166" s="23"/>
      <c r="Q166" s="23"/>
      <c r="R166" s="36"/>
      <c r="S166" s="36"/>
    </row>
    <row r="167" spans="1:19" s="17" customFormat="1" ht="18.75">
      <c r="A167" s="30" t="s">
        <v>204</v>
      </c>
      <c r="B167" s="19" t="s">
        <v>205</v>
      </c>
      <c r="C167" s="16"/>
      <c r="D167" s="16"/>
      <c r="E167" s="16"/>
      <c r="F167" s="33"/>
      <c r="G167" s="33"/>
      <c r="H167" s="33"/>
      <c r="I167" s="33"/>
      <c r="J167" s="32"/>
      <c r="K167" s="32"/>
      <c r="L167" s="32"/>
      <c r="M167" s="16"/>
      <c r="N167" s="16"/>
      <c r="O167" s="16"/>
      <c r="P167" s="16"/>
      <c r="Q167" s="16"/>
      <c r="R167" s="35"/>
      <c r="S167" s="35"/>
    </row>
    <row r="168" spans="1:19" s="37" customFormat="1" ht="39.75" customHeight="1">
      <c r="A168" s="78"/>
      <c r="B168" s="74" t="s">
        <v>206</v>
      </c>
      <c r="C168" s="72"/>
      <c r="D168" s="27" t="s">
        <v>74</v>
      </c>
      <c r="E168" s="23" t="s">
        <v>80</v>
      </c>
      <c r="F168" s="34">
        <f>G168+H168+I168+J168+K168+L168</f>
        <v>2770.8</v>
      </c>
      <c r="G168" s="34">
        <f>G169</f>
        <v>0</v>
      </c>
      <c r="H168" s="34">
        <f>H169</f>
        <v>2770.8</v>
      </c>
      <c r="I168" s="34">
        <f>I169</f>
        <v>0</v>
      </c>
      <c r="J168" s="34">
        <f>J169</f>
        <v>0</v>
      </c>
      <c r="K168" s="34"/>
      <c r="L168" s="34"/>
      <c r="M168" s="69" t="s">
        <v>203</v>
      </c>
      <c r="N168" s="23"/>
      <c r="O168" s="23"/>
      <c r="P168" s="23"/>
      <c r="Q168" s="23"/>
      <c r="R168" s="36"/>
      <c r="S168" s="36"/>
    </row>
    <row r="169" spans="1:19" s="37" customFormat="1" ht="26.25" customHeight="1">
      <c r="A169" s="78"/>
      <c r="B169" s="74"/>
      <c r="C169" s="72"/>
      <c r="D169" s="27" t="s">
        <v>74</v>
      </c>
      <c r="E169" s="23" t="s">
        <v>82</v>
      </c>
      <c r="F169" s="34">
        <f>G169+H169+I169+J169+K169+L169</f>
        <v>2770.8</v>
      </c>
      <c r="G169" s="34"/>
      <c r="H169" s="34">
        <v>2770.8</v>
      </c>
      <c r="I169" s="34"/>
      <c r="J169" s="34"/>
      <c r="K169" s="34"/>
      <c r="L169" s="34"/>
      <c r="M169" s="69"/>
      <c r="N169" s="23"/>
      <c r="O169" s="23"/>
      <c r="P169" s="23"/>
      <c r="Q169" s="23"/>
      <c r="R169" s="36"/>
      <c r="S169" s="36"/>
    </row>
    <row r="170" spans="1:19" s="37" customFormat="1" ht="18.75">
      <c r="A170" s="39" t="s">
        <v>207</v>
      </c>
      <c r="B170" s="21" t="s">
        <v>208</v>
      </c>
      <c r="C170" s="22"/>
      <c r="D170" s="23"/>
      <c r="E170" s="23"/>
      <c r="F170" s="34"/>
      <c r="G170" s="34"/>
      <c r="H170" s="34"/>
      <c r="I170" s="34"/>
      <c r="J170" s="34"/>
      <c r="K170" s="34"/>
      <c r="L170" s="34"/>
      <c r="M170" s="23"/>
      <c r="N170" s="23"/>
      <c r="O170" s="23"/>
      <c r="P170" s="23"/>
      <c r="Q170" s="23"/>
      <c r="R170" s="36"/>
      <c r="S170" s="36"/>
    </row>
    <row r="171" spans="1:19" s="37" customFormat="1" ht="27" customHeight="1">
      <c r="A171" s="78"/>
      <c r="B171" s="74" t="s">
        <v>209</v>
      </c>
      <c r="C171" s="13" t="s">
        <v>210</v>
      </c>
      <c r="D171" s="27" t="s">
        <v>74</v>
      </c>
      <c r="E171" s="23" t="s">
        <v>80</v>
      </c>
      <c r="F171" s="34">
        <f>G171+H171+I171+J171+K171+L171</f>
        <v>6527.6</v>
      </c>
      <c r="G171" s="34"/>
      <c r="H171" s="34">
        <f>H172</f>
        <v>31.8</v>
      </c>
      <c r="I171" s="34">
        <f>I172</f>
        <v>3162</v>
      </c>
      <c r="J171" s="34">
        <f>J172</f>
        <v>3333.8</v>
      </c>
      <c r="K171" s="34">
        <f>K172</f>
        <v>0</v>
      </c>
      <c r="L171" s="34"/>
      <c r="M171" s="75" t="s">
        <v>81</v>
      </c>
      <c r="N171" s="23"/>
      <c r="O171" s="23"/>
      <c r="P171" s="23"/>
      <c r="Q171" s="23"/>
      <c r="R171" s="36"/>
      <c r="S171" s="36"/>
    </row>
    <row r="172" spans="1:19" s="37" customFormat="1" ht="18.75">
      <c r="A172" s="78"/>
      <c r="B172" s="74"/>
      <c r="C172" s="22"/>
      <c r="D172" s="27" t="s">
        <v>74</v>
      </c>
      <c r="E172" s="23" t="s">
        <v>82</v>
      </c>
      <c r="F172" s="34">
        <f>G172+H172+I172+J172+K172+L172</f>
        <v>6527.6</v>
      </c>
      <c r="G172" s="34"/>
      <c r="H172" s="34">
        <v>31.8</v>
      </c>
      <c r="I172" s="34">
        <v>3162</v>
      </c>
      <c r="J172" s="34">
        <v>3333.8</v>
      </c>
      <c r="K172" s="34"/>
      <c r="L172" s="34"/>
      <c r="M172" s="75"/>
      <c r="N172" s="23"/>
      <c r="O172" s="23"/>
      <c r="P172" s="23"/>
      <c r="Q172" s="23"/>
      <c r="R172" s="36"/>
      <c r="S172" s="36"/>
    </row>
    <row r="173" spans="1:19" s="37" customFormat="1" ht="18.75">
      <c r="A173" s="40" t="s">
        <v>211</v>
      </c>
      <c r="B173" s="21" t="s">
        <v>212</v>
      </c>
      <c r="C173" s="22"/>
      <c r="D173" s="27"/>
      <c r="E173" s="23"/>
      <c r="F173" s="34"/>
      <c r="G173" s="34"/>
      <c r="H173" s="34"/>
      <c r="I173" s="34"/>
      <c r="J173" s="34"/>
      <c r="K173" s="34"/>
      <c r="L173" s="34"/>
      <c r="M173" s="23"/>
      <c r="N173" s="23"/>
      <c r="O173" s="23"/>
      <c r="P173" s="23"/>
      <c r="Q173" s="23"/>
      <c r="R173" s="36"/>
      <c r="S173" s="36"/>
    </row>
    <row r="174" spans="1:19" s="37" customFormat="1" ht="33.75" customHeight="1">
      <c r="A174" s="70"/>
      <c r="B174" s="74" t="s">
        <v>213</v>
      </c>
      <c r="C174" s="72" t="s">
        <v>210</v>
      </c>
      <c r="D174" s="27" t="s">
        <v>74</v>
      </c>
      <c r="E174" s="23" t="s">
        <v>80</v>
      </c>
      <c r="F174" s="34">
        <f>G174+H174+I174+J174+K174+L174</f>
        <v>5000</v>
      </c>
      <c r="G174" s="34"/>
      <c r="H174" s="34"/>
      <c r="I174" s="34"/>
      <c r="J174" s="34">
        <f>J175</f>
        <v>2500</v>
      </c>
      <c r="K174" s="34">
        <f>K175</f>
        <v>2500</v>
      </c>
      <c r="L174" s="34"/>
      <c r="M174" s="75" t="s">
        <v>81</v>
      </c>
      <c r="N174" s="23"/>
      <c r="O174" s="23"/>
      <c r="P174" s="23"/>
      <c r="Q174" s="23"/>
      <c r="R174" s="36"/>
      <c r="S174" s="36"/>
    </row>
    <row r="175" spans="1:19" s="37" customFormat="1" ht="26.25" customHeight="1">
      <c r="A175" s="70"/>
      <c r="B175" s="74"/>
      <c r="C175" s="72"/>
      <c r="D175" s="27" t="s">
        <v>74</v>
      </c>
      <c r="E175" s="23" t="s">
        <v>82</v>
      </c>
      <c r="F175" s="34">
        <f>G175+H175+I175+J175+K175+L175</f>
        <v>5000</v>
      </c>
      <c r="G175" s="34"/>
      <c r="H175" s="34"/>
      <c r="I175" s="34"/>
      <c r="J175" s="34">
        <v>2500</v>
      </c>
      <c r="K175" s="34">
        <v>2500</v>
      </c>
      <c r="L175" s="34"/>
      <c r="M175" s="75"/>
      <c r="N175" s="23"/>
      <c r="O175" s="23"/>
      <c r="P175" s="23"/>
      <c r="Q175" s="23"/>
      <c r="R175" s="36"/>
      <c r="S175" s="36"/>
    </row>
    <row r="176" spans="1:19" s="37" customFormat="1" ht="18.75">
      <c r="A176" s="39" t="s">
        <v>214</v>
      </c>
      <c r="B176" s="21" t="s">
        <v>215</v>
      </c>
      <c r="C176" s="22"/>
      <c r="D176" s="27"/>
      <c r="E176" s="23"/>
      <c r="F176" s="34"/>
      <c r="G176" s="34"/>
      <c r="H176" s="34"/>
      <c r="I176" s="34"/>
      <c r="J176" s="34"/>
      <c r="K176" s="34"/>
      <c r="L176" s="34"/>
      <c r="M176" s="23"/>
      <c r="N176" s="23"/>
      <c r="O176" s="23"/>
      <c r="P176" s="23"/>
      <c r="Q176" s="23"/>
      <c r="R176" s="36"/>
      <c r="S176" s="36"/>
    </row>
    <row r="177" spans="1:19" s="37" customFormat="1" ht="34.5" customHeight="1">
      <c r="A177" s="78"/>
      <c r="B177" s="74" t="s">
        <v>216</v>
      </c>
      <c r="C177" s="72" t="s">
        <v>217</v>
      </c>
      <c r="D177" s="27" t="s">
        <v>74</v>
      </c>
      <c r="E177" s="23" t="s">
        <v>80</v>
      </c>
      <c r="F177" s="34">
        <f aca="true" t="shared" si="17" ref="F177:L177">F178</f>
        <v>110000</v>
      </c>
      <c r="G177" s="34">
        <f t="shared" si="17"/>
        <v>0</v>
      </c>
      <c r="H177" s="34">
        <f t="shared" si="17"/>
        <v>0</v>
      </c>
      <c r="I177" s="34">
        <f t="shared" si="17"/>
        <v>0</v>
      </c>
      <c r="J177" s="34">
        <f t="shared" si="17"/>
        <v>0</v>
      </c>
      <c r="K177" s="34">
        <f t="shared" si="17"/>
        <v>110000</v>
      </c>
      <c r="L177" s="34">
        <f t="shared" si="17"/>
        <v>0</v>
      </c>
      <c r="M177" s="69"/>
      <c r="N177" s="23"/>
      <c r="O177" s="23"/>
      <c r="P177" s="23"/>
      <c r="Q177" s="23"/>
      <c r="R177" s="36"/>
      <c r="S177" s="36"/>
    </row>
    <row r="178" spans="1:19" s="37" customFormat="1" ht="23.25" customHeight="1">
      <c r="A178" s="78"/>
      <c r="B178" s="74"/>
      <c r="C178" s="72"/>
      <c r="D178" s="27" t="s">
        <v>74</v>
      </c>
      <c r="E178" s="23" t="s">
        <v>82</v>
      </c>
      <c r="F178" s="34">
        <f>G178+H178+I178+J178+K178+L178</f>
        <v>110000</v>
      </c>
      <c r="G178" s="34"/>
      <c r="H178" s="34"/>
      <c r="I178" s="34"/>
      <c r="J178" s="34"/>
      <c r="K178" s="34">
        <v>110000</v>
      </c>
      <c r="L178" s="34"/>
      <c r="M178" s="69"/>
      <c r="N178" s="23"/>
      <c r="O178" s="23"/>
      <c r="P178" s="23"/>
      <c r="Q178" s="23"/>
      <c r="R178" s="36"/>
      <c r="S178" s="36"/>
    </row>
    <row r="179" spans="1:19" s="17" customFormat="1" ht="18.75">
      <c r="A179" s="30" t="s">
        <v>218</v>
      </c>
      <c r="B179" s="19" t="s">
        <v>219</v>
      </c>
      <c r="C179" s="16"/>
      <c r="D179" s="16"/>
      <c r="E179" s="16"/>
      <c r="F179" s="33"/>
      <c r="G179" s="33"/>
      <c r="H179" s="33"/>
      <c r="I179" s="33"/>
      <c r="J179" s="32"/>
      <c r="K179" s="32"/>
      <c r="L179" s="32"/>
      <c r="M179" s="16"/>
      <c r="N179" s="16"/>
      <c r="O179" s="16"/>
      <c r="P179" s="16"/>
      <c r="Q179" s="16"/>
      <c r="R179" s="35"/>
      <c r="S179" s="35"/>
    </row>
    <row r="180" spans="1:19" s="37" customFormat="1" ht="30.75" customHeight="1">
      <c r="A180" s="80"/>
      <c r="B180" s="71" t="s">
        <v>220</v>
      </c>
      <c r="C180" s="72"/>
      <c r="D180" s="75" t="s">
        <v>74</v>
      </c>
      <c r="E180" s="69" t="s">
        <v>75</v>
      </c>
      <c r="F180" s="68">
        <f aca="true" t="shared" si="18" ref="F180:L180">F183+F187</f>
        <v>1085707.9</v>
      </c>
      <c r="G180" s="68">
        <f t="shared" si="18"/>
        <v>170556</v>
      </c>
      <c r="H180" s="68">
        <f t="shared" si="18"/>
        <v>21582.8</v>
      </c>
      <c r="I180" s="68">
        <f t="shared" si="18"/>
        <v>122596.3</v>
      </c>
      <c r="J180" s="68">
        <f t="shared" si="18"/>
        <v>346068.8</v>
      </c>
      <c r="K180" s="68">
        <f t="shared" si="18"/>
        <v>285104.3</v>
      </c>
      <c r="L180" s="68">
        <f t="shared" si="18"/>
        <v>139799.7</v>
      </c>
      <c r="M180" s="75"/>
      <c r="N180" s="69"/>
      <c r="O180" s="69"/>
      <c r="P180" s="69"/>
      <c r="Q180" s="69"/>
      <c r="R180" s="81"/>
      <c r="S180" s="81"/>
    </row>
    <row r="181" spans="1:19" s="37" customFormat="1" ht="32.25" customHeight="1">
      <c r="A181" s="80"/>
      <c r="B181" s="71"/>
      <c r="C181" s="72"/>
      <c r="D181" s="75"/>
      <c r="E181" s="69"/>
      <c r="F181" s="68"/>
      <c r="G181" s="68"/>
      <c r="H181" s="68"/>
      <c r="I181" s="68"/>
      <c r="J181" s="68"/>
      <c r="K181" s="68"/>
      <c r="L181" s="68"/>
      <c r="M181" s="75"/>
      <c r="N181" s="69"/>
      <c r="O181" s="69"/>
      <c r="P181" s="69"/>
      <c r="Q181" s="69"/>
      <c r="R181" s="81"/>
      <c r="S181" s="81"/>
    </row>
    <row r="182" spans="1:19" s="17" customFormat="1" ht="18.75">
      <c r="A182" s="30" t="s">
        <v>221</v>
      </c>
      <c r="B182" s="19" t="s">
        <v>222</v>
      </c>
      <c r="C182" s="16"/>
      <c r="D182" s="16"/>
      <c r="E182" s="16"/>
      <c r="F182" s="33"/>
      <c r="G182" s="33"/>
      <c r="H182" s="33"/>
      <c r="I182" s="33"/>
      <c r="J182" s="32"/>
      <c r="K182" s="32"/>
      <c r="L182" s="32"/>
      <c r="M182" s="16"/>
      <c r="N182" s="16"/>
      <c r="O182" s="16"/>
      <c r="P182" s="16"/>
      <c r="Q182" s="16"/>
      <c r="R182" s="35"/>
      <c r="S182" s="35"/>
    </row>
    <row r="183" spans="1:20" s="37" customFormat="1" ht="30.75" customHeight="1">
      <c r="A183" s="78"/>
      <c r="B183" s="74" t="s">
        <v>223</v>
      </c>
      <c r="C183" s="72" t="s">
        <v>224</v>
      </c>
      <c r="D183" s="27" t="s">
        <v>74</v>
      </c>
      <c r="E183" s="23" t="s">
        <v>80</v>
      </c>
      <c r="F183" s="34">
        <f>G183+H183+I183+J183+K183+L183</f>
        <v>1064205.2</v>
      </c>
      <c r="G183" s="34">
        <f aca="true" t="shared" si="19" ref="G183:L183">G184+G185</f>
        <v>170556</v>
      </c>
      <c r="H183" s="34">
        <f t="shared" si="19"/>
        <v>21582.8</v>
      </c>
      <c r="I183" s="34">
        <f t="shared" si="19"/>
        <v>120096.3</v>
      </c>
      <c r="J183" s="34">
        <f t="shared" si="19"/>
        <v>345339.5</v>
      </c>
      <c r="K183" s="34">
        <f t="shared" si="19"/>
        <v>276104.3</v>
      </c>
      <c r="L183" s="34">
        <f t="shared" si="19"/>
        <v>130526.3</v>
      </c>
      <c r="M183" s="75" t="s">
        <v>81</v>
      </c>
      <c r="N183" s="34"/>
      <c r="O183" s="34"/>
      <c r="P183" s="34"/>
      <c r="Q183" s="34"/>
      <c r="R183" s="34"/>
      <c r="S183" s="34"/>
      <c r="T183" s="34"/>
    </row>
    <row r="184" spans="1:19" s="37" customFormat="1" ht="18.75">
      <c r="A184" s="78"/>
      <c r="B184" s="74"/>
      <c r="C184" s="72"/>
      <c r="D184" s="27" t="s">
        <v>74</v>
      </c>
      <c r="E184" s="23" t="s">
        <v>82</v>
      </c>
      <c r="F184" s="34">
        <f>G184+H184+I184+J184+K184+L184</f>
        <v>82646.40000000001</v>
      </c>
      <c r="G184" s="34">
        <v>5556</v>
      </c>
      <c r="H184" s="34">
        <v>8613.3</v>
      </c>
      <c r="I184" s="34">
        <v>7945</v>
      </c>
      <c r="J184" s="34">
        <v>40200.5</v>
      </c>
      <c r="K184" s="34">
        <v>13805.3</v>
      </c>
      <c r="L184" s="34">
        <v>6526.3</v>
      </c>
      <c r="M184" s="75"/>
      <c r="N184" s="23"/>
      <c r="O184" s="23"/>
      <c r="P184" s="23"/>
      <c r="Q184" s="23"/>
      <c r="R184" s="36"/>
      <c r="S184" s="36"/>
    </row>
    <row r="185" spans="1:19" s="37" customFormat="1" ht="24.75" customHeight="1">
      <c r="A185" s="78"/>
      <c r="B185" s="74"/>
      <c r="C185" s="72"/>
      <c r="D185" s="27" t="s">
        <v>74</v>
      </c>
      <c r="E185" s="23" t="s">
        <v>94</v>
      </c>
      <c r="F185" s="34">
        <f>G185+H185+I185+J185+K185+L185</f>
        <v>981558.8</v>
      </c>
      <c r="G185" s="34">
        <v>165000</v>
      </c>
      <c r="H185" s="34">
        <v>12969.5</v>
      </c>
      <c r="I185" s="34">
        <v>112151.3</v>
      </c>
      <c r="J185" s="34">
        <v>305139</v>
      </c>
      <c r="K185" s="34">
        <v>262299</v>
      </c>
      <c r="L185" s="34">
        <v>124000</v>
      </c>
      <c r="M185" s="75"/>
      <c r="N185" s="23"/>
      <c r="O185" s="23"/>
      <c r="P185" s="23"/>
      <c r="Q185" s="23"/>
      <c r="R185" s="36"/>
      <c r="S185" s="36"/>
    </row>
    <row r="186" spans="1:19" s="37" customFormat="1" ht="18.75">
      <c r="A186" s="39" t="s">
        <v>225</v>
      </c>
      <c r="B186" s="19" t="s">
        <v>226</v>
      </c>
      <c r="C186" s="22"/>
      <c r="D186" s="27"/>
      <c r="E186" s="23"/>
      <c r="F186" s="34"/>
      <c r="G186" s="34"/>
      <c r="H186" s="34"/>
      <c r="I186" s="34"/>
      <c r="J186" s="34"/>
      <c r="K186" s="34"/>
      <c r="L186" s="34"/>
      <c r="M186" s="41"/>
      <c r="N186" s="23"/>
      <c r="O186" s="23"/>
      <c r="P186" s="23"/>
      <c r="Q186" s="23"/>
      <c r="R186" s="36"/>
      <c r="S186" s="36"/>
    </row>
    <row r="187" spans="1:19" s="37" customFormat="1" ht="37.5" customHeight="1">
      <c r="A187" s="78"/>
      <c r="B187" s="71" t="s">
        <v>227</v>
      </c>
      <c r="C187" s="72" t="s">
        <v>228</v>
      </c>
      <c r="D187" s="27" t="s">
        <v>74</v>
      </c>
      <c r="E187" s="23" t="s">
        <v>80</v>
      </c>
      <c r="F187" s="34">
        <f aca="true" t="shared" si="20" ref="F187:L187">F188</f>
        <v>21502.699999999997</v>
      </c>
      <c r="G187" s="34">
        <f t="shared" si="20"/>
        <v>0</v>
      </c>
      <c r="H187" s="34">
        <f t="shared" si="20"/>
        <v>0</v>
      </c>
      <c r="I187" s="34">
        <f t="shared" si="20"/>
        <v>2500</v>
      </c>
      <c r="J187" s="34">
        <f t="shared" si="20"/>
        <v>729.3</v>
      </c>
      <c r="K187" s="34">
        <f t="shared" si="20"/>
        <v>9000</v>
      </c>
      <c r="L187" s="34">
        <f t="shared" si="20"/>
        <v>9273.4</v>
      </c>
      <c r="M187" s="75" t="s">
        <v>81</v>
      </c>
      <c r="N187" s="23"/>
      <c r="O187" s="23"/>
      <c r="P187" s="23"/>
      <c r="Q187" s="23"/>
      <c r="R187" s="36"/>
      <c r="S187" s="36"/>
    </row>
    <row r="188" spans="1:19" s="37" customFormat="1" ht="24.75" customHeight="1">
      <c r="A188" s="78"/>
      <c r="B188" s="71"/>
      <c r="C188" s="72"/>
      <c r="D188" s="27" t="s">
        <v>74</v>
      </c>
      <c r="E188" s="23" t="s">
        <v>82</v>
      </c>
      <c r="F188" s="34">
        <f>G188+H188+I188+J188+K188+L188</f>
        <v>21502.699999999997</v>
      </c>
      <c r="G188" s="34"/>
      <c r="H188" s="34"/>
      <c r="I188" s="34">
        <v>2500</v>
      </c>
      <c r="J188" s="34">
        <v>729.3</v>
      </c>
      <c r="K188" s="34">
        <v>9000</v>
      </c>
      <c r="L188" s="34">
        <v>9273.4</v>
      </c>
      <c r="M188" s="75"/>
      <c r="N188" s="23"/>
      <c r="O188" s="23"/>
      <c r="P188" s="23"/>
      <c r="Q188" s="23"/>
      <c r="R188" s="36"/>
      <c r="S188" s="36"/>
    </row>
    <row r="189" spans="1:19" s="17" customFormat="1" ht="18.75">
      <c r="A189" s="30" t="s">
        <v>229</v>
      </c>
      <c r="B189" s="19" t="s">
        <v>230</v>
      </c>
      <c r="C189" s="16"/>
      <c r="D189" s="16"/>
      <c r="E189" s="16"/>
      <c r="F189" s="33"/>
      <c r="G189" s="33"/>
      <c r="H189" s="33"/>
      <c r="I189" s="33"/>
      <c r="J189" s="32"/>
      <c r="K189" s="32"/>
      <c r="L189" s="32"/>
      <c r="M189" s="16"/>
      <c r="N189" s="16"/>
      <c r="O189" s="16"/>
      <c r="P189" s="16"/>
      <c r="Q189" s="16"/>
      <c r="R189" s="35"/>
      <c r="S189" s="35"/>
    </row>
    <row r="190" spans="1:19" s="37" customFormat="1" ht="93.75">
      <c r="A190" s="38"/>
      <c r="B190" s="22" t="s">
        <v>231</v>
      </c>
      <c r="C190" s="22"/>
      <c r="D190" s="27" t="s">
        <v>74</v>
      </c>
      <c r="E190" s="23" t="s">
        <v>75</v>
      </c>
      <c r="F190" s="34">
        <f>F192+F201+F205+F209+F212+F215+F218+F221+F224+F197</f>
        <v>1785697.49936</v>
      </c>
      <c r="G190" s="34">
        <f>G192+G201+G205+G209+G212+G215+G218+G221+G224+G197</f>
        <v>504555.99936</v>
      </c>
      <c r="H190" s="34">
        <f>H192+H201+H205+H209+H212+H215+H218+H221+H224</f>
        <v>484020.1</v>
      </c>
      <c r="I190" s="34">
        <f>I192+I201+I205+I209+I212+I215+I218+I221+I224</f>
        <v>290716</v>
      </c>
      <c r="J190" s="34">
        <f>J192+J197+J201+J205+J209+J212+J215+J218+J221+J224</f>
        <v>326580</v>
      </c>
      <c r="K190" s="34">
        <f>K192+K201+K205+K209+K212+K215+K218+K221+K224</f>
        <v>106141.1</v>
      </c>
      <c r="L190" s="34">
        <f>L192+L201+L205+L209+L212+L215+L218+L221+L224</f>
        <v>73684.3</v>
      </c>
      <c r="M190" s="41"/>
      <c r="N190" s="23"/>
      <c r="O190" s="23"/>
      <c r="P190" s="23"/>
      <c r="Q190" s="23"/>
      <c r="R190" s="36"/>
      <c r="S190" s="36"/>
    </row>
    <row r="191" spans="1:19" s="37" customFormat="1" ht="18.75">
      <c r="A191" s="38" t="s">
        <v>232</v>
      </c>
      <c r="B191" s="19" t="s">
        <v>233</v>
      </c>
      <c r="C191" s="22"/>
      <c r="D191" s="27"/>
      <c r="E191" s="23"/>
      <c r="F191" s="34"/>
      <c r="G191" s="34"/>
      <c r="H191" s="34"/>
      <c r="I191" s="34"/>
      <c r="J191" s="34"/>
      <c r="K191" s="34"/>
      <c r="L191" s="34"/>
      <c r="M191" s="41"/>
      <c r="N191" s="23"/>
      <c r="O191" s="23"/>
      <c r="P191" s="23"/>
      <c r="Q191" s="23"/>
      <c r="R191" s="36"/>
      <c r="S191" s="36"/>
    </row>
    <row r="192" spans="1:19" s="37" customFormat="1" ht="31.5" customHeight="1">
      <c r="A192" s="80"/>
      <c r="B192" s="74" t="s">
        <v>234</v>
      </c>
      <c r="C192" s="72" t="s">
        <v>235</v>
      </c>
      <c r="D192" s="27" t="s">
        <v>74</v>
      </c>
      <c r="E192" s="23" t="s">
        <v>80</v>
      </c>
      <c r="F192" s="34">
        <f>G192+H192+I192+J192+K192+L192</f>
        <v>977027.09936</v>
      </c>
      <c r="G192" s="34">
        <f>G193+G194+G195</f>
        <v>493006.99936</v>
      </c>
      <c r="H192" s="34">
        <f>H193+H194+H195</f>
        <v>484020.1</v>
      </c>
      <c r="I192" s="34">
        <f>I193+I194</f>
        <v>0</v>
      </c>
      <c r="J192" s="34">
        <f>J193+J194</f>
        <v>0</v>
      </c>
      <c r="K192" s="34"/>
      <c r="L192" s="34"/>
      <c r="M192" s="75" t="s">
        <v>81</v>
      </c>
      <c r="N192" s="23"/>
      <c r="O192" s="23"/>
      <c r="P192" s="23"/>
      <c r="Q192" s="42"/>
      <c r="R192" s="36"/>
      <c r="S192" s="36"/>
    </row>
    <row r="193" spans="1:19" s="37" customFormat="1" ht="18.75">
      <c r="A193" s="80"/>
      <c r="B193" s="74"/>
      <c r="C193" s="72"/>
      <c r="D193" s="27" t="s">
        <v>74</v>
      </c>
      <c r="E193" s="43" t="s">
        <v>82</v>
      </c>
      <c r="F193" s="34">
        <f>G193+H193+I193+J193+K193+L193</f>
        <v>152795.49936000002</v>
      </c>
      <c r="G193" s="34">
        <v>62008.99936</v>
      </c>
      <c r="H193" s="34">
        <v>90786.5</v>
      </c>
      <c r="I193" s="34"/>
      <c r="J193" s="34"/>
      <c r="K193" s="34"/>
      <c r="L193" s="34"/>
      <c r="M193" s="75"/>
      <c r="N193" s="23"/>
      <c r="O193" s="23"/>
      <c r="P193" s="23"/>
      <c r="Q193" s="23"/>
      <c r="R193" s="36"/>
      <c r="S193" s="36"/>
    </row>
    <row r="194" spans="1:19" s="37" customFormat="1" ht="18.75">
      <c r="A194" s="80"/>
      <c r="B194" s="74"/>
      <c r="C194" s="72"/>
      <c r="D194" s="27" t="s">
        <v>74</v>
      </c>
      <c r="E194" s="43" t="s">
        <v>94</v>
      </c>
      <c r="F194" s="34">
        <f>G194+H194+I194+J194+K194+L194</f>
        <v>734231.6</v>
      </c>
      <c r="G194" s="34">
        <v>430998</v>
      </c>
      <c r="H194" s="34">
        <v>303233.6</v>
      </c>
      <c r="I194" s="34"/>
      <c r="J194" s="34"/>
      <c r="K194" s="34"/>
      <c r="L194" s="34"/>
      <c r="M194" s="75"/>
      <c r="N194" s="23"/>
      <c r="O194" s="23"/>
      <c r="P194" s="23"/>
      <c r="Q194" s="23"/>
      <c r="R194" s="36"/>
      <c r="S194" s="36"/>
    </row>
    <row r="195" spans="1:19" s="37" customFormat="1" ht="18.75">
      <c r="A195" s="80"/>
      <c r="B195" s="74"/>
      <c r="C195" s="72"/>
      <c r="D195" s="27" t="s">
        <v>74</v>
      </c>
      <c r="E195" s="43" t="s">
        <v>236</v>
      </c>
      <c r="F195" s="34">
        <f>G195+H195+I195+J195+K195+L195</f>
        <v>90000</v>
      </c>
      <c r="G195" s="34"/>
      <c r="H195" s="44">
        <v>90000</v>
      </c>
      <c r="I195" s="34"/>
      <c r="J195" s="34"/>
      <c r="K195" s="34"/>
      <c r="L195" s="34"/>
      <c r="M195" s="75"/>
      <c r="N195" s="23"/>
      <c r="O195" s="23"/>
      <c r="P195" s="23"/>
      <c r="Q195" s="45"/>
      <c r="R195" s="36"/>
      <c r="S195" s="36"/>
    </row>
    <row r="196" spans="1:19" s="37" customFormat="1" ht="18.75">
      <c r="A196" s="39" t="s">
        <v>237</v>
      </c>
      <c r="B196" s="19" t="s">
        <v>238</v>
      </c>
      <c r="C196" s="46"/>
      <c r="D196" s="43"/>
      <c r="E196" s="43"/>
      <c r="F196" s="34"/>
      <c r="G196" s="34"/>
      <c r="H196" s="44"/>
      <c r="I196" s="34"/>
      <c r="J196" s="34"/>
      <c r="K196" s="34"/>
      <c r="L196" s="34"/>
      <c r="M196" s="32"/>
      <c r="N196" s="23"/>
      <c r="O196" s="23"/>
      <c r="P196" s="23"/>
      <c r="Q196" s="45"/>
      <c r="R196" s="36"/>
      <c r="S196" s="36"/>
    </row>
    <row r="197" spans="1:19" s="37" customFormat="1" ht="27" customHeight="1">
      <c r="A197" s="80"/>
      <c r="B197" s="74" t="s">
        <v>239</v>
      </c>
      <c r="C197" s="72" t="s">
        <v>240</v>
      </c>
      <c r="D197" s="27" t="s">
        <v>74</v>
      </c>
      <c r="E197" s="23" t="s">
        <v>80</v>
      </c>
      <c r="F197" s="34">
        <f>G197+H197+I197+J197+K197+L197</f>
        <v>6145</v>
      </c>
      <c r="G197" s="34">
        <f aca="true" t="shared" si="21" ref="G197:L197">G198+G199</f>
        <v>6145</v>
      </c>
      <c r="H197" s="34">
        <f t="shared" si="21"/>
        <v>0</v>
      </c>
      <c r="I197" s="34">
        <f t="shared" si="21"/>
        <v>0</v>
      </c>
      <c r="J197" s="34">
        <f t="shared" si="21"/>
        <v>0</v>
      </c>
      <c r="K197" s="34">
        <f t="shared" si="21"/>
        <v>0</v>
      </c>
      <c r="L197" s="34">
        <f t="shared" si="21"/>
        <v>0</v>
      </c>
      <c r="M197" s="75" t="s">
        <v>81</v>
      </c>
      <c r="N197" s="23"/>
      <c r="O197" s="23"/>
      <c r="P197" s="23"/>
      <c r="Q197" s="23"/>
      <c r="R197" s="36"/>
      <c r="S197" s="36"/>
    </row>
    <row r="198" spans="1:19" s="37" customFormat="1" ht="18.75">
      <c r="A198" s="80"/>
      <c r="B198" s="74"/>
      <c r="C198" s="72"/>
      <c r="D198" s="27" t="s">
        <v>74</v>
      </c>
      <c r="E198" s="23" t="s">
        <v>82</v>
      </c>
      <c r="F198" s="34">
        <f>G198+H198+I198+J198+K198+L198</f>
        <v>6145</v>
      </c>
      <c r="G198" s="34">
        <v>6145</v>
      </c>
      <c r="H198" s="34"/>
      <c r="I198" s="34"/>
      <c r="J198" s="34"/>
      <c r="K198" s="34"/>
      <c r="L198" s="34"/>
      <c r="M198" s="75"/>
      <c r="N198" s="23"/>
      <c r="O198" s="23"/>
      <c r="P198" s="23"/>
      <c r="Q198" s="23"/>
      <c r="R198" s="36"/>
      <c r="S198" s="36"/>
    </row>
    <row r="199" spans="1:19" s="37" customFormat="1" ht="18.75">
      <c r="A199" s="80"/>
      <c r="B199" s="74"/>
      <c r="C199" s="72"/>
      <c r="D199" s="27" t="s">
        <v>74</v>
      </c>
      <c r="E199" s="23" t="s">
        <v>94</v>
      </c>
      <c r="F199" s="34">
        <f>G199+H199+I199+J199+K199+L199</f>
        <v>0</v>
      </c>
      <c r="G199" s="34"/>
      <c r="H199" s="34"/>
      <c r="I199" s="34"/>
      <c r="J199" s="34"/>
      <c r="K199" s="34"/>
      <c r="L199" s="34"/>
      <c r="M199" s="75"/>
      <c r="N199" s="23"/>
      <c r="O199" s="23"/>
      <c r="P199" s="23"/>
      <c r="Q199" s="23"/>
      <c r="R199" s="36"/>
      <c r="S199" s="36"/>
    </row>
    <row r="200" spans="1:19" s="37" customFormat="1" ht="18.75">
      <c r="A200" s="39" t="s">
        <v>241</v>
      </c>
      <c r="B200" s="19" t="s">
        <v>242</v>
      </c>
      <c r="C200" s="22"/>
      <c r="D200" s="27"/>
      <c r="E200" s="23"/>
      <c r="F200" s="34"/>
      <c r="G200" s="34"/>
      <c r="H200" s="34"/>
      <c r="I200" s="34"/>
      <c r="J200" s="34"/>
      <c r="K200" s="34"/>
      <c r="L200" s="34"/>
      <c r="M200" s="14"/>
      <c r="N200" s="23"/>
      <c r="O200" s="23"/>
      <c r="P200" s="23"/>
      <c r="Q200" s="23"/>
      <c r="R200" s="36"/>
      <c r="S200" s="36"/>
    </row>
    <row r="201" spans="1:19" s="37" customFormat="1" ht="32.25" customHeight="1">
      <c r="A201" s="80"/>
      <c r="B201" s="79" t="s">
        <v>243</v>
      </c>
      <c r="C201" s="72" t="s">
        <v>244</v>
      </c>
      <c r="D201" s="27" t="s">
        <v>74</v>
      </c>
      <c r="E201" s="23" t="s">
        <v>80</v>
      </c>
      <c r="F201" s="34">
        <f>G201+H201+I201+J201+K201+L201</f>
        <v>100007.3</v>
      </c>
      <c r="G201" s="34">
        <f>G202</f>
        <v>1580</v>
      </c>
      <c r="H201" s="34">
        <f>H202</f>
        <v>0</v>
      </c>
      <c r="I201" s="34">
        <f>I202</f>
        <v>0</v>
      </c>
      <c r="J201" s="34">
        <f>J202+J203</f>
        <v>11111</v>
      </c>
      <c r="K201" s="34">
        <f>K202+K203</f>
        <v>13632</v>
      </c>
      <c r="L201" s="34">
        <f>L202+L203</f>
        <v>73684.3</v>
      </c>
      <c r="M201" s="75" t="s">
        <v>81</v>
      </c>
      <c r="N201" s="23"/>
      <c r="O201" s="23"/>
      <c r="P201" s="23"/>
      <c r="Q201" s="23"/>
      <c r="R201" s="36"/>
      <c r="S201" s="36"/>
    </row>
    <row r="202" spans="1:19" s="37" customFormat="1" ht="18.75">
      <c r="A202" s="80"/>
      <c r="B202" s="79"/>
      <c r="C202" s="72"/>
      <c r="D202" s="27" t="s">
        <v>74</v>
      </c>
      <c r="E202" s="23" t="s">
        <v>82</v>
      </c>
      <c r="F202" s="34">
        <f>G202+H202+I202+J202+K202+L202</f>
        <v>12007.3</v>
      </c>
      <c r="G202" s="34">
        <v>1580</v>
      </c>
      <c r="H202" s="34"/>
      <c r="I202" s="34"/>
      <c r="J202" s="34">
        <v>1111</v>
      </c>
      <c r="K202" s="34">
        <v>5632</v>
      </c>
      <c r="L202" s="34">
        <v>3684.3</v>
      </c>
      <c r="M202" s="75"/>
      <c r="N202" s="23"/>
      <c r="O202" s="23"/>
      <c r="P202" s="23"/>
      <c r="Q202" s="23"/>
      <c r="R202" s="36"/>
      <c r="S202" s="36"/>
    </row>
    <row r="203" spans="1:19" s="37" customFormat="1" ht="20.25" customHeight="1">
      <c r="A203" s="80"/>
      <c r="B203" s="79"/>
      <c r="C203" s="72"/>
      <c r="D203" s="27" t="s">
        <v>74</v>
      </c>
      <c r="E203" s="43" t="s">
        <v>94</v>
      </c>
      <c r="F203" s="34">
        <f>G203+H203+I203+J203+K203+L203</f>
        <v>88000</v>
      </c>
      <c r="G203" s="34"/>
      <c r="H203" s="34"/>
      <c r="I203" s="34"/>
      <c r="J203" s="34">
        <v>10000</v>
      </c>
      <c r="K203" s="34">
        <v>8000</v>
      </c>
      <c r="L203" s="34">
        <v>70000</v>
      </c>
      <c r="M203" s="75"/>
      <c r="N203" s="23"/>
      <c r="O203" s="23"/>
      <c r="P203" s="23"/>
      <c r="Q203" s="23"/>
      <c r="R203" s="36"/>
      <c r="S203" s="36"/>
    </row>
    <row r="204" spans="1:19" s="37" customFormat="1" ht="18.75">
      <c r="A204" s="39" t="s">
        <v>245</v>
      </c>
      <c r="B204" s="19" t="s">
        <v>246</v>
      </c>
      <c r="C204" s="22"/>
      <c r="D204" s="27"/>
      <c r="E204" s="43"/>
      <c r="F204" s="34"/>
      <c r="G204" s="34"/>
      <c r="H204" s="34"/>
      <c r="I204" s="34"/>
      <c r="J204" s="34"/>
      <c r="K204" s="34"/>
      <c r="L204" s="34"/>
      <c r="M204" s="14"/>
      <c r="N204" s="23"/>
      <c r="O204" s="23"/>
      <c r="P204" s="23"/>
      <c r="Q204" s="23"/>
      <c r="R204" s="36"/>
      <c r="S204" s="36"/>
    </row>
    <row r="205" spans="1:19" s="37" customFormat="1" ht="38.25" customHeight="1">
      <c r="A205" s="78"/>
      <c r="B205" s="71" t="s">
        <v>247</v>
      </c>
      <c r="C205" s="72"/>
      <c r="D205" s="27" t="s">
        <v>74</v>
      </c>
      <c r="E205" s="23" t="s">
        <v>80</v>
      </c>
      <c r="F205" s="34">
        <f aca="true" t="shared" si="22" ref="F205:L205">F206</f>
        <v>165676.5</v>
      </c>
      <c r="G205" s="34">
        <f t="shared" si="22"/>
        <v>0</v>
      </c>
      <c r="H205" s="34">
        <f t="shared" si="22"/>
        <v>0</v>
      </c>
      <c r="I205" s="34">
        <f t="shared" si="22"/>
        <v>0</v>
      </c>
      <c r="J205" s="34">
        <f t="shared" si="22"/>
        <v>144202.5</v>
      </c>
      <c r="K205" s="34">
        <f t="shared" si="22"/>
        <v>21474</v>
      </c>
      <c r="L205" s="34">
        <f t="shared" si="22"/>
        <v>0</v>
      </c>
      <c r="M205" s="75"/>
      <c r="N205" s="23"/>
      <c r="O205" s="23"/>
      <c r="P205" s="23"/>
      <c r="Q205" s="23"/>
      <c r="R205" s="36"/>
      <c r="S205" s="36"/>
    </row>
    <row r="206" spans="1:19" s="37" customFormat="1" ht="18.75">
      <c r="A206" s="78"/>
      <c r="B206" s="71"/>
      <c r="C206" s="72"/>
      <c r="D206" s="27" t="s">
        <v>74</v>
      </c>
      <c r="E206" s="23" t="s">
        <v>82</v>
      </c>
      <c r="F206" s="34">
        <f>G206+H206+I206+J206+K206+L206</f>
        <v>165676.5</v>
      </c>
      <c r="G206" s="34"/>
      <c r="H206" s="34"/>
      <c r="I206" s="34"/>
      <c r="J206" s="34">
        <v>144202.5</v>
      </c>
      <c r="K206" s="34">
        <v>21474</v>
      </c>
      <c r="L206" s="34"/>
      <c r="M206" s="75"/>
      <c r="N206" s="23"/>
      <c r="O206" s="23"/>
      <c r="P206" s="23"/>
      <c r="Q206" s="23"/>
      <c r="R206" s="36"/>
      <c r="S206" s="36"/>
    </row>
    <row r="207" spans="1:19" s="37" customFormat="1" ht="18.75">
      <c r="A207" s="78"/>
      <c r="B207" s="71"/>
      <c r="C207" s="72"/>
      <c r="D207" s="27" t="s">
        <v>74</v>
      </c>
      <c r="E207" s="43" t="s">
        <v>94</v>
      </c>
      <c r="F207" s="34">
        <f>G207+H207+I207+J207+K207+L207</f>
        <v>0</v>
      </c>
      <c r="G207" s="34"/>
      <c r="H207" s="34"/>
      <c r="I207" s="34"/>
      <c r="J207" s="34"/>
      <c r="K207" s="34"/>
      <c r="L207" s="34"/>
      <c r="M207" s="75"/>
      <c r="N207" s="23"/>
      <c r="O207" s="23"/>
      <c r="P207" s="23"/>
      <c r="Q207" s="23"/>
      <c r="R207" s="36"/>
      <c r="S207" s="36"/>
    </row>
    <row r="208" spans="1:19" s="37" customFormat="1" ht="18.75">
      <c r="A208" s="38" t="s">
        <v>248</v>
      </c>
      <c r="B208" s="19" t="s">
        <v>249</v>
      </c>
      <c r="C208" s="22"/>
      <c r="D208" s="27"/>
      <c r="E208" s="23"/>
      <c r="F208" s="34">
        <f>G208+H208+I208+J208+K208+L208</f>
        <v>0</v>
      </c>
      <c r="G208" s="34"/>
      <c r="H208" s="34"/>
      <c r="I208" s="34"/>
      <c r="J208" s="34"/>
      <c r="K208" s="34"/>
      <c r="L208" s="34"/>
      <c r="M208" s="14"/>
      <c r="N208" s="23"/>
      <c r="O208" s="23"/>
      <c r="P208" s="23"/>
      <c r="Q208" s="23"/>
      <c r="R208" s="36"/>
      <c r="S208" s="36"/>
    </row>
    <row r="209" spans="1:19" s="47" customFormat="1" ht="32.25" customHeight="1">
      <c r="A209" s="73"/>
      <c r="B209" s="79" t="s">
        <v>250</v>
      </c>
      <c r="C209" s="72" t="s">
        <v>251</v>
      </c>
      <c r="D209" s="27" t="s">
        <v>74</v>
      </c>
      <c r="E209" s="23" t="s">
        <v>80</v>
      </c>
      <c r="F209" s="34">
        <f>G209+H209+I209+J209+K209+L209</f>
        <v>3824</v>
      </c>
      <c r="G209" s="34">
        <f>G210</f>
        <v>3824</v>
      </c>
      <c r="H209" s="34"/>
      <c r="I209" s="34"/>
      <c r="J209" s="34"/>
      <c r="K209" s="34"/>
      <c r="L209" s="34"/>
      <c r="M209" s="75" t="s">
        <v>81</v>
      </c>
      <c r="N209" s="23"/>
      <c r="O209" s="23"/>
      <c r="P209" s="23"/>
      <c r="Q209" s="23"/>
      <c r="R209" s="36"/>
      <c r="S209" s="36"/>
    </row>
    <row r="210" spans="1:19" s="47" customFormat="1" ht="29.25" customHeight="1">
      <c r="A210" s="73"/>
      <c r="B210" s="79"/>
      <c r="C210" s="72"/>
      <c r="D210" s="27" t="s">
        <v>74</v>
      </c>
      <c r="E210" s="23" t="s">
        <v>82</v>
      </c>
      <c r="F210" s="34">
        <f>G210+H210+I210+J210+K210+L210</f>
        <v>3824</v>
      </c>
      <c r="G210" s="34">
        <v>3824</v>
      </c>
      <c r="H210" s="34"/>
      <c r="I210" s="34"/>
      <c r="J210" s="34"/>
      <c r="K210" s="34"/>
      <c r="L210" s="34"/>
      <c r="M210" s="75"/>
      <c r="N210" s="23"/>
      <c r="O210" s="23"/>
      <c r="P210" s="23"/>
      <c r="Q210" s="23"/>
      <c r="R210" s="36"/>
      <c r="S210" s="36"/>
    </row>
    <row r="211" spans="1:19" s="37" customFormat="1" ht="18.75">
      <c r="A211" s="39" t="s">
        <v>252</v>
      </c>
      <c r="B211" s="19" t="s">
        <v>253</v>
      </c>
      <c r="C211" s="22"/>
      <c r="D211" s="27"/>
      <c r="E211" s="23"/>
      <c r="F211" s="34"/>
      <c r="G211" s="34"/>
      <c r="H211" s="34"/>
      <c r="I211" s="34"/>
      <c r="J211" s="34"/>
      <c r="K211" s="34"/>
      <c r="L211" s="34"/>
      <c r="M211" s="14"/>
      <c r="N211" s="23"/>
      <c r="O211" s="23"/>
      <c r="P211" s="23"/>
      <c r="Q211" s="23"/>
      <c r="R211" s="36"/>
      <c r="S211" s="36"/>
    </row>
    <row r="212" spans="1:19" s="37" customFormat="1" ht="37.5" customHeight="1">
      <c r="A212" s="78"/>
      <c r="B212" s="71" t="s">
        <v>254</v>
      </c>
      <c r="C212" s="72" t="s">
        <v>255</v>
      </c>
      <c r="D212" s="27" t="s">
        <v>74</v>
      </c>
      <c r="E212" s="23" t="s">
        <v>80</v>
      </c>
      <c r="F212" s="34">
        <f>G212+H212+I212+J212+K212+L212</f>
        <v>60000</v>
      </c>
      <c r="G212" s="34">
        <f aca="true" t="shared" si="23" ref="G212:L212">G213</f>
        <v>0</v>
      </c>
      <c r="H212" s="34">
        <f t="shared" si="23"/>
        <v>0</v>
      </c>
      <c r="I212" s="34">
        <f t="shared" si="23"/>
        <v>60000</v>
      </c>
      <c r="J212" s="34">
        <f t="shared" si="23"/>
        <v>0</v>
      </c>
      <c r="K212" s="34">
        <f t="shared" si="23"/>
        <v>0</v>
      </c>
      <c r="L212" s="34">
        <f t="shared" si="23"/>
        <v>0</v>
      </c>
      <c r="M212" s="75" t="s">
        <v>81</v>
      </c>
      <c r="N212" s="23"/>
      <c r="O212" s="23"/>
      <c r="P212" s="23"/>
      <c r="Q212" s="23"/>
      <c r="R212" s="36"/>
      <c r="S212" s="36"/>
    </row>
    <row r="213" spans="1:19" s="37" customFormat="1" ht="24.75" customHeight="1">
      <c r="A213" s="78"/>
      <c r="B213" s="71"/>
      <c r="C213" s="72"/>
      <c r="D213" s="27" t="s">
        <v>74</v>
      </c>
      <c r="E213" s="23" t="s">
        <v>82</v>
      </c>
      <c r="F213" s="34">
        <f>G213+H213+I213+J213+K213+L213</f>
        <v>60000</v>
      </c>
      <c r="G213" s="34"/>
      <c r="H213" s="34"/>
      <c r="I213" s="34">
        <v>60000</v>
      </c>
      <c r="J213" s="34"/>
      <c r="K213" s="34"/>
      <c r="L213" s="34"/>
      <c r="M213" s="75"/>
      <c r="N213" s="23"/>
      <c r="O213" s="23"/>
      <c r="P213" s="23"/>
      <c r="Q213" s="23"/>
      <c r="R213" s="36"/>
      <c r="S213" s="36"/>
    </row>
    <row r="214" spans="1:19" s="37" customFormat="1" ht="18.75">
      <c r="A214" s="39" t="s">
        <v>256</v>
      </c>
      <c r="B214" s="19" t="s">
        <v>257</v>
      </c>
      <c r="C214" s="22"/>
      <c r="D214" s="27"/>
      <c r="E214" s="23"/>
      <c r="F214" s="34"/>
      <c r="G214" s="34"/>
      <c r="H214" s="34"/>
      <c r="I214" s="34"/>
      <c r="J214" s="34"/>
      <c r="K214" s="34"/>
      <c r="L214" s="34"/>
      <c r="M214" s="14"/>
      <c r="N214" s="23"/>
      <c r="O214" s="23"/>
      <c r="P214" s="23"/>
      <c r="Q214" s="23"/>
      <c r="R214" s="36"/>
      <c r="S214" s="36"/>
    </row>
    <row r="215" spans="1:19" s="37" customFormat="1" ht="37.5" customHeight="1">
      <c r="A215" s="78"/>
      <c r="B215" s="71" t="s">
        <v>258</v>
      </c>
      <c r="C215" s="72" t="s">
        <v>255</v>
      </c>
      <c r="D215" s="27" t="s">
        <v>74</v>
      </c>
      <c r="E215" s="23" t="s">
        <v>80</v>
      </c>
      <c r="F215" s="34">
        <f>G215+H215+I215+J215+K215+L215</f>
        <v>120000</v>
      </c>
      <c r="G215" s="34">
        <f aca="true" t="shared" si="24" ref="G215:L215">G216</f>
        <v>0</v>
      </c>
      <c r="H215" s="34">
        <f t="shared" si="24"/>
        <v>0</v>
      </c>
      <c r="I215" s="34">
        <f t="shared" si="24"/>
        <v>60000</v>
      </c>
      <c r="J215" s="34">
        <f t="shared" si="24"/>
        <v>60000</v>
      </c>
      <c r="K215" s="34">
        <f t="shared" si="24"/>
        <v>0</v>
      </c>
      <c r="L215" s="34">
        <f t="shared" si="24"/>
        <v>0</v>
      </c>
      <c r="M215" s="75" t="s">
        <v>81</v>
      </c>
      <c r="N215" s="23"/>
      <c r="O215" s="23"/>
      <c r="P215" s="23"/>
      <c r="Q215" s="23"/>
      <c r="R215" s="36"/>
      <c r="S215" s="36"/>
    </row>
    <row r="216" spans="1:19" s="37" customFormat="1" ht="18.75">
      <c r="A216" s="78"/>
      <c r="B216" s="71"/>
      <c r="C216" s="72"/>
      <c r="D216" s="27" t="s">
        <v>74</v>
      </c>
      <c r="E216" s="23" t="s">
        <v>82</v>
      </c>
      <c r="F216" s="34">
        <f>G216+H216+I216+J216+K216+L216</f>
        <v>120000</v>
      </c>
      <c r="G216" s="34"/>
      <c r="H216" s="34"/>
      <c r="I216" s="34">
        <v>60000</v>
      </c>
      <c r="J216" s="34">
        <v>60000</v>
      </c>
      <c r="K216" s="34"/>
      <c r="L216" s="34"/>
      <c r="M216" s="75"/>
      <c r="N216" s="23"/>
      <c r="O216" s="23"/>
      <c r="P216" s="23"/>
      <c r="Q216" s="23"/>
      <c r="R216" s="36"/>
      <c r="S216" s="36"/>
    </row>
    <row r="217" spans="1:19" s="37" customFormat="1" ht="18.75">
      <c r="A217" s="39" t="s">
        <v>259</v>
      </c>
      <c r="B217" s="19" t="s">
        <v>260</v>
      </c>
      <c r="C217" s="22"/>
      <c r="D217" s="27"/>
      <c r="E217" s="23"/>
      <c r="F217" s="34"/>
      <c r="G217" s="34"/>
      <c r="H217" s="34"/>
      <c r="I217" s="34"/>
      <c r="J217" s="34"/>
      <c r="K217" s="34"/>
      <c r="L217" s="34"/>
      <c r="M217" s="14"/>
      <c r="N217" s="23"/>
      <c r="O217" s="23"/>
      <c r="P217" s="23"/>
      <c r="Q217" s="23"/>
      <c r="R217" s="36"/>
      <c r="S217" s="36"/>
    </row>
    <row r="218" spans="1:19" s="37" customFormat="1" ht="37.5" customHeight="1">
      <c r="A218" s="78"/>
      <c r="B218" s="71" t="s">
        <v>261</v>
      </c>
      <c r="C218" s="72" t="s">
        <v>255</v>
      </c>
      <c r="D218" s="27" t="s">
        <v>74</v>
      </c>
      <c r="E218" s="23" t="s">
        <v>80</v>
      </c>
      <c r="F218" s="34">
        <f>G218+H218+I218+J218+K218+L218</f>
        <v>60000</v>
      </c>
      <c r="G218" s="34">
        <f aca="true" t="shared" si="25" ref="G218:L218">G219</f>
        <v>0</v>
      </c>
      <c r="H218" s="34">
        <f t="shared" si="25"/>
        <v>0</v>
      </c>
      <c r="I218" s="34">
        <f t="shared" si="25"/>
        <v>60000</v>
      </c>
      <c r="J218" s="34">
        <f t="shared" si="25"/>
        <v>0</v>
      </c>
      <c r="K218" s="34">
        <f t="shared" si="25"/>
        <v>0</v>
      </c>
      <c r="L218" s="34">
        <f t="shared" si="25"/>
        <v>0</v>
      </c>
      <c r="M218" s="75" t="s">
        <v>81</v>
      </c>
      <c r="N218" s="23"/>
      <c r="O218" s="23"/>
      <c r="P218" s="23"/>
      <c r="Q218" s="23"/>
      <c r="R218" s="36"/>
      <c r="S218" s="36"/>
    </row>
    <row r="219" spans="1:19" s="37" customFormat="1" ht="18.75">
      <c r="A219" s="78"/>
      <c r="B219" s="71"/>
      <c r="C219" s="72"/>
      <c r="D219" s="27" t="s">
        <v>74</v>
      </c>
      <c r="E219" s="23" t="s">
        <v>82</v>
      </c>
      <c r="F219" s="34">
        <f>G219+H219+I219+J219+K219+L219</f>
        <v>60000</v>
      </c>
      <c r="G219" s="34"/>
      <c r="H219" s="34"/>
      <c r="I219" s="34">
        <v>60000</v>
      </c>
      <c r="J219" s="34"/>
      <c r="K219" s="34"/>
      <c r="L219" s="34"/>
      <c r="M219" s="75"/>
      <c r="N219" s="23"/>
      <c r="O219" s="23"/>
      <c r="P219" s="23"/>
      <c r="Q219" s="23"/>
      <c r="R219" s="36"/>
      <c r="S219" s="36"/>
    </row>
    <row r="220" spans="1:19" s="37" customFormat="1" ht="18.75">
      <c r="A220" s="39" t="s">
        <v>262</v>
      </c>
      <c r="B220" s="19" t="s">
        <v>263</v>
      </c>
      <c r="C220" s="22"/>
      <c r="D220" s="27"/>
      <c r="E220" s="23"/>
      <c r="F220" s="34"/>
      <c r="G220" s="34"/>
      <c r="H220" s="34"/>
      <c r="I220" s="34"/>
      <c r="J220" s="34"/>
      <c r="K220" s="34"/>
      <c r="L220" s="34"/>
      <c r="M220" s="14"/>
      <c r="N220" s="23"/>
      <c r="O220" s="23"/>
      <c r="P220" s="23"/>
      <c r="Q220" s="23"/>
      <c r="R220" s="36"/>
      <c r="S220" s="36"/>
    </row>
    <row r="221" spans="1:19" s="37" customFormat="1" ht="37.5" customHeight="1">
      <c r="A221" s="78"/>
      <c r="B221" s="71" t="s">
        <v>264</v>
      </c>
      <c r="C221" s="72" t="s">
        <v>255</v>
      </c>
      <c r="D221" s="27" t="s">
        <v>74</v>
      </c>
      <c r="E221" s="23" t="s">
        <v>80</v>
      </c>
      <c r="F221" s="34">
        <f>G221+H221+I221+J221+K221+L221</f>
        <v>120000</v>
      </c>
      <c r="G221" s="34"/>
      <c r="H221" s="34"/>
      <c r="I221" s="34">
        <f>I222</f>
        <v>60000</v>
      </c>
      <c r="J221" s="34">
        <f>J222</f>
        <v>60000</v>
      </c>
      <c r="K221" s="34"/>
      <c r="L221" s="34"/>
      <c r="M221" s="75" t="s">
        <v>81</v>
      </c>
      <c r="N221" s="23"/>
      <c r="O221" s="23"/>
      <c r="P221" s="23"/>
      <c r="Q221" s="23"/>
      <c r="R221" s="36"/>
      <c r="S221" s="36"/>
    </row>
    <row r="222" spans="1:19" s="37" customFormat="1" ht="18.75">
      <c r="A222" s="78"/>
      <c r="B222" s="71"/>
      <c r="C222" s="72"/>
      <c r="D222" s="27" t="s">
        <v>74</v>
      </c>
      <c r="E222" s="23" t="s">
        <v>82</v>
      </c>
      <c r="F222" s="34">
        <f>G222+H222+I222+J222+K222+L222</f>
        <v>120000</v>
      </c>
      <c r="G222" s="34"/>
      <c r="H222" s="34"/>
      <c r="I222" s="34">
        <v>60000</v>
      </c>
      <c r="J222" s="34">
        <v>60000</v>
      </c>
      <c r="K222" s="34"/>
      <c r="L222" s="34"/>
      <c r="M222" s="75"/>
      <c r="N222" s="23"/>
      <c r="O222" s="23"/>
      <c r="P222" s="23"/>
      <c r="Q222" s="23"/>
      <c r="R222" s="36"/>
      <c r="S222" s="36"/>
    </row>
    <row r="223" spans="1:19" s="37" customFormat="1" ht="18.75">
      <c r="A223" s="39" t="s">
        <v>265</v>
      </c>
      <c r="B223" s="19" t="s">
        <v>266</v>
      </c>
      <c r="C223" s="22"/>
      <c r="D223" s="27"/>
      <c r="E223" s="23"/>
      <c r="F223" s="34"/>
      <c r="G223" s="34"/>
      <c r="H223" s="34"/>
      <c r="I223" s="34"/>
      <c r="J223" s="34"/>
      <c r="K223" s="34"/>
      <c r="L223" s="34"/>
      <c r="M223" s="14"/>
      <c r="N223" s="23"/>
      <c r="O223" s="23"/>
      <c r="P223" s="23"/>
      <c r="Q223" s="23"/>
      <c r="R223" s="36"/>
      <c r="S223" s="36"/>
    </row>
    <row r="224" spans="1:19" s="37" customFormat="1" ht="33.75" customHeight="1">
      <c r="A224" s="78"/>
      <c r="B224" s="71" t="s">
        <v>267</v>
      </c>
      <c r="C224" s="72" t="s">
        <v>268</v>
      </c>
      <c r="D224" s="27" t="s">
        <v>74</v>
      </c>
      <c r="E224" s="23" t="s">
        <v>80</v>
      </c>
      <c r="F224" s="34">
        <f>G224+H224+I224+J224+K224+L224</f>
        <v>173017.6</v>
      </c>
      <c r="G224" s="34"/>
      <c r="H224" s="34"/>
      <c r="I224" s="34">
        <f>I225</f>
        <v>50716</v>
      </c>
      <c r="J224" s="34">
        <f>J225</f>
        <v>51266.5</v>
      </c>
      <c r="K224" s="34">
        <f>K225</f>
        <v>71035.1</v>
      </c>
      <c r="L224" s="34"/>
      <c r="M224" s="75" t="s">
        <v>81</v>
      </c>
      <c r="N224" s="23"/>
      <c r="O224" s="23"/>
      <c r="P224" s="23"/>
      <c r="Q224" s="23"/>
      <c r="R224" s="36"/>
      <c r="S224" s="36"/>
    </row>
    <row r="225" spans="1:19" s="37" customFormat="1" ht="23.25" customHeight="1">
      <c r="A225" s="78"/>
      <c r="B225" s="71"/>
      <c r="C225" s="72"/>
      <c r="D225" s="27" t="s">
        <v>74</v>
      </c>
      <c r="E225" s="23" t="s">
        <v>82</v>
      </c>
      <c r="F225" s="34">
        <f>G225+H225+I225+J225+K225+L225</f>
        <v>173017.6</v>
      </c>
      <c r="G225" s="34"/>
      <c r="H225" s="34"/>
      <c r="I225" s="34">
        <v>50716</v>
      </c>
      <c r="J225" s="34">
        <v>51266.5</v>
      </c>
      <c r="K225" s="34">
        <v>71035.1</v>
      </c>
      <c r="L225" s="34"/>
      <c r="M225" s="75"/>
      <c r="N225" s="23"/>
      <c r="O225" s="23"/>
      <c r="P225" s="23"/>
      <c r="Q225" s="23"/>
      <c r="R225" s="36"/>
      <c r="S225" s="36"/>
    </row>
    <row r="226" spans="1:19" s="17" customFormat="1" ht="18.75">
      <c r="A226" s="30" t="s">
        <v>269</v>
      </c>
      <c r="B226" s="19" t="s">
        <v>270</v>
      </c>
      <c r="C226" s="16"/>
      <c r="D226" s="16"/>
      <c r="E226" s="16"/>
      <c r="F226" s="33"/>
      <c r="G226" s="33"/>
      <c r="H226" s="33"/>
      <c r="I226" s="33"/>
      <c r="J226" s="32"/>
      <c r="K226" s="32"/>
      <c r="L226" s="32"/>
      <c r="M226" s="16"/>
      <c r="N226" s="16"/>
      <c r="O226" s="16"/>
      <c r="P226" s="16"/>
      <c r="Q226" s="16"/>
      <c r="R226" s="35"/>
      <c r="S226" s="35"/>
    </row>
    <row r="227" spans="1:19" s="10" customFormat="1" ht="86.25" customHeight="1">
      <c r="A227" s="38"/>
      <c r="B227" s="22" t="s">
        <v>271</v>
      </c>
      <c r="C227" s="22"/>
      <c r="D227" s="27" t="s">
        <v>74</v>
      </c>
      <c r="E227" s="23" t="s">
        <v>75</v>
      </c>
      <c r="F227" s="34">
        <f aca="true" t="shared" si="26" ref="F227:L227">F229+F232+F235</f>
        <v>35112</v>
      </c>
      <c r="G227" s="34">
        <f t="shared" si="26"/>
        <v>0</v>
      </c>
      <c r="H227" s="34">
        <f t="shared" si="26"/>
        <v>11997.2</v>
      </c>
      <c r="I227" s="34">
        <f t="shared" si="26"/>
        <v>9122.4</v>
      </c>
      <c r="J227" s="34">
        <f t="shared" si="26"/>
        <v>154.8</v>
      </c>
      <c r="K227" s="34">
        <f t="shared" si="26"/>
        <v>3837.6</v>
      </c>
      <c r="L227" s="34">
        <f t="shared" si="26"/>
        <v>10000</v>
      </c>
      <c r="M227" s="23"/>
      <c r="N227" s="23"/>
      <c r="O227" s="23"/>
      <c r="P227" s="23"/>
      <c r="Q227" s="23"/>
      <c r="R227" s="48"/>
      <c r="S227" s="48"/>
    </row>
    <row r="228" spans="1:19" s="10" customFormat="1" ht="18.75">
      <c r="A228" s="38" t="s">
        <v>272</v>
      </c>
      <c r="B228" s="19" t="s">
        <v>273</v>
      </c>
      <c r="C228" s="22"/>
      <c r="D228" s="27"/>
      <c r="E228" s="23"/>
      <c r="F228" s="34"/>
      <c r="G228" s="34"/>
      <c r="H228" s="34"/>
      <c r="I228" s="34"/>
      <c r="J228" s="34"/>
      <c r="K228" s="34"/>
      <c r="L228" s="34"/>
      <c r="M228" s="23"/>
      <c r="N228" s="23"/>
      <c r="O228" s="23"/>
      <c r="P228" s="23"/>
      <c r="Q228" s="23"/>
      <c r="R228" s="48"/>
      <c r="S228" s="48"/>
    </row>
    <row r="229" spans="1:19" s="10" customFormat="1" ht="42" customHeight="1">
      <c r="A229" s="77"/>
      <c r="B229" s="74" t="s">
        <v>274</v>
      </c>
      <c r="C229" s="69"/>
      <c r="D229" s="27" t="s">
        <v>74</v>
      </c>
      <c r="E229" s="23" t="s">
        <v>80</v>
      </c>
      <c r="F229" s="34">
        <f>G229+H229+I229+J229+K229+L229</f>
        <v>6122.8</v>
      </c>
      <c r="G229" s="34">
        <f>G230</f>
        <v>0</v>
      </c>
      <c r="H229" s="34">
        <f>H230</f>
        <v>6122.8</v>
      </c>
      <c r="I229" s="34">
        <f>I230</f>
        <v>0</v>
      </c>
      <c r="J229" s="34">
        <f>J230</f>
        <v>0</v>
      </c>
      <c r="K229" s="34"/>
      <c r="L229" s="34"/>
      <c r="M229" s="69" t="s">
        <v>194</v>
      </c>
      <c r="N229" s="23"/>
      <c r="O229" s="23"/>
      <c r="P229" s="23"/>
      <c r="Q229" s="23"/>
      <c r="R229" s="48"/>
      <c r="S229" s="48"/>
    </row>
    <row r="230" spans="1:19" s="10" customFormat="1" ht="26.25" customHeight="1">
      <c r="A230" s="77"/>
      <c r="B230" s="74"/>
      <c r="C230" s="69"/>
      <c r="D230" s="27" t="s">
        <v>74</v>
      </c>
      <c r="E230" s="23" t="s">
        <v>82</v>
      </c>
      <c r="F230" s="34">
        <f>G230+H230+I230+J230+K230+L230</f>
        <v>6122.8</v>
      </c>
      <c r="G230" s="34"/>
      <c r="H230" s="34">
        <v>6122.8</v>
      </c>
      <c r="I230" s="34"/>
      <c r="J230" s="34"/>
      <c r="K230" s="34"/>
      <c r="L230" s="34"/>
      <c r="M230" s="69"/>
      <c r="N230" s="23"/>
      <c r="O230" s="23"/>
      <c r="P230" s="23"/>
      <c r="Q230" s="23"/>
      <c r="R230" s="48"/>
      <c r="S230" s="48"/>
    </row>
    <row r="231" spans="1:19" s="10" customFormat="1" ht="18.75">
      <c r="A231" s="30" t="s">
        <v>275</v>
      </c>
      <c r="B231" s="22" t="s">
        <v>276</v>
      </c>
      <c r="C231" s="23"/>
      <c r="D231" s="23"/>
      <c r="E231" s="23"/>
      <c r="F231" s="34"/>
      <c r="G231" s="34"/>
      <c r="H231" s="34"/>
      <c r="I231" s="34"/>
      <c r="J231" s="34"/>
      <c r="K231" s="34"/>
      <c r="L231" s="34"/>
      <c r="M231" s="23"/>
      <c r="N231" s="23"/>
      <c r="O231" s="23"/>
      <c r="P231" s="23"/>
      <c r="Q231" s="23"/>
      <c r="R231" s="48"/>
      <c r="S231" s="48"/>
    </row>
    <row r="232" spans="1:19" s="10" customFormat="1" ht="108" customHeight="1">
      <c r="A232" s="76"/>
      <c r="B232" s="74" t="s">
        <v>277</v>
      </c>
      <c r="C232" s="69"/>
      <c r="D232" s="27" t="s">
        <v>74</v>
      </c>
      <c r="E232" s="23" t="s">
        <v>80</v>
      </c>
      <c r="F232" s="34">
        <f>G232+H232+I232+J232+K232+L232</f>
        <v>14996.8</v>
      </c>
      <c r="G232" s="34">
        <f>G233</f>
        <v>0</v>
      </c>
      <c r="H232" s="34">
        <f>H233</f>
        <v>5874.4</v>
      </c>
      <c r="I232" s="34">
        <f>I233</f>
        <v>9122.4</v>
      </c>
      <c r="J232" s="34">
        <f>J233</f>
        <v>0</v>
      </c>
      <c r="K232" s="34"/>
      <c r="L232" s="34"/>
      <c r="M232" s="69" t="s">
        <v>194</v>
      </c>
      <c r="N232" s="23"/>
      <c r="O232" s="23"/>
      <c r="P232" s="23"/>
      <c r="Q232" s="23"/>
      <c r="R232" s="48"/>
      <c r="S232" s="48"/>
    </row>
    <row r="233" spans="1:19" s="10" customFormat="1" ht="18.75">
      <c r="A233" s="76"/>
      <c r="B233" s="74"/>
      <c r="C233" s="69"/>
      <c r="D233" s="27" t="s">
        <v>74</v>
      </c>
      <c r="E233" s="23" t="s">
        <v>82</v>
      </c>
      <c r="F233" s="34">
        <f>G233+H233+I233+J233+K233+L233</f>
        <v>14996.8</v>
      </c>
      <c r="G233" s="34"/>
      <c r="H233" s="34">
        <v>5874.4</v>
      </c>
      <c r="I233" s="34">
        <v>9122.4</v>
      </c>
      <c r="J233" s="34"/>
      <c r="K233" s="34"/>
      <c r="L233" s="34"/>
      <c r="M233" s="69"/>
      <c r="N233" s="23"/>
      <c r="O233" s="23"/>
      <c r="P233" s="23"/>
      <c r="Q233" s="23"/>
      <c r="R233" s="48"/>
      <c r="S233" s="48"/>
    </row>
    <row r="234" spans="1:19" s="10" customFormat="1" ht="18.75">
      <c r="A234" s="28" t="s">
        <v>278</v>
      </c>
      <c r="B234" s="21" t="s">
        <v>279</v>
      </c>
      <c r="C234" s="23"/>
      <c r="D234" s="27"/>
      <c r="E234" s="23"/>
      <c r="F234" s="34"/>
      <c r="G234" s="34"/>
      <c r="H234" s="34"/>
      <c r="I234" s="34"/>
      <c r="J234" s="34"/>
      <c r="K234" s="34"/>
      <c r="L234" s="34"/>
      <c r="M234" s="23"/>
      <c r="N234" s="23"/>
      <c r="O234" s="23"/>
      <c r="P234" s="23"/>
      <c r="Q234" s="23"/>
      <c r="R234" s="48"/>
      <c r="S234" s="48"/>
    </row>
    <row r="235" spans="1:19" s="10" customFormat="1" ht="18.75">
      <c r="A235" s="76"/>
      <c r="B235" s="74" t="s">
        <v>280</v>
      </c>
      <c r="C235" s="69"/>
      <c r="D235" s="27" t="s">
        <v>74</v>
      </c>
      <c r="E235" s="23" t="s">
        <v>80</v>
      </c>
      <c r="F235" s="34">
        <f aca="true" t="shared" si="27" ref="F235:L235">F236</f>
        <v>13992.4</v>
      </c>
      <c r="G235" s="34">
        <f t="shared" si="27"/>
        <v>0</v>
      </c>
      <c r="H235" s="34">
        <f t="shared" si="27"/>
        <v>0</v>
      </c>
      <c r="I235" s="34">
        <f t="shared" si="27"/>
        <v>0</v>
      </c>
      <c r="J235" s="34">
        <f t="shared" si="27"/>
        <v>154.8</v>
      </c>
      <c r="K235" s="34">
        <f t="shared" si="27"/>
        <v>3837.6</v>
      </c>
      <c r="L235" s="34">
        <f t="shared" si="27"/>
        <v>10000</v>
      </c>
      <c r="M235" s="69" t="s">
        <v>194</v>
      </c>
      <c r="N235" s="23"/>
      <c r="O235" s="23"/>
      <c r="P235" s="23"/>
      <c r="Q235" s="23"/>
      <c r="R235" s="48"/>
      <c r="S235" s="48"/>
    </row>
    <row r="236" spans="1:19" s="10" customFormat="1" ht="18.75">
      <c r="A236" s="76"/>
      <c r="B236" s="74"/>
      <c r="C236" s="69"/>
      <c r="D236" s="27" t="s">
        <v>74</v>
      </c>
      <c r="E236" s="23" t="s">
        <v>82</v>
      </c>
      <c r="F236" s="34">
        <f>G236+H236+I236+J236+K236+L236</f>
        <v>13992.4</v>
      </c>
      <c r="G236" s="34"/>
      <c r="H236" s="34"/>
      <c r="I236" s="34"/>
      <c r="J236" s="34">
        <v>154.8</v>
      </c>
      <c r="K236" s="34">
        <v>3837.6</v>
      </c>
      <c r="L236" s="34">
        <v>10000</v>
      </c>
      <c r="M236" s="69"/>
      <c r="N236" s="23"/>
      <c r="O236" s="23"/>
      <c r="P236" s="23"/>
      <c r="Q236" s="23"/>
      <c r="R236" s="48"/>
      <c r="S236" s="48"/>
    </row>
    <row r="237" spans="1:19" s="10" customFormat="1" ht="18.75">
      <c r="A237" s="49" t="s">
        <v>281</v>
      </c>
      <c r="B237" s="21" t="s">
        <v>282</v>
      </c>
      <c r="C237" s="23"/>
      <c r="D237" s="27"/>
      <c r="E237" s="23"/>
      <c r="F237" s="34"/>
      <c r="G237" s="34"/>
      <c r="H237" s="34"/>
      <c r="I237" s="34"/>
      <c r="J237" s="34"/>
      <c r="K237" s="34"/>
      <c r="L237" s="34"/>
      <c r="M237" s="23"/>
      <c r="N237" s="23"/>
      <c r="O237" s="23"/>
      <c r="P237" s="23"/>
      <c r="Q237" s="23"/>
      <c r="R237" s="48"/>
      <c r="S237" s="48"/>
    </row>
    <row r="238" spans="1:19" s="10" customFormat="1" ht="86.25" customHeight="1">
      <c r="A238" s="49"/>
      <c r="B238" s="21" t="s">
        <v>283</v>
      </c>
      <c r="C238" s="23"/>
      <c r="D238" s="27" t="s">
        <v>74</v>
      </c>
      <c r="E238" s="23" t="s">
        <v>75</v>
      </c>
      <c r="F238" s="34">
        <f aca="true" t="shared" si="28" ref="F238:L238">F240</f>
        <v>6311</v>
      </c>
      <c r="G238" s="34">
        <f t="shared" si="28"/>
        <v>0</v>
      </c>
      <c r="H238" s="34">
        <f t="shared" si="28"/>
        <v>0</v>
      </c>
      <c r="I238" s="34">
        <f t="shared" si="28"/>
        <v>6311</v>
      </c>
      <c r="J238" s="34">
        <f t="shared" si="28"/>
        <v>0</v>
      </c>
      <c r="K238" s="34">
        <f t="shared" si="28"/>
        <v>0</v>
      </c>
      <c r="L238" s="34">
        <f t="shared" si="28"/>
        <v>0</v>
      </c>
      <c r="M238" s="23"/>
      <c r="N238" s="23"/>
      <c r="O238" s="23"/>
      <c r="P238" s="23"/>
      <c r="Q238" s="23"/>
      <c r="R238" s="48"/>
      <c r="S238" s="48"/>
    </row>
    <row r="239" spans="1:19" ht="18.75">
      <c r="A239" s="28" t="s">
        <v>284</v>
      </c>
      <c r="B239" s="19" t="s">
        <v>285</v>
      </c>
      <c r="C239" s="23"/>
      <c r="D239" s="27"/>
      <c r="E239" s="23"/>
      <c r="F239" s="34"/>
      <c r="G239" s="34"/>
      <c r="H239" s="34"/>
      <c r="I239" s="34"/>
      <c r="J239" s="34"/>
      <c r="K239" s="34"/>
      <c r="L239" s="34"/>
      <c r="M239" s="23"/>
      <c r="N239" s="23"/>
      <c r="O239" s="23"/>
      <c r="P239" s="23"/>
      <c r="Q239" s="23"/>
      <c r="R239" s="48"/>
      <c r="S239" s="48"/>
    </row>
    <row r="240" spans="1:19" s="10" customFormat="1" ht="75" customHeight="1">
      <c r="A240" s="73"/>
      <c r="B240" s="74" t="s">
        <v>283</v>
      </c>
      <c r="C240" s="72"/>
      <c r="D240" s="27" t="s">
        <v>74</v>
      </c>
      <c r="E240" s="23" t="s">
        <v>80</v>
      </c>
      <c r="F240" s="34">
        <f>G240+H240+I240+J240+K240+L240</f>
        <v>6311</v>
      </c>
      <c r="G240" s="34">
        <f>G241</f>
        <v>0</v>
      </c>
      <c r="H240" s="34">
        <f>H241</f>
        <v>0</v>
      </c>
      <c r="I240" s="34">
        <f>I241</f>
        <v>6311</v>
      </c>
      <c r="J240" s="34">
        <f>J241</f>
        <v>0</v>
      </c>
      <c r="K240" s="34"/>
      <c r="L240" s="34"/>
      <c r="M240" s="75" t="s">
        <v>286</v>
      </c>
      <c r="N240" s="23"/>
      <c r="O240" s="23"/>
      <c r="P240" s="23"/>
      <c r="Q240" s="23"/>
      <c r="R240" s="48"/>
      <c r="S240" s="48"/>
    </row>
    <row r="241" spans="1:19" s="10" customFormat="1" ht="18.75">
      <c r="A241" s="73"/>
      <c r="B241" s="74"/>
      <c r="C241" s="72"/>
      <c r="D241" s="27" t="s">
        <v>74</v>
      </c>
      <c r="E241" s="23" t="s">
        <v>82</v>
      </c>
      <c r="F241" s="34">
        <f>G241+H241+I241+J241+K241+L241</f>
        <v>6311</v>
      </c>
      <c r="G241" s="34"/>
      <c r="H241" s="34"/>
      <c r="I241" s="34">
        <v>6311</v>
      </c>
      <c r="J241" s="34"/>
      <c r="K241" s="34"/>
      <c r="L241" s="34"/>
      <c r="M241" s="75"/>
      <c r="N241" s="23"/>
      <c r="O241" s="23"/>
      <c r="P241" s="23"/>
      <c r="Q241" s="23"/>
      <c r="R241" s="48"/>
      <c r="S241" s="48"/>
    </row>
    <row r="242" spans="1:19" ht="18.75">
      <c r="A242" s="70"/>
      <c r="B242" s="71" t="s">
        <v>287</v>
      </c>
      <c r="C242" s="72"/>
      <c r="D242" s="69" t="s">
        <v>74</v>
      </c>
      <c r="E242" s="69" t="s">
        <v>80</v>
      </c>
      <c r="F242" s="68">
        <f aca="true" t="shared" si="29" ref="F242:L242">F31+F39+F159+F180+F190+F227+F238</f>
        <v>9888377.941359999</v>
      </c>
      <c r="G242" s="68">
        <f t="shared" si="29"/>
        <v>1194706.99936</v>
      </c>
      <c r="H242" s="68">
        <f t="shared" si="29"/>
        <v>1164180.8</v>
      </c>
      <c r="I242" s="68">
        <f t="shared" si="29"/>
        <v>594981.442</v>
      </c>
      <c r="J242" s="68">
        <f t="shared" si="29"/>
        <v>691084.1000000001</v>
      </c>
      <c r="K242" s="68">
        <f t="shared" si="29"/>
        <v>3480090.3999999994</v>
      </c>
      <c r="L242" s="68">
        <f t="shared" si="29"/>
        <v>2763334.2</v>
      </c>
      <c r="M242" s="23"/>
      <c r="N242" s="23"/>
      <c r="O242" s="23"/>
      <c r="P242" s="23"/>
      <c r="Q242" s="23"/>
      <c r="R242" s="48"/>
      <c r="S242" s="48"/>
    </row>
    <row r="243" spans="1:19" ht="18.75">
      <c r="A243" s="70"/>
      <c r="B243" s="71"/>
      <c r="C243" s="72"/>
      <c r="D243" s="69"/>
      <c r="E243" s="69"/>
      <c r="F243" s="68"/>
      <c r="G243" s="68"/>
      <c r="H243" s="68"/>
      <c r="I243" s="68"/>
      <c r="J243" s="68"/>
      <c r="K243" s="68"/>
      <c r="L243" s="68"/>
      <c r="M243" s="23"/>
      <c r="N243" s="23"/>
      <c r="O243" s="23"/>
      <c r="P243" s="23"/>
      <c r="Q243" s="23"/>
      <c r="R243" s="48"/>
      <c r="S243" s="48"/>
    </row>
    <row r="244" spans="1:19" ht="18.75">
      <c r="A244" s="50"/>
      <c r="B244" s="51"/>
      <c r="C244" s="51"/>
      <c r="D244" s="52"/>
      <c r="E244" s="23" t="s">
        <v>82</v>
      </c>
      <c r="F244" s="53">
        <f>L244+K244+J244+I244+H244+G244</f>
        <v>1882252.69936</v>
      </c>
      <c r="G244" s="53">
        <f>G241+G233+G230+G225+G222+G219+G216+G213+G210+G202+G198+G193+G188+G184+G175+G172+G169+G165+G162+G157+G154+G149+G144+G140+G136+G131+G126+G121+G116+G111+G106+G101+G96+G91+G88+G85+G82+G79+G76+G73+G70+G67+G64+G62+G59+G57+G54+G52+G49+G47+G44+G42+G37+G34+G236</f>
        <v>396718.99936</v>
      </c>
      <c r="H244" s="53">
        <f>H241+H233+H230+H225+H222+H219+H216+H213+H210+H202+H198+H193+H188+H184+H175+H172+H169+H165+H162+H157+H154+H149+H144+H140+H136+H131+H126+H121+H116+H111+H106+H101+H96+H91+H88+H85+H82+H79+H76+H73+H70+H67+H62+H57+H52+H49+H47+H44+H42+H37+H34</f>
        <v>349757</v>
      </c>
      <c r="I244" s="53">
        <f>I241+I233+I230+I225+I222+I219+I216+I213+I210+I202+I198+I193+I188+I184+I175+I172+I169+I165+I162+I157+I154+I149+I144+I140+I136+I131+I126+I121+I116+I111+I106+I101+I96+I91+I88+I85+I82+I79+I76+I73+I70+I67+I62+I57+I52+I49+I47+I44+I42+I37+I34</f>
        <v>346190.1</v>
      </c>
      <c r="J244" s="53">
        <f>J241+J233+J230+J225+J222+J219+J216+J213+J210+J206+J202+J198+J193+J188+J184+J175+J172+J169+J165+J162+J157+J154+J149+J144+J140+J136+J131+J126+J121+J116+J111+J106+J101+J96+J91+J88+J85+J82+J79+J76+J73+J70+J67+J62+J57+J52+J49+J47+J44+J42+J37+J34+J236</f>
        <v>375945.1</v>
      </c>
      <c r="K244" s="53">
        <f>K241+K233+K230+K225+K222+K219+K216+K213+K210+K206+K202+K198+K193+K188+K184+K178+K175+K172+K169+K165+K162+K157+K154+K149+K144+K140+K136+K131+K126+K121+K116+K111+K106+K101+K96+K91+K88+K85+K82+K79+K76+K73+K70+K67+K62+K57+K52+K49+K47+K44+K42+K37+K34+K236</f>
        <v>345834.39999999997</v>
      </c>
      <c r="L244" s="53">
        <f>L241+L233+L230+L225+L222+L219+L216+L213+L210+L202+L198+L193+L188+L184+L175+L172+L169+L165+L162+L157+L154+L149+L144+L140+L136+L131+L126+L121+L116+L111+L106+L101+L96+L91+L88+L85+L82+L79+L76+L73+L70+L67+L62+L57+L52+L49+L47+L44+L42+L37+L34+L236</f>
        <v>67807.1</v>
      </c>
      <c r="M244" s="54"/>
      <c r="N244" s="54"/>
      <c r="O244" s="54"/>
      <c r="P244" s="54"/>
      <c r="Q244" s="54"/>
      <c r="R244" s="48"/>
      <c r="S244" s="48"/>
    </row>
    <row r="245" spans="1:19" ht="18.75">
      <c r="A245" s="50"/>
      <c r="B245" s="55"/>
      <c r="C245" s="55"/>
      <c r="D245" s="52"/>
      <c r="E245" s="23" t="s">
        <v>94</v>
      </c>
      <c r="F245" s="53">
        <f aca="true" t="shared" si="30" ref="F245:L245">F203+F194+F185+F166+F163+F150+F145+F141+F137+F132+F127+F122+F117+F112+F107+F102+F97+F92+F63+F58+F53+F48+F43</f>
        <v>2637141.142</v>
      </c>
      <c r="G245" s="53">
        <f t="shared" si="30"/>
        <v>797988</v>
      </c>
      <c r="H245" s="53">
        <f t="shared" si="30"/>
        <v>724423.8</v>
      </c>
      <c r="I245" s="53">
        <f t="shared" si="30"/>
        <v>248791.342</v>
      </c>
      <c r="J245" s="53">
        <f t="shared" si="30"/>
        <v>315139</v>
      </c>
      <c r="K245" s="53">
        <f t="shared" si="30"/>
        <v>276799</v>
      </c>
      <c r="L245" s="53">
        <f t="shared" si="30"/>
        <v>274000</v>
      </c>
      <c r="M245" s="54"/>
      <c r="N245" s="54"/>
      <c r="O245" s="54"/>
      <c r="P245" s="54"/>
      <c r="Q245" s="54"/>
      <c r="R245" s="48"/>
      <c r="S245" s="48"/>
    </row>
    <row r="246" spans="1:19" ht="18.75">
      <c r="A246" s="50"/>
      <c r="B246" s="51"/>
      <c r="C246" s="48"/>
      <c r="D246" s="48"/>
      <c r="E246" s="48" t="s">
        <v>236</v>
      </c>
      <c r="F246" s="56">
        <f aca="true" t="shared" si="31" ref="F246:K246">F195</f>
        <v>90000</v>
      </c>
      <c r="G246" s="56">
        <f t="shared" si="31"/>
        <v>0</v>
      </c>
      <c r="H246" s="56">
        <f t="shared" si="31"/>
        <v>90000</v>
      </c>
      <c r="I246" s="56">
        <f t="shared" si="31"/>
        <v>0</v>
      </c>
      <c r="J246" s="56">
        <f t="shared" si="31"/>
        <v>0</v>
      </c>
      <c r="K246" s="56">
        <f t="shared" si="31"/>
        <v>0</v>
      </c>
      <c r="L246" s="34"/>
      <c r="M246" s="54"/>
      <c r="N246" s="54"/>
      <c r="O246" s="54"/>
      <c r="P246" s="54"/>
      <c r="Q246" s="54"/>
      <c r="R246" s="48"/>
      <c r="S246" s="48"/>
    </row>
    <row r="247" spans="1:19" ht="18.75">
      <c r="A247" s="50"/>
      <c r="B247" s="51"/>
      <c r="C247" s="51"/>
      <c r="D247" s="52"/>
      <c r="E247" s="52" t="s">
        <v>143</v>
      </c>
      <c r="F247" s="53">
        <f aca="true" t="shared" si="32" ref="F247:L247">+F151+F146+F133+F128+F123+F118+F113+F108+F103+F98+F93</f>
        <v>5278984.100000001</v>
      </c>
      <c r="G247" s="53">
        <f t="shared" si="32"/>
        <v>0</v>
      </c>
      <c r="H247" s="53">
        <f t="shared" si="32"/>
        <v>0</v>
      </c>
      <c r="I247" s="53">
        <f t="shared" si="32"/>
        <v>0</v>
      </c>
      <c r="J247" s="53">
        <f t="shared" si="32"/>
        <v>0</v>
      </c>
      <c r="K247" s="53">
        <f t="shared" si="32"/>
        <v>2857457</v>
      </c>
      <c r="L247" s="53">
        <f t="shared" si="32"/>
        <v>2421527.1</v>
      </c>
      <c r="M247" s="54"/>
      <c r="N247" s="54"/>
      <c r="O247" s="54"/>
      <c r="P247" s="54"/>
      <c r="Q247" s="54"/>
      <c r="R247" s="48"/>
      <c r="S247" s="48"/>
    </row>
    <row r="248" spans="18:19" ht="18.75">
      <c r="R248" s="5"/>
      <c r="S248" s="5"/>
    </row>
    <row r="249" spans="18:19" ht="18.75">
      <c r="R249" s="5"/>
      <c r="S249" s="5"/>
    </row>
    <row r="250" spans="18:19" ht="18.75">
      <c r="R250" s="5"/>
      <c r="S250" s="5"/>
    </row>
    <row r="251" spans="18:19" ht="18.75">
      <c r="R251" s="5"/>
      <c r="S251" s="5"/>
    </row>
    <row r="252" spans="18:19" ht="18.75">
      <c r="R252" s="5"/>
      <c r="S252" s="5"/>
    </row>
    <row r="253" spans="18:19" ht="18.75">
      <c r="R253" s="5"/>
      <c r="S253" s="5"/>
    </row>
    <row r="254" spans="18:19" ht="18.75">
      <c r="R254" s="5"/>
      <c r="S254" s="5"/>
    </row>
    <row r="255" spans="1:19" ht="18.75">
      <c r="A255" s="63"/>
      <c r="B255" s="64"/>
      <c r="C255" s="64"/>
      <c r="D255" s="65"/>
      <c r="E255" s="66"/>
      <c r="F255" s="4"/>
      <c r="G255" s="4"/>
      <c r="H255" s="4"/>
      <c r="I255" s="4"/>
      <c r="J255" s="4"/>
      <c r="K255" s="4"/>
      <c r="L255" s="4"/>
      <c r="M255" s="66"/>
      <c r="N255" s="66"/>
      <c r="O255" s="66"/>
      <c r="P255" s="66"/>
      <c r="Q255" s="66"/>
      <c r="R255" s="5"/>
      <c r="S255" s="5"/>
    </row>
    <row r="256" spans="18:19" ht="18.75">
      <c r="R256" s="5"/>
      <c r="S256" s="5"/>
    </row>
    <row r="257" spans="1:19" ht="18.75">
      <c r="A257" s="67"/>
      <c r="R257" s="5"/>
      <c r="S257" s="5"/>
    </row>
    <row r="258" spans="18:19" ht="18.75">
      <c r="R258" s="5"/>
      <c r="S258" s="5"/>
    </row>
    <row r="259" spans="18:19" ht="18.75">
      <c r="R259" s="5"/>
      <c r="S259" s="5"/>
    </row>
    <row r="260" spans="18:19" ht="18.75">
      <c r="R260" s="5"/>
      <c r="S260" s="5"/>
    </row>
    <row r="261" spans="18:19" ht="18.75">
      <c r="R261" s="5"/>
      <c r="S261" s="5"/>
    </row>
    <row r="262" spans="18:19" ht="18.75">
      <c r="R262" s="5"/>
      <c r="S262" s="5"/>
    </row>
    <row r="263" spans="18:19" ht="18.75">
      <c r="R263" s="5"/>
      <c r="S263" s="5"/>
    </row>
    <row r="264" spans="18:19" ht="18.75">
      <c r="R264" s="5"/>
      <c r="S264" s="5"/>
    </row>
    <row r="265" spans="18:19" ht="18.75">
      <c r="R265" s="5"/>
      <c r="S265" s="5"/>
    </row>
    <row r="266" spans="18:19" ht="18.75">
      <c r="R266" s="5"/>
      <c r="S266" s="5"/>
    </row>
    <row r="267" spans="18:19" ht="18.75">
      <c r="R267" s="5"/>
      <c r="S267" s="5"/>
    </row>
    <row r="268" spans="18:19" ht="18.75">
      <c r="R268" s="5"/>
      <c r="S268" s="5"/>
    </row>
    <row r="269" spans="18:19" ht="18.75">
      <c r="R269" s="5"/>
      <c r="S269" s="5"/>
    </row>
    <row r="270" spans="18:19" ht="18.75">
      <c r="R270" s="5"/>
      <c r="S270" s="5"/>
    </row>
    <row r="271" spans="18:19" ht="18.75">
      <c r="R271" s="5"/>
      <c r="S271" s="5"/>
    </row>
    <row r="272" spans="18:19" ht="18.75">
      <c r="R272" s="5"/>
      <c r="S272" s="5"/>
    </row>
    <row r="273" spans="18:19" ht="18.75">
      <c r="R273" s="5"/>
      <c r="S273" s="5"/>
    </row>
    <row r="274" spans="18:19" ht="18.75">
      <c r="R274" s="5"/>
      <c r="S274" s="5"/>
    </row>
    <row r="275" spans="18:19" ht="18.75">
      <c r="R275" s="5"/>
      <c r="S275" s="5"/>
    </row>
    <row r="276" spans="18:19" ht="18.75">
      <c r="R276" s="5"/>
      <c r="S276" s="5"/>
    </row>
    <row r="277" spans="18:19" ht="18.75">
      <c r="R277" s="5"/>
      <c r="S277" s="5"/>
    </row>
    <row r="278" spans="18:19" ht="18.75">
      <c r="R278" s="5"/>
      <c r="S278" s="5"/>
    </row>
    <row r="279" spans="18:19" ht="18.75">
      <c r="R279" s="5"/>
      <c r="S279" s="5"/>
    </row>
    <row r="280" spans="18:19" ht="18.75">
      <c r="R280" s="5"/>
      <c r="S280" s="5"/>
    </row>
    <row r="281" spans="18:19" ht="18.75">
      <c r="R281" s="5"/>
      <c r="S281" s="5"/>
    </row>
    <row r="282" spans="18:19" ht="18.75">
      <c r="R282" s="5"/>
      <c r="S282" s="5"/>
    </row>
    <row r="283" spans="18:19" ht="18.75">
      <c r="R283" s="5"/>
      <c r="S283" s="5"/>
    </row>
    <row r="284" spans="18:19" ht="18.75">
      <c r="R284" s="5"/>
      <c r="S284" s="5"/>
    </row>
    <row r="285" spans="18:19" ht="18.75">
      <c r="R285" s="5"/>
      <c r="S285" s="5"/>
    </row>
    <row r="286" spans="18:19" ht="18.75">
      <c r="R286" s="5"/>
      <c r="S286" s="5"/>
    </row>
    <row r="287" spans="18:19" ht="18.75">
      <c r="R287" s="5"/>
      <c r="S287" s="5"/>
    </row>
    <row r="288" spans="18:19" ht="18.75">
      <c r="R288" s="5"/>
      <c r="S288" s="5"/>
    </row>
    <row r="289" spans="18:19" ht="18.75">
      <c r="R289" s="5"/>
      <c r="S289" s="5"/>
    </row>
    <row r="290" spans="18:19" ht="18.75">
      <c r="R290" s="5"/>
      <c r="S290" s="5"/>
    </row>
    <row r="291" spans="18:19" ht="18.75">
      <c r="R291" s="5"/>
      <c r="S291" s="5"/>
    </row>
    <row r="292" spans="18:19" ht="18.75">
      <c r="R292" s="5"/>
      <c r="S292" s="5"/>
    </row>
    <row r="293" spans="18:19" ht="18.75">
      <c r="R293" s="5"/>
      <c r="S293" s="5"/>
    </row>
    <row r="294" spans="18:19" ht="18.75">
      <c r="R294" s="5"/>
      <c r="S294" s="5"/>
    </row>
    <row r="295" spans="18:19" ht="18.75">
      <c r="R295" s="5"/>
      <c r="S295" s="5"/>
    </row>
    <row r="296" spans="18:19" ht="18.75">
      <c r="R296" s="5"/>
      <c r="S296" s="5"/>
    </row>
    <row r="297" spans="18:19" ht="18.75">
      <c r="R297" s="5"/>
      <c r="S297" s="5"/>
    </row>
    <row r="298" spans="18:19" ht="18.75">
      <c r="R298" s="5"/>
      <c r="S298" s="5"/>
    </row>
    <row r="299" spans="18:19" ht="18.75">
      <c r="R299" s="5"/>
      <c r="S299" s="5"/>
    </row>
    <row r="300" spans="18:19" ht="18.75">
      <c r="R300" s="5"/>
      <c r="S300" s="5"/>
    </row>
    <row r="301" spans="18:19" ht="18.75">
      <c r="R301" s="5"/>
      <c r="S301" s="5"/>
    </row>
    <row r="302" spans="18:19" ht="18.75">
      <c r="R302" s="5"/>
      <c r="S302" s="5"/>
    </row>
    <row r="303" spans="18:19" ht="18.75">
      <c r="R303" s="5"/>
      <c r="S303" s="5"/>
    </row>
    <row r="304" spans="18:19" ht="18.75">
      <c r="R304" s="5"/>
      <c r="S304" s="5"/>
    </row>
    <row r="305" spans="18:19" ht="18.75">
      <c r="R305" s="5"/>
      <c r="S305" s="5"/>
    </row>
    <row r="306" spans="18:19" ht="18.75">
      <c r="R306" s="5"/>
      <c r="S306" s="5"/>
    </row>
    <row r="307" spans="18:19" ht="18.75">
      <c r="R307" s="5"/>
      <c r="S307" s="5"/>
    </row>
    <row r="308" spans="18:19" ht="18.75">
      <c r="R308" s="5"/>
      <c r="S308" s="5"/>
    </row>
    <row r="309" spans="18:19" ht="18.75">
      <c r="R309" s="5"/>
      <c r="S309" s="5"/>
    </row>
    <row r="310" spans="18:19" ht="18.75">
      <c r="R310" s="5"/>
      <c r="S310" s="5"/>
    </row>
    <row r="311" spans="18:19" ht="18.75">
      <c r="R311" s="5"/>
      <c r="S311" s="5"/>
    </row>
    <row r="312" spans="18:19" ht="18.75">
      <c r="R312" s="5"/>
      <c r="S312" s="5"/>
    </row>
    <row r="313" spans="18:19" ht="18.75">
      <c r="R313" s="5"/>
      <c r="S313" s="5"/>
    </row>
    <row r="314" spans="18:19" ht="18.75">
      <c r="R314" s="5"/>
      <c r="S314" s="5"/>
    </row>
    <row r="315" spans="18:19" ht="18.75">
      <c r="R315" s="5"/>
      <c r="S315" s="5"/>
    </row>
    <row r="316" spans="18:19" ht="18.75">
      <c r="R316" s="5"/>
      <c r="S316" s="5"/>
    </row>
    <row r="317" spans="18:19" ht="18.75">
      <c r="R317" s="5"/>
      <c r="S317" s="5"/>
    </row>
    <row r="318" spans="18:19" ht="18.75">
      <c r="R318" s="5"/>
      <c r="S318" s="5"/>
    </row>
    <row r="319" spans="18:19" ht="18.75">
      <c r="R319" s="5"/>
      <c r="S319" s="5"/>
    </row>
    <row r="320" spans="18:19" ht="18.75">
      <c r="R320" s="5"/>
      <c r="S320" s="5"/>
    </row>
    <row r="321" spans="18:19" ht="18.75">
      <c r="R321" s="5"/>
      <c r="S321" s="5"/>
    </row>
    <row r="322" spans="18:19" ht="18.75">
      <c r="R322" s="5"/>
      <c r="S322" s="5"/>
    </row>
    <row r="323" spans="18:19" ht="18.75">
      <c r="R323" s="5"/>
      <c r="S323" s="5"/>
    </row>
    <row r="324" spans="18:19" ht="18.75">
      <c r="R324" s="5"/>
      <c r="S324" s="5"/>
    </row>
    <row r="325" spans="18:19" ht="18.75">
      <c r="R325" s="5"/>
      <c r="S325" s="5"/>
    </row>
    <row r="326" spans="18:19" ht="18.75">
      <c r="R326" s="5"/>
      <c r="S326" s="5"/>
    </row>
    <row r="327" spans="18:19" ht="18.75">
      <c r="R327" s="5"/>
      <c r="S327" s="5"/>
    </row>
    <row r="328" spans="18:19" ht="18.75">
      <c r="R328" s="5"/>
      <c r="S328" s="5"/>
    </row>
    <row r="329" spans="18:19" ht="18.75">
      <c r="R329" s="5"/>
      <c r="S329" s="5"/>
    </row>
    <row r="330" spans="18:19" ht="18.75">
      <c r="R330" s="5"/>
      <c r="S330" s="5"/>
    </row>
    <row r="331" spans="18:19" ht="18.75">
      <c r="R331" s="5"/>
      <c r="S331" s="5"/>
    </row>
    <row r="332" spans="18:19" ht="18.75">
      <c r="R332" s="5"/>
      <c r="S332" s="5"/>
    </row>
    <row r="333" spans="18:19" ht="18.75">
      <c r="R333" s="5"/>
      <c r="S333" s="5"/>
    </row>
    <row r="334" spans="18:19" ht="18.75">
      <c r="R334" s="5"/>
      <c r="S334" s="5"/>
    </row>
    <row r="335" spans="18:19" ht="18.75">
      <c r="R335" s="5"/>
      <c r="S335" s="5"/>
    </row>
    <row r="336" spans="18:19" ht="18.75">
      <c r="R336" s="5"/>
      <c r="S336" s="5"/>
    </row>
    <row r="337" spans="18:19" ht="18.75">
      <c r="R337" s="5"/>
      <c r="S337" s="5"/>
    </row>
    <row r="338" spans="18:19" ht="18.75">
      <c r="R338" s="5"/>
      <c r="S338" s="5"/>
    </row>
    <row r="339" spans="18:19" ht="18.75">
      <c r="R339" s="5"/>
      <c r="S339" s="5"/>
    </row>
    <row r="340" spans="18:19" ht="18.75">
      <c r="R340" s="5"/>
      <c r="S340" s="5"/>
    </row>
    <row r="341" spans="18:19" ht="18.75">
      <c r="R341" s="5"/>
      <c r="S341" s="5"/>
    </row>
    <row r="342" spans="18:19" ht="18.75">
      <c r="R342" s="5"/>
      <c r="S342" s="5"/>
    </row>
    <row r="343" spans="18:19" ht="18.75">
      <c r="R343" s="5"/>
      <c r="S343" s="5"/>
    </row>
    <row r="344" spans="18:19" ht="18.75">
      <c r="R344" s="5"/>
      <c r="S344" s="5"/>
    </row>
    <row r="345" spans="18:19" ht="18.75">
      <c r="R345" s="5"/>
      <c r="S345" s="5"/>
    </row>
    <row r="346" spans="18:19" ht="18.75">
      <c r="R346" s="5"/>
      <c r="S346" s="5"/>
    </row>
    <row r="347" spans="18:19" ht="18.75">
      <c r="R347" s="5"/>
      <c r="S347" s="5"/>
    </row>
    <row r="348" spans="18:19" ht="18.75">
      <c r="R348" s="5"/>
      <c r="S348" s="5"/>
    </row>
    <row r="349" spans="18:19" ht="18.75">
      <c r="R349" s="5"/>
      <c r="S349" s="5"/>
    </row>
    <row r="350" spans="18:19" ht="18.75">
      <c r="R350" s="5"/>
      <c r="S350" s="5"/>
    </row>
    <row r="351" spans="18:19" ht="18.75">
      <c r="R351" s="5"/>
      <c r="S351" s="5"/>
    </row>
    <row r="352" spans="18:19" ht="18.75">
      <c r="R352" s="5"/>
      <c r="S352" s="5"/>
    </row>
    <row r="353" spans="18:19" ht="18.75">
      <c r="R353" s="5"/>
      <c r="S353" s="5"/>
    </row>
    <row r="354" spans="18:19" ht="18.75">
      <c r="R354" s="5"/>
      <c r="S354" s="5"/>
    </row>
    <row r="355" spans="18:19" ht="18.75">
      <c r="R355" s="5"/>
      <c r="S355" s="5"/>
    </row>
    <row r="356" spans="18:19" ht="18.75">
      <c r="R356" s="5"/>
      <c r="S356" s="5"/>
    </row>
    <row r="357" spans="18:19" ht="18.75">
      <c r="R357" s="5"/>
      <c r="S357" s="5"/>
    </row>
    <row r="358" spans="18:19" ht="18.75">
      <c r="R358" s="5"/>
      <c r="S358" s="5"/>
    </row>
    <row r="359" spans="18:19" ht="18.75">
      <c r="R359" s="5"/>
      <c r="S359" s="5"/>
    </row>
    <row r="360" spans="18:19" ht="18.75">
      <c r="R360" s="5"/>
      <c r="S360" s="5"/>
    </row>
    <row r="361" spans="18:19" ht="18.75">
      <c r="R361" s="5"/>
      <c r="S361" s="5"/>
    </row>
    <row r="362" spans="18:19" ht="18.75">
      <c r="R362" s="5"/>
      <c r="S362" s="5"/>
    </row>
    <row r="363" spans="18:19" ht="18.75">
      <c r="R363" s="5"/>
      <c r="S363" s="5"/>
    </row>
  </sheetData>
  <sheetProtection/>
  <mergeCells count="252">
    <mergeCell ref="E7:E9"/>
    <mergeCell ref="F7:F9"/>
    <mergeCell ref="G7:L7"/>
    <mergeCell ref="M7:M9"/>
    <mergeCell ref="N7:S8"/>
    <mergeCell ref="M1:S1"/>
    <mergeCell ref="M2:S2"/>
    <mergeCell ref="M3:S3"/>
    <mergeCell ref="M4:S4"/>
    <mergeCell ref="M33:M34"/>
    <mergeCell ref="G8:G9"/>
    <mergeCell ref="H8:H9"/>
    <mergeCell ref="I8:I9"/>
    <mergeCell ref="J8:J9"/>
    <mergeCell ref="A5:Q5"/>
    <mergeCell ref="A7:A9"/>
    <mergeCell ref="B7:B9"/>
    <mergeCell ref="C7:C9"/>
    <mergeCell ref="D7:D9"/>
    <mergeCell ref="A36:A37"/>
    <mergeCell ref="B36:B37"/>
    <mergeCell ref="C36:C37"/>
    <mergeCell ref="M36:M37"/>
    <mergeCell ref="K8:K9"/>
    <mergeCell ref="L8:L9"/>
    <mergeCell ref="B10:S10"/>
    <mergeCell ref="A33:A34"/>
    <mergeCell ref="B33:B34"/>
    <mergeCell ref="C33:C34"/>
    <mergeCell ref="A46:A49"/>
    <mergeCell ref="B46:B49"/>
    <mergeCell ref="C46:C49"/>
    <mergeCell ref="M46:M48"/>
    <mergeCell ref="A41:A44"/>
    <mergeCell ref="B41:B44"/>
    <mergeCell ref="C41:C44"/>
    <mergeCell ref="M41:M43"/>
    <mergeCell ref="A56:A59"/>
    <mergeCell ref="B56:B59"/>
    <mergeCell ref="C56:C59"/>
    <mergeCell ref="M56:M58"/>
    <mergeCell ref="A51:A54"/>
    <mergeCell ref="B51:B54"/>
    <mergeCell ref="C51:C54"/>
    <mergeCell ref="M51:M53"/>
    <mergeCell ref="A66:A67"/>
    <mergeCell ref="B66:B67"/>
    <mergeCell ref="C66:C67"/>
    <mergeCell ref="M66:M67"/>
    <mergeCell ref="A61:A64"/>
    <mergeCell ref="B61:B64"/>
    <mergeCell ref="C61:C64"/>
    <mergeCell ref="M61:M63"/>
    <mergeCell ref="A72:A73"/>
    <mergeCell ref="B72:B73"/>
    <mergeCell ref="C72:C73"/>
    <mergeCell ref="M72:M73"/>
    <mergeCell ref="A69:A70"/>
    <mergeCell ref="B69:B70"/>
    <mergeCell ref="C69:C70"/>
    <mergeCell ref="M69:M70"/>
    <mergeCell ref="A78:A79"/>
    <mergeCell ref="B78:B79"/>
    <mergeCell ref="C78:C79"/>
    <mergeCell ref="M78:M79"/>
    <mergeCell ref="A75:A76"/>
    <mergeCell ref="B75:B76"/>
    <mergeCell ref="C75:C76"/>
    <mergeCell ref="M75:M76"/>
    <mergeCell ref="A84:A85"/>
    <mergeCell ref="B84:B85"/>
    <mergeCell ref="C84:C85"/>
    <mergeCell ref="M84:M85"/>
    <mergeCell ref="A81:A82"/>
    <mergeCell ref="B81:B82"/>
    <mergeCell ref="C81:C82"/>
    <mergeCell ref="M81:M82"/>
    <mergeCell ref="A90:A93"/>
    <mergeCell ref="B90:B93"/>
    <mergeCell ref="C90:C93"/>
    <mergeCell ref="M90:M93"/>
    <mergeCell ref="A87:A88"/>
    <mergeCell ref="B87:B88"/>
    <mergeCell ref="C87:C88"/>
    <mergeCell ref="M87:M88"/>
    <mergeCell ref="C110:C113"/>
    <mergeCell ref="A100:A103"/>
    <mergeCell ref="B100:B103"/>
    <mergeCell ref="C100:C103"/>
    <mergeCell ref="M100:M103"/>
    <mergeCell ref="A95:A98"/>
    <mergeCell ref="B95:B98"/>
    <mergeCell ref="C95:C98"/>
    <mergeCell ref="M95:M98"/>
    <mergeCell ref="M110:M113"/>
    <mergeCell ref="A115:A118"/>
    <mergeCell ref="B115:B118"/>
    <mergeCell ref="C115:C118"/>
    <mergeCell ref="M115:M118"/>
    <mergeCell ref="A105:A108"/>
    <mergeCell ref="B105:B108"/>
    <mergeCell ref="C105:C108"/>
    <mergeCell ref="A110:A113"/>
    <mergeCell ref="B110:B113"/>
    <mergeCell ref="M130:M133"/>
    <mergeCell ref="A125:A128"/>
    <mergeCell ref="B125:B128"/>
    <mergeCell ref="C125:C128"/>
    <mergeCell ref="M125:M128"/>
    <mergeCell ref="A120:A123"/>
    <mergeCell ref="B120:B123"/>
    <mergeCell ref="C120:C123"/>
    <mergeCell ref="M120:M123"/>
    <mergeCell ref="A135:A137"/>
    <mergeCell ref="B135:B137"/>
    <mergeCell ref="C135:C137"/>
    <mergeCell ref="A139:A141"/>
    <mergeCell ref="B139:B141"/>
    <mergeCell ref="A130:A133"/>
    <mergeCell ref="B130:B133"/>
    <mergeCell ref="C130:C133"/>
    <mergeCell ref="C153:C154"/>
    <mergeCell ref="M139:M141"/>
    <mergeCell ref="A143:A146"/>
    <mergeCell ref="B143:B146"/>
    <mergeCell ref="C143:C146"/>
    <mergeCell ref="M143:M146"/>
    <mergeCell ref="M153:M154"/>
    <mergeCell ref="A156:A157"/>
    <mergeCell ref="B156:B157"/>
    <mergeCell ref="C156:C157"/>
    <mergeCell ref="M156:M157"/>
    <mergeCell ref="A148:A151"/>
    <mergeCell ref="B148:B151"/>
    <mergeCell ref="C148:C151"/>
    <mergeCell ref="A153:A154"/>
    <mergeCell ref="B153:B154"/>
    <mergeCell ref="A168:A169"/>
    <mergeCell ref="B168:B169"/>
    <mergeCell ref="C168:C169"/>
    <mergeCell ref="M168:M169"/>
    <mergeCell ref="A161:A166"/>
    <mergeCell ref="B161:B166"/>
    <mergeCell ref="C161:C166"/>
    <mergeCell ref="M161:M163"/>
    <mergeCell ref="M164:M166"/>
    <mergeCell ref="M177:M178"/>
    <mergeCell ref="A171:A172"/>
    <mergeCell ref="B171:B172"/>
    <mergeCell ref="M171:M172"/>
    <mergeCell ref="A174:A175"/>
    <mergeCell ref="B174:B175"/>
    <mergeCell ref="C174:C175"/>
    <mergeCell ref="M174:M175"/>
    <mergeCell ref="A180:A181"/>
    <mergeCell ref="B180:B181"/>
    <mergeCell ref="C180:C181"/>
    <mergeCell ref="D180:D181"/>
    <mergeCell ref="A177:A178"/>
    <mergeCell ref="B177:B178"/>
    <mergeCell ref="C177:C178"/>
    <mergeCell ref="P180:P181"/>
    <mergeCell ref="I180:I181"/>
    <mergeCell ref="J180:J181"/>
    <mergeCell ref="K180:K181"/>
    <mergeCell ref="L180:L181"/>
    <mergeCell ref="E180:E181"/>
    <mergeCell ref="F180:F181"/>
    <mergeCell ref="G180:G181"/>
    <mergeCell ref="H180:H181"/>
    <mergeCell ref="Q180:Q181"/>
    <mergeCell ref="R180:R181"/>
    <mergeCell ref="S180:S181"/>
    <mergeCell ref="A183:A185"/>
    <mergeCell ref="B183:B185"/>
    <mergeCell ref="C183:C185"/>
    <mergeCell ref="M183:M185"/>
    <mergeCell ref="M180:M181"/>
    <mergeCell ref="N180:N181"/>
    <mergeCell ref="O180:O181"/>
    <mergeCell ref="A192:A195"/>
    <mergeCell ref="B192:B195"/>
    <mergeCell ref="C192:C195"/>
    <mergeCell ref="M192:M195"/>
    <mergeCell ref="A187:A188"/>
    <mergeCell ref="B187:B188"/>
    <mergeCell ref="C187:C188"/>
    <mergeCell ref="M187:M188"/>
    <mergeCell ref="A201:A203"/>
    <mergeCell ref="B201:B203"/>
    <mergeCell ref="C201:C203"/>
    <mergeCell ref="M201:M203"/>
    <mergeCell ref="A197:A199"/>
    <mergeCell ref="B197:B199"/>
    <mergeCell ref="C197:C199"/>
    <mergeCell ref="M197:M199"/>
    <mergeCell ref="A209:A210"/>
    <mergeCell ref="B209:B210"/>
    <mergeCell ref="C209:C210"/>
    <mergeCell ref="M209:M210"/>
    <mergeCell ref="A205:A207"/>
    <mergeCell ref="B205:B207"/>
    <mergeCell ref="C205:C207"/>
    <mergeCell ref="M205:M207"/>
    <mergeCell ref="A215:A216"/>
    <mergeCell ref="B215:B216"/>
    <mergeCell ref="C215:C216"/>
    <mergeCell ref="M215:M216"/>
    <mergeCell ref="A212:A213"/>
    <mergeCell ref="B212:B213"/>
    <mergeCell ref="C212:C213"/>
    <mergeCell ref="M212:M213"/>
    <mergeCell ref="A221:A222"/>
    <mergeCell ref="B221:B222"/>
    <mergeCell ref="C221:C222"/>
    <mergeCell ref="M221:M222"/>
    <mergeCell ref="A218:A219"/>
    <mergeCell ref="B218:B219"/>
    <mergeCell ref="C218:C219"/>
    <mergeCell ref="M218:M219"/>
    <mergeCell ref="A229:A230"/>
    <mergeCell ref="B229:B230"/>
    <mergeCell ref="C229:C230"/>
    <mergeCell ref="M229:M230"/>
    <mergeCell ref="A224:A225"/>
    <mergeCell ref="B224:B225"/>
    <mergeCell ref="C224:C225"/>
    <mergeCell ref="M224:M225"/>
    <mergeCell ref="M240:M241"/>
    <mergeCell ref="A235:A236"/>
    <mergeCell ref="B235:B236"/>
    <mergeCell ref="C235:C236"/>
    <mergeCell ref="M235:M236"/>
    <mergeCell ref="A232:A233"/>
    <mergeCell ref="B232:B233"/>
    <mergeCell ref="C232:C233"/>
    <mergeCell ref="M232:M233"/>
    <mergeCell ref="A242:A243"/>
    <mergeCell ref="B242:B243"/>
    <mergeCell ref="C242:C243"/>
    <mergeCell ref="D242:D243"/>
    <mergeCell ref="A240:A241"/>
    <mergeCell ref="B240:B241"/>
    <mergeCell ref="C240:C241"/>
    <mergeCell ref="I242:I243"/>
    <mergeCell ref="J242:J243"/>
    <mergeCell ref="K242:K243"/>
    <mergeCell ref="L242:L243"/>
    <mergeCell ref="E242:E243"/>
    <mergeCell ref="F242:F243"/>
    <mergeCell ref="G242:G243"/>
    <mergeCell ref="H242:H243"/>
  </mergeCells>
  <printOptions/>
  <pageMargins left="0.984251968503937" right="0" top="0" bottom="0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2013-03-11T03:51:51Z</dcterms:created>
  <dcterms:modified xsi:type="dcterms:W3CDTF">2013-03-14T06:35:27Z</dcterms:modified>
  <cp:category/>
  <cp:version/>
  <cp:contentType/>
  <cp:contentStatus/>
</cp:coreProperties>
</file>