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Для сайта" sheetId="1" r:id="rId1"/>
  </sheets>
  <definedNames/>
  <calcPr fullCalcOnLoad="1"/>
</workbook>
</file>

<file path=xl/sharedStrings.xml><?xml version="1.0" encoding="utf-8"?>
<sst xmlns="http://schemas.openxmlformats.org/spreadsheetml/2006/main" count="79" uniqueCount="41">
  <si>
    <t>№
п/п</t>
  </si>
  <si>
    <t>Виды работ
Адрес</t>
  </si>
  <si>
    <t>Объем выполненных
работ</t>
  </si>
  <si>
    <t>Стоимость 
выполненных работ 
(без НДС)</t>
  </si>
  <si>
    <t>Стоимость 
выполненных работ 
(с НДС)</t>
  </si>
  <si>
    <t>ул. Мелик-Карамова д. 45/1</t>
  </si>
  <si>
    <t>ул. Мелик-Карамова д. 45/1,45/2</t>
  </si>
  <si>
    <t>ул. Мелик-Карамова д. 47/1</t>
  </si>
  <si>
    <t>Ремонт кровли</t>
  </si>
  <si>
    <t>ул. Мелик-Карамова д. 45/2</t>
  </si>
  <si>
    <t>ул. Мелик-Карамова д. 47/2</t>
  </si>
  <si>
    <t>Устройство отмостки</t>
  </si>
  <si>
    <t>ул. Мелик-Карамова д. 45/1, кв. 42,50,12,57</t>
  </si>
  <si>
    <t>ул. Мелик-Карамова д. 45/2, кв. 16</t>
  </si>
  <si>
    <t>ул. Мелик-Карамова д. 47/1, кв. 49,85,98</t>
  </si>
  <si>
    <t>ул. Мелик-Карамова д. 47/2, кв. 46,21,60,64</t>
  </si>
  <si>
    <t xml:space="preserve">Ремонт и герметизации межпанельных стыков </t>
  </si>
  <si>
    <t>6545,03
6467,01</t>
  </si>
  <si>
    <t>Остекление балконной двери</t>
  </si>
  <si>
    <t>Ед. изм.</t>
  </si>
  <si>
    <t>п.м.</t>
  </si>
  <si>
    <t>шт.</t>
  </si>
  <si>
    <t>кв.м.</t>
  </si>
  <si>
    <t>Окраска мусорных контейнеров ( масляная краска)</t>
  </si>
  <si>
    <t xml:space="preserve">12 
</t>
  </si>
  <si>
    <t xml:space="preserve">7723,14
</t>
  </si>
  <si>
    <t>Внутренние санитарно-технические работы (вентили d 15, 20, 25, сгоны, арматуры, контрогайки d 15,25, секции радиаторные)</t>
  </si>
  <si>
    <t>ул. Мелик-Карамова д. 45/1, 45/2, 47/1, 47/2</t>
  </si>
  <si>
    <t>Итого:</t>
  </si>
  <si>
    <t>ул. Мелик-Карамова д. 47/1 (капитальный ремонт)</t>
  </si>
  <si>
    <t>ВСЕГО:</t>
  </si>
  <si>
    <t xml:space="preserve">Ремонт мусорных контейнеров </t>
  </si>
  <si>
    <t xml:space="preserve">ул. Мелик-Карамова д. 47/1, 47/2 (замена колес)
</t>
  </si>
  <si>
    <t>ул. Мелик-Карамова д. 47/2 (замена мусороклапана)</t>
  </si>
  <si>
    <t xml:space="preserve">Отчет ТСЖ "Газовик" о выполненых работах по текущему ремонту общего </t>
  </si>
  <si>
    <t>имущества многоквартирных домов за 2011 г.</t>
  </si>
  <si>
    <t>Ремонт подъезда</t>
  </si>
  <si>
    <t>Окраска бордюров (водоэмульсионная краска)</t>
  </si>
  <si>
    <t>ул. Мелик-Карамова д. 47/1 (текущий ремонт: дверей, окон, блоков)</t>
  </si>
  <si>
    <t>Установка новогодней елки</t>
  </si>
  <si>
    <t>Приложение № 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</si>
</sst>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1"/>
      <color indexed="8"/>
      <name val="Calibri"/>
      <family val="2"/>
    </font>
    <font>
      <sz val="13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4" fontId="4" fillId="0" borderId="0" xfId="0" applyNumberFormat="1" applyFont="1" applyAlignment="1">
      <alignment/>
    </xf>
    <xf numFmtId="4" fontId="2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" fontId="8" fillId="0" borderId="10" xfId="0" applyNumberFormat="1" applyFont="1" applyBorder="1" applyAlignment="1">
      <alignment vertical="center"/>
    </xf>
    <xf numFmtId="4" fontId="8" fillId="0" borderId="12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4" fontId="8" fillId="0" borderId="13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" fontId="8" fillId="0" borderId="10" xfId="0" applyNumberFormat="1" applyFont="1" applyBorder="1" applyAlignment="1">
      <alignment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left" vertical="center" wrapText="1"/>
    </xf>
    <xf numFmtId="4" fontId="8" fillId="0" borderId="10" xfId="58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4" fontId="7" fillId="0" borderId="13" xfId="0" applyNumberFormat="1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" fontId="7" fillId="0" borderId="13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vertical="center"/>
    </xf>
    <xf numFmtId="4" fontId="7" fillId="0" borderId="10" xfId="0" applyNumberFormat="1" applyFont="1" applyBorder="1" applyAlignment="1">
      <alignment vertical="center"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4" fontId="7" fillId="0" borderId="13" xfId="0" applyNumberFormat="1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4" fontId="7" fillId="0" borderId="10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45"/>
  <sheetViews>
    <sheetView tabSelected="1" zoomScalePageLayoutView="0" workbookViewId="0" topLeftCell="A1">
      <selection activeCell="A1" sqref="A1:F23"/>
    </sheetView>
  </sheetViews>
  <sheetFormatPr defaultColWidth="9.140625" defaultRowHeight="15" outlineLevelCol="1"/>
  <cols>
    <col min="1" max="1" width="4.28125" style="0" customWidth="1"/>
    <col min="2" max="2" width="46.57421875" style="0" customWidth="1"/>
    <col min="3" max="3" width="11.7109375" style="0" customWidth="1"/>
    <col min="4" max="4" width="15.8515625" style="0" customWidth="1"/>
    <col min="5" max="5" width="15.00390625" style="0" hidden="1" customWidth="1" outlineLevel="1"/>
    <col min="6" max="6" width="16.28125" style="0" customWidth="1" collapsed="1"/>
    <col min="7" max="7" width="13.421875" style="0" customWidth="1"/>
    <col min="8" max="8" width="13.140625" style="0" customWidth="1"/>
    <col min="9" max="9" width="11.421875" style="0" bestFit="1" customWidth="1"/>
  </cols>
  <sheetData>
    <row r="1" ht="15">
      <c r="F1" t="s">
        <v>40</v>
      </c>
    </row>
    <row r="3" spans="1:6" s="2" customFormat="1" ht="15.75">
      <c r="A3" s="53" t="s">
        <v>34</v>
      </c>
      <c r="B3" s="53"/>
      <c r="C3" s="53"/>
      <c r="D3" s="53"/>
      <c r="E3" s="53"/>
      <c r="F3" s="53"/>
    </row>
    <row r="4" spans="1:6" s="2" customFormat="1" ht="15.75">
      <c r="A4" s="53" t="s">
        <v>35</v>
      </c>
      <c r="B4" s="53"/>
      <c r="C4" s="53"/>
      <c r="D4" s="53"/>
      <c r="E4" s="53"/>
      <c r="F4" s="53"/>
    </row>
    <row r="5" spans="1:6" s="1" customFormat="1" ht="17.25">
      <c r="A5" s="9"/>
      <c r="B5" s="9"/>
      <c r="C5" s="9"/>
      <c r="D5" s="9"/>
      <c r="E5" s="9"/>
      <c r="F5" s="9"/>
    </row>
    <row r="6" spans="1:10" s="4" customFormat="1" ht="40.5" customHeight="1">
      <c r="A6" s="10" t="s">
        <v>0</v>
      </c>
      <c r="B6" s="10" t="s">
        <v>1</v>
      </c>
      <c r="C6" s="10" t="s">
        <v>19</v>
      </c>
      <c r="D6" s="10" t="s">
        <v>2</v>
      </c>
      <c r="E6" s="10" t="s">
        <v>3</v>
      </c>
      <c r="F6" s="10" t="s">
        <v>4</v>
      </c>
      <c r="G6" s="3"/>
      <c r="H6" s="3"/>
      <c r="I6" s="3"/>
      <c r="J6" s="3"/>
    </row>
    <row r="7" spans="1:13" s="4" customFormat="1" ht="13.5" customHeight="1">
      <c r="A7" s="11">
        <v>1</v>
      </c>
      <c r="B7" s="43" t="s">
        <v>16</v>
      </c>
      <c r="C7" s="44"/>
      <c r="D7" s="44"/>
      <c r="E7" s="44"/>
      <c r="F7" s="45"/>
      <c r="I7" s="3"/>
      <c r="J7" s="3"/>
      <c r="K7" s="3"/>
      <c r="L7" s="3"/>
      <c r="M7" s="3"/>
    </row>
    <row r="8" spans="1:13" s="2" customFormat="1" ht="15" customHeight="1">
      <c r="A8" s="12"/>
      <c r="B8" s="13" t="s">
        <v>12</v>
      </c>
      <c r="C8" s="14" t="s">
        <v>20</v>
      </c>
      <c r="D8" s="15">
        <v>93.5</v>
      </c>
      <c r="E8" s="16">
        <v>36686.8</v>
      </c>
      <c r="F8" s="16">
        <f>E8*1.18</f>
        <v>43290.424</v>
      </c>
      <c r="I8" s="5"/>
      <c r="J8" s="5"/>
      <c r="K8" s="5"/>
      <c r="L8" s="5"/>
      <c r="M8" s="5"/>
    </row>
    <row r="9" spans="1:13" s="2" customFormat="1" ht="15" customHeight="1">
      <c r="A9" s="12"/>
      <c r="B9" s="13" t="s">
        <v>13</v>
      </c>
      <c r="C9" s="14" t="s">
        <v>20</v>
      </c>
      <c r="D9" s="17">
        <v>9</v>
      </c>
      <c r="E9" s="16">
        <v>3531.36</v>
      </c>
      <c r="F9" s="16">
        <f>E9*1.18</f>
        <v>4167.0048</v>
      </c>
      <c r="I9" s="5"/>
      <c r="J9" s="5"/>
      <c r="K9" s="5"/>
      <c r="L9" s="5"/>
      <c r="M9" s="5"/>
    </row>
    <row r="10" spans="1:13" s="2" customFormat="1" ht="15" customHeight="1">
      <c r="A10" s="12"/>
      <c r="B10" s="13" t="s">
        <v>14</v>
      </c>
      <c r="C10" s="14" t="s">
        <v>20</v>
      </c>
      <c r="D10" s="17">
        <v>21.9</v>
      </c>
      <c r="E10" s="16">
        <v>8239.83</v>
      </c>
      <c r="F10" s="16">
        <f>E10*1.18</f>
        <v>9722.999399999999</v>
      </c>
      <c r="I10" s="5"/>
      <c r="J10" s="5"/>
      <c r="K10" s="5"/>
      <c r="L10" s="5"/>
      <c r="M10" s="5"/>
    </row>
    <row r="11" spans="1:13" s="4" customFormat="1" ht="15" customHeight="1">
      <c r="A11" s="11"/>
      <c r="B11" s="13" t="s">
        <v>15</v>
      </c>
      <c r="C11" s="14" t="s">
        <v>20</v>
      </c>
      <c r="D11" s="17">
        <v>90</v>
      </c>
      <c r="E11" s="16">
        <v>35313.56</v>
      </c>
      <c r="F11" s="16">
        <f>E11*1.18</f>
        <v>41670.000799999994</v>
      </c>
      <c r="I11" s="3"/>
      <c r="J11" s="3"/>
      <c r="K11" s="3"/>
      <c r="L11" s="3"/>
      <c r="M11" s="3"/>
    </row>
    <row r="12" spans="1:13" s="4" customFormat="1" ht="15" customHeight="1">
      <c r="A12" s="11"/>
      <c r="B12" s="36" t="s">
        <v>28</v>
      </c>
      <c r="C12" s="33" t="s">
        <v>20</v>
      </c>
      <c r="D12" s="33">
        <f>SUM(D8:D11)</f>
        <v>214.4</v>
      </c>
      <c r="E12" s="31"/>
      <c r="F12" s="32">
        <f>43290.42+4167+9723+41670</f>
        <v>98850.42</v>
      </c>
      <c r="I12" s="3"/>
      <c r="J12" s="3"/>
      <c r="K12" s="3"/>
      <c r="L12" s="3"/>
      <c r="M12" s="3"/>
    </row>
    <row r="13" spans="1:13" s="4" customFormat="1" ht="25.5" customHeight="1">
      <c r="A13" s="11">
        <v>2</v>
      </c>
      <c r="B13" s="50" t="s">
        <v>26</v>
      </c>
      <c r="C13" s="44"/>
      <c r="D13" s="44"/>
      <c r="E13" s="44"/>
      <c r="F13" s="45"/>
      <c r="I13" s="3"/>
      <c r="J13" s="3"/>
      <c r="K13" s="3"/>
      <c r="L13" s="3"/>
      <c r="M13" s="3"/>
    </row>
    <row r="14" spans="1:13" s="4" customFormat="1" ht="15" customHeight="1">
      <c r="A14" s="11"/>
      <c r="B14" s="13" t="s">
        <v>7</v>
      </c>
      <c r="C14" s="16" t="s">
        <v>21</v>
      </c>
      <c r="D14" s="17">
        <v>72</v>
      </c>
      <c r="E14" s="16">
        <v>51994.62</v>
      </c>
      <c r="F14" s="16">
        <f>E14*1.18</f>
        <v>61353.6516</v>
      </c>
      <c r="I14" s="3"/>
      <c r="J14" s="3"/>
      <c r="K14" s="3"/>
      <c r="L14" s="3"/>
      <c r="M14" s="3"/>
    </row>
    <row r="15" spans="1:13" s="4" customFormat="1" ht="15" customHeight="1">
      <c r="A15" s="11"/>
      <c r="B15" s="13" t="s">
        <v>5</v>
      </c>
      <c r="C15" s="16" t="s">
        <v>21</v>
      </c>
      <c r="D15" s="17">
        <v>90</v>
      </c>
      <c r="E15" s="16">
        <v>40898.84</v>
      </c>
      <c r="F15" s="16">
        <f>E15*1.18</f>
        <v>48260.631199999996</v>
      </c>
      <c r="I15" s="3"/>
      <c r="J15" s="3"/>
      <c r="K15" s="3"/>
      <c r="L15" s="3"/>
      <c r="M15" s="3"/>
    </row>
    <row r="16" spans="1:13" s="4" customFormat="1" ht="15" customHeight="1">
      <c r="A16" s="11"/>
      <c r="B16" s="36" t="s">
        <v>28</v>
      </c>
      <c r="C16" s="33" t="s">
        <v>21</v>
      </c>
      <c r="D16" s="33">
        <f>SUM(D14:D15)</f>
        <v>162</v>
      </c>
      <c r="E16" s="31"/>
      <c r="F16" s="32">
        <f>61353.65+48260.63</f>
        <v>109614.28</v>
      </c>
      <c r="I16" s="3"/>
      <c r="J16" s="3"/>
      <c r="K16" s="3"/>
      <c r="L16" s="3"/>
      <c r="M16" s="3"/>
    </row>
    <row r="17" spans="1:10" s="2" customFormat="1" ht="13.5" customHeight="1">
      <c r="A17" s="19">
        <v>3</v>
      </c>
      <c r="B17" s="40" t="s">
        <v>37</v>
      </c>
      <c r="C17" s="41"/>
      <c r="D17" s="41"/>
      <c r="E17" s="41"/>
      <c r="F17" s="42"/>
      <c r="G17" s="5"/>
      <c r="H17" s="5"/>
      <c r="I17" s="5"/>
      <c r="J17" s="5"/>
    </row>
    <row r="18" spans="1:10" s="2" customFormat="1" ht="15" customHeight="1">
      <c r="A18" s="20"/>
      <c r="B18" s="21" t="s">
        <v>27</v>
      </c>
      <c r="C18" s="22" t="s">
        <v>22</v>
      </c>
      <c r="D18" s="16">
        <v>257.6</v>
      </c>
      <c r="E18" s="16">
        <v>65158.51</v>
      </c>
      <c r="F18" s="16">
        <v>23299.1</v>
      </c>
      <c r="G18" s="5"/>
      <c r="H18" s="5"/>
      <c r="I18" s="5"/>
      <c r="J18" s="5"/>
    </row>
    <row r="19" spans="1:10" s="4" customFormat="1" ht="15" customHeight="1">
      <c r="A19" s="19"/>
      <c r="B19" s="37" t="s">
        <v>28</v>
      </c>
      <c r="C19" s="38" t="s">
        <v>22</v>
      </c>
      <c r="D19" s="33">
        <v>257.6</v>
      </c>
      <c r="E19" s="31"/>
      <c r="F19" s="32">
        <f>F18</f>
        <v>23299.1</v>
      </c>
      <c r="G19" s="3"/>
      <c r="H19" s="3"/>
      <c r="I19" s="3"/>
      <c r="J19" s="3"/>
    </row>
    <row r="20" spans="1:10" s="4" customFormat="1" ht="15" customHeight="1">
      <c r="A20" s="19">
        <v>4</v>
      </c>
      <c r="B20" s="43" t="s">
        <v>23</v>
      </c>
      <c r="C20" s="44"/>
      <c r="D20" s="44"/>
      <c r="E20" s="44"/>
      <c r="F20" s="45"/>
      <c r="G20" s="3"/>
      <c r="H20" s="3"/>
      <c r="I20" s="3"/>
      <c r="J20" s="3"/>
    </row>
    <row r="21" spans="1:10" s="2" customFormat="1" ht="15" customHeight="1">
      <c r="A21" s="20"/>
      <c r="B21" s="13" t="s">
        <v>6</v>
      </c>
      <c r="C21" s="16" t="s">
        <v>22</v>
      </c>
      <c r="D21" s="16">
        <v>34.2</v>
      </c>
      <c r="E21" s="16">
        <v>3733.47</v>
      </c>
      <c r="F21" s="16">
        <f>E21*1.18</f>
        <v>4405.494599999999</v>
      </c>
      <c r="G21" s="5"/>
      <c r="H21" s="5"/>
      <c r="I21" s="5"/>
      <c r="J21" s="5"/>
    </row>
    <row r="22" spans="1:10" s="4" customFormat="1" ht="15" customHeight="1">
      <c r="A22" s="19"/>
      <c r="B22" s="37" t="s">
        <v>28</v>
      </c>
      <c r="C22" s="33" t="s">
        <v>22</v>
      </c>
      <c r="D22" s="33">
        <v>34.2</v>
      </c>
      <c r="E22" s="31"/>
      <c r="F22" s="32">
        <v>4405.49</v>
      </c>
      <c r="G22" s="3"/>
      <c r="H22" s="3"/>
      <c r="I22" s="3"/>
      <c r="J22" s="3"/>
    </row>
    <row r="23" spans="1:13" s="4" customFormat="1" ht="12.75" customHeight="1">
      <c r="A23" s="19">
        <v>5</v>
      </c>
      <c r="B23" s="43" t="s">
        <v>8</v>
      </c>
      <c r="C23" s="44"/>
      <c r="D23" s="44"/>
      <c r="E23" s="44"/>
      <c r="F23" s="45"/>
      <c r="G23" s="3"/>
      <c r="H23" s="3"/>
      <c r="I23" s="3"/>
      <c r="J23" s="3"/>
      <c r="K23" s="3"/>
      <c r="L23" s="3"/>
      <c r="M23" s="3"/>
    </row>
    <row r="24" spans="1:13" s="2" customFormat="1" ht="15" customHeight="1">
      <c r="A24" s="20"/>
      <c r="B24" s="13" t="s">
        <v>5</v>
      </c>
      <c r="C24" s="16" t="s">
        <v>22</v>
      </c>
      <c r="D24" s="17">
        <v>40</v>
      </c>
      <c r="E24" s="16">
        <v>24292.21</v>
      </c>
      <c r="F24" s="16">
        <f>E24*1.18</f>
        <v>28664.8078</v>
      </c>
      <c r="G24" s="5"/>
      <c r="H24" s="5"/>
      <c r="I24" s="5"/>
      <c r="J24" s="5"/>
      <c r="K24" s="5"/>
      <c r="L24" s="5"/>
      <c r="M24" s="5"/>
    </row>
    <row r="25" spans="1:13" s="2" customFormat="1" ht="15" customHeight="1">
      <c r="A25" s="20"/>
      <c r="B25" s="13" t="s">
        <v>9</v>
      </c>
      <c r="C25" s="16" t="s">
        <v>22</v>
      </c>
      <c r="D25" s="17">
        <v>10</v>
      </c>
      <c r="E25" s="16">
        <v>8539.47</v>
      </c>
      <c r="F25" s="16">
        <f>E25*1.18</f>
        <v>10076.574599999998</v>
      </c>
      <c r="G25" s="5"/>
      <c r="H25" s="5"/>
      <c r="I25" s="5"/>
      <c r="J25" s="5"/>
      <c r="K25" s="5"/>
      <c r="L25" s="5"/>
      <c r="M25" s="5"/>
    </row>
    <row r="26" spans="1:13" s="4" customFormat="1" ht="15" customHeight="1">
      <c r="A26" s="19"/>
      <c r="B26" s="37" t="s">
        <v>28</v>
      </c>
      <c r="C26" s="33" t="s">
        <v>22</v>
      </c>
      <c r="D26" s="33">
        <f>SUM(D24:D25)</f>
        <v>50</v>
      </c>
      <c r="E26" s="31"/>
      <c r="F26" s="32">
        <f>28664.81+10076.57</f>
        <v>38741.380000000005</v>
      </c>
      <c r="G26" s="3"/>
      <c r="H26" s="3"/>
      <c r="I26" s="3"/>
      <c r="J26" s="3"/>
      <c r="K26" s="3"/>
      <c r="L26" s="3"/>
      <c r="M26" s="3"/>
    </row>
    <row r="27" spans="1:13" s="4" customFormat="1" ht="12.75" customHeight="1">
      <c r="A27" s="19">
        <v>6</v>
      </c>
      <c r="B27" s="43" t="s">
        <v>11</v>
      </c>
      <c r="C27" s="44"/>
      <c r="D27" s="44"/>
      <c r="E27" s="44"/>
      <c r="F27" s="45"/>
      <c r="I27" s="3"/>
      <c r="J27" s="3"/>
      <c r="K27" s="3"/>
      <c r="L27" s="3"/>
      <c r="M27" s="3"/>
    </row>
    <row r="28" spans="1:13" s="2" customFormat="1" ht="15" customHeight="1">
      <c r="A28" s="20"/>
      <c r="B28" s="13" t="s">
        <v>7</v>
      </c>
      <c r="C28" s="16" t="s">
        <v>22</v>
      </c>
      <c r="D28" s="16">
        <v>28.8</v>
      </c>
      <c r="E28" s="16">
        <v>18247.84</v>
      </c>
      <c r="F28" s="16">
        <f>E28*1.18</f>
        <v>21532.4512</v>
      </c>
      <c r="I28" s="5"/>
      <c r="J28" s="5"/>
      <c r="K28" s="5"/>
      <c r="L28" s="5"/>
      <c r="M28" s="5"/>
    </row>
    <row r="29" spans="1:13" s="2" customFormat="1" ht="15" customHeight="1">
      <c r="A29" s="12"/>
      <c r="B29" s="13" t="s">
        <v>10</v>
      </c>
      <c r="C29" s="16" t="s">
        <v>22</v>
      </c>
      <c r="D29" s="14">
        <v>35.8</v>
      </c>
      <c r="E29" s="16">
        <v>22768.57</v>
      </c>
      <c r="F29" s="16">
        <f>E29*1.18</f>
        <v>26866.9126</v>
      </c>
      <c r="I29" s="5"/>
      <c r="J29" s="5"/>
      <c r="K29" s="5"/>
      <c r="L29" s="5"/>
      <c r="M29" s="5"/>
    </row>
    <row r="30" spans="1:13" s="4" customFormat="1" ht="15" customHeight="1">
      <c r="A30" s="11"/>
      <c r="B30" s="37" t="s">
        <v>28</v>
      </c>
      <c r="C30" s="33" t="s">
        <v>22</v>
      </c>
      <c r="D30" s="33">
        <f>SUM(D28:D29)</f>
        <v>64.6</v>
      </c>
      <c r="E30" s="31"/>
      <c r="F30" s="32">
        <f>21532.45+26866.91</f>
        <v>48399.36</v>
      </c>
      <c r="I30" s="3"/>
      <c r="J30" s="3"/>
      <c r="K30" s="3"/>
      <c r="L30" s="3"/>
      <c r="M30" s="3"/>
    </row>
    <row r="31" spans="1:13" s="4" customFormat="1" ht="12.75" customHeight="1">
      <c r="A31" s="11">
        <v>7</v>
      </c>
      <c r="B31" s="43" t="s">
        <v>18</v>
      </c>
      <c r="C31" s="44"/>
      <c r="D31" s="44"/>
      <c r="E31" s="44"/>
      <c r="F31" s="45"/>
      <c r="I31" s="3"/>
      <c r="J31" s="3"/>
      <c r="K31" s="3"/>
      <c r="L31" s="3"/>
      <c r="M31" s="3"/>
    </row>
    <row r="32" spans="1:13" s="2" customFormat="1" ht="15" customHeight="1">
      <c r="A32" s="12"/>
      <c r="B32" s="13" t="s">
        <v>9</v>
      </c>
      <c r="C32" s="16" t="s">
        <v>22</v>
      </c>
      <c r="D32" s="14">
        <v>12.8</v>
      </c>
      <c r="E32" s="16">
        <v>6804.45</v>
      </c>
      <c r="F32" s="16">
        <f>E32*1.18</f>
        <v>8029.250999999999</v>
      </c>
      <c r="G32" s="5"/>
      <c r="I32" s="5"/>
      <c r="J32" s="5"/>
      <c r="K32" s="5"/>
      <c r="L32" s="5"/>
      <c r="M32" s="5"/>
    </row>
    <row r="33" spans="1:13" s="4" customFormat="1" ht="15" customHeight="1">
      <c r="A33" s="11"/>
      <c r="B33" s="39" t="s">
        <v>28</v>
      </c>
      <c r="C33" s="33" t="s">
        <v>22</v>
      </c>
      <c r="D33" s="32">
        <v>12.8</v>
      </c>
      <c r="E33" s="33"/>
      <c r="F33" s="33">
        <f>8029.25</f>
        <v>8029.25</v>
      </c>
      <c r="I33" s="3"/>
      <c r="J33" s="3"/>
      <c r="K33" s="3"/>
      <c r="L33" s="3"/>
      <c r="M33" s="3"/>
    </row>
    <row r="34" spans="1:13" s="2" customFormat="1" ht="13.5" customHeight="1">
      <c r="A34" s="19">
        <v>8</v>
      </c>
      <c r="B34" s="49" t="s">
        <v>31</v>
      </c>
      <c r="C34" s="49"/>
      <c r="D34" s="49"/>
      <c r="E34" s="49"/>
      <c r="F34" s="49"/>
      <c r="I34" s="5"/>
      <c r="J34" s="5"/>
      <c r="K34" s="5"/>
      <c r="L34" s="5"/>
      <c r="M34" s="5"/>
    </row>
    <row r="35" spans="1:13" s="2" customFormat="1" ht="15" customHeight="1">
      <c r="A35" s="20"/>
      <c r="B35" s="23" t="s">
        <v>32</v>
      </c>
      <c r="C35" s="22" t="s">
        <v>21</v>
      </c>
      <c r="D35" s="22" t="s">
        <v>24</v>
      </c>
      <c r="E35" s="22" t="s">
        <v>17</v>
      </c>
      <c r="F35" s="24" t="s">
        <v>25</v>
      </c>
      <c r="G35" s="6"/>
      <c r="I35" s="5"/>
      <c r="J35" s="5"/>
      <c r="K35" s="5"/>
      <c r="L35" s="5"/>
      <c r="M35" s="5"/>
    </row>
    <row r="36" spans="1:13" s="2" customFormat="1" ht="15" customHeight="1">
      <c r="A36" s="20"/>
      <c r="B36" s="23" t="s">
        <v>33</v>
      </c>
      <c r="C36" s="22" t="s">
        <v>21</v>
      </c>
      <c r="D36" s="25">
        <v>1</v>
      </c>
      <c r="E36" s="26"/>
      <c r="F36" s="27">
        <v>7631.07</v>
      </c>
      <c r="G36" s="6"/>
      <c r="I36" s="5"/>
      <c r="J36" s="5"/>
      <c r="K36" s="5"/>
      <c r="L36" s="5"/>
      <c r="M36" s="5"/>
    </row>
    <row r="37" spans="1:13" s="4" customFormat="1" ht="15" customHeight="1">
      <c r="A37" s="19"/>
      <c r="B37" s="39" t="s">
        <v>28</v>
      </c>
      <c r="C37" s="38" t="s">
        <v>21</v>
      </c>
      <c r="D37" s="33">
        <v>13</v>
      </c>
      <c r="E37" s="34"/>
      <c r="F37" s="35">
        <f>7723.14+7631.07</f>
        <v>15354.21</v>
      </c>
      <c r="G37" s="7"/>
      <c r="I37" s="3"/>
      <c r="J37" s="3"/>
      <c r="K37" s="3"/>
      <c r="L37" s="3"/>
      <c r="M37" s="3"/>
    </row>
    <row r="38" spans="1:13" s="4" customFormat="1" ht="12.75" customHeight="1">
      <c r="A38" s="19">
        <v>9</v>
      </c>
      <c r="B38" s="50" t="s">
        <v>36</v>
      </c>
      <c r="C38" s="51"/>
      <c r="D38" s="51"/>
      <c r="E38" s="51"/>
      <c r="F38" s="52"/>
      <c r="G38" s="7"/>
      <c r="I38" s="3"/>
      <c r="J38" s="3"/>
      <c r="K38" s="3"/>
      <c r="L38" s="3"/>
      <c r="M38" s="3"/>
    </row>
    <row r="39" spans="1:13" s="2" customFormat="1" ht="24.75" customHeight="1">
      <c r="A39" s="20"/>
      <c r="B39" s="21" t="s">
        <v>38</v>
      </c>
      <c r="C39" s="16" t="s">
        <v>22</v>
      </c>
      <c r="D39" s="16">
        <v>111.42</v>
      </c>
      <c r="E39" s="16">
        <v>22037.17</v>
      </c>
      <c r="F39" s="16">
        <f>E39*1.18</f>
        <v>26003.860599999996</v>
      </c>
      <c r="G39" s="5"/>
      <c r="H39" s="5"/>
      <c r="I39" s="5"/>
      <c r="J39" s="5"/>
      <c r="K39" s="5"/>
      <c r="L39" s="5"/>
      <c r="M39" s="5"/>
    </row>
    <row r="40" spans="1:13" s="2" customFormat="1" ht="15" customHeight="1">
      <c r="A40" s="20"/>
      <c r="B40" s="21" t="s">
        <v>29</v>
      </c>
      <c r="C40" s="16" t="s">
        <v>22</v>
      </c>
      <c r="D40" s="30">
        <f>397.8+598.32+328.8+410.4+81.7</f>
        <v>1817.0200000000002</v>
      </c>
      <c r="E40" s="22">
        <v>605490.04</v>
      </c>
      <c r="F40" s="22">
        <f>726783.24+148209.89</f>
        <v>874993.13</v>
      </c>
      <c r="G40" s="6"/>
      <c r="I40" s="5"/>
      <c r="J40" s="5"/>
      <c r="K40" s="5"/>
      <c r="L40" s="5"/>
      <c r="M40" s="5"/>
    </row>
    <row r="41" spans="1:13" s="4" customFormat="1" ht="15" customHeight="1">
      <c r="A41" s="19"/>
      <c r="B41" s="36" t="s">
        <v>28</v>
      </c>
      <c r="C41" s="33" t="s">
        <v>22</v>
      </c>
      <c r="D41" s="33">
        <f>D40+D39</f>
        <v>1928.4400000000003</v>
      </c>
      <c r="E41" s="31"/>
      <c r="F41" s="32">
        <f>874993.13+26003.86</f>
        <v>900996.99</v>
      </c>
      <c r="G41" s="3"/>
      <c r="H41" s="3"/>
      <c r="I41" s="3"/>
      <c r="J41" s="3"/>
      <c r="K41" s="3"/>
      <c r="L41" s="3"/>
      <c r="M41" s="3"/>
    </row>
    <row r="42" spans="1:13" s="2" customFormat="1" ht="13.5" customHeight="1">
      <c r="A42" s="19">
        <v>10</v>
      </c>
      <c r="B42" s="43" t="s">
        <v>39</v>
      </c>
      <c r="C42" s="44"/>
      <c r="D42" s="44"/>
      <c r="E42" s="44"/>
      <c r="F42" s="45"/>
      <c r="G42" s="5"/>
      <c r="H42" s="5"/>
      <c r="I42" s="5"/>
      <c r="J42" s="5"/>
      <c r="K42" s="5"/>
      <c r="L42" s="5"/>
      <c r="M42" s="5"/>
    </row>
    <row r="43" spans="1:13" s="2" customFormat="1" ht="15" customHeight="1">
      <c r="A43" s="20"/>
      <c r="B43" s="13" t="s">
        <v>27</v>
      </c>
      <c r="C43" s="16" t="s">
        <v>21</v>
      </c>
      <c r="D43" s="16">
        <v>1</v>
      </c>
      <c r="E43" s="18"/>
      <c r="F43" s="14">
        <v>32060.6</v>
      </c>
      <c r="G43" s="5"/>
      <c r="H43" s="5"/>
      <c r="I43" s="5"/>
      <c r="J43" s="5"/>
      <c r="K43" s="5"/>
      <c r="L43" s="5"/>
      <c r="M43" s="5"/>
    </row>
    <row r="44" spans="1:13" s="4" customFormat="1" ht="15" customHeight="1">
      <c r="A44" s="19"/>
      <c r="B44" s="37" t="s">
        <v>28</v>
      </c>
      <c r="C44" s="33" t="s">
        <v>21</v>
      </c>
      <c r="D44" s="33">
        <v>1</v>
      </c>
      <c r="E44" s="31"/>
      <c r="F44" s="32">
        <v>32060.6</v>
      </c>
      <c r="G44" s="3"/>
      <c r="H44" s="3"/>
      <c r="I44" s="3"/>
      <c r="J44" s="3"/>
      <c r="K44" s="3"/>
      <c r="L44" s="3"/>
      <c r="M44" s="3"/>
    </row>
    <row r="45" spans="1:6" s="8" customFormat="1" ht="12.75">
      <c r="A45" s="28"/>
      <c r="B45" s="46" t="s">
        <v>30</v>
      </c>
      <c r="C45" s="47"/>
      <c r="D45" s="48"/>
      <c r="E45" s="28"/>
      <c r="F45" s="29">
        <f>F41+F37+F33+F30+F26+F22+F19+F16+F12+F43</f>
        <v>1279751.0799999998</v>
      </c>
    </row>
  </sheetData>
  <sheetProtection/>
  <mergeCells count="13">
    <mergeCell ref="A3:F3"/>
    <mergeCell ref="A4:F4"/>
    <mergeCell ref="B7:F7"/>
    <mergeCell ref="B13:F13"/>
    <mergeCell ref="B17:F17"/>
    <mergeCell ref="B20:F20"/>
    <mergeCell ref="B45:D45"/>
    <mergeCell ref="B23:F23"/>
    <mergeCell ref="B27:F27"/>
    <mergeCell ref="B31:F31"/>
    <mergeCell ref="B34:F34"/>
    <mergeCell ref="B38:F38"/>
    <mergeCell ref="B42:F42"/>
  </mergeCells>
  <printOptions horizontalCentered="1"/>
  <pageMargins left="0.31496062992125984" right="0.11811023622047245" top="0.2755905511811024" bottom="0.7480314960629921" header="0.15748031496062992" footer="0.31496062992125984"/>
  <pageSetup horizontalDpi="180" verticalDpi="18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2012-03-15T08:13:12Z</dcterms:modified>
  <cp:category/>
  <cp:version/>
  <cp:contentType/>
  <cp:contentStatus/>
</cp:coreProperties>
</file>