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850" windowHeight="3495" tabRatio="699" firstSheet="2" activeTab="6"/>
  </bookViews>
  <sheets>
    <sheet name="Цены хлеб" sheetId="1" r:id="rId1"/>
    <sheet name="Стр. цены хлеб" sheetId="2" r:id="rId2"/>
    <sheet name="Цены молоко" sheetId="3" r:id="rId3"/>
    <sheet name="Стр. цены молоко" sheetId="4" r:id="rId4"/>
    <sheet name="Лист3" sheetId="5" r:id="rId5"/>
    <sheet name="Диагр 1" sheetId="6" r:id="rId6"/>
    <sheet name="Диагр 2" sheetId="7" r:id="rId7"/>
    <sheet name="Лист2" sheetId="8" r:id="rId8"/>
  </sheets>
  <definedNames>
    <definedName name="_xlnm.Print_Area" localSheetId="5">'Диагр 1'!$A$1:$P$41</definedName>
    <definedName name="_xlnm.Print_Area" localSheetId="6">'Диагр 2'!$A$1:$P$45</definedName>
    <definedName name="_xlnm.Print_Area" localSheetId="3">'Стр. цены молоко'!$A$1:$J$30</definedName>
    <definedName name="_xlnm.Print_Area" localSheetId="1">'Стр. цены хлеб'!$A$1:$J$26</definedName>
    <definedName name="_xlnm.Print_Area" localSheetId="2">'Цены молоко'!$A$1:$E$49</definedName>
  </definedNames>
  <calcPr fullCalcOnLoad="1"/>
</workbook>
</file>

<file path=xl/sharedStrings.xml><?xml version="1.0" encoding="utf-8"?>
<sst xmlns="http://schemas.openxmlformats.org/spreadsheetml/2006/main" count="348" uniqueCount="124">
  <si>
    <t>№ п/п</t>
  </si>
  <si>
    <t>Территории</t>
  </si>
  <si>
    <t>Розничная цена, руб. за 1 кг</t>
  </si>
  <si>
    <t>на 01.01.2006</t>
  </si>
  <si>
    <t>на 01.01.2007</t>
  </si>
  <si>
    <t>Темп роста, %</t>
  </si>
  <si>
    <t>1.</t>
  </si>
  <si>
    <t>2.</t>
  </si>
  <si>
    <t>3.</t>
  </si>
  <si>
    <t>4.</t>
  </si>
  <si>
    <t>5.</t>
  </si>
  <si>
    <t>6.</t>
  </si>
  <si>
    <t>Нефтеюганск</t>
  </si>
  <si>
    <t>Югорск</t>
  </si>
  <si>
    <t>Мегион</t>
  </si>
  <si>
    <t>Когалым</t>
  </si>
  <si>
    <t>Сургут</t>
  </si>
  <si>
    <t>Ханты-Мансийск</t>
  </si>
  <si>
    <t>Нижневартовск</t>
  </si>
  <si>
    <t>Урай</t>
  </si>
  <si>
    <t>7.</t>
  </si>
  <si>
    <t>8.</t>
  </si>
  <si>
    <t>Статьи затрат</t>
  </si>
  <si>
    <t>Сырье</t>
  </si>
  <si>
    <t>в % к полной себестоимости</t>
  </si>
  <si>
    <t>Цена закупа 1 кг муки</t>
  </si>
  <si>
    <t>Транспортно-заготовительные расходы</t>
  </si>
  <si>
    <t>Топливо</t>
  </si>
  <si>
    <t>Электроэнергия</t>
  </si>
  <si>
    <t>Амортизационные отчисления</t>
  </si>
  <si>
    <t>Заработная плата производственного персонала и единый социальный налог</t>
  </si>
  <si>
    <t>Прочие расходы</t>
  </si>
  <si>
    <t>Общехозяйственные расходы</t>
  </si>
  <si>
    <t>Полная себестоимость</t>
  </si>
  <si>
    <t>Прибыль</t>
  </si>
  <si>
    <t>Рентабельность, %</t>
  </si>
  <si>
    <t>Отпускная цена с НДС</t>
  </si>
  <si>
    <t>Торговая надбавка, %</t>
  </si>
  <si>
    <t>Розничная цена 1 кг</t>
  </si>
  <si>
    <t>9.</t>
  </si>
  <si>
    <t>10.</t>
  </si>
  <si>
    <t>11.</t>
  </si>
  <si>
    <t>12.</t>
  </si>
  <si>
    <t>13.</t>
  </si>
  <si>
    <t>14.</t>
  </si>
  <si>
    <t>15.</t>
  </si>
  <si>
    <t>Розничная цена, руб. за 1 л</t>
  </si>
  <si>
    <t>Советский район</t>
  </si>
  <si>
    <t>г. Белоярский</t>
  </si>
  <si>
    <t>Нефтеюганский район</t>
  </si>
  <si>
    <t>г. Урай</t>
  </si>
  <si>
    <t>Ханты-Мансийский район</t>
  </si>
  <si>
    <t>Кондинский район</t>
  </si>
  <si>
    <t>г. Югорск</t>
  </si>
  <si>
    <t>г. Сургут</t>
  </si>
  <si>
    <t>-</t>
  </si>
  <si>
    <t>Белоярский</t>
  </si>
  <si>
    <t>Транспортные расходы</t>
  </si>
  <si>
    <t>Вспомогательные материалы</t>
  </si>
  <si>
    <t>Отпускная цена 1 кг</t>
  </si>
  <si>
    <t>Переводной коэффициент 1,03</t>
  </si>
  <si>
    <t>Отпускная цена 1 л с НДС</t>
  </si>
  <si>
    <t>16.</t>
  </si>
  <si>
    <t>17.</t>
  </si>
  <si>
    <t>20,00**</t>
  </si>
  <si>
    <t>27,00*</t>
  </si>
  <si>
    <t>25,00*</t>
  </si>
  <si>
    <t>17,33*</t>
  </si>
  <si>
    <t>23,66*</t>
  </si>
  <si>
    <t>* дотации</t>
  </si>
  <si>
    <t>Заработная плата</t>
  </si>
  <si>
    <t>Топливо, электроэнергия</t>
  </si>
  <si>
    <t>в % к полной с/ст</t>
  </si>
  <si>
    <t>Хлеб</t>
  </si>
  <si>
    <t>22,00 (3)</t>
  </si>
  <si>
    <t>23,33 (1)</t>
  </si>
  <si>
    <t>23,00 (2)</t>
  </si>
  <si>
    <t>18,57 (6)</t>
  </si>
  <si>
    <t>18,79 (5)</t>
  </si>
  <si>
    <t>19,00 (4)</t>
  </si>
  <si>
    <t>18,33 (7)</t>
  </si>
  <si>
    <t>16,67 (8)</t>
  </si>
  <si>
    <t>28,60 (1)</t>
  </si>
  <si>
    <t>25,00 (2)</t>
  </si>
  <si>
    <t>23,00 (3)</t>
  </si>
  <si>
    <t>22,76 (4)</t>
  </si>
  <si>
    <t>20,13 (5)</t>
  </si>
  <si>
    <t>19,17 (6)</t>
  </si>
  <si>
    <t>16,67 (7)</t>
  </si>
  <si>
    <t>на 01.02.2007</t>
  </si>
  <si>
    <t>Таблица 1</t>
  </si>
  <si>
    <t>Таблица 3</t>
  </si>
  <si>
    <t>20,00 (5)</t>
  </si>
  <si>
    <t>23,00 (4)</t>
  </si>
  <si>
    <t>24,00 (2)</t>
  </si>
  <si>
    <t>24,23 (1)</t>
  </si>
  <si>
    <t>23,19 (3)</t>
  </si>
  <si>
    <t>14,30 (6)</t>
  </si>
  <si>
    <t>27,00 (1)</t>
  </si>
  <si>
    <t>25,94 (2)</t>
  </si>
  <si>
    <t>25,50 (3)</t>
  </si>
  <si>
    <t>25,00 (4)</t>
  </si>
  <si>
    <t>23,66 (5)</t>
  </si>
  <si>
    <t>21,15 (6)</t>
  </si>
  <si>
    <t>20,00 (7)</t>
  </si>
  <si>
    <t>17,33 (8)</t>
  </si>
  <si>
    <t>Структура цены 1 кг хлеба 1 сорта, производимого предприятиями ХМАО-Югры на 01.02.2007</t>
  </si>
  <si>
    <t>Суслова Ольга Викторовна</t>
  </si>
  <si>
    <t>Таблица 4</t>
  </si>
  <si>
    <t>руб.</t>
  </si>
  <si>
    <t>Заработная плата производ-ственного персонала и единый социальный налог</t>
  </si>
  <si>
    <t>Нефтеюган-ский район</t>
  </si>
  <si>
    <t xml:space="preserve">Розничные цены на хлеб 1 сорта, производимый предприятиями                                                                                         ХМАО-Югры за период с 01.01.2006 по 01.02.2007 </t>
  </si>
  <si>
    <t>Розничная цена 1 л</t>
  </si>
  <si>
    <t>Структура цены 1 литра молока жирностью 3,2%, производимого предприятиями ХМАО-Югры на 01.02.2007</t>
  </si>
  <si>
    <t>Диаграмма 2</t>
  </si>
  <si>
    <t>Диаграмма 1</t>
  </si>
  <si>
    <t>В скобках приведены результаты ранжирования розничных цен от максимальной к минимальной среди рассматриваемых муниципальных образований округа</t>
  </si>
  <si>
    <t>Структура себестоимости производства 1 кг хлеба 1 сорта</t>
  </si>
  <si>
    <t>Структура себестоимости производства 1 кг молока жирностью 3,2%</t>
  </si>
  <si>
    <t xml:space="preserve">Розничные цены на хлеб 1 сорта, производимый предприятиями                                                                                         ХМАО-Югры, по состоянию на 01.02.2007 </t>
  </si>
  <si>
    <t>Таблица 2</t>
  </si>
  <si>
    <t xml:space="preserve">Розничные цены на молоко жирностью 3,2%, производимое предприятиями                                                                                                ХМАО-Югры, за период с 01.01.2006 по 01.02.2007 </t>
  </si>
  <si>
    <t xml:space="preserve">Розничные цены на молоко жирностью 3,2%, производимое предприятиями                                     ХМАО-Югры, по состоянию на 01.02.2007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</si>
</sst>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35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color indexed="48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.75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24"/>
      <name val="Arial Cyr"/>
      <family val="0"/>
    </font>
    <font>
      <sz val="22.25"/>
      <name val="Arial Cyr"/>
      <family val="0"/>
    </font>
    <font>
      <sz val="14.25"/>
      <name val="Arial Cyr"/>
      <family val="0"/>
    </font>
    <font>
      <b/>
      <sz val="14"/>
      <name val="Arial"/>
      <family val="2"/>
    </font>
    <font>
      <sz val="15"/>
      <name val="Arial Cyr"/>
      <family val="0"/>
    </font>
    <font>
      <sz val="10"/>
      <name val="Arial Cyr"/>
      <family val="0"/>
    </font>
    <font>
      <sz val="16.25"/>
      <name val="Arial Cyr"/>
      <family val="0"/>
    </font>
    <font>
      <sz val="9.5"/>
      <name val="Arial Cyr"/>
      <family val="0"/>
    </font>
    <font>
      <sz val="11.25"/>
      <name val="Arial Cyr"/>
      <family val="0"/>
    </font>
    <font>
      <sz val="10"/>
      <name val="Times New Roman"/>
      <family val="1"/>
    </font>
    <font>
      <i/>
      <sz val="9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.75"/>
      <name val="Times New Roman"/>
      <family val="1"/>
    </font>
    <font>
      <b/>
      <sz val="14"/>
      <name val="Times New Roman"/>
      <family val="1"/>
    </font>
    <font>
      <b/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72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172" fontId="7" fillId="0" borderId="1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2" fontId="9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7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172" fontId="28" fillId="2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72" fontId="28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172" fontId="30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30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Лист3!$A$22:$A$29</c:f>
              <c:strCache>
                <c:ptCount val="8"/>
                <c:pt idx="0">
                  <c:v>Нефтеюганск</c:v>
                </c:pt>
                <c:pt idx="1">
                  <c:v>Югорск</c:v>
                </c:pt>
                <c:pt idx="2">
                  <c:v>Мегион</c:v>
                </c:pt>
                <c:pt idx="3">
                  <c:v>Когалым</c:v>
                </c:pt>
                <c:pt idx="4">
                  <c:v>Сургут</c:v>
                </c:pt>
                <c:pt idx="5">
                  <c:v>Ханты-Мансийск</c:v>
                </c:pt>
                <c:pt idx="6">
                  <c:v>Нижневартовск</c:v>
                </c:pt>
                <c:pt idx="7">
                  <c:v>Урай</c:v>
                </c:pt>
              </c:strCache>
            </c:strRef>
          </c:cat>
          <c:val>
            <c:numRef>
              <c:f>Лист3!$B$22:$B$29</c:f>
              <c:numCache>
                <c:ptCount val="8"/>
                <c:pt idx="0">
                  <c:v>28.6</c:v>
                </c:pt>
                <c:pt idx="1">
                  <c:v>25</c:v>
                </c:pt>
                <c:pt idx="2">
                  <c:v>23</c:v>
                </c:pt>
                <c:pt idx="3">
                  <c:v>22.76</c:v>
                </c:pt>
                <c:pt idx="4">
                  <c:v>20.13</c:v>
                </c:pt>
                <c:pt idx="5">
                  <c:v>19.17</c:v>
                </c:pt>
                <c:pt idx="6">
                  <c:v>16.67</c:v>
                </c:pt>
                <c:pt idx="7">
                  <c:v>16.67</c:v>
                </c:pt>
              </c:numCache>
            </c:numRef>
          </c:val>
        </c:ser>
        <c:axId val="4177968"/>
        <c:axId val="37601713"/>
      </c:barChart>
      <c:catAx>
        <c:axId val="417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601713"/>
        <c:crosses val="autoZero"/>
        <c:auto val="1"/>
        <c:lblOffset val="100"/>
        <c:noMultiLvlLbl val="0"/>
      </c:catAx>
      <c:valAx>
        <c:axId val="37601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7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Лист3!$C$22:$C$29</c:f>
              <c:strCache>
                <c:ptCount val="8"/>
                <c:pt idx="0">
                  <c:v>г. Югорск</c:v>
                </c:pt>
                <c:pt idx="1">
                  <c:v>Советский район</c:v>
                </c:pt>
                <c:pt idx="2">
                  <c:v>г. Сургут</c:v>
                </c:pt>
                <c:pt idx="3">
                  <c:v>г. Белоярский</c:v>
                </c:pt>
                <c:pt idx="4">
                  <c:v>Нефтеюганский район</c:v>
                </c:pt>
                <c:pt idx="5">
                  <c:v>г. Урай</c:v>
                </c:pt>
                <c:pt idx="6">
                  <c:v>Ханты-Мансийский район</c:v>
                </c:pt>
                <c:pt idx="7">
                  <c:v>Кондинский район</c:v>
                </c:pt>
              </c:strCache>
            </c:strRef>
          </c:cat>
          <c:val>
            <c:numRef>
              <c:f>Лист3!$D$22:$D$29</c:f>
              <c:numCache>
                <c:ptCount val="8"/>
                <c:pt idx="0">
                  <c:v>27</c:v>
                </c:pt>
                <c:pt idx="1">
                  <c:v>25.94</c:v>
                </c:pt>
                <c:pt idx="2">
                  <c:v>25.5</c:v>
                </c:pt>
                <c:pt idx="3">
                  <c:v>25</c:v>
                </c:pt>
                <c:pt idx="4">
                  <c:v>23.66</c:v>
                </c:pt>
                <c:pt idx="5">
                  <c:v>21.15</c:v>
                </c:pt>
                <c:pt idx="6">
                  <c:v>20</c:v>
                </c:pt>
                <c:pt idx="7">
                  <c:v>17.33</c:v>
                </c:pt>
              </c:numCache>
            </c:numRef>
          </c:val>
        </c:ser>
        <c:axId val="2871098"/>
        <c:axId val="25839883"/>
      </c:barChart>
      <c:catAx>
        <c:axId val="28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5839883"/>
        <c:crosses val="autoZero"/>
        <c:auto val="1"/>
        <c:lblOffset val="100"/>
        <c:noMultiLvlLbl val="0"/>
      </c:catAx>
      <c:valAx>
        <c:axId val="25839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871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 среднем по рассматриваемым территориям                               ХМАО-Югры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2395"/>
          <c:w val="0.692"/>
          <c:h val="0.637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Транспортно-заготовитель-ные расходы; 4,5%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Топливо, электроэне-ргия; 3,3%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Общехозяйст-венные расходы; 16,6%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Лист3!$A$3:$A$9</c:f>
              <c:strCache>
                <c:ptCount val="7"/>
                <c:pt idx="0">
                  <c:v>Сырье</c:v>
                </c:pt>
                <c:pt idx="1">
                  <c:v>Транспортно-заготовительные расходы</c:v>
                </c:pt>
                <c:pt idx="2">
                  <c:v>Заработная плата</c:v>
                </c:pt>
                <c:pt idx="3">
                  <c:v>Топливо, электроэнергия</c:v>
                </c:pt>
                <c:pt idx="4">
                  <c:v>Амортизационные отчисления</c:v>
                </c:pt>
                <c:pt idx="5">
                  <c:v>Общехозяйственные расходы</c:v>
                </c:pt>
                <c:pt idx="6">
                  <c:v>Прочие расходы</c:v>
                </c:pt>
              </c:strCache>
            </c:strRef>
          </c:cat>
          <c:val>
            <c:numRef>
              <c:f>Лист3!$B$3:$B$9</c:f>
              <c:numCache>
                <c:ptCount val="7"/>
                <c:pt idx="0">
                  <c:v>0.327</c:v>
                </c:pt>
                <c:pt idx="1">
                  <c:v>0.0445</c:v>
                </c:pt>
                <c:pt idx="2">
                  <c:v>0.244</c:v>
                </c:pt>
                <c:pt idx="3">
                  <c:v>0.0327</c:v>
                </c:pt>
                <c:pt idx="4">
                  <c:v>0.0264</c:v>
                </c:pt>
                <c:pt idx="5">
                  <c:v>0.1656</c:v>
                </c:pt>
                <c:pt idx="6">
                  <c:v>0.16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 городу Сургуту (СГМУП "Сургутский хлебозавод")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23325"/>
          <c:w val="0.624"/>
          <c:h val="0.599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Топливо, электроэнергия; 6,4%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Амортизацион-ные отчисления; 8,1%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Общехозяйствен-ные расходы; 24,4%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Лист3!$C$3:$C$9</c:f>
              <c:strCache>
                <c:ptCount val="7"/>
                <c:pt idx="0">
                  <c:v>Сырье</c:v>
                </c:pt>
                <c:pt idx="1">
                  <c:v>Транспортно-заготовительные расходы</c:v>
                </c:pt>
                <c:pt idx="2">
                  <c:v>Заработная плата</c:v>
                </c:pt>
                <c:pt idx="3">
                  <c:v>Топливо, электроэнергия</c:v>
                </c:pt>
                <c:pt idx="4">
                  <c:v>Амортизационные отчисления</c:v>
                </c:pt>
                <c:pt idx="5">
                  <c:v>Общехозяйственные расходы</c:v>
                </c:pt>
                <c:pt idx="6">
                  <c:v>Прочие расходы</c:v>
                </c:pt>
              </c:strCache>
            </c:strRef>
          </c:cat>
          <c:val>
            <c:numRef>
              <c:f>Лист3!$D$3:$D$9</c:f>
              <c:numCache>
                <c:ptCount val="7"/>
                <c:pt idx="0">
                  <c:v>0.441</c:v>
                </c:pt>
                <c:pt idx="1">
                  <c:v>0.059</c:v>
                </c:pt>
                <c:pt idx="2">
                  <c:v>0.103</c:v>
                </c:pt>
                <c:pt idx="3">
                  <c:v>0.064</c:v>
                </c:pt>
                <c:pt idx="4">
                  <c:v>0.081</c:v>
                </c:pt>
                <c:pt idx="5">
                  <c:v>0.244</c:v>
                </c:pt>
                <c:pt idx="6">
                  <c:v>0.008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в среднем по рассматриваемым территориям ХМАО-Югры</a:t>
            </a:r>
          </a:p>
        </c:rich>
      </c:tx>
      <c:layout>
        <c:manualLayout>
          <c:xMode val="factor"/>
          <c:yMode val="factor"/>
          <c:x val="-0.008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27175"/>
          <c:w val="0.7495"/>
          <c:h val="0.61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Вспомогатель-ные материалы; 14,0%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Топливо, электроэнер-гия; 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Амортизацион-ные отчисления; 8,6%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Общехозяйст-венные расходы; 8,5%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Лист3!$A$12:$A$19</c:f>
              <c:strCache>
                <c:ptCount val="8"/>
                <c:pt idx="0">
                  <c:v>Сырье</c:v>
                </c:pt>
                <c:pt idx="1">
                  <c:v>Транспортные расходы</c:v>
                </c:pt>
                <c:pt idx="2">
                  <c:v>Вспомогательные материалы</c:v>
                </c:pt>
                <c:pt idx="3">
                  <c:v>Топливо, электроэнергия</c:v>
                </c:pt>
                <c:pt idx="4">
                  <c:v>Заработная плата</c:v>
                </c:pt>
                <c:pt idx="5">
                  <c:v>Амортизационные отчисления</c:v>
                </c:pt>
                <c:pt idx="6">
                  <c:v>Общехозяйственные расходы</c:v>
                </c:pt>
                <c:pt idx="7">
                  <c:v>Прочие расходы</c:v>
                </c:pt>
              </c:strCache>
            </c:strRef>
          </c:cat>
          <c:val>
            <c:numRef>
              <c:f>Лист3!$B$12:$B$19</c:f>
              <c:numCache>
                <c:ptCount val="8"/>
                <c:pt idx="0">
                  <c:v>0.348</c:v>
                </c:pt>
                <c:pt idx="1">
                  <c:v>0.031</c:v>
                </c:pt>
                <c:pt idx="2">
                  <c:v>0.14</c:v>
                </c:pt>
                <c:pt idx="3">
                  <c:v>0.036</c:v>
                </c:pt>
                <c:pt idx="4">
                  <c:v>0.135</c:v>
                </c:pt>
                <c:pt idx="5">
                  <c:v>0.086</c:v>
                </c:pt>
                <c:pt idx="6">
                  <c:v>0.085</c:v>
                </c:pt>
                <c:pt idx="7">
                  <c:v>0.139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по городу Сургуту (ОАО "Сургутский городской молочный завод")</a:t>
            </a:r>
          </a:p>
        </c:rich>
      </c:tx>
      <c:layout>
        <c:manualLayout>
          <c:xMode val="factor"/>
          <c:yMode val="factor"/>
          <c:x val="0.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845"/>
          <c:w val="0.68875"/>
          <c:h val="0.627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Лист3!$C$12:$C$18</c:f>
              <c:strCache>
                <c:ptCount val="7"/>
                <c:pt idx="0">
                  <c:v>Сырье</c:v>
                </c:pt>
                <c:pt idx="1">
                  <c:v>Вспомогательные материалы</c:v>
                </c:pt>
                <c:pt idx="2">
                  <c:v>Топливо, электроэнергия</c:v>
                </c:pt>
                <c:pt idx="3">
                  <c:v>Заработная плата</c:v>
                </c:pt>
                <c:pt idx="4">
                  <c:v>Амортизационные отчисления</c:v>
                </c:pt>
                <c:pt idx="5">
                  <c:v>Общехозяйственные расходы</c:v>
                </c:pt>
                <c:pt idx="6">
                  <c:v>Прочие расходы</c:v>
                </c:pt>
              </c:strCache>
            </c:strRef>
          </c:cat>
          <c:val>
            <c:numRef>
              <c:f>Лист3!$D$12:$D$18</c:f>
              <c:numCache>
                <c:ptCount val="7"/>
                <c:pt idx="0">
                  <c:v>0.379</c:v>
                </c:pt>
                <c:pt idx="1">
                  <c:v>0.195</c:v>
                </c:pt>
                <c:pt idx="2">
                  <c:v>0.055</c:v>
                </c:pt>
                <c:pt idx="3">
                  <c:v>0.103</c:v>
                </c:pt>
                <c:pt idx="4">
                  <c:v>0.008</c:v>
                </c:pt>
                <c:pt idx="5">
                  <c:v>0.233</c:v>
                </c:pt>
                <c:pt idx="6">
                  <c:v>0.029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28575</xdr:rowOff>
    </xdr:from>
    <xdr:to>
      <xdr:col>5</xdr:col>
      <xdr:colOff>9525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9050" y="4305300"/>
        <a:ext cx="53340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76200</xdr:colOff>
      <xdr:row>15</xdr:row>
      <xdr:rowOff>323850</xdr:rowOff>
    </xdr:from>
    <xdr:ext cx="723900" cy="323850"/>
    <xdr:sp>
      <xdr:nvSpPr>
        <xdr:cNvPr id="2" name="TextBox 2"/>
        <xdr:cNvSpPr txBox="1">
          <a:spLocks noChangeArrowheads="1"/>
        </xdr:cNvSpPr>
      </xdr:nvSpPr>
      <xdr:spPr>
        <a:xfrm>
          <a:off x="428625" y="4191000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руб. за 1 кг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5</xdr:col>
      <xdr:colOff>9525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4410075"/>
        <a:ext cx="577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76200</xdr:colOff>
      <xdr:row>16</xdr:row>
      <xdr:rowOff>38100</xdr:rowOff>
    </xdr:from>
    <xdr:ext cx="838200" cy="333375"/>
    <xdr:sp>
      <xdr:nvSpPr>
        <xdr:cNvPr id="2" name="TextBox 2"/>
        <xdr:cNvSpPr txBox="1">
          <a:spLocks noChangeArrowheads="1"/>
        </xdr:cNvSpPr>
      </xdr:nvSpPr>
      <xdr:spPr>
        <a:xfrm>
          <a:off x="428625" y="4257675"/>
          <a:ext cx="838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руб. за литр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85725</xdr:rowOff>
    </xdr:from>
    <xdr:to>
      <xdr:col>7</xdr:col>
      <xdr:colOff>371475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9525" y="638175"/>
        <a:ext cx="46291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3</xdr:row>
      <xdr:rowOff>76200</xdr:rowOff>
    </xdr:from>
    <xdr:to>
      <xdr:col>16</xdr:col>
      <xdr:colOff>9525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4638675" y="628650"/>
        <a:ext cx="51244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228600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561975"/>
        <a:ext cx="4495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3</xdr:row>
      <xdr:rowOff>19050</xdr:rowOff>
    </xdr:from>
    <xdr:to>
      <xdr:col>15</xdr:col>
      <xdr:colOff>285750</xdr:colOff>
      <xdr:row>36</xdr:row>
      <xdr:rowOff>114300</xdr:rowOff>
    </xdr:to>
    <xdr:graphicFrame>
      <xdr:nvGraphicFramePr>
        <xdr:cNvPr id="2" name="Chart 3"/>
        <xdr:cNvGraphicFramePr/>
      </xdr:nvGraphicFramePr>
      <xdr:xfrm>
        <a:off x="4505325" y="581025"/>
        <a:ext cx="49244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workbookViewId="0" topLeftCell="A1">
      <selection activeCell="A15" sqref="A15"/>
    </sheetView>
  </sheetViews>
  <sheetFormatPr defaultColWidth="9.140625" defaultRowHeight="12.75"/>
  <cols>
    <col min="1" max="1" width="5.28125" style="0" customWidth="1"/>
    <col min="2" max="2" width="20.8515625" style="0" customWidth="1"/>
    <col min="3" max="4" width="18.7109375" style="0" customWidth="1"/>
    <col min="5" max="5" width="16.57421875" style="0" customWidth="1"/>
  </cols>
  <sheetData>
    <row r="1" ht="12.75">
      <c r="E1" s="51" t="s">
        <v>90</v>
      </c>
    </row>
    <row r="2" spans="1:5" ht="36.75" customHeight="1">
      <c r="A2" s="103" t="s">
        <v>112</v>
      </c>
      <c r="B2" s="103"/>
      <c r="C2" s="103"/>
      <c r="D2" s="103"/>
      <c r="E2" s="103"/>
    </row>
    <row r="4" spans="1:7" ht="26.25" customHeight="1">
      <c r="A4" s="104" t="s">
        <v>0</v>
      </c>
      <c r="B4" s="104" t="s">
        <v>1</v>
      </c>
      <c r="C4" s="105" t="s">
        <v>2</v>
      </c>
      <c r="D4" s="106"/>
      <c r="E4" s="104" t="s">
        <v>5</v>
      </c>
      <c r="F4" s="2"/>
      <c r="G4" s="2"/>
    </row>
    <row r="5" spans="1:7" ht="26.25" customHeight="1">
      <c r="A5" s="104"/>
      <c r="B5" s="104"/>
      <c r="C5" s="6" t="s">
        <v>3</v>
      </c>
      <c r="D5" s="6" t="s">
        <v>89</v>
      </c>
      <c r="E5" s="104"/>
      <c r="F5" s="2"/>
      <c r="G5" s="2"/>
    </row>
    <row r="6" spans="1:7" ht="18.75" customHeight="1">
      <c r="A6" s="6" t="s">
        <v>6</v>
      </c>
      <c r="B6" s="7" t="s">
        <v>12</v>
      </c>
      <c r="C6" s="8" t="s">
        <v>74</v>
      </c>
      <c r="D6" s="8" t="s">
        <v>82</v>
      </c>
      <c r="E6" s="9">
        <v>130</v>
      </c>
      <c r="F6" s="2"/>
      <c r="G6" s="2"/>
    </row>
    <row r="7" spans="1:7" ht="18.75" customHeight="1">
      <c r="A7" s="6" t="s">
        <v>7</v>
      </c>
      <c r="B7" s="7" t="s">
        <v>13</v>
      </c>
      <c r="C7" s="8" t="s">
        <v>75</v>
      </c>
      <c r="D7" s="8" t="s">
        <v>83</v>
      </c>
      <c r="E7" s="9">
        <v>107.2</v>
      </c>
      <c r="F7" s="2"/>
      <c r="G7" s="2"/>
    </row>
    <row r="8" spans="1:5" ht="18.75" customHeight="1">
      <c r="A8" s="10" t="s">
        <v>8</v>
      </c>
      <c r="B8" s="11" t="s">
        <v>14</v>
      </c>
      <c r="C8" s="12" t="s">
        <v>76</v>
      </c>
      <c r="D8" s="12" t="s">
        <v>84</v>
      </c>
      <c r="E8" s="9">
        <v>100</v>
      </c>
    </row>
    <row r="9" spans="1:5" ht="18.75" customHeight="1">
      <c r="A9" s="10" t="s">
        <v>9</v>
      </c>
      <c r="B9" s="11" t="s">
        <v>15</v>
      </c>
      <c r="C9" s="12" t="s">
        <v>77</v>
      </c>
      <c r="D9" s="12" t="s">
        <v>85</v>
      </c>
      <c r="E9" s="9">
        <v>122.6</v>
      </c>
    </row>
    <row r="10" spans="1:5" ht="18.75" customHeight="1">
      <c r="A10" s="10" t="s">
        <v>10</v>
      </c>
      <c r="B10" s="11" t="s">
        <v>16</v>
      </c>
      <c r="C10" s="12" t="s">
        <v>78</v>
      </c>
      <c r="D10" s="12" t="s">
        <v>86</v>
      </c>
      <c r="E10" s="9">
        <v>107.1</v>
      </c>
    </row>
    <row r="11" spans="1:5" ht="18.75" customHeight="1">
      <c r="A11" s="10" t="s">
        <v>11</v>
      </c>
      <c r="B11" s="11" t="s">
        <v>17</v>
      </c>
      <c r="C11" s="12" t="s">
        <v>79</v>
      </c>
      <c r="D11" s="12" t="s">
        <v>87</v>
      </c>
      <c r="E11" s="9">
        <v>100.9</v>
      </c>
    </row>
    <row r="12" spans="1:5" ht="18.75" customHeight="1">
      <c r="A12" s="10" t="s">
        <v>20</v>
      </c>
      <c r="B12" s="11" t="s">
        <v>18</v>
      </c>
      <c r="C12" s="12" t="s">
        <v>80</v>
      </c>
      <c r="D12" s="12" t="s">
        <v>88</v>
      </c>
      <c r="E12" s="9">
        <v>90.9</v>
      </c>
    </row>
    <row r="13" spans="1:5" ht="18.75" customHeight="1">
      <c r="A13" s="10" t="s">
        <v>21</v>
      </c>
      <c r="B13" s="11" t="s">
        <v>19</v>
      </c>
      <c r="C13" s="12" t="s">
        <v>81</v>
      </c>
      <c r="D13" s="12" t="s">
        <v>81</v>
      </c>
      <c r="E13" s="9">
        <v>100</v>
      </c>
    </row>
    <row r="14" spans="1:5" ht="27.75" customHeight="1">
      <c r="A14" s="102" t="s">
        <v>117</v>
      </c>
      <c r="B14" s="102"/>
      <c r="C14" s="102"/>
      <c r="D14" s="102"/>
      <c r="E14" s="102"/>
    </row>
    <row r="15" spans="1:5" ht="12" customHeight="1">
      <c r="A15" s="76"/>
      <c r="B15" s="76"/>
      <c r="C15" s="76"/>
      <c r="D15" s="76"/>
      <c r="E15" s="76"/>
    </row>
    <row r="16" spans="1:5" ht="32.25" customHeight="1">
      <c r="A16" s="103" t="s">
        <v>120</v>
      </c>
      <c r="B16" s="103"/>
      <c r="C16" s="103"/>
      <c r="D16" s="103"/>
      <c r="E16" s="103"/>
    </row>
    <row r="17" spans="1:5" ht="27.75" customHeight="1">
      <c r="A17" s="76"/>
      <c r="B17" s="76"/>
      <c r="C17" s="76"/>
      <c r="D17" s="76"/>
      <c r="E17" s="76"/>
    </row>
    <row r="18" spans="1:5" ht="27.75" customHeight="1">
      <c r="A18" s="76"/>
      <c r="B18" s="76"/>
      <c r="C18" s="76"/>
      <c r="D18" s="76"/>
      <c r="E18" s="76"/>
    </row>
    <row r="19" spans="1:5" ht="27.75" customHeight="1">
      <c r="A19" s="76"/>
      <c r="B19" s="76"/>
      <c r="C19" s="76"/>
      <c r="D19" s="76"/>
      <c r="E19" s="76"/>
    </row>
    <row r="20" spans="1:5" ht="27.75" customHeight="1">
      <c r="A20" s="76"/>
      <c r="B20" s="76"/>
      <c r="C20" s="76"/>
      <c r="D20" s="76"/>
      <c r="E20" s="76"/>
    </row>
    <row r="21" spans="1:5" ht="27.75" customHeight="1">
      <c r="A21" s="76"/>
      <c r="B21" s="76"/>
      <c r="C21" s="76"/>
      <c r="D21" s="76"/>
      <c r="E21" s="76"/>
    </row>
    <row r="22" spans="1:5" ht="27.75" customHeight="1">
      <c r="A22" s="76"/>
      <c r="B22" s="76"/>
      <c r="C22" s="76"/>
      <c r="D22" s="76"/>
      <c r="E22" s="76"/>
    </row>
    <row r="23" spans="1:5" ht="27.75" customHeight="1">
      <c r="A23" s="76"/>
      <c r="B23" s="76"/>
      <c r="C23" s="76"/>
      <c r="D23" s="76"/>
      <c r="E23" s="76"/>
    </row>
    <row r="24" spans="1:5" ht="27.75" customHeight="1">
      <c r="A24" s="76"/>
      <c r="B24" s="76"/>
      <c r="C24" s="76"/>
      <c r="D24" s="76"/>
      <c r="E24" s="76"/>
    </row>
    <row r="25" spans="1:5" ht="27.75" customHeight="1">
      <c r="A25" s="76"/>
      <c r="B25" s="76"/>
      <c r="C25" s="76"/>
      <c r="D25" s="76"/>
      <c r="E25" s="76"/>
    </row>
    <row r="26" spans="1:5" ht="27.75" customHeight="1">
      <c r="A26" s="76"/>
      <c r="B26" s="76"/>
      <c r="C26" s="76"/>
      <c r="D26" s="76"/>
      <c r="E26" s="76"/>
    </row>
    <row r="27" spans="1:5" ht="27.75" customHeight="1">
      <c r="A27" s="76"/>
      <c r="B27" s="76"/>
      <c r="C27" s="76"/>
      <c r="D27" s="76"/>
      <c r="E27" s="76"/>
    </row>
    <row r="28" spans="1:5" ht="27.75" customHeight="1">
      <c r="A28" s="76"/>
      <c r="B28" s="76"/>
      <c r="C28" s="76"/>
      <c r="D28" s="76"/>
      <c r="E28" s="76"/>
    </row>
    <row r="29" spans="1:5" ht="27.75" customHeight="1">
      <c r="A29" s="76"/>
      <c r="B29" s="76"/>
      <c r="C29" s="76"/>
      <c r="D29" s="76"/>
      <c r="E29" s="76"/>
    </row>
    <row r="34" ht="12.75">
      <c r="B34" t="s">
        <v>107</v>
      </c>
    </row>
    <row r="35" ht="12.75">
      <c r="B35" s="73">
        <v>522254</v>
      </c>
    </row>
  </sheetData>
  <mergeCells count="7">
    <mergeCell ref="A14:E14"/>
    <mergeCell ref="A16:E16"/>
    <mergeCell ref="A2:E2"/>
    <mergeCell ref="A4:A5"/>
    <mergeCell ref="C4:D4"/>
    <mergeCell ref="E4:E5"/>
    <mergeCell ref="B4:B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0" zoomScaleSheetLayoutView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" sqref="C11"/>
    </sheetView>
  </sheetViews>
  <sheetFormatPr defaultColWidth="9.140625" defaultRowHeight="12.75"/>
  <cols>
    <col min="1" max="1" width="4.8515625" style="53" customWidth="1"/>
    <col min="2" max="2" width="26.7109375" style="53" customWidth="1"/>
    <col min="3" max="10" width="14.421875" style="53" customWidth="1"/>
    <col min="11" max="16384" width="9.140625" style="53" customWidth="1"/>
  </cols>
  <sheetData>
    <row r="1" ht="15">
      <c r="J1" s="72" t="s">
        <v>121</v>
      </c>
    </row>
    <row r="2" spans="1:10" ht="18.75">
      <c r="A2" s="107" t="s">
        <v>106</v>
      </c>
      <c r="B2" s="107"/>
      <c r="C2" s="107"/>
      <c r="D2" s="107"/>
      <c r="E2" s="107"/>
      <c r="F2" s="107"/>
      <c r="G2" s="107"/>
      <c r="H2" s="107"/>
      <c r="I2" s="107"/>
      <c r="J2" s="107"/>
    </row>
    <row r="3" ht="15">
      <c r="J3" s="72" t="s">
        <v>109</v>
      </c>
    </row>
    <row r="4" spans="1:10" ht="30">
      <c r="A4" s="54" t="s">
        <v>0</v>
      </c>
      <c r="B4" s="54" t="s">
        <v>22</v>
      </c>
      <c r="C4" s="54" t="s">
        <v>12</v>
      </c>
      <c r="D4" s="54" t="s">
        <v>13</v>
      </c>
      <c r="E4" s="54" t="s">
        <v>14</v>
      </c>
      <c r="F4" s="54" t="s">
        <v>15</v>
      </c>
      <c r="G4" s="54" t="s">
        <v>16</v>
      </c>
      <c r="H4" s="54" t="s">
        <v>17</v>
      </c>
      <c r="I4" s="54" t="s">
        <v>18</v>
      </c>
      <c r="J4" s="54" t="s">
        <v>19</v>
      </c>
    </row>
    <row r="5" spans="1:10" ht="27" customHeight="1">
      <c r="A5" s="54" t="s">
        <v>6</v>
      </c>
      <c r="B5" s="55" t="s">
        <v>23</v>
      </c>
      <c r="C5" s="54">
        <v>5.59</v>
      </c>
      <c r="D5" s="54">
        <v>5.76</v>
      </c>
      <c r="E5" s="54">
        <v>7.54</v>
      </c>
      <c r="F5" s="54">
        <v>7.28</v>
      </c>
      <c r="G5" s="54">
        <v>5.73</v>
      </c>
      <c r="H5" s="54">
        <v>5.82</v>
      </c>
      <c r="I5" s="54">
        <v>4.13</v>
      </c>
      <c r="J5" s="56">
        <v>6.9</v>
      </c>
    </row>
    <row r="6" spans="1:10" s="52" customFormat="1" ht="18" customHeight="1">
      <c r="A6" s="63"/>
      <c r="B6" s="64" t="s">
        <v>24</v>
      </c>
      <c r="C6" s="65">
        <f>C5/C17*100</f>
        <v>28.17540322580645</v>
      </c>
      <c r="D6" s="65">
        <f aca="true" t="shared" si="0" ref="D6:J6">D5/D17*100</f>
        <v>20.374955783516093</v>
      </c>
      <c r="E6" s="65">
        <f t="shared" si="0"/>
        <v>35.78547698149028</v>
      </c>
      <c r="F6" s="65">
        <f t="shared" si="0"/>
        <v>49.45652173913043</v>
      </c>
      <c r="G6" s="65">
        <f t="shared" si="0"/>
        <v>44.083705185413145</v>
      </c>
      <c r="H6" s="65">
        <f t="shared" si="0"/>
        <v>42.762674504041144</v>
      </c>
      <c r="I6" s="65">
        <f t="shared" si="0"/>
        <v>25.244498777506113</v>
      </c>
      <c r="J6" s="65">
        <f t="shared" si="0"/>
        <v>30.94170403587444</v>
      </c>
    </row>
    <row r="7" spans="1:10" ht="27" customHeight="1">
      <c r="A7" s="54" t="s">
        <v>7</v>
      </c>
      <c r="B7" s="55" t="s">
        <v>25</v>
      </c>
      <c r="C7" s="57"/>
      <c r="D7" s="57">
        <v>7.21</v>
      </c>
      <c r="E7" s="57">
        <v>6.82</v>
      </c>
      <c r="F7" s="57">
        <v>7.8</v>
      </c>
      <c r="G7" s="57">
        <v>7.5</v>
      </c>
      <c r="H7" s="57">
        <v>8.25</v>
      </c>
      <c r="I7" s="57">
        <v>5.4</v>
      </c>
      <c r="J7" s="58">
        <v>6.18</v>
      </c>
    </row>
    <row r="8" spans="1:10" ht="27" customHeight="1">
      <c r="A8" s="54" t="s">
        <v>8</v>
      </c>
      <c r="B8" s="55" t="s">
        <v>26</v>
      </c>
      <c r="C8" s="57"/>
      <c r="D8" s="57">
        <v>1.6</v>
      </c>
      <c r="E8" s="57">
        <v>0.79</v>
      </c>
      <c r="F8" s="57">
        <v>0.41</v>
      </c>
      <c r="G8" s="57">
        <v>0.77</v>
      </c>
      <c r="H8" s="57">
        <v>1.47</v>
      </c>
      <c r="I8" s="57">
        <v>0.68</v>
      </c>
      <c r="J8" s="58">
        <v>0.92</v>
      </c>
    </row>
    <row r="9" spans="1:10" ht="27" customHeight="1">
      <c r="A9" s="56" t="s">
        <v>9</v>
      </c>
      <c r="B9" s="55" t="s">
        <v>27</v>
      </c>
      <c r="C9" s="58"/>
      <c r="D9" s="58"/>
      <c r="E9" s="58">
        <v>0.08</v>
      </c>
      <c r="F9" s="58"/>
      <c r="G9" s="58">
        <v>0.088</v>
      </c>
      <c r="H9" s="58">
        <v>0.05</v>
      </c>
      <c r="I9" s="58">
        <v>0.23</v>
      </c>
      <c r="J9" s="58">
        <v>0.07</v>
      </c>
    </row>
    <row r="10" spans="1:10" ht="27" customHeight="1">
      <c r="A10" s="56" t="s">
        <v>10</v>
      </c>
      <c r="B10" s="55" t="s">
        <v>28</v>
      </c>
      <c r="C10" s="58"/>
      <c r="D10" s="58">
        <v>1.26</v>
      </c>
      <c r="E10" s="58">
        <v>0.68</v>
      </c>
      <c r="F10" s="58">
        <v>0.98</v>
      </c>
      <c r="G10" s="58">
        <v>0.74</v>
      </c>
      <c r="H10" s="58">
        <v>0.28</v>
      </c>
      <c r="I10" s="58">
        <v>0.22</v>
      </c>
      <c r="J10" s="58">
        <v>0.2</v>
      </c>
    </row>
    <row r="11" spans="1:10" ht="27" customHeight="1">
      <c r="A11" s="56" t="s">
        <v>11</v>
      </c>
      <c r="B11" s="55" t="s">
        <v>29</v>
      </c>
      <c r="C11" s="58">
        <v>1.12</v>
      </c>
      <c r="D11" s="58">
        <v>0.14</v>
      </c>
      <c r="E11" s="58">
        <v>0.31</v>
      </c>
      <c r="F11" s="58">
        <v>0.24</v>
      </c>
      <c r="G11" s="58">
        <v>1.05</v>
      </c>
      <c r="H11" s="58">
        <v>0.33</v>
      </c>
      <c r="I11" s="58">
        <v>0.33</v>
      </c>
      <c r="J11" s="58">
        <v>0.46</v>
      </c>
    </row>
    <row r="12" spans="1:10" ht="44.25" customHeight="1">
      <c r="A12" s="56" t="s">
        <v>20</v>
      </c>
      <c r="B12" s="55" t="s">
        <v>30</v>
      </c>
      <c r="C12" s="58">
        <v>3.21</v>
      </c>
      <c r="D12" s="58">
        <v>11.99</v>
      </c>
      <c r="E12" s="58">
        <v>7.93</v>
      </c>
      <c r="F12" s="58">
        <v>4.3</v>
      </c>
      <c r="G12" s="58">
        <v>1.34</v>
      </c>
      <c r="H12" s="58">
        <v>2.94</v>
      </c>
      <c r="I12" s="58">
        <v>2.52</v>
      </c>
      <c r="J12" s="58">
        <v>2.1</v>
      </c>
    </row>
    <row r="13" spans="1:10" s="52" customFormat="1" ht="18" customHeight="1">
      <c r="A13" s="66"/>
      <c r="B13" s="64" t="s">
        <v>24</v>
      </c>
      <c r="C13" s="67">
        <f>C12/C17*100</f>
        <v>16.179435483870968</v>
      </c>
      <c r="D13" s="67">
        <f aca="true" t="shared" si="1" ref="D13:J13">D12/D17*100</f>
        <v>42.4124513618677</v>
      </c>
      <c r="E13" s="67">
        <f t="shared" si="1"/>
        <v>37.63644992880874</v>
      </c>
      <c r="F13" s="67">
        <f t="shared" si="1"/>
        <v>29.21195652173913</v>
      </c>
      <c r="G13" s="67">
        <f t="shared" si="1"/>
        <v>10.309278350515465</v>
      </c>
      <c r="H13" s="67">
        <f t="shared" si="1"/>
        <v>21.601763409257895</v>
      </c>
      <c r="I13" s="67">
        <f t="shared" si="1"/>
        <v>15.403422982885088</v>
      </c>
      <c r="J13" s="67">
        <f t="shared" si="1"/>
        <v>9.417040358744394</v>
      </c>
    </row>
    <row r="14" spans="1:10" ht="27" customHeight="1">
      <c r="A14" s="56" t="s">
        <v>21</v>
      </c>
      <c r="B14" s="55" t="s">
        <v>31</v>
      </c>
      <c r="C14" s="58">
        <v>4.95</v>
      </c>
      <c r="D14" s="58">
        <v>3.62</v>
      </c>
      <c r="E14" s="58">
        <v>3.18</v>
      </c>
      <c r="F14" s="58">
        <v>0.31</v>
      </c>
      <c r="G14" s="58">
        <v>0.11</v>
      </c>
      <c r="H14" s="58">
        <v>1.47</v>
      </c>
      <c r="I14" s="58">
        <v>6.55</v>
      </c>
      <c r="J14" s="58">
        <v>3.7</v>
      </c>
    </row>
    <row r="15" spans="1:10" s="52" customFormat="1" ht="18" customHeight="1">
      <c r="A15" s="66"/>
      <c r="B15" s="64" t="s">
        <v>24</v>
      </c>
      <c r="C15" s="67">
        <f>C14/C17*100</f>
        <v>24.94959677419355</v>
      </c>
      <c r="D15" s="67">
        <f aca="true" t="shared" si="2" ref="D15:J15">D14/D17*100</f>
        <v>12.80509373894588</v>
      </c>
      <c r="E15" s="67">
        <f t="shared" si="2"/>
        <v>15.092548647365925</v>
      </c>
      <c r="F15" s="67">
        <f t="shared" si="2"/>
        <v>2.1059782608695654</v>
      </c>
      <c r="G15" s="67">
        <f t="shared" si="2"/>
        <v>0.8462840436990307</v>
      </c>
      <c r="H15" s="67">
        <f t="shared" si="2"/>
        <v>10.800881704628948</v>
      </c>
      <c r="I15" s="67">
        <f t="shared" si="2"/>
        <v>40.03667481662592</v>
      </c>
      <c r="J15" s="67">
        <f t="shared" si="2"/>
        <v>16.591928251121075</v>
      </c>
    </row>
    <row r="16" spans="1:10" ht="27" customHeight="1">
      <c r="A16" s="56" t="s">
        <v>39</v>
      </c>
      <c r="B16" s="55" t="s">
        <v>32</v>
      </c>
      <c r="C16" s="58">
        <v>4.97</v>
      </c>
      <c r="D16" s="58">
        <v>3.9</v>
      </c>
      <c r="E16" s="58">
        <v>0.56</v>
      </c>
      <c r="F16" s="58">
        <v>1.2</v>
      </c>
      <c r="G16" s="58">
        <v>3.17</v>
      </c>
      <c r="H16" s="58">
        <v>1.25</v>
      </c>
      <c r="I16" s="58">
        <v>1.7</v>
      </c>
      <c r="J16" s="58">
        <v>7.95</v>
      </c>
    </row>
    <row r="17" spans="1:10" ht="27" customHeight="1">
      <c r="A17" s="59" t="s">
        <v>40</v>
      </c>
      <c r="B17" s="60" t="s">
        <v>33</v>
      </c>
      <c r="C17" s="61">
        <f>C5+C8+C9+C10+C11+C12+C14+C16</f>
        <v>19.84</v>
      </c>
      <c r="D17" s="61">
        <f aca="true" t="shared" si="3" ref="D17:J17">D5+D8+D9+D10+D11+D12+D14+D16</f>
        <v>28.27</v>
      </c>
      <c r="E17" s="61">
        <f t="shared" si="3"/>
        <v>21.069999999999997</v>
      </c>
      <c r="F17" s="61">
        <f t="shared" si="3"/>
        <v>14.72</v>
      </c>
      <c r="G17" s="61">
        <f t="shared" si="3"/>
        <v>12.998</v>
      </c>
      <c r="H17" s="61">
        <f t="shared" si="3"/>
        <v>13.610000000000001</v>
      </c>
      <c r="I17" s="61">
        <f t="shared" si="3"/>
        <v>16.36</v>
      </c>
      <c r="J17" s="61">
        <f t="shared" si="3"/>
        <v>22.3</v>
      </c>
    </row>
    <row r="18" spans="1:10" ht="27" customHeight="1">
      <c r="A18" s="56" t="s">
        <v>41</v>
      </c>
      <c r="B18" s="55" t="s">
        <v>34</v>
      </c>
      <c r="C18" s="58">
        <v>0.16</v>
      </c>
      <c r="D18" s="58">
        <v>-9.86</v>
      </c>
      <c r="E18" s="58">
        <v>-0.67</v>
      </c>
      <c r="F18" s="58">
        <v>2.1</v>
      </c>
      <c r="G18" s="58">
        <v>2.25</v>
      </c>
      <c r="H18" s="58">
        <v>0.07</v>
      </c>
      <c r="I18" s="58">
        <v>0.31</v>
      </c>
      <c r="J18" s="58"/>
    </row>
    <row r="19" spans="1:10" ht="18" customHeight="1">
      <c r="A19" s="68" t="s">
        <v>42</v>
      </c>
      <c r="B19" s="69" t="s">
        <v>35</v>
      </c>
      <c r="C19" s="70">
        <f>C18/C17*100</f>
        <v>0.8064516129032258</v>
      </c>
      <c r="D19" s="70"/>
      <c r="E19" s="70"/>
      <c r="F19" s="70">
        <f>F18/F17*100</f>
        <v>14.266304347826086</v>
      </c>
      <c r="G19" s="70">
        <f>G18/G17*100</f>
        <v>17.310355439298355</v>
      </c>
      <c r="H19" s="70">
        <f>H18/H17*100</f>
        <v>0.5143277002204262</v>
      </c>
      <c r="I19" s="70">
        <f>I18/I17*100</f>
        <v>1.8948655256723717</v>
      </c>
      <c r="J19" s="70"/>
    </row>
    <row r="20" spans="1:10" ht="27" customHeight="1">
      <c r="A20" s="59" t="s">
        <v>43</v>
      </c>
      <c r="B20" s="60" t="s">
        <v>36</v>
      </c>
      <c r="C20" s="61">
        <f>(C17+C18)*1.1</f>
        <v>22</v>
      </c>
      <c r="D20" s="61">
        <v>19.23</v>
      </c>
      <c r="E20" s="61">
        <f>(E17+E18)*1.1</f>
        <v>22.439999999999998</v>
      </c>
      <c r="F20" s="61">
        <f>(F17+F18)*1.1</f>
        <v>18.502000000000002</v>
      </c>
      <c r="G20" s="61">
        <f>(G17+G18)*1.1</f>
        <v>16.7728</v>
      </c>
      <c r="H20" s="61">
        <f>(H17+H18)*1.1</f>
        <v>15.048000000000004</v>
      </c>
      <c r="I20" s="61">
        <v>16.67</v>
      </c>
      <c r="J20" s="61">
        <v>15.88</v>
      </c>
    </row>
    <row r="21" spans="1:10" ht="18" customHeight="1">
      <c r="A21" s="68" t="s">
        <v>44</v>
      </c>
      <c r="B21" s="69" t="s">
        <v>37</v>
      </c>
      <c r="C21" s="70">
        <v>30</v>
      </c>
      <c r="D21" s="71">
        <v>30</v>
      </c>
      <c r="E21" s="71">
        <v>2.5</v>
      </c>
      <c r="F21" s="71">
        <v>23</v>
      </c>
      <c r="G21" s="71">
        <v>20</v>
      </c>
      <c r="H21" s="71">
        <v>27</v>
      </c>
      <c r="I21" s="71"/>
      <c r="J21" s="71">
        <v>5</v>
      </c>
    </row>
    <row r="22" spans="1:10" ht="27" customHeight="1">
      <c r="A22" s="59" t="s">
        <v>45</v>
      </c>
      <c r="B22" s="60" t="s">
        <v>38</v>
      </c>
      <c r="C22" s="61">
        <f>C20*(100+C21)/100</f>
        <v>28.6</v>
      </c>
      <c r="D22" s="61">
        <f aca="true" t="shared" si="4" ref="D22:J22">D20*(100+D21)/100</f>
        <v>24.999000000000002</v>
      </c>
      <c r="E22" s="61">
        <f t="shared" si="4"/>
        <v>23.000999999999998</v>
      </c>
      <c r="F22" s="61">
        <f t="shared" si="4"/>
        <v>22.757460000000002</v>
      </c>
      <c r="G22" s="61">
        <f t="shared" si="4"/>
        <v>20.12736</v>
      </c>
      <c r="H22" s="61">
        <v>19.17</v>
      </c>
      <c r="I22" s="61">
        <f t="shared" si="4"/>
        <v>16.67</v>
      </c>
      <c r="J22" s="61">
        <f t="shared" si="4"/>
        <v>16.674</v>
      </c>
    </row>
    <row r="23" ht="15">
      <c r="B23" s="62"/>
    </row>
    <row r="25" ht="15">
      <c r="A25" s="53" t="s">
        <v>107</v>
      </c>
    </row>
    <row r="26" spans="1:2" ht="15">
      <c r="A26" s="108">
        <v>522254</v>
      </c>
      <c r="B26" s="108"/>
    </row>
  </sheetData>
  <mergeCells count="2">
    <mergeCell ref="A2:J2"/>
    <mergeCell ref="A26:B2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27.140625" style="0" customWidth="1"/>
    <col min="3" max="4" width="18.7109375" style="0" customWidth="1"/>
    <col min="5" max="5" width="16.57421875" style="0" customWidth="1"/>
  </cols>
  <sheetData>
    <row r="1" ht="12.75">
      <c r="E1" s="51" t="s">
        <v>91</v>
      </c>
    </row>
    <row r="2" spans="1:5" ht="32.25" customHeight="1">
      <c r="A2" s="103" t="s">
        <v>122</v>
      </c>
      <c r="B2" s="103"/>
      <c r="C2" s="103"/>
      <c r="D2" s="103"/>
      <c r="E2" s="103"/>
    </row>
    <row r="4" spans="1:7" ht="25.5" customHeight="1">
      <c r="A4" s="104" t="s">
        <v>0</v>
      </c>
      <c r="B4" s="104" t="s">
        <v>1</v>
      </c>
      <c r="C4" s="105" t="s">
        <v>46</v>
      </c>
      <c r="D4" s="106"/>
      <c r="E4" s="104" t="s">
        <v>5</v>
      </c>
      <c r="F4" s="2"/>
      <c r="G4" s="2"/>
    </row>
    <row r="5" spans="1:7" ht="30" customHeight="1">
      <c r="A5" s="104"/>
      <c r="B5" s="104"/>
      <c r="C5" s="6" t="s">
        <v>3</v>
      </c>
      <c r="D5" s="6" t="s">
        <v>4</v>
      </c>
      <c r="E5" s="104"/>
      <c r="F5" s="2"/>
      <c r="G5" s="2"/>
    </row>
    <row r="6" spans="1:7" ht="18.75" customHeight="1">
      <c r="A6" s="6" t="s">
        <v>6</v>
      </c>
      <c r="B6" s="7" t="s">
        <v>53</v>
      </c>
      <c r="C6" s="8" t="s">
        <v>92</v>
      </c>
      <c r="D6" s="8" t="s">
        <v>98</v>
      </c>
      <c r="E6" s="9">
        <v>135</v>
      </c>
      <c r="F6" s="2"/>
      <c r="G6" s="2"/>
    </row>
    <row r="7" spans="1:7" ht="18.75" customHeight="1">
      <c r="A7" s="6" t="s">
        <v>7</v>
      </c>
      <c r="B7" s="7" t="s">
        <v>47</v>
      </c>
      <c r="C7" s="8" t="s">
        <v>55</v>
      </c>
      <c r="D7" s="8" t="s">
        <v>99</v>
      </c>
      <c r="E7" s="9" t="s">
        <v>55</v>
      </c>
      <c r="F7" s="2"/>
      <c r="G7" s="2"/>
    </row>
    <row r="8" spans="1:5" ht="18.75" customHeight="1">
      <c r="A8" s="10" t="s">
        <v>8</v>
      </c>
      <c r="B8" s="11" t="s">
        <v>54</v>
      </c>
      <c r="C8" s="12" t="s">
        <v>93</v>
      </c>
      <c r="D8" s="12" t="s">
        <v>100</v>
      </c>
      <c r="E8" s="9">
        <v>110.9</v>
      </c>
    </row>
    <row r="9" spans="1:6" ht="18.75" customHeight="1">
      <c r="A9" s="10" t="s">
        <v>9</v>
      </c>
      <c r="B9" s="11" t="s">
        <v>48</v>
      </c>
      <c r="C9" s="12" t="s">
        <v>94</v>
      </c>
      <c r="D9" s="12" t="s">
        <v>101</v>
      </c>
      <c r="E9" s="9">
        <v>104.2</v>
      </c>
      <c r="F9" s="2"/>
    </row>
    <row r="10" spans="1:6" ht="18.75" customHeight="1">
      <c r="A10" s="10" t="s">
        <v>10</v>
      </c>
      <c r="B10" s="11" t="s">
        <v>49</v>
      </c>
      <c r="C10" s="12" t="s">
        <v>95</v>
      </c>
      <c r="D10" s="12" t="s">
        <v>102</v>
      </c>
      <c r="E10" s="9">
        <v>97.6</v>
      </c>
      <c r="F10" s="2"/>
    </row>
    <row r="11" spans="1:6" ht="18.75" customHeight="1">
      <c r="A11" s="10" t="s">
        <v>11</v>
      </c>
      <c r="B11" s="11" t="s">
        <v>50</v>
      </c>
      <c r="C11" s="12" t="s">
        <v>96</v>
      </c>
      <c r="D11" s="12" t="s">
        <v>103</v>
      </c>
      <c r="E11" s="9">
        <v>91.2</v>
      </c>
      <c r="F11" s="2"/>
    </row>
    <row r="12" spans="1:6" ht="18.75" customHeight="1">
      <c r="A12" s="10" t="s">
        <v>20</v>
      </c>
      <c r="B12" s="11" t="s">
        <v>51</v>
      </c>
      <c r="C12" s="12" t="s">
        <v>55</v>
      </c>
      <c r="D12" s="12" t="s">
        <v>104</v>
      </c>
      <c r="E12" s="9" t="s">
        <v>55</v>
      </c>
      <c r="F12" s="2"/>
    </row>
    <row r="13" spans="1:6" ht="18.75" customHeight="1">
      <c r="A13" s="10" t="s">
        <v>21</v>
      </c>
      <c r="B13" s="11" t="s">
        <v>52</v>
      </c>
      <c r="C13" s="12" t="s">
        <v>97</v>
      </c>
      <c r="D13" s="12" t="s">
        <v>105</v>
      </c>
      <c r="E13" s="9">
        <v>121.2</v>
      </c>
      <c r="F13" s="2"/>
    </row>
    <row r="14" spans="1:5" ht="24.75" customHeight="1">
      <c r="A14" s="102" t="s">
        <v>117</v>
      </c>
      <c r="B14" s="102"/>
      <c r="C14" s="102"/>
      <c r="D14" s="102"/>
      <c r="E14" s="102"/>
    </row>
    <row r="16" spans="1:5" ht="31.5" customHeight="1">
      <c r="A16" s="103" t="s">
        <v>123</v>
      </c>
      <c r="B16" s="103"/>
      <c r="C16" s="103"/>
      <c r="D16" s="103"/>
      <c r="E16" s="103"/>
    </row>
    <row r="48" ht="12.75">
      <c r="B48" t="s">
        <v>107</v>
      </c>
    </row>
    <row r="49" ht="12.75">
      <c r="B49" s="73">
        <v>522254</v>
      </c>
    </row>
  </sheetData>
  <mergeCells count="7">
    <mergeCell ref="A14:E14"/>
    <mergeCell ref="A16:E16"/>
    <mergeCell ref="A2:E2"/>
    <mergeCell ref="A4:A5"/>
    <mergeCell ref="B4:B5"/>
    <mergeCell ref="C4:D4"/>
    <mergeCell ref="E4:E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4.8515625" style="79" customWidth="1"/>
    <col min="2" max="2" width="26.57421875" style="79" customWidth="1"/>
    <col min="3" max="10" width="14.28125" style="79" customWidth="1"/>
    <col min="11" max="16384" width="9.140625" style="79" customWidth="1"/>
  </cols>
  <sheetData>
    <row r="1" spans="9:10" ht="12.75">
      <c r="I1" s="110" t="s">
        <v>108</v>
      </c>
      <c r="J1" s="110"/>
    </row>
    <row r="2" spans="1:10" ht="15.75">
      <c r="A2" s="109" t="s">
        <v>114</v>
      </c>
      <c r="B2" s="109"/>
      <c r="C2" s="109"/>
      <c r="D2" s="109"/>
      <c r="E2" s="109"/>
      <c r="F2" s="109"/>
      <c r="G2" s="109"/>
      <c r="H2" s="109"/>
      <c r="I2" s="109"/>
      <c r="J2" s="109"/>
    </row>
    <row r="3" ht="12.75">
      <c r="J3" s="80" t="s">
        <v>109</v>
      </c>
    </row>
    <row r="4" spans="1:10" ht="38.25">
      <c r="A4" s="81" t="s">
        <v>0</v>
      </c>
      <c r="B4" s="81" t="s">
        <v>22</v>
      </c>
      <c r="C4" s="81" t="s">
        <v>13</v>
      </c>
      <c r="D4" s="81" t="s">
        <v>47</v>
      </c>
      <c r="E4" s="81" t="s">
        <v>16</v>
      </c>
      <c r="F4" s="81" t="s">
        <v>56</v>
      </c>
      <c r="G4" s="81" t="s">
        <v>111</v>
      </c>
      <c r="H4" s="81" t="s">
        <v>19</v>
      </c>
      <c r="I4" s="81" t="s">
        <v>51</v>
      </c>
      <c r="J4" s="81" t="s">
        <v>52</v>
      </c>
    </row>
    <row r="5" spans="1:10" ht="25.5" customHeight="1">
      <c r="A5" s="81" t="s">
        <v>6</v>
      </c>
      <c r="B5" s="82" t="s">
        <v>23</v>
      </c>
      <c r="C5" s="81">
        <v>21.02</v>
      </c>
      <c r="D5" s="81">
        <v>9.16</v>
      </c>
      <c r="E5" s="81">
        <v>7.65</v>
      </c>
      <c r="F5" s="81">
        <v>8.93</v>
      </c>
      <c r="G5" s="81"/>
      <c r="H5" s="83"/>
      <c r="I5" s="81">
        <v>13.99</v>
      </c>
      <c r="J5" s="81">
        <v>13.16</v>
      </c>
    </row>
    <row r="6" spans="1:10" s="52" customFormat="1" ht="13.5" customHeight="1">
      <c r="A6" s="63"/>
      <c r="B6" s="84" t="s">
        <v>24</v>
      </c>
      <c r="C6" s="85">
        <f aca="true" t="shared" si="0" ref="C6:J6">C5/C17*100</f>
        <v>79.80258162490512</v>
      </c>
      <c r="D6" s="85">
        <f t="shared" si="0"/>
        <v>48.00838574423481</v>
      </c>
      <c r="E6" s="85">
        <f t="shared" si="0"/>
        <v>37.85254824344384</v>
      </c>
      <c r="F6" s="85">
        <f t="shared" si="0"/>
        <v>45.1010101010101</v>
      </c>
      <c r="G6" s="85">
        <f t="shared" si="0"/>
        <v>0</v>
      </c>
      <c r="H6" s="85">
        <f t="shared" si="0"/>
        <v>0</v>
      </c>
      <c r="I6" s="85">
        <f t="shared" si="0"/>
        <v>50.01787629603146</v>
      </c>
      <c r="J6" s="85">
        <f t="shared" si="0"/>
        <v>77.41176470588236</v>
      </c>
    </row>
    <row r="7" spans="1:10" ht="25.5" customHeight="1">
      <c r="A7" s="81" t="s">
        <v>7</v>
      </c>
      <c r="B7" s="82" t="s">
        <v>57</v>
      </c>
      <c r="C7" s="86">
        <v>0.13</v>
      </c>
      <c r="D7" s="86">
        <v>0.2</v>
      </c>
      <c r="E7" s="86">
        <v>0</v>
      </c>
      <c r="F7" s="86">
        <v>1.83</v>
      </c>
      <c r="G7" s="86">
        <v>0.69</v>
      </c>
      <c r="H7" s="87">
        <v>2.27</v>
      </c>
      <c r="I7" s="86">
        <v>1.32</v>
      </c>
      <c r="J7" s="86">
        <v>0.2</v>
      </c>
    </row>
    <row r="8" spans="1:10" ht="25.5" customHeight="1">
      <c r="A8" s="81" t="s">
        <v>8</v>
      </c>
      <c r="B8" s="82" t="s">
        <v>58</v>
      </c>
      <c r="C8" s="86">
        <v>0.62</v>
      </c>
      <c r="D8" s="86">
        <v>0.18</v>
      </c>
      <c r="E8" s="86">
        <v>3.92</v>
      </c>
      <c r="F8" s="86">
        <v>1.08</v>
      </c>
      <c r="G8" s="86">
        <v>12.89</v>
      </c>
      <c r="H8" s="87">
        <v>0.97</v>
      </c>
      <c r="I8" s="86">
        <v>9.49</v>
      </c>
      <c r="J8" s="86">
        <v>0.7</v>
      </c>
    </row>
    <row r="9" spans="1:10" ht="25.5" customHeight="1">
      <c r="A9" s="83" t="s">
        <v>9</v>
      </c>
      <c r="B9" s="82" t="s">
        <v>27</v>
      </c>
      <c r="C9" s="87">
        <v>0.24</v>
      </c>
      <c r="D9" s="87">
        <v>0.24</v>
      </c>
      <c r="E9" s="87">
        <v>0.82</v>
      </c>
      <c r="F9" s="87">
        <v>1.02</v>
      </c>
      <c r="G9" s="87">
        <v>0.53</v>
      </c>
      <c r="H9" s="87">
        <v>1.54</v>
      </c>
      <c r="I9" s="87">
        <v>1.07</v>
      </c>
      <c r="J9" s="87">
        <v>0.06</v>
      </c>
    </row>
    <row r="10" spans="1:10" ht="25.5" customHeight="1">
      <c r="A10" s="83" t="s">
        <v>10</v>
      </c>
      <c r="B10" s="82" t="s">
        <v>28</v>
      </c>
      <c r="C10" s="87">
        <v>0.2</v>
      </c>
      <c r="D10" s="87">
        <v>0.17</v>
      </c>
      <c r="E10" s="87">
        <v>0.28</v>
      </c>
      <c r="F10" s="87">
        <v>0.14</v>
      </c>
      <c r="G10" s="87">
        <v>0.62</v>
      </c>
      <c r="H10" s="87">
        <v>0.35</v>
      </c>
      <c r="I10" s="87">
        <v>0.39</v>
      </c>
      <c r="J10" s="87">
        <v>0.07</v>
      </c>
    </row>
    <row r="11" spans="1:10" ht="38.25">
      <c r="A11" s="83" t="s">
        <v>11</v>
      </c>
      <c r="B11" s="82" t="s">
        <v>110</v>
      </c>
      <c r="C11" s="87">
        <v>3.38</v>
      </c>
      <c r="D11" s="87">
        <v>5.07</v>
      </c>
      <c r="E11" s="87">
        <v>2.08</v>
      </c>
      <c r="F11" s="87">
        <v>5.32</v>
      </c>
      <c r="G11" s="87">
        <v>4.97</v>
      </c>
      <c r="H11" s="87">
        <v>5.69</v>
      </c>
      <c r="I11" s="87">
        <v>0.78</v>
      </c>
      <c r="J11" s="87">
        <v>1.26</v>
      </c>
    </row>
    <row r="12" spans="1:10" s="90" customFormat="1" ht="13.5" customHeight="1">
      <c r="A12" s="88"/>
      <c r="B12" s="84" t="s">
        <v>24</v>
      </c>
      <c r="C12" s="89">
        <f aca="true" t="shared" si="1" ref="C12:J12">C11/C17*100</f>
        <v>12.832194381169327</v>
      </c>
      <c r="D12" s="89">
        <f t="shared" si="1"/>
        <v>26.57232704402516</v>
      </c>
      <c r="E12" s="89">
        <f t="shared" si="1"/>
        <v>10.29193468579911</v>
      </c>
      <c r="F12" s="89">
        <f t="shared" si="1"/>
        <v>26.86868686868687</v>
      </c>
      <c r="G12" s="89">
        <f t="shared" si="1"/>
        <v>13.360215053763438</v>
      </c>
      <c r="H12" s="89">
        <f t="shared" si="1"/>
        <v>18.307593307593308</v>
      </c>
      <c r="I12" s="89">
        <f t="shared" si="1"/>
        <v>2.7887021809081163</v>
      </c>
      <c r="J12" s="89">
        <f t="shared" si="1"/>
        <v>7.411764705882352</v>
      </c>
    </row>
    <row r="13" spans="1:10" ht="25.5" customHeight="1">
      <c r="A13" s="83" t="s">
        <v>20</v>
      </c>
      <c r="B13" s="82" t="s">
        <v>29</v>
      </c>
      <c r="C13" s="87">
        <v>0.4</v>
      </c>
      <c r="D13" s="87">
        <v>0.58</v>
      </c>
      <c r="E13" s="87">
        <v>0.17</v>
      </c>
      <c r="F13" s="87">
        <v>0.36</v>
      </c>
      <c r="G13" s="87">
        <v>0.58</v>
      </c>
      <c r="H13" s="87">
        <v>1.27</v>
      </c>
      <c r="I13" s="87">
        <v>14.64</v>
      </c>
      <c r="J13" s="87">
        <v>0.3</v>
      </c>
    </row>
    <row r="14" spans="1:10" ht="25.5" customHeight="1">
      <c r="A14" s="83" t="s">
        <v>21</v>
      </c>
      <c r="B14" s="82" t="s">
        <v>31</v>
      </c>
      <c r="C14" s="87">
        <v>0.24</v>
      </c>
      <c r="D14" s="87">
        <v>0.89</v>
      </c>
      <c r="E14" s="87">
        <v>0.58</v>
      </c>
      <c r="F14" s="87">
        <v>0.44</v>
      </c>
      <c r="G14" s="87">
        <v>12.83</v>
      </c>
      <c r="H14" s="87">
        <v>13.67</v>
      </c>
      <c r="I14" s="87">
        <v>0.16</v>
      </c>
      <c r="J14" s="87">
        <v>0.75</v>
      </c>
    </row>
    <row r="15" spans="1:10" s="90" customFormat="1" ht="13.5" customHeight="1">
      <c r="A15" s="88"/>
      <c r="B15" s="84" t="s">
        <v>24</v>
      </c>
      <c r="C15" s="89">
        <f aca="true" t="shared" si="2" ref="C15:J15">C14/C17*100</f>
        <v>0.9111617312072894</v>
      </c>
      <c r="D15" s="89">
        <f t="shared" si="2"/>
        <v>4.664570230607968</v>
      </c>
      <c r="E15" s="89">
        <f t="shared" si="2"/>
        <v>2.869866402770905</v>
      </c>
      <c r="F15" s="89">
        <f t="shared" si="2"/>
        <v>2.2222222222222223</v>
      </c>
      <c r="G15" s="89">
        <f t="shared" si="2"/>
        <v>34.48924731182795</v>
      </c>
      <c r="H15" s="89">
        <f t="shared" si="2"/>
        <v>43.983268983268985</v>
      </c>
      <c r="I15" s="89">
        <f t="shared" si="2"/>
        <v>0.5720414730067931</v>
      </c>
      <c r="J15" s="89">
        <f t="shared" si="2"/>
        <v>4.411764705882353</v>
      </c>
    </row>
    <row r="16" spans="1:10" ht="25.5" customHeight="1">
      <c r="A16" s="83" t="s">
        <v>39</v>
      </c>
      <c r="B16" s="82" t="s">
        <v>32</v>
      </c>
      <c r="C16" s="87">
        <v>0.11</v>
      </c>
      <c r="D16" s="87">
        <v>2.59</v>
      </c>
      <c r="E16" s="87">
        <v>4.71</v>
      </c>
      <c r="F16" s="87">
        <v>0.68</v>
      </c>
      <c r="G16" s="87">
        <v>4.09</v>
      </c>
      <c r="H16" s="87">
        <v>5.32</v>
      </c>
      <c r="I16" s="87">
        <v>0.17</v>
      </c>
      <c r="J16" s="87">
        <v>0.5</v>
      </c>
    </row>
    <row r="17" spans="1:10" ht="25.5" customHeight="1">
      <c r="A17" s="91" t="s">
        <v>40</v>
      </c>
      <c r="B17" s="92" t="s">
        <v>33</v>
      </c>
      <c r="C17" s="93">
        <f>C5+C7+C8+C9+C10+C13+C11+C14+C16</f>
        <v>26.339999999999993</v>
      </c>
      <c r="D17" s="93">
        <f aca="true" t="shared" si="3" ref="D17:J17">D5+D7+D8+D9+D10+D13+D11+D14+D16</f>
        <v>19.08</v>
      </c>
      <c r="E17" s="93">
        <f t="shared" si="3"/>
        <v>20.21</v>
      </c>
      <c r="F17" s="93">
        <f t="shared" si="3"/>
        <v>19.8</v>
      </c>
      <c r="G17" s="93">
        <f t="shared" si="3"/>
        <v>37.2</v>
      </c>
      <c r="H17" s="93">
        <f t="shared" si="3"/>
        <v>31.08</v>
      </c>
      <c r="I17" s="93">
        <v>27.97</v>
      </c>
      <c r="J17" s="93">
        <f t="shared" si="3"/>
        <v>17</v>
      </c>
    </row>
    <row r="18" spans="1:10" ht="25.5" customHeight="1">
      <c r="A18" s="83" t="s">
        <v>41</v>
      </c>
      <c r="B18" s="82" t="s">
        <v>34</v>
      </c>
      <c r="C18" s="87"/>
      <c r="D18" s="87"/>
      <c r="E18" s="87"/>
      <c r="F18" s="87"/>
      <c r="G18" s="87"/>
      <c r="H18" s="87"/>
      <c r="I18" s="87"/>
      <c r="J18" s="87"/>
    </row>
    <row r="19" spans="1:10" s="97" customFormat="1" ht="13.5" customHeight="1">
      <c r="A19" s="94" t="s">
        <v>42</v>
      </c>
      <c r="B19" s="95" t="s">
        <v>35</v>
      </c>
      <c r="C19" s="96"/>
      <c r="D19" s="96">
        <f>D18/D17*100</f>
        <v>0</v>
      </c>
      <c r="E19" s="96">
        <v>-8.71</v>
      </c>
      <c r="F19" s="96">
        <v>6.9</v>
      </c>
      <c r="G19" s="96">
        <f>G18/G17*100</f>
        <v>0</v>
      </c>
      <c r="H19" s="96"/>
      <c r="I19" s="96">
        <f>I18/I17*100</f>
        <v>0</v>
      </c>
      <c r="J19" s="96">
        <f>J18/J17*100</f>
        <v>0</v>
      </c>
    </row>
    <row r="20" spans="1:10" ht="25.5" customHeight="1">
      <c r="A20" s="91" t="s">
        <v>43</v>
      </c>
      <c r="B20" s="92" t="s">
        <v>59</v>
      </c>
      <c r="C20" s="93">
        <v>26.34</v>
      </c>
      <c r="D20" s="93">
        <v>19.08</v>
      </c>
      <c r="E20" s="93">
        <v>18.45</v>
      </c>
      <c r="F20" s="93">
        <v>21.18</v>
      </c>
      <c r="G20" s="93">
        <v>37.2</v>
      </c>
      <c r="H20" s="93">
        <v>31.08</v>
      </c>
      <c r="I20" s="93">
        <v>20</v>
      </c>
      <c r="J20" s="93">
        <v>16.02</v>
      </c>
    </row>
    <row r="21" spans="1:10" ht="25.5" customHeight="1">
      <c r="A21" s="83" t="s">
        <v>44</v>
      </c>
      <c r="B21" s="82" t="s">
        <v>60</v>
      </c>
      <c r="C21" s="87">
        <f>C20*1.03</f>
        <v>27.130200000000002</v>
      </c>
      <c r="D21" s="87">
        <f aca="true" t="shared" si="4" ref="D21:J21">D20*1.03</f>
        <v>19.6524</v>
      </c>
      <c r="E21" s="87">
        <f t="shared" si="4"/>
        <v>19.0035</v>
      </c>
      <c r="F21" s="87">
        <f t="shared" si="4"/>
        <v>21.8154</v>
      </c>
      <c r="G21" s="87">
        <f t="shared" si="4"/>
        <v>38.316</v>
      </c>
      <c r="H21" s="87">
        <f t="shared" si="4"/>
        <v>32.0124</v>
      </c>
      <c r="I21" s="87"/>
      <c r="J21" s="87">
        <f t="shared" si="4"/>
        <v>16.5006</v>
      </c>
    </row>
    <row r="22" spans="1:10" ht="25.5" customHeight="1">
      <c r="A22" s="83" t="s">
        <v>45</v>
      </c>
      <c r="B22" s="82" t="s">
        <v>61</v>
      </c>
      <c r="C22" s="87">
        <f>C21*1.1</f>
        <v>29.843220000000006</v>
      </c>
      <c r="D22" s="87">
        <f>D21*1.1</f>
        <v>21.61764</v>
      </c>
      <c r="E22" s="87">
        <f>E21*1.1</f>
        <v>20.903850000000002</v>
      </c>
      <c r="F22" s="87">
        <f>F21*1.1</f>
        <v>23.996940000000002</v>
      </c>
      <c r="G22" s="87">
        <v>38.32</v>
      </c>
      <c r="H22" s="87">
        <f>H21*1.1</f>
        <v>35.213640000000005</v>
      </c>
      <c r="I22" s="87">
        <v>20</v>
      </c>
      <c r="J22" s="87">
        <v>16.5</v>
      </c>
    </row>
    <row r="23" spans="1:10" s="97" customFormat="1" ht="13.5" customHeight="1">
      <c r="A23" s="94" t="s">
        <v>62</v>
      </c>
      <c r="B23" s="95" t="s">
        <v>37</v>
      </c>
      <c r="C23" s="98"/>
      <c r="D23" s="96">
        <v>20</v>
      </c>
      <c r="E23" s="96">
        <v>22.01</v>
      </c>
      <c r="F23" s="96">
        <v>4.2</v>
      </c>
      <c r="G23" s="96"/>
      <c r="H23" s="96"/>
      <c r="I23" s="96"/>
      <c r="J23" s="96">
        <v>5</v>
      </c>
    </row>
    <row r="24" spans="1:10" ht="25.5" customHeight="1">
      <c r="A24" s="91" t="s">
        <v>63</v>
      </c>
      <c r="B24" s="92" t="s">
        <v>113</v>
      </c>
      <c r="C24" s="93" t="s">
        <v>65</v>
      </c>
      <c r="D24" s="93">
        <f>D22*(100+D23)/100</f>
        <v>25.941168</v>
      </c>
      <c r="E24" s="93">
        <f>E22*(100+E23)/100</f>
        <v>25.504787385000004</v>
      </c>
      <c r="F24" s="93" t="s">
        <v>66</v>
      </c>
      <c r="G24" s="93" t="s">
        <v>68</v>
      </c>
      <c r="H24" s="93">
        <v>19.1</v>
      </c>
      <c r="I24" s="93" t="s">
        <v>64</v>
      </c>
      <c r="J24" s="93" t="s">
        <v>67</v>
      </c>
    </row>
    <row r="25" ht="12.75">
      <c r="B25" s="99"/>
    </row>
    <row r="26" ht="12.75">
      <c r="A26" s="79" t="s">
        <v>69</v>
      </c>
    </row>
    <row r="29" ht="12.75">
      <c r="B29" s="100" t="s">
        <v>107</v>
      </c>
    </row>
    <row r="30" ht="12.75">
      <c r="B30" s="101">
        <v>522254</v>
      </c>
    </row>
  </sheetData>
  <mergeCells count="2">
    <mergeCell ref="A2:J2"/>
    <mergeCell ref="I1:J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3">
      <selection activeCell="C22" sqref="C22:D29"/>
    </sheetView>
  </sheetViews>
  <sheetFormatPr defaultColWidth="9.140625" defaultRowHeight="12.75"/>
  <cols>
    <col min="1" max="1" width="35.140625" style="0" customWidth="1"/>
    <col min="3" max="3" width="26.8515625" style="0" customWidth="1"/>
  </cols>
  <sheetData>
    <row r="3" spans="1:4" ht="12.75">
      <c r="A3" t="s">
        <v>23</v>
      </c>
      <c r="B3" s="50">
        <v>0.327</v>
      </c>
      <c r="C3" t="s">
        <v>23</v>
      </c>
      <c r="D3" s="50">
        <v>0.441</v>
      </c>
    </row>
    <row r="4" spans="1:4" ht="12.75">
      <c r="A4" t="s">
        <v>26</v>
      </c>
      <c r="B4" s="50">
        <v>0.0445</v>
      </c>
      <c r="C4" t="s">
        <v>26</v>
      </c>
      <c r="D4" s="50">
        <v>0.059</v>
      </c>
    </row>
    <row r="5" spans="1:4" ht="12.75">
      <c r="A5" t="s">
        <v>70</v>
      </c>
      <c r="B5" s="50">
        <v>0.244</v>
      </c>
      <c r="C5" t="s">
        <v>70</v>
      </c>
      <c r="D5" s="50">
        <v>0.103</v>
      </c>
    </row>
    <row r="6" spans="1:4" ht="12.75">
      <c r="A6" t="s">
        <v>71</v>
      </c>
      <c r="B6" s="50">
        <v>0.0327</v>
      </c>
      <c r="C6" t="s">
        <v>71</v>
      </c>
      <c r="D6" s="50">
        <v>0.064</v>
      </c>
    </row>
    <row r="7" spans="1:4" ht="12.75">
      <c r="A7" t="s">
        <v>29</v>
      </c>
      <c r="B7" s="50">
        <v>0.0264</v>
      </c>
      <c r="C7" t="s">
        <v>29</v>
      </c>
      <c r="D7" s="50">
        <v>0.081</v>
      </c>
    </row>
    <row r="8" spans="1:4" ht="12.75">
      <c r="A8" t="s">
        <v>32</v>
      </c>
      <c r="B8" s="50">
        <v>0.1656</v>
      </c>
      <c r="C8" t="s">
        <v>32</v>
      </c>
      <c r="D8" s="50">
        <v>0.244</v>
      </c>
    </row>
    <row r="9" spans="1:4" ht="12.75">
      <c r="A9" t="s">
        <v>31</v>
      </c>
      <c r="B9" s="50">
        <v>0.16</v>
      </c>
      <c r="C9" t="s">
        <v>31</v>
      </c>
      <c r="D9" s="50">
        <v>0.008</v>
      </c>
    </row>
    <row r="10" spans="2:4" ht="12.75">
      <c r="B10" s="48">
        <f>SUM(B3:B9)</f>
        <v>1.0001999999999998</v>
      </c>
      <c r="C10" s="48"/>
      <c r="D10" s="48">
        <f>SUM(D3:D9)</f>
        <v>1</v>
      </c>
    </row>
    <row r="12" spans="1:4" ht="12.75">
      <c r="A12" t="s">
        <v>23</v>
      </c>
      <c r="B12" s="50">
        <v>0.348</v>
      </c>
      <c r="C12" t="s">
        <v>23</v>
      </c>
      <c r="D12" s="50">
        <v>0.379</v>
      </c>
    </row>
    <row r="13" spans="1:4" ht="12.75">
      <c r="A13" t="s">
        <v>57</v>
      </c>
      <c r="B13" s="50">
        <v>0.031</v>
      </c>
      <c r="C13" t="s">
        <v>58</v>
      </c>
      <c r="D13" s="50">
        <v>0.195</v>
      </c>
    </row>
    <row r="14" spans="1:4" ht="12.75">
      <c r="A14" t="s">
        <v>58</v>
      </c>
      <c r="B14" s="50">
        <v>0.14</v>
      </c>
      <c r="C14" t="s">
        <v>71</v>
      </c>
      <c r="D14" s="50">
        <v>0.055</v>
      </c>
    </row>
    <row r="15" spans="1:4" ht="12.75">
      <c r="A15" t="s">
        <v>71</v>
      </c>
      <c r="B15" s="50">
        <v>0.036</v>
      </c>
      <c r="C15" t="s">
        <v>70</v>
      </c>
      <c r="D15" s="50">
        <v>0.103</v>
      </c>
    </row>
    <row r="16" spans="1:4" ht="12.75">
      <c r="A16" t="s">
        <v>70</v>
      </c>
      <c r="B16" s="50">
        <v>0.135</v>
      </c>
      <c r="C16" t="s">
        <v>29</v>
      </c>
      <c r="D16" s="50">
        <v>0.008</v>
      </c>
    </row>
    <row r="17" spans="1:4" ht="12.75">
      <c r="A17" t="s">
        <v>29</v>
      </c>
      <c r="B17" s="50">
        <v>0.086</v>
      </c>
      <c r="C17" t="s">
        <v>32</v>
      </c>
      <c r="D17" s="50">
        <v>0.233</v>
      </c>
    </row>
    <row r="18" spans="1:4" ht="12.75">
      <c r="A18" t="s">
        <v>32</v>
      </c>
      <c r="B18" s="50">
        <v>0.085</v>
      </c>
      <c r="C18" t="s">
        <v>31</v>
      </c>
      <c r="D18" s="50">
        <v>0.029</v>
      </c>
    </row>
    <row r="19" spans="1:8" ht="12.75">
      <c r="A19" t="s">
        <v>31</v>
      </c>
      <c r="B19" s="50">
        <v>0.139</v>
      </c>
      <c r="D19" s="50"/>
      <c r="F19" s="37"/>
      <c r="G19" s="37"/>
      <c r="H19" s="37"/>
    </row>
    <row r="20" spans="2:4" ht="12.75">
      <c r="B20" s="48">
        <f>SUM(B12:B19)</f>
        <v>1</v>
      </c>
      <c r="C20" s="48"/>
      <c r="D20" s="48">
        <f>SUM(D12:D19)</f>
        <v>1.002</v>
      </c>
    </row>
    <row r="22" spans="1:4" ht="15">
      <c r="A22" s="7" t="s">
        <v>12</v>
      </c>
      <c r="B22" s="77">
        <v>28.6</v>
      </c>
      <c r="C22" s="7" t="s">
        <v>53</v>
      </c>
      <c r="D22" s="77">
        <v>27</v>
      </c>
    </row>
    <row r="23" spans="1:4" ht="15">
      <c r="A23" s="7" t="s">
        <v>13</v>
      </c>
      <c r="B23" s="78">
        <v>25</v>
      </c>
      <c r="C23" s="7" t="s">
        <v>47</v>
      </c>
      <c r="D23" s="77">
        <v>25.94</v>
      </c>
    </row>
    <row r="24" spans="1:4" ht="15">
      <c r="A24" s="11" t="s">
        <v>14</v>
      </c>
      <c r="B24" s="78">
        <v>23</v>
      </c>
      <c r="C24" s="11" t="s">
        <v>54</v>
      </c>
      <c r="D24" s="77">
        <v>25.5</v>
      </c>
    </row>
    <row r="25" spans="1:4" ht="15">
      <c r="A25" s="11" t="s">
        <v>15</v>
      </c>
      <c r="B25" s="78">
        <v>22.76</v>
      </c>
      <c r="C25" s="11" t="s">
        <v>48</v>
      </c>
      <c r="D25" s="77">
        <v>25</v>
      </c>
    </row>
    <row r="26" spans="1:4" ht="15">
      <c r="A26" s="11" t="s">
        <v>16</v>
      </c>
      <c r="B26" s="78">
        <v>20.13</v>
      </c>
      <c r="C26" s="11" t="s">
        <v>49</v>
      </c>
      <c r="D26" s="77">
        <v>23.66</v>
      </c>
    </row>
    <row r="27" spans="1:4" ht="15">
      <c r="A27" s="11" t="s">
        <v>17</v>
      </c>
      <c r="B27" s="78">
        <v>19.17</v>
      </c>
      <c r="C27" s="11" t="s">
        <v>50</v>
      </c>
      <c r="D27" s="77">
        <v>21.15</v>
      </c>
    </row>
    <row r="28" spans="1:4" ht="15">
      <c r="A28" s="11" t="s">
        <v>18</v>
      </c>
      <c r="B28" s="78">
        <v>16.67</v>
      </c>
      <c r="C28" s="11" t="s">
        <v>51</v>
      </c>
      <c r="D28" s="77">
        <v>20</v>
      </c>
    </row>
    <row r="29" spans="1:4" ht="15">
      <c r="A29" s="11" t="s">
        <v>19</v>
      </c>
      <c r="B29" s="78">
        <v>16.67</v>
      </c>
      <c r="C29" s="11" t="s">
        <v>52</v>
      </c>
      <c r="D29" s="77">
        <v>17.33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75" zoomScaleSheetLayoutView="75" workbookViewId="0" topLeftCell="A4">
      <selection activeCell="G4" sqref="G4"/>
    </sheetView>
  </sheetViews>
  <sheetFormatPr defaultColWidth="9.140625" defaultRowHeight="12.75"/>
  <sheetData>
    <row r="1" spans="7:16" ht="12.75">
      <c r="G1" s="111"/>
      <c r="H1" s="111"/>
      <c r="N1" s="113" t="s">
        <v>116</v>
      </c>
      <c r="O1" s="113"/>
      <c r="P1" s="113"/>
    </row>
    <row r="3" spans="1:16" ht="18">
      <c r="A3" s="112" t="s">
        <v>118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0" ht="12.75">
      <c r="A40" s="74" t="s">
        <v>107</v>
      </c>
    </row>
    <row r="41" ht="12.75">
      <c r="A41" s="75">
        <v>522254</v>
      </c>
    </row>
  </sheetData>
  <mergeCells count="3">
    <mergeCell ref="G1:H1"/>
    <mergeCell ref="A3:P3"/>
    <mergeCell ref="N1:P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SheetLayoutView="75" workbookViewId="0" topLeftCell="A1">
      <selection activeCell="J2" sqref="J2"/>
    </sheetView>
  </sheetViews>
  <sheetFormatPr defaultColWidth="9.140625" defaultRowHeight="12.75"/>
  <cols>
    <col min="16" max="16" width="4.421875" style="0" customWidth="1"/>
  </cols>
  <sheetData>
    <row r="1" spans="14:15" ht="12.75">
      <c r="N1" s="113" t="s">
        <v>115</v>
      </c>
      <c r="O1" s="113"/>
    </row>
    <row r="3" spans="1:15" ht="18.75">
      <c r="A3" s="114" t="s">
        <v>119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2" ht="12.75">
      <c r="A42" t="s">
        <v>107</v>
      </c>
    </row>
    <row r="43" ht="12.75">
      <c r="A43" s="73">
        <v>522254</v>
      </c>
    </row>
  </sheetData>
  <mergeCells count="2">
    <mergeCell ref="N1:O1"/>
    <mergeCell ref="A3:O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5" zoomScaleNormal="85" zoomScaleSheetLayoutView="75" workbookViewId="0" topLeftCell="A7">
      <selection activeCell="N14" sqref="N14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10.28125" style="0" customWidth="1"/>
    <col min="4" max="4" width="8.28125" style="0" customWidth="1"/>
    <col min="5" max="5" width="8.57421875" style="0" customWidth="1"/>
    <col min="6" max="6" width="8.28125" style="0" customWidth="1"/>
    <col min="7" max="7" width="8.421875" style="0" customWidth="1"/>
    <col min="10" max="10" width="7.8515625" style="0" customWidth="1"/>
    <col min="11" max="11" width="7.140625" style="0" customWidth="1"/>
    <col min="12" max="12" width="9.28125" style="0" customWidth="1"/>
  </cols>
  <sheetData>
    <row r="1" ht="12.75">
      <c r="B1" t="s">
        <v>73</v>
      </c>
    </row>
    <row r="3" spans="1:11" ht="38.25">
      <c r="A3" s="3" t="s">
        <v>0</v>
      </c>
      <c r="B3" s="3" t="s">
        <v>22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14"/>
    </row>
    <row r="4" spans="1:12" ht="12.75">
      <c r="A4" s="3" t="s">
        <v>6</v>
      </c>
      <c r="B4" s="4" t="s">
        <v>23</v>
      </c>
      <c r="C4" s="3">
        <v>5.59</v>
      </c>
      <c r="D4" s="3">
        <v>5.76</v>
      </c>
      <c r="E4" s="3">
        <v>7.54</v>
      </c>
      <c r="F4" s="3">
        <v>7.28</v>
      </c>
      <c r="G4" s="3">
        <v>5.73</v>
      </c>
      <c r="H4" s="3">
        <v>5.82</v>
      </c>
      <c r="I4" s="3">
        <v>4.13</v>
      </c>
      <c r="J4" s="20">
        <v>6.9</v>
      </c>
      <c r="K4" s="20">
        <f>SUM(C4:J4)</f>
        <v>48.75</v>
      </c>
      <c r="L4" s="1"/>
    </row>
    <row r="5" spans="1:12" s="16" customFormat="1" ht="12.75">
      <c r="A5" s="17"/>
      <c r="B5" s="18" t="s">
        <v>72</v>
      </c>
      <c r="C5" s="19">
        <f aca="true" t="shared" si="0" ref="C5:K5">C4/C20*100</f>
        <v>28.17540322580645</v>
      </c>
      <c r="D5" s="19">
        <f t="shared" si="0"/>
        <v>20.374955783516093</v>
      </c>
      <c r="E5" s="19">
        <f t="shared" si="0"/>
        <v>35.78547698149028</v>
      </c>
      <c r="F5" s="19">
        <f t="shared" si="0"/>
        <v>49.45652173913043</v>
      </c>
      <c r="G5" s="19">
        <f t="shared" si="0"/>
        <v>44.083705185413145</v>
      </c>
      <c r="H5" s="19">
        <f t="shared" si="0"/>
        <v>42.762674504041144</v>
      </c>
      <c r="I5" s="19">
        <f t="shared" si="0"/>
        <v>25.244498777506113</v>
      </c>
      <c r="J5" s="19">
        <f t="shared" si="0"/>
        <v>30.94170403587444</v>
      </c>
      <c r="K5" s="19">
        <f t="shared" si="0"/>
        <v>32.681272122707284</v>
      </c>
      <c r="L5" s="38">
        <f>(C5+D5+E5+F5+G5+H5+I5+J5)/8</f>
        <v>34.60311752909727</v>
      </c>
    </row>
    <row r="6" spans="1:12" ht="12.75">
      <c r="A6" s="3" t="s">
        <v>7</v>
      </c>
      <c r="B6" s="4" t="s">
        <v>25</v>
      </c>
      <c r="C6" s="5"/>
      <c r="D6" s="5">
        <v>7.21</v>
      </c>
      <c r="E6" s="5">
        <v>6.82</v>
      </c>
      <c r="F6" s="5">
        <v>7.8</v>
      </c>
      <c r="G6" s="5">
        <v>7.5</v>
      </c>
      <c r="H6" s="5">
        <v>8.25</v>
      </c>
      <c r="I6" s="5">
        <v>5.4</v>
      </c>
      <c r="J6" s="23">
        <v>6.18</v>
      </c>
      <c r="K6" s="23"/>
      <c r="L6" s="1"/>
    </row>
    <row r="7" spans="1:12" ht="38.25">
      <c r="A7" s="3" t="s">
        <v>8</v>
      </c>
      <c r="B7" s="4" t="s">
        <v>26</v>
      </c>
      <c r="C7" s="5"/>
      <c r="D7" s="5">
        <v>1.6</v>
      </c>
      <c r="E7" s="5">
        <v>0.79</v>
      </c>
      <c r="F7" s="5">
        <v>0.41</v>
      </c>
      <c r="G7" s="5">
        <v>0.77</v>
      </c>
      <c r="H7" s="5">
        <v>1.47</v>
      </c>
      <c r="I7" s="5">
        <v>0.68</v>
      </c>
      <c r="J7" s="23">
        <v>0.92</v>
      </c>
      <c r="K7" s="23">
        <f>SUM(C7:J7)</f>
        <v>6.64</v>
      </c>
      <c r="L7" s="1"/>
    </row>
    <row r="8" spans="1:12" s="36" customFormat="1" ht="12.75">
      <c r="A8" s="40"/>
      <c r="B8" s="34" t="s">
        <v>72</v>
      </c>
      <c r="C8" s="41">
        <f>C7/C20*100</f>
        <v>0</v>
      </c>
      <c r="D8" s="41">
        <f aca="true" t="shared" si="1" ref="D8:K8">D7/D20*100</f>
        <v>5.659709939865582</v>
      </c>
      <c r="E8" s="41">
        <f t="shared" si="1"/>
        <v>3.749406739439963</v>
      </c>
      <c r="F8" s="41">
        <f t="shared" si="1"/>
        <v>2.7853260869565215</v>
      </c>
      <c r="G8" s="41">
        <f t="shared" si="1"/>
        <v>5.923988305893215</v>
      </c>
      <c r="H8" s="41">
        <f t="shared" si="1"/>
        <v>10.800881704628948</v>
      </c>
      <c r="I8" s="41">
        <f t="shared" si="1"/>
        <v>4.156479217603913</v>
      </c>
      <c r="J8" s="41">
        <f t="shared" si="1"/>
        <v>4.125560538116592</v>
      </c>
      <c r="K8" s="49">
        <f t="shared" si="1"/>
        <v>4.451356859380027</v>
      </c>
      <c r="L8" s="38">
        <f>(C8+D8+E8+F8+G8+H8+I8+J8)/8</f>
        <v>4.650169066563092</v>
      </c>
    </row>
    <row r="9" spans="1:12" ht="12.75">
      <c r="A9" s="20" t="s">
        <v>9</v>
      </c>
      <c r="B9" s="4" t="s">
        <v>27</v>
      </c>
      <c r="C9" s="23"/>
      <c r="D9" s="23"/>
      <c r="E9" s="23">
        <v>0.08</v>
      </c>
      <c r="F9" s="23"/>
      <c r="G9" s="23">
        <v>0.088</v>
      </c>
      <c r="H9" s="23">
        <v>0.05</v>
      </c>
      <c r="I9" s="23">
        <v>0.23</v>
      </c>
      <c r="J9" s="23">
        <v>0.07</v>
      </c>
      <c r="K9" s="20">
        <f>SUM(C9:J9)</f>
        <v>0.518</v>
      </c>
      <c r="L9" s="1"/>
    </row>
    <row r="10" spans="1:12" ht="12.75">
      <c r="A10" s="20" t="s">
        <v>10</v>
      </c>
      <c r="B10" s="4" t="s">
        <v>28</v>
      </c>
      <c r="C10" s="23"/>
      <c r="D10" s="23">
        <v>1.26</v>
      </c>
      <c r="E10" s="23">
        <v>0.68</v>
      </c>
      <c r="F10" s="23">
        <v>0.98</v>
      </c>
      <c r="G10" s="23">
        <v>0.74</v>
      </c>
      <c r="H10" s="23">
        <v>0.28</v>
      </c>
      <c r="I10" s="23">
        <v>0.22</v>
      </c>
      <c r="J10" s="23">
        <v>0.2</v>
      </c>
      <c r="K10" s="20">
        <f>SUM(C10:J10)</f>
        <v>4.36</v>
      </c>
      <c r="L10" s="1"/>
    </row>
    <row r="11" spans="1:12" s="36" customFormat="1" ht="12.75">
      <c r="A11" s="33"/>
      <c r="B11" s="34" t="s">
        <v>72</v>
      </c>
      <c r="C11" s="42">
        <f>(C9+C10)/C20*100</f>
        <v>0</v>
      </c>
      <c r="D11" s="42">
        <f aca="true" t="shared" si="2" ref="D11:K11">(D9+D10)/D20*100</f>
        <v>4.457021577644146</v>
      </c>
      <c r="E11" s="42">
        <f t="shared" si="2"/>
        <v>3.60702420503085</v>
      </c>
      <c r="F11" s="42">
        <f t="shared" si="2"/>
        <v>6.657608695652173</v>
      </c>
      <c r="G11" s="42">
        <f t="shared" si="2"/>
        <v>6.370210801661794</v>
      </c>
      <c r="H11" s="42">
        <f t="shared" si="2"/>
        <v>2.4246877296105804</v>
      </c>
      <c r="I11" s="42">
        <f t="shared" si="2"/>
        <v>2.7506112469437656</v>
      </c>
      <c r="J11" s="42">
        <f t="shared" si="2"/>
        <v>1.2107623318385652</v>
      </c>
      <c r="K11" s="35">
        <f t="shared" si="2"/>
        <v>3.270138367478279</v>
      </c>
      <c r="L11" s="38">
        <f>(C11+D11+E11+F11+G11+H11+I11+J11)/8</f>
        <v>3.434740823547734</v>
      </c>
    </row>
    <row r="12" spans="1:12" ht="25.5">
      <c r="A12" s="20" t="s">
        <v>11</v>
      </c>
      <c r="B12" s="4" t="s">
        <v>29</v>
      </c>
      <c r="C12" s="24">
        <v>1.12</v>
      </c>
      <c r="D12" s="23">
        <v>0.14</v>
      </c>
      <c r="E12" s="23">
        <v>0.31</v>
      </c>
      <c r="F12" s="23">
        <v>0.24</v>
      </c>
      <c r="G12" s="23">
        <v>1.05</v>
      </c>
      <c r="H12" s="23">
        <v>0.33</v>
      </c>
      <c r="I12" s="23">
        <v>0.33</v>
      </c>
      <c r="J12" s="23">
        <v>0.46</v>
      </c>
      <c r="K12" s="20">
        <f>SUM(C12:J12)</f>
        <v>3.9800000000000004</v>
      </c>
      <c r="L12" s="1"/>
    </row>
    <row r="13" spans="1:12" s="36" customFormat="1" ht="12.75">
      <c r="A13" s="33"/>
      <c r="B13" s="34" t="s">
        <v>72</v>
      </c>
      <c r="C13" s="42">
        <f>C12/C20*100</f>
        <v>5.645161290322581</v>
      </c>
      <c r="D13" s="42">
        <f aca="true" t="shared" si="3" ref="D13:K13">D12/D20*100</f>
        <v>0.49522461973823845</v>
      </c>
      <c r="E13" s="42">
        <f t="shared" si="3"/>
        <v>1.4712861888941626</v>
      </c>
      <c r="F13" s="42">
        <f t="shared" si="3"/>
        <v>1.6304347826086956</v>
      </c>
      <c r="G13" s="42">
        <f t="shared" si="3"/>
        <v>8.078165871672566</v>
      </c>
      <c r="H13" s="42">
        <f t="shared" si="3"/>
        <v>2.4246877296105804</v>
      </c>
      <c r="I13" s="42">
        <f t="shared" si="3"/>
        <v>2.017114914425428</v>
      </c>
      <c r="J13" s="42">
        <f t="shared" si="3"/>
        <v>2.062780269058296</v>
      </c>
      <c r="K13" s="35">
        <f t="shared" si="3"/>
        <v>2.668132575351282</v>
      </c>
      <c r="L13" s="38">
        <f>(C13+D13+E13+F13+G13+H13+I13+J13)/8</f>
        <v>2.978106958291319</v>
      </c>
    </row>
    <row r="14" spans="1:12" ht="51">
      <c r="A14" s="20" t="s">
        <v>20</v>
      </c>
      <c r="B14" s="4" t="s">
        <v>30</v>
      </c>
      <c r="C14" s="23">
        <v>3.21</v>
      </c>
      <c r="D14" s="23">
        <v>11.99</v>
      </c>
      <c r="E14" s="23">
        <v>7.93</v>
      </c>
      <c r="F14" s="23">
        <v>4.3</v>
      </c>
      <c r="G14" s="23">
        <v>1.34</v>
      </c>
      <c r="H14" s="23">
        <v>2.94</v>
      </c>
      <c r="I14" s="23">
        <v>2.52</v>
      </c>
      <c r="J14" s="23">
        <v>2.1</v>
      </c>
      <c r="K14" s="20">
        <f>SUM(C14:J14)</f>
        <v>36.330000000000005</v>
      </c>
      <c r="L14" s="1"/>
    </row>
    <row r="15" spans="1:12" s="36" customFormat="1" ht="12.75">
      <c r="A15" s="33"/>
      <c r="B15" s="34" t="s">
        <v>72</v>
      </c>
      <c r="C15" s="35">
        <f>C14/C20*100</f>
        <v>16.179435483870968</v>
      </c>
      <c r="D15" s="35">
        <f aca="true" t="shared" si="4" ref="D15:K15">D14/D20*100</f>
        <v>42.4124513618677</v>
      </c>
      <c r="E15" s="35">
        <f t="shared" si="4"/>
        <v>37.63644992880874</v>
      </c>
      <c r="F15" s="35">
        <f t="shared" si="4"/>
        <v>29.21195652173913</v>
      </c>
      <c r="G15" s="35">
        <f t="shared" si="4"/>
        <v>10.309278350515465</v>
      </c>
      <c r="H15" s="35">
        <f t="shared" si="4"/>
        <v>21.601763409257895</v>
      </c>
      <c r="I15" s="35">
        <f t="shared" si="4"/>
        <v>15.403422982885088</v>
      </c>
      <c r="J15" s="35">
        <f t="shared" si="4"/>
        <v>9.417040358744394</v>
      </c>
      <c r="K15" s="35">
        <f t="shared" si="4"/>
        <v>24.355089563445244</v>
      </c>
      <c r="L15" s="38">
        <f>(C15+D15+E15+F15+G15+H15+I15+J15)/8</f>
        <v>22.77147479971117</v>
      </c>
    </row>
    <row r="16" spans="1:12" ht="12.75">
      <c r="A16" s="20" t="s">
        <v>21</v>
      </c>
      <c r="B16" s="4" t="s">
        <v>31</v>
      </c>
      <c r="C16" s="23">
        <v>4.95</v>
      </c>
      <c r="D16" s="23">
        <v>3.62</v>
      </c>
      <c r="E16" s="23">
        <v>3.18</v>
      </c>
      <c r="F16" s="23">
        <v>0.31</v>
      </c>
      <c r="G16" s="23">
        <v>0.11</v>
      </c>
      <c r="H16" s="23">
        <v>1.47</v>
      </c>
      <c r="I16" s="23">
        <v>6.55</v>
      </c>
      <c r="J16" s="23">
        <v>3.7</v>
      </c>
      <c r="K16" s="20">
        <f>SUM(C16:J16)</f>
        <v>23.89</v>
      </c>
      <c r="L16" s="1"/>
    </row>
    <row r="17" spans="1:12" s="36" customFormat="1" ht="12.75">
      <c r="A17" s="33"/>
      <c r="B17" s="34" t="s">
        <v>72</v>
      </c>
      <c r="C17" s="35">
        <f>C16/C20*100</f>
        <v>24.94959677419355</v>
      </c>
      <c r="D17" s="35">
        <f aca="true" t="shared" si="5" ref="D17:K17">D16/D20*100</f>
        <v>12.80509373894588</v>
      </c>
      <c r="E17" s="35">
        <f t="shared" si="5"/>
        <v>15.092548647365925</v>
      </c>
      <c r="F17" s="35">
        <f t="shared" si="5"/>
        <v>2.1059782608695654</v>
      </c>
      <c r="G17" s="35">
        <f t="shared" si="5"/>
        <v>0.8462840436990307</v>
      </c>
      <c r="H17" s="35">
        <f t="shared" si="5"/>
        <v>10.800881704628948</v>
      </c>
      <c r="I17" s="35">
        <f t="shared" si="5"/>
        <v>40.03667481662592</v>
      </c>
      <c r="J17" s="35">
        <f t="shared" si="5"/>
        <v>16.591928251121075</v>
      </c>
      <c r="K17" s="35">
        <f t="shared" si="5"/>
        <v>16.015499302799526</v>
      </c>
      <c r="L17" s="38">
        <f>(C17+D17+E17+F17+G17+H17+I17+J17)/8</f>
        <v>15.403623279681236</v>
      </c>
    </row>
    <row r="18" spans="1:12" ht="25.5">
      <c r="A18" s="20" t="s">
        <v>39</v>
      </c>
      <c r="B18" s="4" t="s">
        <v>32</v>
      </c>
      <c r="C18" s="23">
        <v>4.97</v>
      </c>
      <c r="D18" s="23">
        <v>3.9</v>
      </c>
      <c r="E18" s="23">
        <v>0.56</v>
      </c>
      <c r="F18" s="23">
        <v>1.2</v>
      </c>
      <c r="G18" s="23">
        <v>3.17</v>
      </c>
      <c r="H18" s="23">
        <v>1.25</v>
      </c>
      <c r="I18" s="23">
        <v>1.7</v>
      </c>
      <c r="J18" s="23">
        <v>7.95</v>
      </c>
      <c r="K18" s="20">
        <f>SUM(C18:J18)</f>
        <v>24.7</v>
      </c>
      <c r="L18" s="1"/>
    </row>
    <row r="19" spans="1:12" s="36" customFormat="1" ht="12.75">
      <c r="A19" s="33"/>
      <c r="B19" s="34" t="s">
        <v>72</v>
      </c>
      <c r="C19" s="42">
        <f>C18/C20*100</f>
        <v>25.05040322580645</v>
      </c>
      <c r="D19" s="42">
        <f aca="true" t="shared" si="6" ref="D19:K19">D18/D20*100</f>
        <v>13.795542978422356</v>
      </c>
      <c r="E19" s="42">
        <f t="shared" si="6"/>
        <v>2.6578073089701</v>
      </c>
      <c r="F19" s="42">
        <f t="shared" si="6"/>
        <v>8.152173913043477</v>
      </c>
      <c r="G19" s="42">
        <f t="shared" si="6"/>
        <v>24.388367441144794</v>
      </c>
      <c r="H19" s="42">
        <f t="shared" si="6"/>
        <v>9.184423218221895</v>
      </c>
      <c r="I19" s="42">
        <f t="shared" si="6"/>
        <v>10.39119804400978</v>
      </c>
      <c r="J19" s="42">
        <f t="shared" si="6"/>
        <v>35.65022421524663</v>
      </c>
      <c r="K19" s="35">
        <f t="shared" si="6"/>
        <v>16.558511208838354</v>
      </c>
      <c r="L19" s="38">
        <f>(C19+D19+E19+F19+G19+H19+I19+J19)/8</f>
        <v>16.158767543108187</v>
      </c>
    </row>
    <row r="20" spans="1:12" ht="25.5">
      <c r="A20" s="27" t="s">
        <v>40</v>
      </c>
      <c r="B20" s="28" t="s">
        <v>33</v>
      </c>
      <c r="C20" s="25">
        <f aca="true" t="shared" si="7" ref="C20:J20">C4+C7+C9+C10+C12+C14+C16+C18</f>
        <v>19.84</v>
      </c>
      <c r="D20" s="25">
        <f t="shared" si="7"/>
        <v>28.27</v>
      </c>
      <c r="E20" s="25">
        <f t="shared" si="7"/>
        <v>21.069999999999997</v>
      </c>
      <c r="F20" s="25">
        <f t="shared" si="7"/>
        <v>14.72</v>
      </c>
      <c r="G20" s="25">
        <f t="shared" si="7"/>
        <v>12.998</v>
      </c>
      <c r="H20" s="25">
        <f t="shared" si="7"/>
        <v>13.610000000000001</v>
      </c>
      <c r="I20" s="25">
        <f t="shared" si="7"/>
        <v>16.36</v>
      </c>
      <c r="J20" s="25">
        <f t="shared" si="7"/>
        <v>22.3</v>
      </c>
      <c r="K20" s="20">
        <f>SUM(C20:J20)</f>
        <v>149.168</v>
      </c>
      <c r="L20" s="39">
        <f>J5+J8+J11+J13+J15+J17+J19</f>
        <v>100</v>
      </c>
    </row>
    <row r="21" spans="1:12" ht="12.75">
      <c r="A21" s="20" t="s">
        <v>41</v>
      </c>
      <c r="B21" s="4" t="s">
        <v>34</v>
      </c>
      <c r="C21" s="23">
        <v>0.16</v>
      </c>
      <c r="D21" s="23">
        <v>-9.86</v>
      </c>
      <c r="E21" s="23">
        <v>-0.67</v>
      </c>
      <c r="F21" s="23">
        <v>2.1</v>
      </c>
      <c r="G21" s="23">
        <v>2.25</v>
      </c>
      <c r="H21" s="23">
        <v>0.07</v>
      </c>
      <c r="I21" s="23">
        <v>0.31</v>
      </c>
      <c r="J21" s="23"/>
      <c r="K21" s="20"/>
      <c r="L21" s="1"/>
    </row>
    <row r="22" spans="1:12" ht="12.75">
      <c r="A22" s="20" t="s">
        <v>42</v>
      </c>
      <c r="B22" s="4" t="s">
        <v>35</v>
      </c>
      <c r="C22" s="26">
        <f>C21/C20*100</f>
        <v>0.8064516129032258</v>
      </c>
      <c r="D22" s="26"/>
      <c r="E22" s="26"/>
      <c r="F22" s="26">
        <f>F21/F20*100</f>
        <v>14.266304347826086</v>
      </c>
      <c r="G22" s="26">
        <f>G21/G20*100</f>
        <v>17.310355439298355</v>
      </c>
      <c r="H22" s="26">
        <f>H21/H20*100</f>
        <v>0.5143277002204262</v>
      </c>
      <c r="I22" s="26">
        <f>I21/I20*100</f>
        <v>1.8948655256723717</v>
      </c>
      <c r="J22" s="26"/>
      <c r="K22" s="20"/>
      <c r="L22" s="1"/>
    </row>
    <row r="23" spans="1:12" ht="25.5">
      <c r="A23" s="27" t="s">
        <v>43</v>
      </c>
      <c r="B23" s="28" t="s">
        <v>36</v>
      </c>
      <c r="C23" s="25">
        <f>(C20+C21)*1.1</f>
        <v>22</v>
      </c>
      <c r="D23" s="25">
        <v>19.23</v>
      </c>
      <c r="E23" s="25">
        <f>(E20+E21)*1.1</f>
        <v>22.439999999999998</v>
      </c>
      <c r="F23" s="25">
        <f>(F20+F21)*1.1</f>
        <v>18.502000000000002</v>
      </c>
      <c r="G23" s="25">
        <f>(G20+G21)*1.1</f>
        <v>16.7728</v>
      </c>
      <c r="H23" s="25">
        <f>(H20+H21)*1.1</f>
        <v>15.048000000000004</v>
      </c>
      <c r="I23" s="25">
        <v>16.67</v>
      </c>
      <c r="J23" s="25">
        <v>15.88</v>
      </c>
      <c r="K23" s="20"/>
      <c r="L23" s="1"/>
    </row>
    <row r="24" spans="1:12" ht="12.75">
      <c r="A24" s="20" t="s">
        <v>44</v>
      </c>
      <c r="B24" s="4" t="s">
        <v>37</v>
      </c>
      <c r="C24" s="26">
        <v>30</v>
      </c>
      <c r="D24" s="23">
        <v>30</v>
      </c>
      <c r="E24" s="23">
        <v>2.5</v>
      </c>
      <c r="F24" s="23">
        <v>23</v>
      </c>
      <c r="G24" s="23">
        <v>20</v>
      </c>
      <c r="H24" s="23">
        <v>27</v>
      </c>
      <c r="I24" s="23"/>
      <c r="J24" s="23">
        <v>5</v>
      </c>
      <c r="K24" s="20"/>
      <c r="L24" s="1"/>
    </row>
    <row r="25" spans="1:12" ht="25.5">
      <c r="A25" s="27" t="s">
        <v>45</v>
      </c>
      <c r="B25" s="28" t="s">
        <v>38</v>
      </c>
      <c r="C25" s="25">
        <f>C23*(100+C24)/100</f>
        <v>28.6</v>
      </c>
      <c r="D25" s="25">
        <f aca="true" t="shared" si="8" ref="D25:J25">D23*(100+D24)/100</f>
        <v>24.999000000000002</v>
      </c>
      <c r="E25" s="25">
        <f t="shared" si="8"/>
        <v>23.000999999999998</v>
      </c>
      <c r="F25" s="25">
        <f t="shared" si="8"/>
        <v>22.757460000000002</v>
      </c>
      <c r="G25" s="25">
        <f t="shared" si="8"/>
        <v>20.12736</v>
      </c>
      <c r="H25" s="25">
        <v>19.17</v>
      </c>
      <c r="I25" s="25">
        <f t="shared" si="8"/>
        <v>16.67</v>
      </c>
      <c r="J25" s="25">
        <f t="shared" si="8"/>
        <v>16.674</v>
      </c>
      <c r="K25" s="20"/>
      <c r="L25" s="1"/>
    </row>
    <row r="26" spans="2:12" ht="12.75">
      <c r="B26" s="13"/>
      <c r="K26" s="1"/>
      <c r="L26" s="1"/>
    </row>
    <row r="27" spans="11:12" ht="12.75">
      <c r="K27" s="1"/>
      <c r="L27" s="1"/>
    </row>
    <row r="28" spans="1:12" ht="51">
      <c r="A28" s="3" t="s">
        <v>0</v>
      </c>
      <c r="B28" s="3" t="s">
        <v>22</v>
      </c>
      <c r="C28" s="3" t="s">
        <v>13</v>
      </c>
      <c r="D28" s="3" t="s">
        <v>47</v>
      </c>
      <c r="E28" s="3" t="s">
        <v>16</v>
      </c>
      <c r="F28" s="3" t="s">
        <v>56</v>
      </c>
      <c r="G28" s="3" t="s">
        <v>49</v>
      </c>
      <c r="H28" s="3" t="s">
        <v>19</v>
      </c>
      <c r="I28" s="3" t="s">
        <v>51</v>
      </c>
      <c r="J28" s="3" t="s">
        <v>52</v>
      </c>
      <c r="K28" s="20"/>
      <c r="L28" s="1"/>
    </row>
    <row r="29" spans="1:12" ht="12.75">
      <c r="A29" s="3" t="s">
        <v>6</v>
      </c>
      <c r="B29" s="4" t="s">
        <v>23</v>
      </c>
      <c r="C29" s="3">
        <v>21.02</v>
      </c>
      <c r="D29" s="3">
        <v>9.16</v>
      </c>
      <c r="E29" s="3">
        <v>7.65</v>
      </c>
      <c r="F29" s="3">
        <v>8.93</v>
      </c>
      <c r="G29" s="3"/>
      <c r="H29" s="20"/>
      <c r="I29" s="3">
        <v>13.99</v>
      </c>
      <c r="J29" s="3">
        <v>13.16</v>
      </c>
      <c r="K29" s="20">
        <f>SUM(C29:J29)</f>
        <v>73.91</v>
      </c>
      <c r="L29" s="1"/>
    </row>
    <row r="30" spans="1:12" s="16" customFormat="1" ht="12.75">
      <c r="A30" s="17"/>
      <c r="B30" s="34" t="s">
        <v>72</v>
      </c>
      <c r="C30" s="19">
        <f aca="true" t="shared" si="9" ref="C30:K30">C29/C46*100</f>
        <v>79.80258162490512</v>
      </c>
      <c r="D30" s="19">
        <f t="shared" si="9"/>
        <v>48.00838574423481</v>
      </c>
      <c r="E30" s="19">
        <f t="shared" si="9"/>
        <v>37.85254824344384</v>
      </c>
      <c r="F30" s="19">
        <f t="shared" si="9"/>
        <v>45.1010101010101</v>
      </c>
      <c r="G30" s="19">
        <f t="shared" si="9"/>
        <v>0</v>
      </c>
      <c r="H30" s="19">
        <f t="shared" si="9"/>
        <v>0</v>
      </c>
      <c r="I30" s="19">
        <f t="shared" si="9"/>
        <v>50.01787629603146</v>
      </c>
      <c r="J30" s="19">
        <f t="shared" si="9"/>
        <v>77.41176470588236</v>
      </c>
      <c r="K30" s="22">
        <f t="shared" si="9"/>
        <v>34.74520496427228</v>
      </c>
      <c r="L30" s="38"/>
    </row>
    <row r="31" spans="1:12" ht="25.5">
      <c r="A31" s="3" t="s">
        <v>7</v>
      </c>
      <c r="B31" s="4" t="s">
        <v>57</v>
      </c>
      <c r="C31" s="5">
        <v>0.13</v>
      </c>
      <c r="D31" s="5">
        <v>0.2</v>
      </c>
      <c r="E31" s="5">
        <v>0</v>
      </c>
      <c r="F31" s="5">
        <v>1.83</v>
      </c>
      <c r="G31" s="5">
        <v>0.69</v>
      </c>
      <c r="H31" s="23">
        <v>2.27</v>
      </c>
      <c r="I31" s="5">
        <v>1.32</v>
      </c>
      <c r="J31" s="5">
        <v>0.2</v>
      </c>
      <c r="K31" s="23">
        <f>SUM(C31:J31)</f>
        <v>6.640000000000001</v>
      </c>
      <c r="L31" s="1"/>
    </row>
    <row r="32" spans="1:12" s="36" customFormat="1" ht="12.75">
      <c r="A32" s="40"/>
      <c r="B32" s="34" t="s">
        <v>72</v>
      </c>
      <c r="C32" s="41"/>
      <c r="D32" s="41"/>
      <c r="E32" s="41"/>
      <c r="F32" s="41"/>
      <c r="G32" s="41"/>
      <c r="H32" s="42"/>
      <c r="I32" s="41"/>
      <c r="J32" s="41"/>
      <c r="K32" s="35">
        <f>K31/K46*100</f>
        <v>3.1214742384355025</v>
      </c>
      <c r="L32" s="43"/>
    </row>
    <row r="33" spans="1:12" ht="25.5">
      <c r="A33" s="3" t="s">
        <v>8</v>
      </c>
      <c r="B33" s="4" t="s">
        <v>58</v>
      </c>
      <c r="C33" s="5">
        <v>0.62</v>
      </c>
      <c r="D33" s="5">
        <v>0.18</v>
      </c>
      <c r="E33" s="5">
        <v>3.92</v>
      </c>
      <c r="F33" s="5">
        <v>1.08</v>
      </c>
      <c r="G33" s="5">
        <v>12.89</v>
      </c>
      <c r="H33" s="23">
        <v>0.97</v>
      </c>
      <c r="I33" s="5">
        <v>9.49</v>
      </c>
      <c r="J33" s="5">
        <v>0.7</v>
      </c>
      <c r="K33" s="23">
        <f>SUM(C33:J33)</f>
        <v>29.849999999999998</v>
      </c>
      <c r="L33" s="1"/>
    </row>
    <row r="34" spans="1:12" s="36" customFormat="1" ht="12.75">
      <c r="A34" s="40"/>
      <c r="B34" s="34" t="s">
        <v>72</v>
      </c>
      <c r="C34" s="41"/>
      <c r="D34" s="41"/>
      <c r="E34" s="41"/>
      <c r="F34" s="41"/>
      <c r="G34" s="41"/>
      <c r="H34" s="42"/>
      <c r="I34" s="41"/>
      <c r="J34" s="41"/>
      <c r="K34" s="35">
        <f>K33/K46*100</f>
        <v>14.032531026701767</v>
      </c>
      <c r="L34" s="43"/>
    </row>
    <row r="35" spans="1:12" ht="12.75">
      <c r="A35" s="20" t="s">
        <v>9</v>
      </c>
      <c r="B35" s="4" t="s">
        <v>27</v>
      </c>
      <c r="C35" s="23">
        <v>0.24</v>
      </c>
      <c r="D35" s="23">
        <v>0.24</v>
      </c>
      <c r="E35" s="23">
        <v>0.82</v>
      </c>
      <c r="F35" s="23">
        <v>1.02</v>
      </c>
      <c r="G35" s="23">
        <v>0.53</v>
      </c>
      <c r="H35" s="23">
        <v>1.54</v>
      </c>
      <c r="I35" s="23">
        <v>1.07</v>
      </c>
      <c r="J35" s="23">
        <v>0.06</v>
      </c>
      <c r="K35" s="23">
        <f>SUM(C35:J35)</f>
        <v>5.52</v>
      </c>
      <c r="L35" s="1"/>
    </row>
    <row r="36" spans="1:12" ht="12.75">
      <c r="A36" s="20" t="s">
        <v>10</v>
      </c>
      <c r="B36" s="4" t="s">
        <v>28</v>
      </c>
      <c r="C36" s="23">
        <v>0.2</v>
      </c>
      <c r="D36" s="23">
        <v>0.17</v>
      </c>
      <c r="E36" s="23">
        <v>0.28</v>
      </c>
      <c r="F36" s="23">
        <v>0.14</v>
      </c>
      <c r="G36" s="23">
        <v>0.62</v>
      </c>
      <c r="H36" s="23">
        <v>0.35</v>
      </c>
      <c r="I36" s="23">
        <v>0.39</v>
      </c>
      <c r="J36" s="23">
        <v>0.07</v>
      </c>
      <c r="K36" s="23">
        <f>SUM(C36:J36)</f>
        <v>2.22</v>
      </c>
      <c r="L36" s="1"/>
    </row>
    <row r="37" spans="1:12" s="36" customFormat="1" ht="12.75">
      <c r="A37" s="33"/>
      <c r="B37" s="34" t="s">
        <v>72</v>
      </c>
      <c r="C37" s="42"/>
      <c r="D37" s="42"/>
      <c r="E37" s="42"/>
      <c r="F37" s="42"/>
      <c r="G37" s="42"/>
      <c r="H37" s="42"/>
      <c r="I37" s="42"/>
      <c r="J37" s="42"/>
      <c r="K37" s="35">
        <f>(K35+K36)/K46*100</f>
        <v>3.6385859345618656</v>
      </c>
      <c r="L37" s="43"/>
    </row>
    <row r="38" spans="1:12" ht="51">
      <c r="A38" s="20" t="s">
        <v>11</v>
      </c>
      <c r="B38" s="4" t="s">
        <v>30</v>
      </c>
      <c r="C38" s="23">
        <v>3.38</v>
      </c>
      <c r="D38" s="23">
        <v>5.07</v>
      </c>
      <c r="E38" s="23">
        <v>2.08</v>
      </c>
      <c r="F38" s="23">
        <v>5.32</v>
      </c>
      <c r="G38" s="23">
        <v>4.97</v>
      </c>
      <c r="H38" s="23">
        <v>5.69</v>
      </c>
      <c r="I38" s="23">
        <v>0.78</v>
      </c>
      <c r="J38" s="23">
        <v>1.26</v>
      </c>
      <c r="K38" s="23">
        <f>SUM(C38:J38)</f>
        <v>28.550000000000004</v>
      </c>
      <c r="L38" s="1"/>
    </row>
    <row r="39" spans="1:12" s="16" customFormat="1" ht="12.75">
      <c r="A39" s="21"/>
      <c r="B39" s="34" t="s">
        <v>72</v>
      </c>
      <c r="C39" s="22">
        <f aca="true" t="shared" si="10" ref="C39:K39">C38/C46*100</f>
        <v>12.832194381169327</v>
      </c>
      <c r="D39" s="22">
        <f t="shared" si="10"/>
        <v>26.57232704402516</v>
      </c>
      <c r="E39" s="22">
        <f t="shared" si="10"/>
        <v>10.29193468579911</v>
      </c>
      <c r="F39" s="22">
        <f t="shared" si="10"/>
        <v>26.86868686868687</v>
      </c>
      <c r="G39" s="22">
        <f t="shared" si="10"/>
        <v>13.360215053763438</v>
      </c>
      <c r="H39" s="22">
        <f t="shared" si="10"/>
        <v>18.307593307593308</v>
      </c>
      <c r="I39" s="22">
        <f t="shared" si="10"/>
        <v>2.7887021809081163</v>
      </c>
      <c r="J39" s="22">
        <f t="shared" si="10"/>
        <v>7.411764705882352</v>
      </c>
      <c r="K39" s="22">
        <f t="shared" si="10"/>
        <v>13.421399022188796</v>
      </c>
      <c r="L39" s="38"/>
    </row>
    <row r="40" spans="1:12" ht="25.5">
      <c r="A40" s="20" t="s">
        <v>20</v>
      </c>
      <c r="B40" s="4" t="s">
        <v>29</v>
      </c>
      <c r="C40" s="23">
        <v>0.4</v>
      </c>
      <c r="D40" s="24">
        <v>0.58</v>
      </c>
      <c r="E40" s="23">
        <v>0.17</v>
      </c>
      <c r="F40" s="23">
        <v>0.36</v>
      </c>
      <c r="G40" s="23">
        <v>0.58</v>
      </c>
      <c r="H40" s="23">
        <v>1.27</v>
      </c>
      <c r="I40" s="23">
        <v>14.64</v>
      </c>
      <c r="J40" s="23">
        <v>0.3</v>
      </c>
      <c r="K40" s="23">
        <f>SUM(C40:J40)</f>
        <v>18.3</v>
      </c>
      <c r="L40" s="1"/>
    </row>
    <row r="41" spans="1:12" s="15" customFormat="1" ht="12.75">
      <c r="A41" s="44"/>
      <c r="B41" s="34" t="s">
        <v>72</v>
      </c>
      <c r="C41" s="45"/>
      <c r="D41" s="46"/>
      <c r="E41" s="45"/>
      <c r="F41" s="45"/>
      <c r="G41" s="45"/>
      <c r="H41" s="45"/>
      <c r="I41" s="45"/>
      <c r="J41" s="45"/>
      <c r="K41" s="35">
        <f>K40/K46*100</f>
        <v>8.602858217374953</v>
      </c>
      <c r="L41" s="47"/>
    </row>
    <row r="42" spans="1:12" ht="12.75">
      <c r="A42" s="20" t="s">
        <v>21</v>
      </c>
      <c r="B42" s="4" t="s">
        <v>31</v>
      </c>
      <c r="C42" s="23">
        <v>0.24</v>
      </c>
      <c r="D42" s="23">
        <v>0.89</v>
      </c>
      <c r="E42" s="23">
        <v>0.58</v>
      </c>
      <c r="F42" s="23">
        <v>0.44</v>
      </c>
      <c r="G42" s="23">
        <v>12.83</v>
      </c>
      <c r="H42" s="23">
        <v>13.67</v>
      </c>
      <c r="I42" s="23">
        <v>0.16</v>
      </c>
      <c r="J42" s="23">
        <v>0.75</v>
      </c>
      <c r="K42" s="23">
        <f>SUM(C42:J42)</f>
        <v>29.56</v>
      </c>
      <c r="L42" s="1"/>
    </row>
    <row r="43" spans="1:12" s="16" customFormat="1" ht="12.75">
      <c r="A43" s="21"/>
      <c r="B43" s="34" t="s">
        <v>72</v>
      </c>
      <c r="C43" s="22">
        <f aca="true" t="shared" si="11" ref="C43:K43">C42/C46*100</f>
        <v>0.9111617312072894</v>
      </c>
      <c r="D43" s="22">
        <f t="shared" si="11"/>
        <v>4.664570230607968</v>
      </c>
      <c r="E43" s="22">
        <f t="shared" si="11"/>
        <v>2.869866402770905</v>
      </c>
      <c r="F43" s="22">
        <f t="shared" si="11"/>
        <v>2.2222222222222223</v>
      </c>
      <c r="G43" s="22">
        <f t="shared" si="11"/>
        <v>34.48924731182795</v>
      </c>
      <c r="H43" s="22">
        <f t="shared" si="11"/>
        <v>43.983268983268985</v>
      </c>
      <c r="I43" s="22">
        <f t="shared" si="11"/>
        <v>0.5720414730067931</v>
      </c>
      <c r="J43" s="22">
        <f t="shared" si="11"/>
        <v>4.411764705882353</v>
      </c>
      <c r="K43" s="22">
        <f t="shared" si="11"/>
        <v>13.89620157954118</v>
      </c>
      <c r="L43" s="38"/>
    </row>
    <row r="44" spans="1:12" ht="25.5">
      <c r="A44" s="20" t="s">
        <v>39</v>
      </c>
      <c r="B44" s="4" t="s">
        <v>32</v>
      </c>
      <c r="C44" s="23">
        <v>0.11</v>
      </c>
      <c r="D44" s="23">
        <v>2.59</v>
      </c>
      <c r="E44" s="23">
        <v>4.71</v>
      </c>
      <c r="F44" s="23">
        <v>0.68</v>
      </c>
      <c r="G44" s="23">
        <v>4.09</v>
      </c>
      <c r="H44" s="23">
        <v>5.32</v>
      </c>
      <c r="I44" s="23">
        <v>0.17</v>
      </c>
      <c r="J44" s="23">
        <v>0.5</v>
      </c>
      <c r="K44" s="23">
        <f>SUM(C44:J44)</f>
        <v>18.17</v>
      </c>
      <c r="L44" s="1"/>
    </row>
    <row r="45" spans="1:12" s="36" customFormat="1" ht="12.75">
      <c r="A45" s="33"/>
      <c r="B45" s="34" t="s">
        <v>72</v>
      </c>
      <c r="C45" s="42"/>
      <c r="D45" s="42"/>
      <c r="E45" s="42"/>
      <c r="F45" s="42"/>
      <c r="G45" s="42"/>
      <c r="H45" s="42"/>
      <c r="I45" s="42"/>
      <c r="J45" s="42"/>
      <c r="K45" s="35">
        <f>K44/K46*100</f>
        <v>8.541745016923656</v>
      </c>
      <c r="L45" s="43"/>
    </row>
    <row r="46" spans="1:12" ht="25.5">
      <c r="A46" s="27" t="s">
        <v>40</v>
      </c>
      <c r="B46" s="28" t="s">
        <v>33</v>
      </c>
      <c r="C46" s="25">
        <f>C29+C31+C33+C35+C36+C40+C38+C42+C44</f>
        <v>26.339999999999993</v>
      </c>
      <c r="D46" s="25">
        <f aca="true" t="shared" si="12" ref="D46:J46">D29+D31+D33+D35+D36+D40+D38+D42+D44</f>
        <v>19.08</v>
      </c>
      <c r="E46" s="25">
        <f t="shared" si="12"/>
        <v>20.21</v>
      </c>
      <c r="F46" s="25">
        <f t="shared" si="12"/>
        <v>19.8</v>
      </c>
      <c r="G46" s="25">
        <f t="shared" si="12"/>
        <v>37.2</v>
      </c>
      <c r="H46" s="25">
        <f t="shared" si="12"/>
        <v>31.08</v>
      </c>
      <c r="I46" s="25">
        <v>27.97</v>
      </c>
      <c r="J46" s="25">
        <f t="shared" si="12"/>
        <v>17</v>
      </c>
      <c r="K46" s="25">
        <v>212.72</v>
      </c>
      <c r="L46" s="39">
        <f>K30+K32+K34+K37+K39+K41+K43+K45</f>
        <v>100.00000000000001</v>
      </c>
    </row>
    <row r="47" spans="1:12" ht="12.75">
      <c r="A47" s="20" t="s">
        <v>41</v>
      </c>
      <c r="B47" s="4" t="s">
        <v>34</v>
      </c>
      <c r="C47" s="23"/>
      <c r="D47" s="23"/>
      <c r="E47" s="23"/>
      <c r="F47" s="23"/>
      <c r="G47" s="23"/>
      <c r="H47" s="23"/>
      <c r="I47" s="23"/>
      <c r="J47" s="23"/>
      <c r="K47" s="20"/>
      <c r="L47" s="1"/>
    </row>
    <row r="48" spans="1:12" ht="12.75">
      <c r="A48" s="20" t="s">
        <v>42</v>
      </c>
      <c r="B48" s="4" t="s">
        <v>35</v>
      </c>
      <c r="C48" s="26"/>
      <c r="D48" s="26">
        <f>D47/D46*100</f>
        <v>0</v>
      </c>
      <c r="E48" s="26">
        <v>-8.71</v>
      </c>
      <c r="F48" s="26">
        <v>6.9</v>
      </c>
      <c r="G48" s="26">
        <f>G47/G46*100</f>
        <v>0</v>
      </c>
      <c r="H48" s="26"/>
      <c r="I48" s="26">
        <f>I47/I46*100</f>
        <v>0</v>
      </c>
      <c r="J48" s="26">
        <f>J47/J46*100</f>
        <v>0</v>
      </c>
      <c r="K48" s="20"/>
      <c r="L48" s="1"/>
    </row>
    <row r="49" spans="1:12" ht="12.75">
      <c r="A49" s="27" t="s">
        <v>43</v>
      </c>
      <c r="B49" s="28" t="s">
        <v>59</v>
      </c>
      <c r="C49" s="25">
        <v>26.34</v>
      </c>
      <c r="D49" s="25">
        <v>19.08</v>
      </c>
      <c r="E49" s="25">
        <v>18.45</v>
      </c>
      <c r="F49" s="25">
        <v>21.18</v>
      </c>
      <c r="G49" s="25">
        <v>37.2</v>
      </c>
      <c r="H49" s="25">
        <v>31.08</v>
      </c>
      <c r="I49" s="25">
        <v>20</v>
      </c>
      <c r="J49" s="25">
        <v>16.02</v>
      </c>
      <c r="K49" s="20"/>
      <c r="L49" s="1"/>
    </row>
    <row r="50" spans="1:12" ht="25.5">
      <c r="A50" s="30" t="s">
        <v>44</v>
      </c>
      <c r="B50" s="29" t="s">
        <v>60</v>
      </c>
      <c r="C50" s="31">
        <f>C49*1.03</f>
        <v>27.130200000000002</v>
      </c>
      <c r="D50" s="31">
        <f aca="true" t="shared" si="13" ref="D50:J50">D49*1.03</f>
        <v>19.6524</v>
      </c>
      <c r="E50" s="31">
        <f t="shared" si="13"/>
        <v>19.0035</v>
      </c>
      <c r="F50" s="31">
        <f t="shared" si="13"/>
        <v>21.8154</v>
      </c>
      <c r="G50" s="31">
        <f t="shared" si="13"/>
        <v>38.316</v>
      </c>
      <c r="H50" s="31">
        <f t="shared" si="13"/>
        <v>32.0124</v>
      </c>
      <c r="I50" s="31"/>
      <c r="J50" s="31">
        <f t="shared" si="13"/>
        <v>16.5006</v>
      </c>
      <c r="K50" s="20"/>
      <c r="L50" s="1"/>
    </row>
    <row r="51" spans="1:12" ht="25.5">
      <c r="A51" s="30" t="s">
        <v>45</v>
      </c>
      <c r="B51" s="29" t="s">
        <v>61</v>
      </c>
      <c r="C51" s="31">
        <f>C50*1.1</f>
        <v>29.843220000000006</v>
      </c>
      <c r="D51" s="31">
        <f>D50*1.1</f>
        <v>21.61764</v>
      </c>
      <c r="E51" s="31">
        <f>E50*1.1</f>
        <v>20.903850000000002</v>
      </c>
      <c r="F51" s="31">
        <f>F50*1.1</f>
        <v>23.996940000000002</v>
      </c>
      <c r="G51" s="31">
        <v>38.32</v>
      </c>
      <c r="H51" s="31">
        <f>H50*1.1</f>
        <v>35.213640000000005</v>
      </c>
      <c r="I51" s="31">
        <v>20</v>
      </c>
      <c r="J51" s="31">
        <v>16.5</v>
      </c>
      <c r="K51" s="20"/>
      <c r="L51" s="1"/>
    </row>
    <row r="52" spans="1:12" ht="12.75">
      <c r="A52" s="20" t="s">
        <v>62</v>
      </c>
      <c r="B52" s="4" t="s">
        <v>37</v>
      </c>
      <c r="C52" s="31"/>
      <c r="D52" s="32">
        <v>20</v>
      </c>
      <c r="E52" s="31">
        <v>22.01</v>
      </c>
      <c r="F52" s="31">
        <v>4.2</v>
      </c>
      <c r="G52" s="31"/>
      <c r="H52" s="31"/>
      <c r="I52" s="31"/>
      <c r="J52" s="31">
        <v>5</v>
      </c>
      <c r="K52" s="20"/>
      <c r="L52" s="1"/>
    </row>
    <row r="53" spans="1:12" ht="25.5">
      <c r="A53" s="27" t="s">
        <v>63</v>
      </c>
      <c r="B53" s="28" t="s">
        <v>38</v>
      </c>
      <c r="C53" s="25" t="s">
        <v>65</v>
      </c>
      <c r="D53" s="25">
        <f>D51*(100+D52)/100</f>
        <v>25.941168</v>
      </c>
      <c r="E53" s="25">
        <f>E51*(100+E52)/100</f>
        <v>25.504787385000004</v>
      </c>
      <c r="F53" s="25" t="s">
        <v>66</v>
      </c>
      <c r="G53" s="25" t="s">
        <v>68</v>
      </c>
      <c r="H53" s="25">
        <v>19.1</v>
      </c>
      <c r="I53" s="25" t="s">
        <v>64</v>
      </c>
      <c r="J53" s="25" t="s">
        <v>67</v>
      </c>
      <c r="K53" s="20"/>
      <c r="L53" s="1"/>
    </row>
    <row r="54" ht="12.75">
      <c r="B54" s="13"/>
    </row>
  </sheetData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2007-05-18T06:38:29Z</cp:lastPrinted>
  <dcterms:created xsi:type="dcterms:W3CDTF">1996-10-08T23:32:33Z</dcterms:created>
  <dcterms:modified xsi:type="dcterms:W3CDTF">2007-05-21T11:01:50Z</dcterms:modified>
  <cp:category/>
  <cp:version/>
  <cp:contentType/>
  <cp:contentStatus/>
</cp:coreProperties>
</file>