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2 чтение" sheetId="1" r:id="rId1"/>
  </sheets>
  <definedNames>
    <definedName name="_xlnm.Print_Titles" localSheetId="0">'2 чтение'!$11:$13</definedName>
    <definedName name="_xlnm.Print_Area" localSheetId="0">'2 чтение'!$A$1:$I$70</definedName>
  </definedNames>
  <calcPr fullCalcOnLoad="1"/>
</workbook>
</file>

<file path=xl/sharedStrings.xml><?xml version="1.0" encoding="utf-8"?>
<sst xmlns="http://schemas.openxmlformats.org/spreadsheetml/2006/main" count="225" uniqueCount="184">
  <si>
    <t>Приложение №1</t>
  </si>
  <si>
    <t>к решению городской Думы</t>
  </si>
  <si>
    <t>от "___"______2004 г №___</t>
  </si>
  <si>
    <t xml:space="preserve">    Приложение 1</t>
  </si>
  <si>
    <t xml:space="preserve">                     к решению Думы города</t>
  </si>
  <si>
    <t xml:space="preserve">                 от            2006г. №___</t>
  </si>
  <si>
    <t>Доходы бюджета города Сургута на 2007 год</t>
  </si>
  <si>
    <t>тыс.рублей</t>
  </si>
  <si>
    <t>Коды бюджетной классификации</t>
  </si>
  <si>
    <t>Наименование дохода</t>
  </si>
  <si>
    <t>Проект на 2006 год I чтение</t>
  </si>
  <si>
    <t>Сумма, (тыс.руб.)</t>
  </si>
  <si>
    <t>Отклоне-ние</t>
  </si>
  <si>
    <t>Проект по данным ИМНС России по г.Сургуту</t>
  </si>
  <si>
    <t>Проект по данным департамента по экономике</t>
  </si>
  <si>
    <t xml:space="preserve"> 1 00 00000 00 0000 000</t>
  </si>
  <si>
    <t>ДОХОДЫ</t>
  </si>
  <si>
    <t>1.</t>
  </si>
  <si>
    <t xml:space="preserve"> 1 01 00000 00 0000 000</t>
  </si>
  <si>
    <t>Налоги на прибыль, доходы</t>
  </si>
  <si>
    <t>1.1.</t>
  </si>
  <si>
    <t xml:space="preserve"> 1 01 02000 01 0000 110</t>
  </si>
  <si>
    <t>Налог на доходы  физических лиц</t>
  </si>
  <si>
    <t>2.</t>
  </si>
  <si>
    <t xml:space="preserve"> 1 05 00000 00 0000 000</t>
  </si>
  <si>
    <t>Налоги на совокупный доход</t>
  </si>
  <si>
    <t>2.1.</t>
  </si>
  <si>
    <t xml:space="preserve"> 1 05 01000 00  0000 110</t>
  </si>
  <si>
    <t xml:space="preserve">Единый налог, взимаемый в связи с применением  упрощенной системы  налогообложения </t>
  </si>
  <si>
    <t>2.2.</t>
  </si>
  <si>
    <t xml:space="preserve"> 1 05 02000 02 0000 110</t>
  </si>
  <si>
    <t>Единый налог на вмененный доход для отдельных видов деятельности</t>
  </si>
  <si>
    <t xml:space="preserve">                                                     </t>
  </si>
  <si>
    <t>3.</t>
  </si>
  <si>
    <t>1 06 00000 00 0000 000</t>
  </si>
  <si>
    <t>Налоги на имущество</t>
  </si>
  <si>
    <t>3.1.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</si>
  <si>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</si>
  <si>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</si>
  <si>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3.2.</t>
  </si>
  <si>
    <t>1 06 04000 02 0000 110</t>
  </si>
  <si>
    <t>Транспортный налог</t>
  </si>
  <si>
    <t>3.3.</t>
  </si>
  <si>
    <t xml:space="preserve"> 1 06 06000 00 0000 110</t>
  </si>
  <si>
    <t>Земельный налог</t>
  </si>
  <si>
    <t>4.</t>
  </si>
  <si>
    <t xml:space="preserve"> 1 08 00000 00 0000 000</t>
  </si>
  <si>
    <t>Государственная пошлина, сборы</t>
  </si>
  <si>
    <t>4.1.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</si>
  <si>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</si>
  <si>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</si>
  <si>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4.2.</t>
  </si>
  <si>
    <t>1 08 07140 01 0000 110</t>
  </si>
  <si>
    <t>4.3.</t>
  </si>
  <si>
    <t>1 08 07150 01 0000 110</t>
  </si>
  <si>
    <t>Государственная пошлина за выдачу разрешения на распространение наружной рекламы</t>
  </si>
  <si>
    <t>5.</t>
  </si>
  <si>
    <t>1 09 00000 00 0000 000</t>
  </si>
  <si>
    <t>Задолженность и перерасчеты по отмененным налогам, сборам и иным обязательным платежам</t>
  </si>
  <si>
    <t>5.1.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</si>
  <si>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</si>
  <si>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</si>
  <si>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5.2.</t>
  </si>
  <si>
    <t>1 09 07050 04 0000 110</t>
  </si>
  <si>
    <t>Прочие местные налоги и сборы, мобилизуемые на территориях городских округов</t>
  </si>
  <si>
    <t>6.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</si>
  <si>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</si>
  <si>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</si>
  <si>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6.1.</t>
  </si>
  <si>
    <t xml:space="preserve"> 1 11 01040 04 0000 120</t>
  </si>
  <si>
    <t>Дивиденды по акциям и доходы от прочих форм участия в капитале, находящихся в  собственности городских округов</t>
  </si>
  <si>
    <t>6.2.</t>
  </si>
  <si>
    <t xml:space="preserve">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</si>
  <si>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</si>
  <si>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6.3.</t>
  </si>
  <si>
    <t xml:space="preserve"> 1 11 05000 00 0000 120</t>
  </si>
  <si>
    <t>Доходы от сдачи в аренду имущества, находящегося в государственной и муниципальной собственности</t>
  </si>
  <si>
    <t>6.3.1.</t>
  </si>
  <si>
    <t xml:space="preserve"> 1 11 05011 04 0000 120</t>
  </si>
  <si>
    <t xml:space="preserve"> 1 11 05010 00 0000 120</t>
  </si>
  <si>
    <t>6.3.2.</t>
  </si>
  <si>
    <t>1 11 05012 04 0000 120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</si>
  <si>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 </t>
  </si>
  <si>
    <t>6.3.3.</t>
  </si>
  <si>
    <t xml:space="preserve">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</si>
  <si>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 муниципальных унитарных предприятий</t>
  </si>
  <si>
    <t xml:space="preserve"> 1 11 05030 00 0000 120</t>
  </si>
  <si>
    <t>6.3.3.1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</si>
  <si>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</si>
  <si>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6.3.2.2.</t>
  </si>
  <si>
    <t>Плата за наем жилья</t>
  </si>
  <si>
    <t>6.4.</t>
  </si>
  <si>
    <t xml:space="preserve"> 1 11 07000 00 0000 120</t>
  </si>
  <si>
    <t>Платежи от государственных  и муниципальных унитарных предприятий</t>
  </si>
  <si>
    <t>6.4.1.</t>
  </si>
  <si>
    <t xml:space="preserve"> 1 11 07014  04 0000 120</t>
  </si>
  <si>
    <t>Доходы от перечисления части прибыли, остающейся после уплаты  налогов и иных обязательных платежей муниципальных унитарных предприятий, созданных городскими округами</t>
  </si>
  <si>
    <t>6.5.</t>
  </si>
  <si>
    <t xml:space="preserve">1 11 08000 00 0000 120 </t>
  </si>
  <si>
    <t>Прочие доходы от использования имущества и прав, находящихся в государственной и муниципальной собственности</t>
  </si>
  <si>
    <t>6.5.1.</t>
  </si>
  <si>
    <t xml:space="preserve"> 1 11 08044 04 0000 120</t>
  </si>
  <si>
    <t>Прочие поступления от использования имущества, находящегося в собственности городских округов</t>
  </si>
  <si>
    <t>7.</t>
  </si>
  <si>
    <t xml:space="preserve"> 1 12 00000 00 0000 000 </t>
  </si>
  <si>
    <t>Платежи при пользовании природными ресурсами</t>
  </si>
  <si>
    <t>7.1.</t>
  </si>
  <si>
    <t xml:space="preserve"> 1 12 01000 01 0000 120</t>
  </si>
  <si>
    <t>Плата за негативное воздействие на окружающую среду</t>
  </si>
  <si>
    <t>8.</t>
  </si>
  <si>
    <t xml:space="preserve"> 1 14 00000 00 0000 000</t>
  </si>
  <si>
    <t>Доходы от продажи материальных и нематериальных активов</t>
  </si>
  <si>
    <t>8.1.</t>
  </si>
  <si>
    <t xml:space="preserve"> 1 14 01040 04 0000 410</t>
  </si>
  <si>
    <t>Доходы от продажи квартир, находящихся в собственности городских округов</t>
  </si>
  <si>
    <t>8.2.</t>
  </si>
  <si>
    <t xml:space="preserve"> 1 14 02030 04 0000 410</t>
  </si>
  <si>
    <t>Доходы от реализации имущества, находящегося в  собственности городских округов (в части реализации основных средств по указанному имуществу)</t>
  </si>
  <si>
    <t>9.</t>
  </si>
  <si>
    <t xml:space="preserve"> 1 15 00000 00 0000 000</t>
  </si>
  <si>
    <t>Административные платежи и сборы</t>
  </si>
  <si>
    <t>9.1.</t>
  </si>
  <si>
    <t xml:space="preserve"> 1 15 02040 04 0000 140</t>
  </si>
  <si>
    <t>Платежи, взимаемые организациями городских округов за выполнение определенных функций</t>
  </si>
  <si>
    <t>10.</t>
  </si>
  <si>
    <t xml:space="preserve"> 1 16 00000 00 0000 000</t>
  </si>
  <si>
    <t>Штрафы, санкции, возмещение ущерба</t>
  </si>
  <si>
    <t>10.1.</t>
  </si>
  <si>
    <t>1 16 03000 00 0000 140</t>
  </si>
  <si>
    <t>Денежные взыскания (штрафы) за нарушение законодательства о налогах и сборах</t>
  </si>
  <si>
    <t>10.2.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</si>
  <si>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</si>
  <si>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</si>
  <si>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10.3.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</si>
  <si>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</si>
  <si>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</si>
  <si>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10.4.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</si>
  <si>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</si>
  <si>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</si>
  <si>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10.5.</t>
  </si>
  <si>
    <t>1 16 25000 01 0000 140</t>
  </si>
  <si>
    <t>10.6.</t>
  </si>
  <si>
    <t>1 16 27000 01 0000 140</t>
  </si>
  <si>
    <t xml:space="preserve">Денежные взыскания (штрафы) за нарушение Федерального закона "О пожарной безопасности" </t>
  </si>
  <si>
    <t>10.7.</t>
  </si>
  <si>
    <t>1 16 28000 01 0000 140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</si>
  <si>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</si>
  <si>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10.8.</t>
  </si>
  <si>
    <t>1 16 30000 01 0000 140</t>
  </si>
  <si>
    <t>Денежные взыскания (штрафы) за административные правонарушения в области дорожного движения</t>
  </si>
  <si>
    <t>10.9.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</si>
  <si>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</si>
  <si>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</si>
  <si>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11.</t>
  </si>
  <si>
    <t xml:space="preserve"> 1 17 00000 00 0000 000</t>
  </si>
  <si>
    <t>Прочие неналоговые доходы</t>
  </si>
  <si>
    <t>11.1.</t>
  </si>
  <si>
    <t xml:space="preserve"> 1 17 05040 04 0000 180</t>
  </si>
  <si>
    <t>Прочие неналоговые доходы бюджетов городских округов</t>
  </si>
  <si>
    <t xml:space="preserve"> 2 00 00000 00 0000 000</t>
  </si>
  <si>
    <t>БЕЗВОЗМЕЗДНЫЕ ПОСТУПЛЕНИЯ</t>
  </si>
  <si>
    <t>12.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</si>
  <si>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</si>
  <si>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</si>
  <si>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12.1.</t>
  </si>
  <si>
    <t>2 02 01000 00 0000 151</t>
  </si>
  <si>
    <t>Дотации от других бюджетов бюджетной системы Российской Федерации</t>
  </si>
  <si>
    <t>12.2.</t>
  </si>
  <si>
    <t xml:space="preserve"> 2 02 02000 00 0000 151</t>
  </si>
  <si>
    <t>Субвенции от других бюджетов бюджетной системы Российской Федерации</t>
  </si>
  <si>
    <t>12.3.</t>
  </si>
  <si>
    <t xml:space="preserve"> 2 02 04000 00  0000 151</t>
  </si>
  <si>
    <t>Субсидии от других бюджетов бюджетной системы Российской Федерации</t>
  </si>
  <si>
    <t>13.</t>
  </si>
  <si>
    <t xml:space="preserve"> 3 00 00000 00 0000 000</t>
  </si>
  <si>
    <t>Доходы от предпринимательской и иной приносящей доход деятельности</t>
  </si>
  <si>
    <t xml:space="preserve"> 2 07 00000 00 0000 180</t>
  </si>
  <si>
    <t xml:space="preserve"> 2 07 04000 04 0000 180</t>
  </si>
  <si>
    <t xml:space="preserve">Прочие безвозмездные поступления в бюджеты городских округов (инвестиционные обязательства по продаже права аренды земли) </t>
  </si>
  <si>
    <t>ВСЕГО ДОХОДОВ</t>
  </si>
  <si>
    <t xml:space="preserve">                                        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</si>
  <si>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</si>
  <si>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Арендная плата и поступления от продажи права на заключение договоров аренды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</si>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</sst>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0.000"/>
    <numFmt numFmtId="168" formatCode="#,##0.0"/>
  </numFmts>
  <fonts count="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i/>
      <sz val="14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/>
    </xf>
    <xf numFmtId="3" fontId="3" fillId="0" borderId="2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3" fontId="6" fillId="0" borderId="8" xfId="0" applyNumberFormat="1" applyFont="1" applyFill="1" applyBorder="1" applyAlignment="1">
      <alignment horizontal="right" vertical="justify"/>
    </xf>
    <xf numFmtId="3" fontId="6" fillId="0" borderId="2" xfId="0" applyNumberFormat="1" applyFont="1" applyFill="1" applyBorder="1" applyAlignment="1">
      <alignment horizontal="right" vertical="justify"/>
    </xf>
    <xf numFmtId="0" fontId="6" fillId="0" borderId="0" xfId="0" applyFont="1" applyFill="1" applyAlignment="1">
      <alignment vertical="justify"/>
    </xf>
    <xf numFmtId="0" fontId="3" fillId="0" borderId="5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justify"/>
    </xf>
    <xf numFmtId="3" fontId="3" fillId="0" borderId="4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vertical="justify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 vertical="justify"/>
    </xf>
    <xf numFmtId="3" fontId="6" fillId="0" borderId="4" xfId="0" applyNumberFormat="1" applyFont="1" applyFill="1" applyBorder="1" applyAlignment="1">
      <alignment horizontal="right" vertical="justify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justify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justify"/>
    </xf>
    <xf numFmtId="3" fontId="6" fillId="0" borderId="3" xfId="0" applyNumberFormat="1" applyFont="1" applyFill="1" applyBorder="1" applyAlignment="1">
      <alignment horizontal="right" vertical="justify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justify"/>
    </xf>
    <xf numFmtId="3" fontId="3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justify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justify"/>
    </xf>
    <xf numFmtId="3" fontId="3" fillId="0" borderId="15" xfId="0" applyNumberFormat="1" applyFont="1" applyFill="1" applyBorder="1" applyAlignment="1">
      <alignment horizontal="right" vertical="justify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right" vertical="justify"/>
    </xf>
    <xf numFmtId="3" fontId="3" fillId="0" borderId="11" xfId="0" applyNumberFormat="1" applyFont="1" applyFill="1" applyBorder="1" applyAlignment="1">
      <alignment horizontal="right" vertical="justify"/>
    </xf>
    <xf numFmtId="16" fontId="3" fillId="0" borderId="4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justify"/>
    </xf>
    <xf numFmtId="3" fontId="6" fillId="0" borderId="15" xfId="0" applyNumberFormat="1" applyFont="1" applyFill="1" applyBorder="1" applyAlignment="1">
      <alignment horizontal="right" vertical="justify"/>
    </xf>
    <xf numFmtId="0" fontId="3" fillId="0" borderId="14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justify"/>
    </xf>
    <xf numFmtId="3" fontId="6" fillId="0" borderId="14" xfId="0" applyNumberFormat="1" applyFont="1" applyFill="1" applyBorder="1" applyAlignment="1">
      <alignment horizontal="right" vertical="justify"/>
    </xf>
    <xf numFmtId="3" fontId="6" fillId="0" borderId="13" xfId="0" applyNumberFormat="1" applyFont="1" applyFill="1" applyBorder="1" applyAlignment="1">
      <alignment horizontal="right" vertical="justify"/>
    </xf>
    <xf numFmtId="0" fontId="3" fillId="0" borderId="5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justify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indent="5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37"/>
  <sheetViews>
    <sheetView tabSelected="1" view="pageBreakPreview" zoomScale="60" zoomScaleNormal="75" workbookViewId="0" topLeftCell="A5">
      <selection activeCell="C57" sqref="C57"/>
    </sheetView>
  </sheetViews>
  <sheetFormatPr defaultColWidth="9.125" defaultRowHeight="12.75"/>
  <cols>
    <col min="1" max="1" width="10.25390625" style="1" customWidth="1"/>
    <col min="2" max="2" width="30.00390625" style="2" customWidth="1"/>
    <col min="3" max="3" width="58.75390625" style="1" customWidth="1"/>
    <col min="4" max="4" width="30.00390625" style="2" hidden="1" customWidth="1"/>
    <col min="5" max="5" width="13.75390625" style="2" hidden="1" customWidth="1"/>
    <col min="6" max="6" width="15.125" style="1" hidden="1" customWidth="1"/>
    <col min="7" max="7" width="4.75390625" style="1" hidden="1" customWidth="1"/>
    <col min="8" max="8" width="16.875" style="2" customWidth="1"/>
    <col min="9" max="9" width="3.25390625" style="2" hidden="1" customWidth="1"/>
    <col min="10" max="16384" width="9.125" style="1" customWidth="1"/>
  </cols>
  <sheetData>
    <row r="1" spans="2:9" ht="54" customHeight="1" hidden="1">
      <c r="B1" s="1"/>
      <c r="D1" s="91" t="s">
        <v>0</v>
      </c>
      <c r="E1" s="91"/>
      <c r="H1" s="1"/>
      <c r="I1" s="1"/>
    </row>
    <row r="2" spans="2:9" ht="54" customHeight="1" hidden="1">
      <c r="B2" s="1"/>
      <c r="D2" s="91" t="s">
        <v>1</v>
      </c>
      <c r="E2" s="91"/>
      <c r="H2" s="1"/>
      <c r="I2" s="1"/>
    </row>
    <row r="3" spans="2:9" ht="54" customHeight="1" hidden="1">
      <c r="B3" s="1"/>
      <c r="D3" s="91" t="s">
        <v>2</v>
      </c>
      <c r="E3" s="91"/>
      <c r="H3" s="1"/>
      <c r="I3" s="1"/>
    </row>
    <row r="4" ht="54" customHeight="1" hidden="1"/>
    <row r="5" spans="2:9" ht="18.75" customHeight="1">
      <c r="B5" s="1"/>
      <c r="C5" s="92" t="s">
        <v>3</v>
      </c>
      <c r="D5" s="92"/>
      <c r="E5" s="92"/>
      <c r="F5" s="92"/>
      <c r="G5" s="92"/>
      <c r="H5" s="92"/>
      <c r="I5" s="1"/>
    </row>
    <row r="6" spans="2:9" ht="18.75" customHeight="1">
      <c r="B6" s="1"/>
      <c r="C6" s="93" t="s">
        <v>4</v>
      </c>
      <c r="D6" s="93"/>
      <c r="E6" s="93"/>
      <c r="F6" s="93"/>
      <c r="G6" s="93"/>
      <c r="H6" s="93"/>
      <c r="I6" s="1"/>
    </row>
    <row r="7" spans="2:9" ht="18.75" customHeight="1">
      <c r="B7" s="1"/>
      <c r="C7" s="93" t="s">
        <v>5</v>
      </c>
      <c r="D7" s="93"/>
      <c r="E7" s="93"/>
      <c r="F7" s="93"/>
      <c r="G7" s="93"/>
      <c r="H7" s="93"/>
      <c r="I7" s="1"/>
    </row>
    <row r="8" spans="1:9" ht="33" customHeight="1">
      <c r="A8" s="95" t="s">
        <v>6</v>
      </c>
      <c r="B8" s="95"/>
      <c r="C8" s="95"/>
      <c r="D8" s="95"/>
      <c r="E8" s="95"/>
      <c r="F8" s="95"/>
      <c r="G8" s="95"/>
      <c r="H8" s="95"/>
      <c r="I8" s="95"/>
    </row>
    <row r="9" spans="2:9" ht="16.5" customHeight="1" hidden="1">
      <c r="B9" s="3"/>
      <c r="C9" s="3"/>
      <c r="D9" s="3"/>
      <c r="E9" s="3"/>
      <c r="F9" s="4"/>
      <c r="G9" s="4"/>
      <c r="H9" s="3"/>
      <c r="I9" s="3"/>
    </row>
    <row r="10" spans="2:9" ht="15.75" customHeight="1">
      <c r="B10" s="5"/>
      <c r="C10" s="6"/>
      <c r="D10" s="5"/>
      <c r="E10" s="7"/>
      <c r="F10" s="8"/>
      <c r="H10" s="7"/>
      <c r="I10" s="7" t="s">
        <v>7</v>
      </c>
    </row>
    <row r="11" spans="1:9" ht="18.75" customHeight="1">
      <c r="A11" s="9"/>
      <c r="B11" s="87" t="s">
        <v>8</v>
      </c>
      <c r="C11" s="94" t="s">
        <v>9</v>
      </c>
      <c r="D11" s="87" t="s">
        <v>8</v>
      </c>
      <c r="E11" s="87" t="s">
        <v>10</v>
      </c>
      <c r="F11" s="10"/>
      <c r="G11" s="10"/>
      <c r="H11" s="87" t="s">
        <v>11</v>
      </c>
      <c r="I11" s="87" t="s">
        <v>12</v>
      </c>
    </row>
    <row r="12" spans="1:9" ht="18.75">
      <c r="A12" s="11"/>
      <c r="B12" s="88"/>
      <c r="C12" s="94"/>
      <c r="D12" s="88"/>
      <c r="E12" s="88"/>
      <c r="F12" s="90" t="s">
        <v>13</v>
      </c>
      <c r="G12" s="94" t="s">
        <v>14</v>
      </c>
      <c r="H12" s="88"/>
      <c r="I12" s="88"/>
    </row>
    <row r="13" spans="1:9" ht="31.5" customHeight="1">
      <c r="A13" s="12"/>
      <c r="B13" s="89"/>
      <c r="C13" s="94"/>
      <c r="D13" s="89"/>
      <c r="E13" s="89"/>
      <c r="F13" s="90"/>
      <c r="G13" s="94"/>
      <c r="H13" s="89"/>
      <c r="I13" s="89"/>
    </row>
    <row r="14" spans="1:9" s="19" customFormat="1" ht="24" customHeight="1">
      <c r="A14" s="13"/>
      <c r="B14" s="14" t="s">
        <v>15</v>
      </c>
      <c r="C14" s="15" t="s">
        <v>16</v>
      </c>
      <c r="D14" s="14" t="s">
        <v>15</v>
      </c>
      <c r="E14" s="16">
        <f>E15+E17+E20+E24+E31+E44+E46+E49+E61+E51</f>
        <v>4355448</v>
      </c>
      <c r="F14" s="17" t="e">
        <f>F15+#REF!+F17+F20+#REF!+F24+#REF!</f>
        <v>#REF!</v>
      </c>
      <c r="G14" s="18" t="e">
        <f>G15+#REF!+G17+G20+#REF!+G24+#REF!</f>
        <v>#REF!</v>
      </c>
      <c r="H14" s="16">
        <f>H15+H17+H20+H24+H31+H44+H46+H49+H61+H51+H28</f>
        <v>5691186</v>
      </c>
      <c r="I14" s="16">
        <f>H14-E14</f>
        <v>1335738</v>
      </c>
    </row>
    <row r="15" spans="1:9" s="24" customFormat="1" ht="27" customHeight="1">
      <c r="A15" s="20" t="s">
        <v>17</v>
      </c>
      <c r="B15" s="14" t="s">
        <v>18</v>
      </c>
      <c r="C15" s="21" t="s">
        <v>19</v>
      </c>
      <c r="D15" s="14" t="s">
        <v>18</v>
      </c>
      <c r="E15" s="16">
        <v>2530009</v>
      </c>
      <c r="F15" s="22" t="e">
        <f>#REF!+#REF!+F16</f>
        <v>#REF!</v>
      </c>
      <c r="G15" s="23" t="e">
        <f>#REF!+#REF!+G16</f>
        <v>#REF!</v>
      </c>
      <c r="H15" s="16">
        <f>H16</f>
        <v>3565925</v>
      </c>
      <c r="I15" s="16"/>
    </row>
    <row r="16" spans="1:9" s="31" customFormat="1" ht="26.25" customHeight="1">
      <c r="A16" s="25" t="s">
        <v>20</v>
      </c>
      <c r="B16" s="26" t="s">
        <v>21</v>
      </c>
      <c r="C16" s="27" t="s">
        <v>22</v>
      </c>
      <c r="D16" s="26" t="s">
        <v>21</v>
      </c>
      <c r="E16" s="28">
        <v>2530009</v>
      </c>
      <c r="F16" s="29">
        <v>900000</v>
      </c>
      <c r="G16" s="30">
        <v>1568310</v>
      </c>
      <c r="H16" s="28">
        <v>3565925</v>
      </c>
      <c r="I16" s="28"/>
    </row>
    <row r="17" spans="1:9" s="24" customFormat="1" ht="23.25" customHeight="1">
      <c r="A17" s="32" t="s">
        <v>23</v>
      </c>
      <c r="B17" s="14" t="s">
        <v>24</v>
      </c>
      <c r="C17" s="21" t="s">
        <v>25</v>
      </c>
      <c r="D17" s="14" t="s">
        <v>24</v>
      </c>
      <c r="E17" s="16">
        <f>E18+E19</f>
        <v>362772</v>
      </c>
      <c r="F17" s="22">
        <f>F18+F19</f>
        <v>194400</v>
      </c>
      <c r="G17" s="23">
        <f>G18+G19</f>
        <v>0</v>
      </c>
      <c r="H17" s="16">
        <f>H18+H19</f>
        <v>435550</v>
      </c>
      <c r="I17" s="16"/>
    </row>
    <row r="18" spans="1:9" s="31" customFormat="1" ht="56.25">
      <c r="A18" s="32" t="s">
        <v>26</v>
      </c>
      <c r="B18" s="33" t="s">
        <v>27</v>
      </c>
      <c r="C18" s="34" t="s">
        <v>28</v>
      </c>
      <c r="D18" s="33" t="s">
        <v>27</v>
      </c>
      <c r="E18" s="28">
        <v>106348</v>
      </c>
      <c r="F18" s="29">
        <v>59400</v>
      </c>
      <c r="G18" s="30"/>
      <c r="H18" s="28">
        <v>135660</v>
      </c>
      <c r="I18" s="28"/>
    </row>
    <row r="19" spans="1:13" s="31" customFormat="1" ht="37.5">
      <c r="A19" s="32" t="s">
        <v>29</v>
      </c>
      <c r="B19" s="33" t="s">
        <v>30</v>
      </c>
      <c r="C19" s="34" t="s">
        <v>31</v>
      </c>
      <c r="D19" s="33" t="s">
        <v>30</v>
      </c>
      <c r="E19" s="28">
        <v>256424</v>
      </c>
      <c r="F19" s="29">
        <v>135000</v>
      </c>
      <c r="G19" s="30"/>
      <c r="H19" s="28">
        <v>299890</v>
      </c>
      <c r="I19" s="28"/>
      <c r="M19" s="31" t="s">
        <v>32</v>
      </c>
    </row>
    <row r="20" spans="1:9" s="24" customFormat="1" ht="24" customHeight="1">
      <c r="A20" s="35" t="s">
        <v>33</v>
      </c>
      <c r="B20" s="14" t="s">
        <v>34</v>
      </c>
      <c r="C20" s="21" t="s">
        <v>35</v>
      </c>
      <c r="D20" s="14" t="s">
        <v>34</v>
      </c>
      <c r="E20" s="16">
        <f>E21+E22+E23</f>
        <v>483745</v>
      </c>
      <c r="F20" s="22" t="e">
        <f>SUM(#REF!)</f>
        <v>#REF!</v>
      </c>
      <c r="G20" s="23" t="e">
        <f>SUM(#REF!)</f>
        <v>#REF!</v>
      </c>
      <c r="H20" s="16">
        <f>H21+H22+H23</f>
        <v>499793</v>
      </c>
      <c r="I20" s="16"/>
    </row>
    <row r="21" spans="1:9" s="24" customFormat="1" ht="78.75" customHeight="1">
      <c r="A21" s="36" t="s">
        <v>36</v>
      </c>
      <c r="B21" s="33" t="s">
        <v>37</v>
      </c>
      <c r="C21" s="34" t="s">
        <v>38</v>
      </c>
      <c r="D21" s="33" t="s">
        <v>37</v>
      </c>
      <c r="E21" s="28">
        <v>10253</v>
      </c>
      <c r="F21" s="37"/>
      <c r="G21" s="38"/>
      <c r="H21" s="28">
        <v>9200</v>
      </c>
      <c r="I21" s="28"/>
    </row>
    <row r="22" spans="1:9" s="24" customFormat="1" ht="28.5" customHeight="1">
      <c r="A22" s="36" t="s">
        <v>39</v>
      </c>
      <c r="B22" s="33" t="s">
        <v>40</v>
      </c>
      <c r="C22" s="34" t="s">
        <v>41</v>
      </c>
      <c r="D22" s="33" t="s">
        <v>40</v>
      </c>
      <c r="E22" s="28">
        <v>390443</v>
      </c>
      <c r="F22" s="37"/>
      <c r="G22" s="38"/>
      <c r="H22" s="28">
        <v>382781</v>
      </c>
      <c r="I22" s="28"/>
    </row>
    <row r="23" spans="1:9" s="24" customFormat="1" ht="31.5" customHeight="1">
      <c r="A23" s="36" t="s">
        <v>42</v>
      </c>
      <c r="B23" s="33" t="s">
        <v>43</v>
      </c>
      <c r="C23" s="34" t="s">
        <v>44</v>
      </c>
      <c r="D23" s="33" t="s">
        <v>43</v>
      </c>
      <c r="E23" s="39">
        <v>83049</v>
      </c>
      <c r="F23" s="37"/>
      <c r="G23" s="38"/>
      <c r="H23" s="28">
        <v>107812</v>
      </c>
      <c r="I23" s="39"/>
    </row>
    <row r="24" spans="1:9" s="24" customFormat="1" ht="24" customHeight="1">
      <c r="A24" s="35" t="s">
        <v>45</v>
      </c>
      <c r="B24" s="40" t="s">
        <v>46</v>
      </c>
      <c r="C24" s="21" t="s">
        <v>47</v>
      </c>
      <c r="D24" s="41" t="s">
        <v>46</v>
      </c>
      <c r="E24" s="16">
        <v>40608</v>
      </c>
      <c r="F24" s="22" t="e">
        <f>#REF!+#REF!+#REF!</f>
        <v>#REF!</v>
      </c>
      <c r="G24" s="42" t="e">
        <f>#REF!+#REF!+#REF!</f>
        <v>#REF!</v>
      </c>
      <c r="H24" s="16">
        <f>H25+H26+H27</f>
        <v>40379</v>
      </c>
      <c r="I24" s="43"/>
    </row>
    <row r="25" spans="1:9" s="24" customFormat="1" ht="112.5">
      <c r="A25" s="36" t="s">
        <v>48</v>
      </c>
      <c r="B25" s="44" t="s">
        <v>49</v>
      </c>
      <c r="C25" s="34" t="s">
        <v>50</v>
      </c>
      <c r="D25" s="41"/>
      <c r="E25" s="16"/>
      <c r="F25" s="22"/>
      <c r="G25" s="45"/>
      <c r="H25" s="28">
        <v>9458</v>
      </c>
      <c r="I25" s="43"/>
    </row>
    <row r="26" spans="1:9" s="24" customFormat="1" ht="158.25" customHeight="1">
      <c r="A26" s="36" t="s">
        <v>51</v>
      </c>
      <c r="B26" s="44" t="s">
        <v>52</v>
      </c>
      <c r="C26" s="34" t="s">
        <v>181</v>
      </c>
      <c r="D26" s="46"/>
      <c r="E26" s="47"/>
      <c r="F26" s="48"/>
      <c r="G26" s="49"/>
      <c r="H26" s="28">
        <v>30621</v>
      </c>
      <c r="I26" s="43"/>
    </row>
    <row r="27" spans="1:9" s="24" customFormat="1" ht="56.25">
      <c r="A27" s="50" t="s">
        <v>53</v>
      </c>
      <c r="B27" s="51" t="s">
        <v>54</v>
      </c>
      <c r="C27" s="52" t="s">
        <v>55</v>
      </c>
      <c r="D27" s="41"/>
      <c r="E27" s="16"/>
      <c r="F27" s="22"/>
      <c r="G27" s="45"/>
      <c r="H27" s="39">
        <v>300</v>
      </c>
      <c r="I27" s="43"/>
    </row>
    <row r="28" spans="1:9" s="24" customFormat="1" ht="56.25">
      <c r="A28" s="36" t="s">
        <v>56</v>
      </c>
      <c r="B28" s="44" t="s">
        <v>57</v>
      </c>
      <c r="C28" s="34" t="s">
        <v>58</v>
      </c>
      <c r="D28" s="41"/>
      <c r="E28" s="16"/>
      <c r="F28" s="22"/>
      <c r="G28" s="45"/>
      <c r="H28" s="28">
        <f>H29+H30</f>
        <v>1936</v>
      </c>
      <c r="I28" s="43"/>
    </row>
    <row r="29" spans="1:9" s="24" customFormat="1" ht="75">
      <c r="A29" s="36" t="s">
        <v>59</v>
      </c>
      <c r="B29" s="44" t="s">
        <v>60</v>
      </c>
      <c r="C29" s="34" t="s">
        <v>61</v>
      </c>
      <c r="D29" s="41"/>
      <c r="E29" s="16"/>
      <c r="F29" s="22"/>
      <c r="G29" s="45"/>
      <c r="H29" s="28">
        <v>1491</v>
      </c>
      <c r="I29" s="43"/>
    </row>
    <row r="30" spans="1:9" s="24" customFormat="1" ht="56.25">
      <c r="A30" s="36" t="s">
        <v>62</v>
      </c>
      <c r="B30" s="44" t="s">
        <v>63</v>
      </c>
      <c r="C30" s="34" t="s">
        <v>64</v>
      </c>
      <c r="D30" s="41"/>
      <c r="E30" s="16"/>
      <c r="F30" s="22"/>
      <c r="G30" s="45"/>
      <c r="H30" s="28">
        <v>445</v>
      </c>
      <c r="I30" s="43"/>
    </row>
    <row r="31" spans="1:9" s="24" customFormat="1" ht="56.25">
      <c r="A31" s="35" t="s">
        <v>65</v>
      </c>
      <c r="B31" s="40" t="s">
        <v>66</v>
      </c>
      <c r="C31" s="21" t="s">
        <v>67</v>
      </c>
      <c r="D31" s="41" t="s">
        <v>66</v>
      </c>
      <c r="E31" s="16">
        <f>E32+E33+E34+E40+E42</f>
        <v>493892</v>
      </c>
      <c r="F31" s="22" t="e">
        <f>#REF!+F34+#REF!+F47+F41+F45</f>
        <v>#REF!</v>
      </c>
      <c r="G31" s="45" t="e">
        <f>#REF!+G34+#REF!+G47+G41+G45</f>
        <v>#REF!</v>
      </c>
      <c r="H31" s="16">
        <f>H32+H33+H34+H40+H42</f>
        <v>945240</v>
      </c>
      <c r="I31" s="43"/>
    </row>
    <row r="32" spans="1:9" s="31" customFormat="1" ht="56.25">
      <c r="A32" s="36" t="s">
        <v>68</v>
      </c>
      <c r="B32" s="44" t="s">
        <v>69</v>
      </c>
      <c r="C32" s="34" t="s">
        <v>70</v>
      </c>
      <c r="D32" s="53" t="s">
        <v>69</v>
      </c>
      <c r="E32" s="28">
        <v>9105</v>
      </c>
      <c r="F32" s="29"/>
      <c r="G32" s="54"/>
      <c r="H32" s="28">
        <v>6325</v>
      </c>
      <c r="I32" s="55"/>
    </row>
    <row r="33" spans="1:9" s="31" customFormat="1" ht="56.25">
      <c r="A33" s="36" t="s">
        <v>71</v>
      </c>
      <c r="B33" s="44" t="s">
        <v>72</v>
      </c>
      <c r="C33" s="34" t="s">
        <v>73</v>
      </c>
      <c r="D33" s="53" t="s">
        <v>72</v>
      </c>
      <c r="E33" s="28">
        <v>108213</v>
      </c>
      <c r="F33" s="29"/>
      <c r="G33" s="54"/>
      <c r="H33" s="28">
        <v>17346</v>
      </c>
      <c r="I33" s="55"/>
    </row>
    <row r="34" spans="1:9" s="31" customFormat="1" ht="56.25">
      <c r="A34" s="36" t="s">
        <v>74</v>
      </c>
      <c r="B34" s="44" t="s">
        <v>75</v>
      </c>
      <c r="C34" s="34" t="s">
        <v>76</v>
      </c>
      <c r="D34" s="56" t="s">
        <v>75</v>
      </c>
      <c r="E34" s="57">
        <f>E35+E37</f>
        <v>359912</v>
      </c>
      <c r="F34" s="58" t="e">
        <f>#REF!+F35+#REF!+#REF!</f>
        <v>#REF!</v>
      </c>
      <c r="G34" s="58" t="e">
        <f>#REF!+G35+#REF!+#REF!</f>
        <v>#REF!</v>
      </c>
      <c r="H34" s="28">
        <f>H35+H37+H36</f>
        <v>902446</v>
      </c>
      <c r="I34" s="55"/>
    </row>
    <row r="35" spans="1:9" s="31" customFormat="1" ht="131.25">
      <c r="A35" s="36" t="s">
        <v>77</v>
      </c>
      <c r="B35" s="44" t="s">
        <v>78</v>
      </c>
      <c r="C35" s="59" t="s">
        <v>182</v>
      </c>
      <c r="D35" s="56" t="s">
        <v>79</v>
      </c>
      <c r="E35" s="39">
        <v>197100</v>
      </c>
      <c r="F35" s="60"/>
      <c r="G35" s="58"/>
      <c r="H35" s="28">
        <v>240000</v>
      </c>
      <c r="I35" s="61"/>
    </row>
    <row r="36" spans="1:9" s="31" customFormat="1" ht="112.5">
      <c r="A36" s="36" t="s">
        <v>80</v>
      </c>
      <c r="B36" s="44" t="s">
        <v>81</v>
      </c>
      <c r="C36" s="59" t="s">
        <v>82</v>
      </c>
      <c r="D36" s="46"/>
      <c r="E36" s="47"/>
      <c r="F36" s="62"/>
      <c r="G36" s="63"/>
      <c r="H36" s="28">
        <v>480000</v>
      </c>
      <c r="I36" s="55"/>
    </row>
    <row r="37" spans="1:9" s="31" customFormat="1" ht="112.5">
      <c r="A37" s="50" t="s">
        <v>83</v>
      </c>
      <c r="B37" s="51" t="s">
        <v>84</v>
      </c>
      <c r="C37" s="64" t="s">
        <v>85</v>
      </c>
      <c r="D37" s="65" t="s">
        <v>86</v>
      </c>
      <c r="E37" s="16">
        <f>E38+E39</f>
        <v>162812</v>
      </c>
      <c r="F37" s="66"/>
      <c r="G37" s="67"/>
      <c r="H37" s="39">
        <v>182446</v>
      </c>
      <c r="I37" s="55">
        <f>H37-E37</f>
        <v>19634</v>
      </c>
    </row>
    <row r="38" spans="1:9" s="31" customFormat="1" ht="122.25" customHeight="1" hidden="1">
      <c r="A38" s="32" t="s">
        <v>87</v>
      </c>
      <c r="B38" s="44" t="s">
        <v>84</v>
      </c>
      <c r="C38" s="34" t="s">
        <v>88</v>
      </c>
      <c r="D38" s="7" t="s">
        <v>84</v>
      </c>
      <c r="E38" s="28">
        <v>141576</v>
      </c>
      <c r="F38" s="29"/>
      <c r="G38" s="54"/>
      <c r="H38" s="28">
        <v>152017</v>
      </c>
      <c r="I38" s="55">
        <f>H38-E38</f>
        <v>10441</v>
      </c>
    </row>
    <row r="39" spans="1:9" s="31" customFormat="1" ht="30" customHeight="1" hidden="1">
      <c r="A39" s="32" t="s">
        <v>89</v>
      </c>
      <c r="B39" s="44" t="s">
        <v>84</v>
      </c>
      <c r="C39" s="68" t="s">
        <v>90</v>
      </c>
      <c r="D39" s="7" t="s">
        <v>84</v>
      </c>
      <c r="E39" s="28">
        <v>21236</v>
      </c>
      <c r="F39" s="29"/>
      <c r="G39" s="54"/>
      <c r="H39" s="28">
        <v>16518</v>
      </c>
      <c r="I39" s="55"/>
    </row>
    <row r="40" spans="1:9" s="31" customFormat="1" ht="42.75" customHeight="1">
      <c r="A40" s="35" t="s">
        <v>91</v>
      </c>
      <c r="B40" s="40" t="s">
        <v>92</v>
      </c>
      <c r="C40" s="69" t="s">
        <v>93</v>
      </c>
      <c r="D40" s="46" t="s">
        <v>92</v>
      </c>
      <c r="E40" s="47">
        <v>7452</v>
      </c>
      <c r="F40" s="62"/>
      <c r="G40" s="63"/>
      <c r="H40" s="16">
        <f>H41</f>
        <v>10127</v>
      </c>
      <c r="I40" s="55"/>
    </row>
    <row r="41" spans="1:9" s="31" customFormat="1" ht="93.75">
      <c r="A41" s="50" t="s">
        <v>94</v>
      </c>
      <c r="B41" s="51" t="s">
        <v>95</v>
      </c>
      <c r="C41" s="52" t="s">
        <v>96</v>
      </c>
      <c r="D41" s="7" t="s">
        <v>95</v>
      </c>
      <c r="E41" s="28">
        <v>7452</v>
      </c>
      <c r="F41" s="29"/>
      <c r="G41" s="54"/>
      <c r="H41" s="39">
        <v>10127</v>
      </c>
      <c r="I41" s="55"/>
    </row>
    <row r="42" spans="1:9" s="31" customFormat="1" ht="56.25">
      <c r="A42" s="32" t="s">
        <v>97</v>
      </c>
      <c r="B42" s="44" t="s">
        <v>98</v>
      </c>
      <c r="C42" s="34" t="s">
        <v>99</v>
      </c>
      <c r="D42" s="56" t="s">
        <v>98</v>
      </c>
      <c r="E42" s="39">
        <v>9210</v>
      </c>
      <c r="F42" s="60"/>
      <c r="G42" s="58"/>
      <c r="H42" s="28">
        <f>H43</f>
        <v>8996</v>
      </c>
      <c r="I42" s="55"/>
    </row>
    <row r="43" spans="1:9" s="31" customFormat="1" ht="63" customHeight="1">
      <c r="A43" s="70" t="s">
        <v>100</v>
      </c>
      <c r="B43" s="44" t="s">
        <v>101</v>
      </c>
      <c r="C43" s="34" t="s">
        <v>102</v>
      </c>
      <c r="D43" s="7" t="s">
        <v>101</v>
      </c>
      <c r="E43" s="28">
        <v>9210</v>
      </c>
      <c r="F43" s="29"/>
      <c r="G43" s="54"/>
      <c r="H43" s="28">
        <v>8996</v>
      </c>
      <c r="I43" s="61"/>
    </row>
    <row r="44" spans="1:9" s="24" customFormat="1" ht="41.25" customHeight="1">
      <c r="A44" s="35" t="s">
        <v>103</v>
      </c>
      <c r="B44" s="40" t="s">
        <v>104</v>
      </c>
      <c r="C44" s="21" t="s">
        <v>105</v>
      </c>
      <c r="D44" s="46" t="s">
        <v>104</v>
      </c>
      <c r="E44" s="47">
        <v>16332</v>
      </c>
      <c r="F44" s="71"/>
      <c r="G44" s="72"/>
      <c r="H44" s="16">
        <f>H45</f>
        <v>19510</v>
      </c>
      <c r="I44" s="55"/>
    </row>
    <row r="45" spans="1:9" s="31" customFormat="1" ht="38.25" customHeight="1">
      <c r="A45" s="36" t="s">
        <v>106</v>
      </c>
      <c r="B45" s="44" t="s">
        <v>107</v>
      </c>
      <c r="C45" s="34" t="s">
        <v>108</v>
      </c>
      <c r="D45" s="46" t="s">
        <v>107</v>
      </c>
      <c r="E45" s="47">
        <v>16332</v>
      </c>
      <c r="F45" s="62"/>
      <c r="G45" s="63"/>
      <c r="H45" s="28">
        <v>19510</v>
      </c>
      <c r="I45" s="55"/>
    </row>
    <row r="46" spans="1:9" s="24" customFormat="1" ht="40.5" customHeight="1">
      <c r="A46" s="35" t="s">
        <v>109</v>
      </c>
      <c r="B46" s="40" t="s">
        <v>110</v>
      </c>
      <c r="C46" s="21" t="s">
        <v>111</v>
      </c>
      <c r="D46" s="41" t="s">
        <v>110</v>
      </c>
      <c r="E46" s="16">
        <f>E47+E48</f>
        <v>172373</v>
      </c>
      <c r="F46" s="22"/>
      <c r="G46" s="45"/>
      <c r="H46" s="16">
        <f>H47+H48</f>
        <v>85723</v>
      </c>
      <c r="I46" s="43"/>
    </row>
    <row r="47" spans="1:9" s="31" customFormat="1" ht="37.5">
      <c r="A47" s="36" t="s">
        <v>112</v>
      </c>
      <c r="B47" s="44" t="s">
        <v>113</v>
      </c>
      <c r="C47" s="34" t="s">
        <v>114</v>
      </c>
      <c r="D47" s="73" t="s">
        <v>113</v>
      </c>
      <c r="E47" s="39">
        <v>18356</v>
      </c>
      <c r="F47" s="60"/>
      <c r="G47" s="58"/>
      <c r="H47" s="28">
        <v>25529</v>
      </c>
      <c r="I47" s="55"/>
    </row>
    <row r="48" spans="1:9" s="31" customFormat="1" ht="75">
      <c r="A48" s="50" t="s">
        <v>115</v>
      </c>
      <c r="B48" s="51" t="s">
        <v>116</v>
      </c>
      <c r="C48" s="52" t="s">
        <v>117</v>
      </c>
      <c r="D48" s="73" t="s">
        <v>116</v>
      </c>
      <c r="E48" s="39">
        <v>154017</v>
      </c>
      <c r="F48" s="29"/>
      <c r="G48" s="54"/>
      <c r="H48" s="39">
        <v>60194</v>
      </c>
      <c r="I48" s="61"/>
    </row>
    <row r="49" spans="1:9" s="24" customFormat="1" ht="30" customHeight="1">
      <c r="A49" s="20" t="s">
        <v>118</v>
      </c>
      <c r="B49" s="41" t="s">
        <v>119</v>
      </c>
      <c r="C49" s="21" t="s">
        <v>120</v>
      </c>
      <c r="D49" s="41" t="s">
        <v>119</v>
      </c>
      <c r="E49" s="43">
        <v>1788</v>
      </c>
      <c r="F49" s="48" t="e">
        <f>#REF!</f>
        <v>#REF!</v>
      </c>
      <c r="G49" s="71" t="e">
        <f>#REF!</f>
        <v>#REF!</v>
      </c>
      <c r="H49" s="43">
        <v>32</v>
      </c>
      <c r="I49" s="43"/>
    </row>
    <row r="50" spans="1:9" s="31" customFormat="1" ht="37.5">
      <c r="A50" s="25" t="s">
        <v>121</v>
      </c>
      <c r="B50" s="73" t="s">
        <v>122</v>
      </c>
      <c r="C50" s="52" t="s">
        <v>123</v>
      </c>
      <c r="D50" s="73" t="s">
        <v>122</v>
      </c>
      <c r="E50" s="61">
        <v>1788</v>
      </c>
      <c r="F50" s="60"/>
      <c r="G50" s="60"/>
      <c r="H50" s="61">
        <v>32</v>
      </c>
      <c r="I50" s="61"/>
    </row>
    <row r="51" spans="1:9" s="24" customFormat="1" ht="18.75">
      <c r="A51" s="20" t="s">
        <v>124</v>
      </c>
      <c r="B51" s="40" t="s">
        <v>125</v>
      </c>
      <c r="C51" s="21" t="s">
        <v>126</v>
      </c>
      <c r="D51" s="41" t="s">
        <v>125</v>
      </c>
      <c r="E51" s="16">
        <v>52000</v>
      </c>
      <c r="F51" s="48" t="e">
        <f>SUM(#REF!)</f>
        <v>#REF!</v>
      </c>
      <c r="G51" s="72" t="e">
        <f>SUM(#REF!)</f>
        <v>#REF!</v>
      </c>
      <c r="H51" s="16">
        <v>59438</v>
      </c>
      <c r="I51" s="43"/>
    </row>
    <row r="52" spans="1:9" s="24" customFormat="1" ht="37.5">
      <c r="A52" s="32" t="s">
        <v>127</v>
      </c>
      <c r="B52" s="44" t="s">
        <v>128</v>
      </c>
      <c r="C52" s="34" t="s">
        <v>129</v>
      </c>
      <c r="D52" s="46"/>
      <c r="E52" s="74"/>
      <c r="F52" s="48"/>
      <c r="G52" s="72"/>
      <c r="H52" s="28">
        <v>1703</v>
      </c>
      <c r="I52" s="43"/>
    </row>
    <row r="53" spans="1:9" s="24" customFormat="1" ht="93.75">
      <c r="A53" s="35" t="s">
        <v>130</v>
      </c>
      <c r="B53" s="40" t="s">
        <v>131</v>
      </c>
      <c r="C53" s="21" t="s">
        <v>132</v>
      </c>
      <c r="D53" s="53"/>
      <c r="E53" s="55"/>
      <c r="F53" s="37"/>
      <c r="G53" s="75"/>
      <c r="H53" s="16">
        <v>1911</v>
      </c>
      <c r="I53" s="43"/>
    </row>
    <row r="54" spans="1:9" s="24" customFormat="1" ht="93.75">
      <c r="A54" s="36" t="s">
        <v>133</v>
      </c>
      <c r="B54" s="44" t="s">
        <v>134</v>
      </c>
      <c r="C54" s="34" t="s">
        <v>135</v>
      </c>
      <c r="D54" s="41"/>
      <c r="E54" s="43"/>
      <c r="F54" s="37"/>
      <c r="G54" s="75"/>
      <c r="H54" s="28">
        <v>1190</v>
      </c>
      <c r="I54" s="43"/>
    </row>
    <row r="55" spans="1:9" s="24" customFormat="1" ht="93.75">
      <c r="A55" s="50" t="s">
        <v>136</v>
      </c>
      <c r="B55" s="51" t="s">
        <v>137</v>
      </c>
      <c r="C55" s="52" t="s">
        <v>138</v>
      </c>
      <c r="D55" s="41"/>
      <c r="E55" s="43"/>
      <c r="F55" s="37"/>
      <c r="G55" s="75"/>
      <c r="H55" s="39">
        <v>1556</v>
      </c>
      <c r="I55" s="43"/>
    </row>
    <row r="56" spans="1:9" s="24" customFormat="1" ht="150">
      <c r="A56" s="36" t="s">
        <v>139</v>
      </c>
      <c r="B56" s="44" t="s">
        <v>140</v>
      </c>
      <c r="C56" s="34" t="s">
        <v>183</v>
      </c>
      <c r="D56" s="46"/>
      <c r="E56" s="74"/>
      <c r="F56" s="76"/>
      <c r="G56" s="77"/>
      <c r="H56" s="28">
        <v>1597</v>
      </c>
      <c r="I56" s="43"/>
    </row>
    <row r="57" spans="1:9" s="24" customFormat="1" ht="56.25">
      <c r="A57" s="36" t="s">
        <v>141</v>
      </c>
      <c r="B57" s="44" t="s">
        <v>142</v>
      </c>
      <c r="C57" s="34" t="s">
        <v>143</v>
      </c>
      <c r="D57" s="73"/>
      <c r="E57" s="61"/>
      <c r="F57" s="76"/>
      <c r="G57" s="77"/>
      <c r="H57" s="28">
        <v>1000</v>
      </c>
      <c r="I57" s="43"/>
    </row>
    <row r="58" spans="1:9" s="24" customFormat="1" ht="93.75">
      <c r="A58" s="36" t="s">
        <v>144</v>
      </c>
      <c r="B58" s="44" t="s">
        <v>145</v>
      </c>
      <c r="C58" s="34" t="s">
        <v>146</v>
      </c>
      <c r="D58" s="53"/>
      <c r="E58" s="55"/>
      <c r="F58" s="37"/>
      <c r="G58" s="75"/>
      <c r="H58" s="28">
        <v>359</v>
      </c>
      <c r="I58" s="43"/>
    </row>
    <row r="59" spans="1:9" s="24" customFormat="1" ht="56.25">
      <c r="A59" s="36" t="s">
        <v>147</v>
      </c>
      <c r="B59" s="44" t="s">
        <v>148</v>
      </c>
      <c r="C59" s="34" t="s">
        <v>149</v>
      </c>
      <c r="D59" s="41"/>
      <c r="E59" s="43"/>
      <c r="F59" s="37"/>
      <c r="G59" s="75"/>
      <c r="H59" s="28">
        <v>13333</v>
      </c>
      <c r="I59" s="43"/>
    </row>
    <row r="60" spans="1:9" s="24" customFormat="1" ht="56.25">
      <c r="A60" s="50" t="s">
        <v>150</v>
      </c>
      <c r="B60" s="51" t="s">
        <v>151</v>
      </c>
      <c r="C60" s="52" t="s">
        <v>152</v>
      </c>
      <c r="D60" s="41"/>
      <c r="E60" s="43"/>
      <c r="F60" s="37"/>
      <c r="G60" s="75"/>
      <c r="H60" s="39">
        <v>36789</v>
      </c>
      <c r="I60" s="43"/>
    </row>
    <row r="61" spans="1:9" s="24" customFormat="1" ht="24" customHeight="1">
      <c r="A61" s="32" t="s">
        <v>153</v>
      </c>
      <c r="B61" s="33" t="s">
        <v>154</v>
      </c>
      <c r="C61" s="34" t="s">
        <v>155</v>
      </c>
      <c r="D61" s="14" t="s">
        <v>154</v>
      </c>
      <c r="E61" s="43">
        <v>201929</v>
      </c>
      <c r="F61" s="37"/>
      <c r="G61" s="38"/>
      <c r="H61" s="55">
        <f>H62</f>
        <v>37660</v>
      </c>
      <c r="I61" s="43"/>
    </row>
    <row r="62" spans="1:9" s="31" customFormat="1" ht="37.5">
      <c r="A62" s="25" t="s">
        <v>156</v>
      </c>
      <c r="B62" s="78" t="s">
        <v>157</v>
      </c>
      <c r="C62" s="52" t="s">
        <v>158</v>
      </c>
      <c r="D62" s="78" t="s">
        <v>157</v>
      </c>
      <c r="E62" s="61">
        <v>201929</v>
      </c>
      <c r="F62" s="79"/>
      <c r="G62" s="62"/>
      <c r="H62" s="61">
        <v>37660</v>
      </c>
      <c r="I62" s="61"/>
    </row>
    <row r="63" spans="1:9" s="24" customFormat="1" ht="18.75">
      <c r="A63" s="80"/>
      <c r="B63" s="81" t="s">
        <v>159</v>
      </c>
      <c r="C63" s="82" t="s">
        <v>160</v>
      </c>
      <c r="D63" s="81" t="s">
        <v>159</v>
      </c>
      <c r="E63" s="47">
        <f>E64+E68</f>
        <v>4325633</v>
      </c>
      <c r="F63" s="48" t="e">
        <f>F64+F68</f>
        <v>#REF!</v>
      </c>
      <c r="G63" s="71" t="e">
        <f>G64+G68</f>
        <v>#REF!</v>
      </c>
      <c r="H63" s="47">
        <f>H64</f>
        <v>5239097</v>
      </c>
      <c r="I63" s="47">
        <f>H63-E63</f>
        <v>913464</v>
      </c>
    </row>
    <row r="64" spans="1:9" s="24" customFormat="1" ht="56.25">
      <c r="A64" s="20" t="s">
        <v>161</v>
      </c>
      <c r="B64" s="14" t="s">
        <v>162</v>
      </c>
      <c r="C64" s="21" t="s">
        <v>163</v>
      </c>
      <c r="D64" s="14" t="s">
        <v>162</v>
      </c>
      <c r="E64" s="16">
        <f>E65+E66+E67</f>
        <v>4292496</v>
      </c>
      <c r="F64" s="45" t="e">
        <f>#REF!+F66+#REF!+F67</f>
        <v>#REF!</v>
      </c>
      <c r="G64" s="42" t="e">
        <f>#REF!+G66+#REF!+G67</f>
        <v>#REF!</v>
      </c>
      <c r="H64" s="16">
        <f>H65+H66+H67</f>
        <v>5239097</v>
      </c>
      <c r="I64" s="16">
        <f>H64-E64</f>
        <v>946601</v>
      </c>
    </row>
    <row r="65" spans="1:9" s="31" customFormat="1" ht="37.5">
      <c r="A65" s="32" t="s">
        <v>164</v>
      </c>
      <c r="B65" s="33" t="s">
        <v>165</v>
      </c>
      <c r="C65" s="34" t="s">
        <v>166</v>
      </c>
      <c r="D65" s="33" t="s">
        <v>165</v>
      </c>
      <c r="E65" s="28">
        <v>1758949</v>
      </c>
      <c r="F65" s="29"/>
      <c r="G65" s="30"/>
      <c r="H65" s="28">
        <v>1731426</v>
      </c>
      <c r="I65" s="28"/>
    </row>
    <row r="66" spans="1:9" s="31" customFormat="1" ht="37.5">
      <c r="A66" s="32" t="s">
        <v>167</v>
      </c>
      <c r="B66" s="33" t="s">
        <v>168</v>
      </c>
      <c r="C66" s="34" t="s">
        <v>169</v>
      </c>
      <c r="D66" s="33" t="s">
        <v>168</v>
      </c>
      <c r="E66" s="28">
        <v>1371347</v>
      </c>
      <c r="F66" s="29"/>
      <c r="G66" s="30"/>
      <c r="H66" s="28">
        <v>2102189</v>
      </c>
      <c r="I66" s="28">
        <f>H66-E66</f>
        <v>730842</v>
      </c>
    </row>
    <row r="67" spans="1:9" s="31" customFormat="1" ht="37.5">
      <c r="A67" s="25" t="s">
        <v>170</v>
      </c>
      <c r="B67" s="78" t="s">
        <v>171</v>
      </c>
      <c r="C67" s="52" t="s">
        <v>172</v>
      </c>
      <c r="D67" s="78" t="s">
        <v>171</v>
      </c>
      <c r="E67" s="39">
        <v>1162200</v>
      </c>
      <c r="F67" s="29"/>
      <c r="G67" s="30"/>
      <c r="H67" s="39">
        <v>1405482</v>
      </c>
      <c r="I67" s="39"/>
    </row>
    <row r="68" spans="1:9" s="24" customFormat="1" ht="37.5">
      <c r="A68" s="20" t="s">
        <v>173</v>
      </c>
      <c r="B68" s="14" t="s">
        <v>174</v>
      </c>
      <c r="C68" s="21" t="s">
        <v>175</v>
      </c>
      <c r="D68" s="14" t="s">
        <v>176</v>
      </c>
      <c r="E68" s="16">
        <v>33137</v>
      </c>
      <c r="F68" s="48"/>
      <c r="G68" s="71"/>
      <c r="H68" s="16">
        <v>652273</v>
      </c>
      <c r="I68" s="16">
        <f>H68-E68</f>
        <v>619136</v>
      </c>
    </row>
    <row r="69" spans="1:9" s="31" customFormat="1" ht="56.25" hidden="1">
      <c r="A69" s="25" t="s">
        <v>164</v>
      </c>
      <c r="B69" s="78" t="s">
        <v>177</v>
      </c>
      <c r="C69" s="52" t="s">
        <v>178</v>
      </c>
      <c r="D69" s="78" t="s">
        <v>177</v>
      </c>
      <c r="E69" s="39">
        <v>33137</v>
      </c>
      <c r="F69" s="79"/>
      <c r="G69" s="62"/>
      <c r="H69" s="39">
        <v>0</v>
      </c>
      <c r="I69" s="39">
        <f>H69-E69</f>
        <v>-33137</v>
      </c>
    </row>
    <row r="70" spans="1:11" s="19" customFormat="1" ht="28.5" customHeight="1">
      <c r="A70" s="80"/>
      <c r="B70" s="81"/>
      <c r="C70" s="82" t="s">
        <v>179</v>
      </c>
      <c r="D70" s="81"/>
      <c r="E70" s="47">
        <f>E14+E63</f>
        <v>8681081</v>
      </c>
      <c r="F70" s="83" t="e">
        <f>#REF!+F63</f>
        <v>#REF!</v>
      </c>
      <c r="G70" s="84" t="e">
        <f>#REF!+G63</f>
        <v>#REF!</v>
      </c>
      <c r="H70" s="47">
        <f>H14+H63+H68</f>
        <v>11582556</v>
      </c>
      <c r="I70" s="47">
        <f>H70-E70</f>
        <v>2901475</v>
      </c>
      <c r="K70" s="85"/>
    </row>
    <row r="71" ht="18.75">
      <c r="C71" s="86"/>
    </row>
    <row r="101" ht="18.75">
      <c r="N101" s="31"/>
    </row>
    <row r="137" ht="18.75">
      <c r="N137" s="1" t="s">
        <v>180</v>
      </c>
    </row>
  </sheetData>
  <mergeCells count="15">
    <mergeCell ref="H11:H13"/>
    <mergeCell ref="B11:B13"/>
    <mergeCell ref="C11:C13"/>
    <mergeCell ref="D11:D13"/>
    <mergeCell ref="E11:E13"/>
    <mergeCell ref="I11:I13"/>
    <mergeCell ref="F12:F13"/>
    <mergeCell ref="D1:E1"/>
    <mergeCell ref="D2:E2"/>
    <mergeCell ref="D3:E3"/>
    <mergeCell ref="C5:H5"/>
    <mergeCell ref="C6:H6"/>
    <mergeCell ref="C7:H7"/>
    <mergeCell ref="G12:G13"/>
    <mergeCell ref="A8:I8"/>
  </mergeCells>
  <printOptions/>
  <pageMargins left="0.61" right="0.27" top="0.48" bottom="0.3" header="0.36" footer="0.32"/>
  <pageSetup horizontalDpi="600" verticalDpi="600" orientation="portrait" paperSize="9" scale="82" r:id="rId1"/>
  <rowBreaks count="3" manualBreakCount="3">
    <brk id="27" max="8" man="1"/>
    <brk id="41" max="8" man="1"/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mivl</cp:lastModifiedBy>
  <cp:lastPrinted>2006-12-04T12:10:16Z</cp:lastPrinted>
  <dcterms:created xsi:type="dcterms:W3CDTF">2006-11-30T11:23:33Z</dcterms:created>
  <dcterms:modified xsi:type="dcterms:W3CDTF">2006-12-04T12:12:05Z</dcterms:modified>
  <cp:category/>
  <cp:version/>
  <cp:contentType/>
  <cp:contentStatus/>
</cp:coreProperties>
</file>