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ГХ\Исполнение за 1 полугодие 2018 года\"/>
    </mc:Choice>
  </mc:AlternateContent>
  <bookViews>
    <workbookView xWindow="0" yWindow="0" windowWidth="19200" windowHeight="10260"/>
  </bookViews>
  <sheets>
    <sheet name="Бюджет" sheetId="1" r:id="rId1"/>
  </sheets>
  <externalReferences>
    <externalReference r:id="rId2"/>
  </externalReferences>
  <definedNames>
    <definedName name="_xlnm._FilterDatabase" localSheetId="0" hidden="1">Бюджет!$A$3:$N$56</definedName>
    <definedName name="APPT" localSheetId="0">Бюджет!$B$8</definedName>
    <definedName name="FIO" localSheetId="0">Бюджет!$J$8</definedName>
    <definedName name="LAST_CELL" localSheetId="0">Бюджет!$N$61</definedName>
    <definedName name="SIGN" localSheetId="0">Бюджет!$B$8:$L$8</definedName>
    <definedName name="_xlnm.Print_Area" localSheetId="0">Бюджет!$A$1:$G$56</definedName>
  </definedNames>
  <calcPr calcId="162913"/>
</workbook>
</file>

<file path=xl/calcChain.xml><?xml version="1.0" encoding="utf-8"?>
<calcChain xmlns="http://schemas.openxmlformats.org/spreadsheetml/2006/main">
  <c r="F5" i="1" l="1"/>
  <c r="G11" i="1"/>
  <c r="E10" i="1"/>
  <c r="G10" i="1" s="1"/>
  <c r="F13" i="1"/>
  <c r="F17" i="1"/>
  <c r="F25" i="1"/>
  <c r="F30" i="1"/>
  <c r="F33" i="1"/>
  <c r="F39" i="1"/>
  <c r="F42" i="1"/>
  <c r="F44" i="1"/>
  <c r="F49" i="1"/>
  <c r="G18" i="1"/>
  <c r="E56" i="1"/>
  <c r="E55" i="1" s="1"/>
  <c r="G55" i="1" s="1"/>
  <c r="E54" i="1"/>
  <c r="E53" i="1" s="1"/>
  <c r="G53" i="1" s="1"/>
  <c r="E52" i="1"/>
  <c r="G52" i="1" s="1"/>
  <c r="E51" i="1"/>
  <c r="G51" i="1" s="1"/>
  <c r="E50" i="1"/>
  <c r="E48" i="1"/>
  <c r="G48" i="1" s="1"/>
  <c r="E47" i="1"/>
  <c r="G47" i="1" s="1"/>
  <c r="E46" i="1"/>
  <c r="E45" i="1"/>
  <c r="G45" i="1" s="1"/>
  <c r="E43" i="1"/>
  <c r="E42" i="1" s="1"/>
  <c r="E41" i="1"/>
  <c r="G41" i="1" s="1"/>
  <c r="E40" i="1"/>
  <c r="G40" i="1" s="1"/>
  <c r="E38" i="1"/>
  <c r="G38" i="1" s="1"/>
  <c r="E37" i="1"/>
  <c r="G37" i="1" s="1"/>
  <c r="E36" i="1"/>
  <c r="G36" i="1" s="1"/>
  <c r="E35" i="1"/>
  <c r="G35" i="1" s="1"/>
  <c r="E34" i="1"/>
  <c r="E32" i="1"/>
  <c r="G32" i="1" s="1"/>
  <c r="E31" i="1"/>
  <c r="E29" i="1"/>
  <c r="G29" i="1" s="1"/>
  <c r="E28" i="1"/>
  <c r="G28" i="1" s="1"/>
  <c r="E27" i="1"/>
  <c r="G27" i="1" s="1"/>
  <c r="E26" i="1"/>
  <c r="E24" i="1"/>
  <c r="G24" i="1" s="1"/>
  <c r="E23" i="1"/>
  <c r="G23" i="1" s="1"/>
  <c r="E22" i="1"/>
  <c r="G22" i="1" s="1"/>
  <c r="E21" i="1"/>
  <c r="G21" i="1" s="1"/>
  <c r="E20" i="1"/>
  <c r="G20" i="1" s="1"/>
  <c r="E19" i="1"/>
  <c r="E16" i="1"/>
  <c r="G16" i="1" s="1"/>
  <c r="E15" i="1"/>
  <c r="G15" i="1" s="1"/>
  <c r="E14" i="1"/>
  <c r="E12" i="1"/>
  <c r="G12" i="1" s="1"/>
  <c r="E9" i="1"/>
  <c r="G9" i="1" s="1"/>
  <c r="E8" i="1"/>
  <c r="G8" i="1" s="1"/>
  <c r="E7" i="1"/>
  <c r="G7" i="1" s="1"/>
  <c r="E6" i="1"/>
  <c r="G56" i="1" l="1"/>
  <c r="E25" i="1"/>
  <c r="G25" i="1" s="1"/>
  <c r="E30" i="1"/>
  <c r="G30" i="1" s="1"/>
  <c r="E13" i="1"/>
  <c r="G13" i="1" s="1"/>
  <c r="E44" i="1"/>
  <c r="G44" i="1" s="1"/>
  <c r="E5" i="1"/>
  <c r="E17" i="1"/>
  <c r="G17" i="1" s="1"/>
  <c r="E33" i="1"/>
  <c r="E49" i="1"/>
  <c r="G49" i="1" s="1"/>
  <c r="G50" i="1"/>
  <c r="G19" i="1"/>
  <c r="F4" i="1"/>
  <c r="G46" i="1"/>
  <c r="G43" i="1"/>
  <c r="G6" i="1"/>
  <c r="G33" i="1"/>
  <c r="E39" i="1"/>
  <c r="G39" i="1" s="1"/>
  <c r="G31" i="1"/>
  <c r="G26" i="1"/>
  <c r="G14" i="1"/>
  <c r="G54" i="1"/>
  <c r="G34" i="1"/>
  <c r="G42" i="1"/>
  <c r="E4" i="1" l="1"/>
  <c r="G5" i="1"/>
  <c r="G4" i="1" l="1"/>
</calcChain>
</file>

<file path=xl/sharedStrings.xml><?xml version="1.0" encoding="utf-8"?>
<sst xmlns="http://schemas.openxmlformats.org/spreadsheetml/2006/main" count="218" uniqueCount="129">
  <si>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</si>
  <si>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</si>
  <si>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</si>
  <si>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</si>
  <si>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</si>
  <si>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</si>
  <si>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</si>
  <si>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</si>
  <si>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</si>
  <si>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</si>
  <si>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</si>
  <si>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</si>
  <si>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</si>
  <si>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</si>
  <si>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</si>
  <si>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</si>
  <si>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</si>
  <si>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</si>
  <si>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</si>
  <si>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</si>
  <si>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</si>
  <si>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</si>
  <si>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</si>
  <si>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</si>
  <si>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</si>
  <si>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</si>
  <si>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</si>
  <si>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</si>
  <si>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</si>
  <si>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</si>
  <si>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</si>
  <si>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</si>
  <si>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</si>
  <si>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</si>
  <si>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</si>
  <si>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</si>
  <si>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</si>
  <si>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Раздел</t>
  </si>
  <si>
    <t>Подраздел</t>
  </si>
  <si>
    <t>(рублей)</t>
  </si>
  <si>
    <t>№ п/п</t>
  </si>
  <si>
    <t xml:space="preserve">Наименование </t>
  </si>
  <si>
    <t>Исполнение</t>
  </si>
  <si>
    <t>ВСЕГО</t>
  </si>
  <si>
    <t>Общегосударственные вопросы</t>
  </si>
  <si>
    <t>01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</si>
  <si>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</si>
  <si>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</si>
  <si>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</si>
  <si>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</si>
  <si>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</si>
  <si>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</si>
  <si>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</si>
  <si>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</si>
  <si>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</si>
  <si>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</si>
  <si>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00</t>
  </si>
  <si>
    <t>02</t>
  </si>
  <si>
    <t>09</t>
  </si>
  <si>
    <t>14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</si>
  <si>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</si>
  <si>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</si>
  <si>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</si>
  <si>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</si>
  <si>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</si>
  <si>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</si>
  <si>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</si>
  <si>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</si>
  <si>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</si>
  <si>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</si>
  <si>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</si>
  <si>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</si>
  <si>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</si>
  <si>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</si>
  <si>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</si>
  <si>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</si>
  <si>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</si>
  <si>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</si>
  <si>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</si>
  <si>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</si>
  <si>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</si>
  <si>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</si>
  <si>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</si>
  <si>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</si>
  <si>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</si>
  <si>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</si>
  <si>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</si>
  <si>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</si>
  <si>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</si>
  <si>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</si>
  <si>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</si>
  <si>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</si>
  <si>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</si>
  <si>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</si>
  <si>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</si>
  <si>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</si>
  <si>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</si>
  <si>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</si>
  <si>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</si>
  <si>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</si>
  <si>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</si>
  <si>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10.</t>
  </si>
  <si>
    <t>10.1.</t>
  </si>
  <si>
    <t>11.</t>
  </si>
  <si>
    <t>11.1.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</si>
  <si>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</si>
  <si>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</si>
  <si>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</si>
  <si>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</si>
  <si>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</si>
  <si>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</si>
  <si>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</si>
  <si>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</si>
  <si>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</si>
  <si>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</si>
  <si>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Уточненный план</t>
  </si>
  <si>
    <t>Общеэкономические вопросы</t>
  </si>
  <si>
    <t>Другие вопросы в области здравоохранения</t>
  </si>
  <si>
    <t>Здравоохранение</t>
  </si>
  <si>
    <t>3.7.</t>
  </si>
  <si>
    <t>% исполнения к уточненному плану</t>
  </si>
  <si>
    <t>Резервные фонды</t>
  </si>
  <si>
    <t>1.7.</t>
  </si>
  <si>
    <t>9.4.</t>
  </si>
  <si>
    <t>10.2.</t>
  </si>
  <si>
    <t>10.3.</t>
  </si>
  <si>
    <t>12.</t>
  </si>
  <si>
    <t>12.1.</t>
  </si>
  <si>
    <t xml:space="preserve">Сведения об исполнении бюджета муниципального образования городской округ город Сургут по расходам в разрезе разделов и подразделов классификации расходов в сравнении с запланированными значениями за I полугодие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</si>
</sst>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49" fontId="4" fillId="0" borderId="1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 applyProtection="1">
      <alignment horizontal="left" vertical="top"/>
    </xf>
    <xf numFmtId="49" fontId="6" fillId="0" borderId="1" xfId="0" applyNumberFormat="1" applyFont="1" applyBorder="1" applyAlignment="1" applyProtection="1">
      <alignment horizontal="center" vertical="top"/>
    </xf>
    <xf numFmtId="4" fontId="6" fillId="0" borderId="1" xfId="0" applyNumberFormat="1" applyFont="1" applyBorder="1" applyAlignment="1" applyProtection="1">
      <alignment horizontal="center" vertical="top"/>
    </xf>
    <xf numFmtId="164" fontId="6" fillId="0" borderId="1" xfId="0" applyNumberFormat="1" applyFont="1" applyBorder="1" applyAlignment="1" applyProtection="1">
      <alignment horizontal="center" vertical="top"/>
    </xf>
    <xf numFmtId="4" fontId="6" fillId="0" borderId="0" xfId="0" applyNumberFormat="1" applyFont="1"/>
    <xf numFmtId="0" fontId="6" fillId="0" borderId="0" xfId="0" applyFont="1"/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horizontal="center" vertical="top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Fill="1"/>
    <xf numFmtId="16" fontId="4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%20&#1088;&#1072;&#1079;&#1076;&#1077;&#1083;&#1072;&#1084;%20&#1087;&#1086;&#1076;&#1088;&#1072;&#1079;&#1076;&#1077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16">
          <cell r="D16">
            <v>6213799.25</v>
          </cell>
        </row>
        <row r="18">
          <cell r="D18">
            <v>64986361.539999999</v>
          </cell>
        </row>
        <row r="20">
          <cell r="D20">
            <v>521116155.54000002</v>
          </cell>
        </row>
        <row r="22">
          <cell r="D22">
            <v>446300</v>
          </cell>
        </row>
        <row r="24">
          <cell r="D24">
            <v>159224198.16999999</v>
          </cell>
        </row>
        <row r="28">
          <cell r="D28">
            <v>1139027193.6700001</v>
          </cell>
        </row>
        <row r="31">
          <cell r="D31">
            <v>34606555.789999999</v>
          </cell>
        </row>
        <row r="33">
          <cell r="D33">
            <v>184129894.19999999</v>
          </cell>
        </row>
        <row r="35">
          <cell r="D35">
            <v>31728486.670000002</v>
          </cell>
        </row>
        <row r="40">
          <cell r="D40">
            <v>11217169.17</v>
          </cell>
        </row>
        <row r="42">
          <cell r="D42">
            <v>13164519.49</v>
          </cell>
        </row>
        <row r="44">
          <cell r="D44">
            <v>802490589.51999998</v>
          </cell>
        </row>
        <row r="46">
          <cell r="D46">
            <v>1747639406.6600001</v>
          </cell>
        </row>
        <row r="48">
          <cell r="D48">
            <v>208052999.28</v>
          </cell>
        </row>
        <row r="50">
          <cell r="D50">
            <v>710770432.52999997</v>
          </cell>
        </row>
        <row r="53">
          <cell r="D53">
            <v>752177641.77999997</v>
          </cell>
        </row>
        <row r="55">
          <cell r="D55">
            <v>257275341.47999999</v>
          </cell>
        </row>
        <row r="57">
          <cell r="D57">
            <v>380650354.94</v>
          </cell>
        </row>
        <row r="59">
          <cell r="D59">
            <v>352543601.70999998</v>
          </cell>
        </row>
        <row r="62">
          <cell r="D62">
            <v>6510000</v>
          </cell>
        </row>
        <row r="64">
          <cell r="D64">
            <v>31051738.359999999</v>
          </cell>
        </row>
        <row r="67">
          <cell r="D67">
            <v>4704245633.9799995</v>
          </cell>
        </row>
        <row r="69">
          <cell r="D69">
            <v>6779271697.3100004</v>
          </cell>
        </row>
        <row r="71">
          <cell r="D71">
            <v>908740435.54999995</v>
          </cell>
        </row>
        <row r="73">
          <cell r="D73">
            <v>442916950.07999998</v>
          </cell>
        </row>
        <row r="75">
          <cell r="D75">
            <v>496370260.23000002</v>
          </cell>
        </row>
        <row r="78">
          <cell r="D78">
            <v>954596045.90999997</v>
          </cell>
        </row>
        <row r="80">
          <cell r="D80">
            <v>30785782.079999998</v>
          </cell>
        </row>
        <row r="83">
          <cell r="D83">
            <v>9258562.0999999996</v>
          </cell>
        </row>
        <row r="86">
          <cell r="D86">
            <v>35040496</v>
          </cell>
        </row>
        <row r="88">
          <cell r="D88">
            <v>153422755.53</v>
          </cell>
        </row>
        <row r="90">
          <cell r="D90">
            <v>464711252</v>
          </cell>
        </row>
        <row r="92">
          <cell r="D92">
            <v>89234366.209999993</v>
          </cell>
        </row>
        <row r="95">
          <cell r="D95">
            <v>643589102.83000004</v>
          </cell>
        </row>
        <row r="97">
          <cell r="D97">
            <v>498529727.16000003</v>
          </cell>
        </row>
        <row r="99">
          <cell r="D99">
            <v>23260224.18</v>
          </cell>
        </row>
        <row r="102">
          <cell r="D102">
            <v>8167985.1200000001</v>
          </cell>
        </row>
        <row r="105">
          <cell r="D105">
            <v>89249496.230000004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6"/>
  <sheetViews>
    <sheetView showGridLines="0" tabSelected="1" view="pageBreakPreview" zoomScale="75" zoomScaleNormal="75" zoomScaleSheetLayoutView="75" workbookViewId="0">
      <selection sqref="A1:XFD1"/>
    </sheetView>
  </sheetViews>
  <sheetFormatPr defaultRowHeight="12.75" customHeight="1" outlineLevelRow="1" x14ac:dyDescent="0.2"/>
  <cols>
    <col min="1" max="1" width="7.42578125" style="38" customWidth="1"/>
    <col min="2" max="2" width="54" style="39" customWidth="1"/>
    <col min="3" max="3" width="7.85546875" style="39" customWidth="1"/>
    <col min="4" max="4" width="8.5703125" style="39" customWidth="1"/>
    <col min="5" max="5" width="20.5703125" style="40" customWidth="1"/>
    <col min="6" max="6" width="19.28515625" style="40" customWidth="1"/>
    <col min="7" max="7" width="18.5703125" style="40" customWidth="1"/>
    <col min="8" max="8" width="20.140625" style="39" customWidth="1"/>
    <col min="9" max="10" width="9.140625" style="39" customWidth="1"/>
    <col min="11" max="11" width="13.140625" style="39" customWidth="1"/>
    <col min="12" max="14" width="9.140625" style="39" customWidth="1"/>
    <col min="15" max="16384" width="9.140625" style="39"/>
  </cols>
  <sheetData>
    <row r="1" spans="1:8" s="4" customFormat="1" ht="63.75" customHeight="1" x14ac:dyDescent="0.2">
      <c r="A1" s="42" t="s">
        <v>128</v>
      </c>
      <c r="B1" s="42"/>
      <c r="C1" s="42"/>
      <c r="D1" s="42"/>
      <c r="E1" s="42"/>
      <c r="F1" s="42"/>
      <c r="G1" s="42"/>
      <c r="H1" s="3"/>
    </row>
    <row r="2" spans="1:8" s="9" customFormat="1" ht="18.75" x14ac:dyDescent="0.3">
      <c r="A2" s="5"/>
      <c r="B2" s="6"/>
      <c r="C2" s="7"/>
      <c r="D2" s="7"/>
      <c r="E2" s="6"/>
      <c r="F2" s="6"/>
      <c r="G2" s="8" t="s">
        <v>39</v>
      </c>
    </row>
    <row r="3" spans="1:8" s="2" customFormat="1" ht="69" customHeight="1" x14ac:dyDescent="0.2">
      <c r="A3" s="1" t="s">
        <v>40</v>
      </c>
      <c r="B3" s="1" t="s">
        <v>41</v>
      </c>
      <c r="C3" s="41" t="s">
        <v>37</v>
      </c>
      <c r="D3" s="41" t="s">
        <v>38</v>
      </c>
      <c r="E3" s="1" t="s">
        <v>115</v>
      </c>
      <c r="F3" s="1" t="s">
        <v>42</v>
      </c>
      <c r="G3" s="1" t="s">
        <v>120</v>
      </c>
    </row>
    <row r="4" spans="1:8" s="16" customFormat="1" ht="14.25" x14ac:dyDescent="0.2">
      <c r="A4" s="10"/>
      <c r="B4" s="11" t="s">
        <v>43</v>
      </c>
      <c r="C4" s="12"/>
      <c r="D4" s="12"/>
      <c r="E4" s="13">
        <f>E5+E13+E17+E25+E30+E33+E39+E42+E44+E49+E53+E55</f>
        <v>23774040454.889999</v>
      </c>
      <c r="F4" s="13">
        <f>F5+F13+F17+F25+F30+F33+F39+F42+F44+F49+F53+F55</f>
        <v>10325556371.980001</v>
      </c>
      <c r="G4" s="14">
        <f>F4/E4</f>
        <v>0.43432063605562571</v>
      </c>
      <c r="H4" s="15"/>
    </row>
    <row r="5" spans="1:8" s="16" customFormat="1" ht="14.25" x14ac:dyDescent="0.2">
      <c r="A5" s="10" t="s">
        <v>60</v>
      </c>
      <c r="B5" s="17" t="s">
        <v>44</v>
      </c>
      <c r="C5" s="18" t="s">
        <v>45</v>
      </c>
      <c r="D5" s="18" t="s">
        <v>56</v>
      </c>
      <c r="E5" s="19">
        <f>E6+E7+E8+E9+E11+E12+E10</f>
        <v>1917893050.8100002</v>
      </c>
      <c r="F5" s="19">
        <f>F6+F7+F8+F9+F11+F12+F10</f>
        <v>864096514.52999997</v>
      </c>
      <c r="G5" s="14">
        <f t="shared" ref="G5:G56" si="0">F5/E5</f>
        <v>0.45054468191803432</v>
      </c>
    </row>
    <row r="6" spans="1:8" s="24" customFormat="1" ht="45" outlineLevel="1" x14ac:dyDescent="0.25">
      <c r="A6" s="20" t="s">
        <v>61</v>
      </c>
      <c r="B6" s="21" t="s">
        <v>0</v>
      </c>
      <c r="C6" s="1" t="s">
        <v>45</v>
      </c>
      <c r="D6" s="1" t="s">
        <v>57</v>
      </c>
      <c r="E6" s="22">
        <f>[1]Бюджет!$D$16</f>
        <v>6213799.25</v>
      </c>
      <c r="F6" s="22">
        <v>3185039.93</v>
      </c>
      <c r="G6" s="23">
        <f t="shared" si="0"/>
        <v>0.51257528636767602</v>
      </c>
    </row>
    <row r="7" spans="1:8" s="24" customFormat="1" ht="45" outlineLevel="1" x14ac:dyDescent="0.25">
      <c r="A7" s="20" t="s">
        <v>62</v>
      </c>
      <c r="B7" s="21" t="s">
        <v>1</v>
      </c>
      <c r="C7" s="1" t="s">
        <v>45</v>
      </c>
      <c r="D7" s="1" t="s">
        <v>46</v>
      </c>
      <c r="E7" s="22">
        <f>[1]Бюджет!$D$18</f>
        <v>64986361.539999999</v>
      </c>
      <c r="F7" s="22">
        <v>31266074.140000001</v>
      </c>
      <c r="G7" s="23">
        <f t="shared" si="0"/>
        <v>0.48111747448355457</v>
      </c>
    </row>
    <row r="8" spans="1:8" s="24" customFormat="1" ht="60" outlineLevel="1" x14ac:dyDescent="0.25">
      <c r="A8" s="20" t="s">
        <v>63</v>
      </c>
      <c r="B8" s="21" t="s">
        <v>2</v>
      </c>
      <c r="C8" s="1" t="s">
        <v>45</v>
      </c>
      <c r="D8" s="1" t="s">
        <v>47</v>
      </c>
      <c r="E8" s="22">
        <f>[1]Бюджет!$D$20</f>
        <v>521116155.54000002</v>
      </c>
      <c r="F8" s="22">
        <v>309013440.05000001</v>
      </c>
      <c r="G8" s="23">
        <f t="shared" si="0"/>
        <v>0.59298380363930325</v>
      </c>
    </row>
    <row r="9" spans="1:8" s="24" customFormat="1" ht="15" outlineLevel="1" x14ac:dyDescent="0.25">
      <c r="A9" s="20" t="s">
        <v>64</v>
      </c>
      <c r="B9" s="21" t="s">
        <v>3</v>
      </c>
      <c r="C9" s="1" t="s">
        <v>45</v>
      </c>
      <c r="D9" s="1" t="s">
        <v>48</v>
      </c>
      <c r="E9" s="22">
        <f>[1]Бюджет!$D$22</f>
        <v>446300</v>
      </c>
      <c r="F9" s="22">
        <v>199999.03</v>
      </c>
      <c r="G9" s="23">
        <f t="shared" si="0"/>
        <v>0.44812688774367015</v>
      </c>
    </row>
    <row r="10" spans="1:8" s="24" customFormat="1" ht="45" outlineLevel="1" x14ac:dyDescent="0.25">
      <c r="A10" s="20" t="s">
        <v>65</v>
      </c>
      <c r="B10" s="21" t="s">
        <v>4</v>
      </c>
      <c r="C10" s="1" t="s">
        <v>45</v>
      </c>
      <c r="D10" s="1" t="s">
        <v>49</v>
      </c>
      <c r="E10" s="22">
        <f>[1]Бюджет!$D$24</f>
        <v>159224198.16999999</v>
      </c>
      <c r="F10" s="22">
        <v>93063635.599999994</v>
      </c>
      <c r="G10" s="23">
        <f t="shared" ref="G10:G11" si="1">F10/E10</f>
        <v>0.58448173499757938</v>
      </c>
    </row>
    <row r="11" spans="1:8" s="24" customFormat="1" ht="15" outlineLevel="1" x14ac:dyDescent="0.25">
      <c r="A11" s="20" t="s">
        <v>66</v>
      </c>
      <c r="B11" s="25" t="s">
        <v>121</v>
      </c>
      <c r="C11" s="1" t="s">
        <v>45</v>
      </c>
      <c r="D11" s="1" t="s">
        <v>53</v>
      </c>
      <c r="E11" s="26">
        <v>26879042.640000001</v>
      </c>
      <c r="F11" s="22">
        <v>0</v>
      </c>
      <c r="G11" s="23">
        <f t="shared" si="1"/>
        <v>0</v>
      </c>
    </row>
    <row r="12" spans="1:8" s="24" customFormat="1" ht="15" outlineLevel="1" x14ac:dyDescent="0.25">
      <c r="A12" s="20" t="s">
        <v>122</v>
      </c>
      <c r="B12" s="21" t="s">
        <v>5</v>
      </c>
      <c r="C12" s="1" t="s">
        <v>45</v>
      </c>
      <c r="D12" s="1" t="s">
        <v>55</v>
      </c>
      <c r="E12" s="22">
        <f>[1]Бюджет!$D$28</f>
        <v>1139027193.6700001</v>
      </c>
      <c r="F12" s="22">
        <v>427368325.77999997</v>
      </c>
      <c r="G12" s="23">
        <f t="shared" si="0"/>
        <v>0.3752046730359429</v>
      </c>
    </row>
    <row r="13" spans="1:8" s="16" customFormat="1" ht="28.5" x14ac:dyDescent="0.2">
      <c r="A13" s="10" t="s">
        <v>67</v>
      </c>
      <c r="B13" s="17" t="s">
        <v>105</v>
      </c>
      <c r="C13" s="18" t="s">
        <v>46</v>
      </c>
      <c r="D13" s="18" t="s">
        <v>56</v>
      </c>
      <c r="E13" s="19">
        <f>E14+E15+E16</f>
        <v>250464936.65999997</v>
      </c>
      <c r="F13" s="19">
        <f>F14+F15+F16</f>
        <v>122797183.21000001</v>
      </c>
      <c r="G13" s="14">
        <f t="shared" si="0"/>
        <v>0.49027694194454924</v>
      </c>
    </row>
    <row r="14" spans="1:8" s="24" customFormat="1" ht="15" outlineLevel="1" x14ac:dyDescent="0.25">
      <c r="A14" s="20" t="s">
        <v>68</v>
      </c>
      <c r="B14" s="21" t="s">
        <v>6</v>
      </c>
      <c r="C14" s="1" t="s">
        <v>46</v>
      </c>
      <c r="D14" s="1" t="s">
        <v>47</v>
      </c>
      <c r="E14" s="22">
        <f>[1]Бюджет!$D$31</f>
        <v>34606555.789999999</v>
      </c>
      <c r="F14" s="22">
        <v>17800907.559999999</v>
      </c>
      <c r="G14" s="23">
        <f t="shared" si="0"/>
        <v>0.51437963569734368</v>
      </c>
    </row>
    <row r="15" spans="1:8" s="24" customFormat="1" ht="45" outlineLevel="1" x14ac:dyDescent="0.25">
      <c r="A15" s="20" t="s">
        <v>69</v>
      </c>
      <c r="B15" s="21" t="s">
        <v>7</v>
      </c>
      <c r="C15" s="1" t="s">
        <v>46</v>
      </c>
      <c r="D15" s="1" t="s">
        <v>58</v>
      </c>
      <c r="E15" s="22">
        <f>[1]Бюджет!$D$33</f>
        <v>184129894.19999999</v>
      </c>
      <c r="F15" s="22">
        <v>88020323.980000004</v>
      </c>
      <c r="G15" s="23">
        <f t="shared" si="0"/>
        <v>0.47803385953392902</v>
      </c>
    </row>
    <row r="16" spans="1:8" s="24" customFormat="1" ht="30" outlineLevel="1" x14ac:dyDescent="0.25">
      <c r="A16" s="20" t="s">
        <v>70</v>
      </c>
      <c r="B16" s="21" t="s">
        <v>8</v>
      </c>
      <c r="C16" s="1" t="s">
        <v>46</v>
      </c>
      <c r="D16" s="1" t="s">
        <v>59</v>
      </c>
      <c r="E16" s="22">
        <f>[1]Бюджет!$D$35</f>
        <v>31728486.670000002</v>
      </c>
      <c r="F16" s="22">
        <v>16975951.670000002</v>
      </c>
      <c r="G16" s="23">
        <f t="shared" si="0"/>
        <v>0.53503817709815782</v>
      </c>
    </row>
    <row r="17" spans="1:7" s="16" customFormat="1" ht="14.25" x14ac:dyDescent="0.2">
      <c r="A17" s="10" t="s">
        <v>71</v>
      </c>
      <c r="B17" s="17" t="s">
        <v>106</v>
      </c>
      <c r="C17" s="18" t="s">
        <v>47</v>
      </c>
      <c r="D17" s="18" t="s">
        <v>56</v>
      </c>
      <c r="E17" s="19">
        <f>E18+E19+E20+E21+E22+E23+E24</f>
        <v>3494083016.6500006</v>
      </c>
      <c r="F17" s="19">
        <f>F18+F19+F20+F21+F22+F23+F24</f>
        <v>1463116066.8200002</v>
      </c>
      <c r="G17" s="14">
        <f t="shared" si="0"/>
        <v>0.41874107164825825</v>
      </c>
    </row>
    <row r="18" spans="1:7" s="33" customFormat="1" ht="15" outlineLevel="1" x14ac:dyDescent="0.25">
      <c r="A18" s="27" t="s">
        <v>72</v>
      </c>
      <c r="B18" s="28" t="s">
        <v>116</v>
      </c>
      <c r="C18" s="29" t="s">
        <v>47</v>
      </c>
      <c r="D18" s="29" t="s">
        <v>45</v>
      </c>
      <c r="E18" s="30">
        <v>747900</v>
      </c>
      <c r="F18" s="31">
        <v>0</v>
      </c>
      <c r="G18" s="32">
        <f t="shared" si="0"/>
        <v>0</v>
      </c>
    </row>
    <row r="19" spans="1:7" s="24" customFormat="1" ht="15" outlineLevel="1" x14ac:dyDescent="0.25">
      <c r="A19" s="20" t="s">
        <v>73</v>
      </c>
      <c r="B19" s="21" t="s">
        <v>9</v>
      </c>
      <c r="C19" s="1" t="s">
        <v>47</v>
      </c>
      <c r="D19" s="1" t="s">
        <v>48</v>
      </c>
      <c r="E19" s="22">
        <f>[1]Бюджет!$D$40</f>
        <v>11217169.17</v>
      </c>
      <c r="F19" s="22">
        <v>3967815.1</v>
      </c>
      <c r="G19" s="23">
        <f t="shared" si="0"/>
        <v>0.35372695551492694</v>
      </c>
    </row>
    <row r="20" spans="1:7" s="24" customFormat="1" ht="15" outlineLevel="1" x14ac:dyDescent="0.25">
      <c r="A20" s="20" t="s">
        <v>74</v>
      </c>
      <c r="B20" s="21" t="s">
        <v>10</v>
      </c>
      <c r="C20" s="1" t="s">
        <v>47</v>
      </c>
      <c r="D20" s="1" t="s">
        <v>50</v>
      </c>
      <c r="E20" s="22">
        <f>[1]Бюджет!$D$42</f>
        <v>13164519.49</v>
      </c>
      <c r="F20" s="22">
        <v>4608633.29</v>
      </c>
      <c r="G20" s="23">
        <f t="shared" si="0"/>
        <v>0.35007987139225238</v>
      </c>
    </row>
    <row r="21" spans="1:7" s="24" customFormat="1" ht="15" outlineLevel="1" x14ac:dyDescent="0.25">
      <c r="A21" s="20" t="s">
        <v>75</v>
      </c>
      <c r="B21" s="21" t="s">
        <v>11</v>
      </c>
      <c r="C21" s="1" t="s">
        <v>47</v>
      </c>
      <c r="D21" s="1" t="s">
        <v>51</v>
      </c>
      <c r="E21" s="22">
        <f>[1]Бюджет!$D$44</f>
        <v>802490589.51999998</v>
      </c>
      <c r="F21" s="22">
        <v>351299071.44</v>
      </c>
      <c r="G21" s="23">
        <f t="shared" si="0"/>
        <v>0.43776098564610616</v>
      </c>
    </row>
    <row r="22" spans="1:7" s="24" customFormat="1" ht="15" outlineLevel="1" x14ac:dyDescent="0.25">
      <c r="A22" s="20" t="s">
        <v>76</v>
      </c>
      <c r="B22" s="21" t="s">
        <v>12</v>
      </c>
      <c r="C22" s="1" t="s">
        <v>47</v>
      </c>
      <c r="D22" s="1" t="s">
        <v>58</v>
      </c>
      <c r="E22" s="22">
        <f>[1]Бюджет!$D$46</f>
        <v>1747639406.6600001</v>
      </c>
      <c r="F22" s="22">
        <v>748420903.97000003</v>
      </c>
      <c r="G22" s="23">
        <f t="shared" si="0"/>
        <v>0.42824675451805255</v>
      </c>
    </row>
    <row r="23" spans="1:7" s="24" customFormat="1" ht="15" outlineLevel="1" x14ac:dyDescent="0.25">
      <c r="A23" s="20" t="s">
        <v>77</v>
      </c>
      <c r="B23" s="21" t="s">
        <v>13</v>
      </c>
      <c r="C23" s="1" t="s">
        <v>47</v>
      </c>
      <c r="D23" s="1" t="s">
        <v>52</v>
      </c>
      <c r="E23" s="22">
        <f>[1]Бюджет!$D$48</f>
        <v>208052999.28</v>
      </c>
      <c r="F23" s="22">
        <v>82317663.370000005</v>
      </c>
      <c r="G23" s="23">
        <f t="shared" si="0"/>
        <v>0.39565718184728493</v>
      </c>
    </row>
    <row r="24" spans="1:7" s="24" customFormat="1" ht="15" outlineLevel="1" x14ac:dyDescent="0.25">
      <c r="A24" s="20" t="s">
        <v>119</v>
      </c>
      <c r="B24" s="21" t="s">
        <v>14</v>
      </c>
      <c r="C24" s="1" t="s">
        <v>47</v>
      </c>
      <c r="D24" s="1" t="s">
        <v>54</v>
      </c>
      <c r="E24" s="22">
        <f>[1]Бюджет!$D$50</f>
        <v>710770432.52999997</v>
      </c>
      <c r="F24" s="22">
        <v>272501979.64999998</v>
      </c>
      <c r="G24" s="23">
        <f t="shared" si="0"/>
        <v>0.38338958287843283</v>
      </c>
    </row>
    <row r="25" spans="1:7" s="16" customFormat="1" ht="14.25" x14ac:dyDescent="0.2">
      <c r="A25" s="10" t="s">
        <v>78</v>
      </c>
      <c r="B25" s="17" t="s">
        <v>107</v>
      </c>
      <c r="C25" s="18" t="s">
        <v>48</v>
      </c>
      <c r="D25" s="18" t="s">
        <v>56</v>
      </c>
      <c r="E25" s="19">
        <f>E26+E27+E28+E29</f>
        <v>1742646939.9100001</v>
      </c>
      <c r="F25" s="19">
        <f>F26+F27+F28+F29</f>
        <v>402713096.25</v>
      </c>
      <c r="G25" s="14">
        <f t="shared" si="0"/>
        <v>0.23109276298433595</v>
      </c>
    </row>
    <row r="26" spans="1:7" s="24" customFormat="1" ht="15" outlineLevel="1" x14ac:dyDescent="0.25">
      <c r="A26" s="34" t="s">
        <v>79</v>
      </c>
      <c r="B26" s="21" t="s">
        <v>15</v>
      </c>
      <c r="C26" s="1" t="s">
        <v>48</v>
      </c>
      <c r="D26" s="1" t="s">
        <v>45</v>
      </c>
      <c r="E26" s="22">
        <f>[1]Бюджет!$D$53</f>
        <v>752177641.77999997</v>
      </c>
      <c r="F26" s="22">
        <v>53426205.049999997</v>
      </c>
      <c r="G26" s="23">
        <f t="shared" si="0"/>
        <v>7.1028706627823845E-2</v>
      </c>
    </row>
    <row r="27" spans="1:7" s="24" customFormat="1" ht="15" outlineLevel="1" x14ac:dyDescent="0.25">
      <c r="A27" s="20" t="s">
        <v>80</v>
      </c>
      <c r="B27" s="21" t="s">
        <v>16</v>
      </c>
      <c r="C27" s="1" t="s">
        <v>48</v>
      </c>
      <c r="D27" s="1" t="s">
        <v>57</v>
      </c>
      <c r="E27" s="22">
        <f>[1]Бюджет!$D$55</f>
        <v>257275341.47999999</v>
      </c>
      <c r="F27" s="22">
        <v>106603808.39</v>
      </c>
      <c r="G27" s="23">
        <f t="shared" si="0"/>
        <v>0.4143568823065274</v>
      </c>
    </row>
    <row r="28" spans="1:7" s="24" customFormat="1" ht="15" outlineLevel="1" x14ac:dyDescent="0.25">
      <c r="A28" s="20" t="s">
        <v>81</v>
      </c>
      <c r="B28" s="21" t="s">
        <v>17</v>
      </c>
      <c r="C28" s="1" t="s">
        <v>48</v>
      </c>
      <c r="D28" s="1" t="s">
        <v>46</v>
      </c>
      <c r="E28" s="22">
        <f>[1]Бюджет!$D$57</f>
        <v>380650354.94</v>
      </c>
      <c r="F28" s="22">
        <v>86327864.689999998</v>
      </c>
      <c r="G28" s="23">
        <f t="shared" si="0"/>
        <v>0.22679044842505774</v>
      </c>
    </row>
    <row r="29" spans="1:7" s="24" customFormat="1" ht="30" outlineLevel="1" x14ac:dyDescent="0.25">
      <c r="A29" s="20" t="s">
        <v>82</v>
      </c>
      <c r="B29" s="21" t="s">
        <v>18</v>
      </c>
      <c r="C29" s="1" t="s">
        <v>48</v>
      </c>
      <c r="D29" s="1" t="s">
        <v>48</v>
      </c>
      <c r="E29" s="22">
        <f>[1]Бюджет!$D$59</f>
        <v>352543601.70999998</v>
      </c>
      <c r="F29" s="22">
        <v>156355218.12</v>
      </c>
      <c r="G29" s="23">
        <f t="shared" si="0"/>
        <v>0.44350604396620641</v>
      </c>
    </row>
    <row r="30" spans="1:7" s="16" customFormat="1" ht="14.25" x14ac:dyDescent="0.2">
      <c r="A30" s="10" t="s">
        <v>83</v>
      </c>
      <c r="B30" s="17" t="s">
        <v>108</v>
      </c>
      <c r="C30" s="18" t="s">
        <v>49</v>
      </c>
      <c r="D30" s="18" t="s">
        <v>56</v>
      </c>
      <c r="E30" s="19">
        <f>E31+E32</f>
        <v>37561738.359999999</v>
      </c>
      <c r="F30" s="19">
        <f>F31+F32</f>
        <v>18231497.400000002</v>
      </c>
      <c r="G30" s="14">
        <f t="shared" si="0"/>
        <v>0.48537416520144255</v>
      </c>
    </row>
    <row r="31" spans="1:7" s="24" customFormat="1" ht="30" outlineLevel="1" x14ac:dyDescent="0.25">
      <c r="A31" s="20" t="s">
        <v>84</v>
      </c>
      <c r="B31" s="21" t="s">
        <v>19</v>
      </c>
      <c r="C31" s="1" t="s">
        <v>49</v>
      </c>
      <c r="D31" s="1" t="s">
        <v>46</v>
      </c>
      <c r="E31" s="22">
        <f>[1]Бюджет!$D$62</f>
        <v>6510000</v>
      </c>
      <c r="F31" s="22">
        <v>1400476.8</v>
      </c>
      <c r="G31" s="23">
        <f t="shared" si="0"/>
        <v>0.21512700460829492</v>
      </c>
    </row>
    <row r="32" spans="1:7" s="24" customFormat="1" ht="15" outlineLevel="1" x14ac:dyDescent="0.25">
      <c r="A32" s="20" t="s">
        <v>85</v>
      </c>
      <c r="B32" s="21" t="s">
        <v>20</v>
      </c>
      <c r="C32" s="1" t="s">
        <v>49</v>
      </c>
      <c r="D32" s="1" t="s">
        <v>48</v>
      </c>
      <c r="E32" s="22">
        <f>[1]Бюджет!$D$64</f>
        <v>31051738.359999999</v>
      </c>
      <c r="F32" s="22">
        <v>16831020.600000001</v>
      </c>
      <c r="G32" s="23">
        <f t="shared" si="0"/>
        <v>0.54203150898892227</v>
      </c>
    </row>
    <row r="33" spans="1:7" s="16" customFormat="1" ht="14.25" x14ac:dyDescent="0.2">
      <c r="A33" s="10" t="s">
        <v>86</v>
      </c>
      <c r="B33" s="17" t="s">
        <v>109</v>
      </c>
      <c r="C33" s="18" t="s">
        <v>50</v>
      </c>
      <c r="D33" s="18" t="s">
        <v>56</v>
      </c>
      <c r="E33" s="19">
        <f>E34+E35+E36+E37+E38</f>
        <v>13331544977.15</v>
      </c>
      <c r="F33" s="19">
        <f>F34+F35+F36+F37+F38</f>
        <v>6108584646.6800003</v>
      </c>
      <c r="G33" s="14">
        <f t="shared" si="0"/>
        <v>0.45820530607292642</v>
      </c>
    </row>
    <row r="34" spans="1:7" s="24" customFormat="1" ht="15" outlineLevel="1" x14ac:dyDescent="0.25">
      <c r="A34" s="20" t="s">
        <v>87</v>
      </c>
      <c r="B34" s="21" t="s">
        <v>21</v>
      </c>
      <c r="C34" s="1" t="s">
        <v>50</v>
      </c>
      <c r="D34" s="1" t="s">
        <v>45</v>
      </c>
      <c r="E34" s="22">
        <f>[1]Бюджет!$D$67</f>
        <v>4704245633.9799995</v>
      </c>
      <c r="F34" s="22">
        <v>1917998222.1300001</v>
      </c>
      <c r="G34" s="23">
        <f t="shared" si="0"/>
        <v>0.40771642710911948</v>
      </c>
    </row>
    <row r="35" spans="1:7" s="24" customFormat="1" ht="15" outlineLevel="1" x14ac:dyDescent="0.25">
      <c r="A35" s="20" t="s">
        <v>88</v>
      </c>
      <c r="B35" s="21" t="s">
        <v>22</v>
      </c>
      <c r="C35" s="1" t="s">
        <v>50</v>
      </c>
      <c r="D35" s="1" t="s">
        <v>57</v>
      </c>
      <c r="E35" s="22">
        <f>[1]Бюджет!$D$69</f>
        <v>6779271697.3100004</v>
      </c>
      <c r="F35" s="22">
        <v>3191166373.27</v>
      </c>
      <c r="G35" s="23">
        <f t="shared" si="0"/>
        <v>0.47072407122084331</v>
      </c>
    </row>
    <row r="36" spans="1:7" s="24" customFormat="1" ht="15" outlineLevel="1" x14ac:dyDescent="0.25">
      <c r="A36" s="20" t="s">
        <v>89</v>
      </c>
      <c r="B36" s="21" t="s">
        <v>23</v>
      </c>
      <c r="C36" s="1" t="s">
        <v>50</v>
      </c>
      <c r="D36" s="1" t="s">
        <v>46</v>
      </c>
      <c r="E36" s="22">
        <f>[1]Бюджет!$D$71</f>
        <v>908740435.54999995</v>
      </c>
      <c r="F36" s="22">
        <v>601582177.08000004</v>
      </c>
      <c r="G36" s="23">
        <f t="shared" si="0"/>
        <v>0.66199560792725431</v>
      </c>
    </row>
    <row r="37" spans="1:7" s="24" customFormat="1" ht="15" outlineLevel="1" x14ac:dyDescent="0.25">
      <c r="A37" s="20" t="s">
        <v>90</v>
      </c>
      <c r="B37" s="21" t="s">
        <v>24</v>
      </c>
      <c r="C37" s="1" t="s">
        <v>50</v>
      </c>
      <c r="D37" s="1" t="s">
        <v>50</v>
      </c>
      <c r="E37" s="22">
        <f>[1]Бюджет!$D$73</f>
        <v>442916950.07999998</v>
      </c>
      <c r="F37" s="22">
        <v>187457770.63999999</v>
      </c>
      <c r="G37" s="23">
        <f t="shared" si="0"/>
        <v>0.42323458293059507</v>
      </c>
    </row>
    <row r="38" spans="1:7" s="24" customFormat="1" ht="15" outlineLevel="1" x14ac:dyDescent="0.25">
      <c r="A38" s="20" t="s">
        <v>91</v>
      </c>
      <c r="B38" s="21" t="s">
        <v>25</v>
      </c>
      <c r="C38" s="1" t="s">
        <v>50</v>
      </c>
      <c r="D38" s="1" t="s">
        <v>58</v>
      </c>
      <c r="E38" s="22">
        <f>[1]Бюджет!$D$75</f>
        <v>496370260.23000002</v>
      </c>
      <c r="F38" s="22">
        <v>210380103.56</v>
      </c>
      <c r="G38" s="23">
        <f t="shared" si="0"/>
        <v>0.42383704346533063</v>
      </c>
    </row>
    <row r="39" spans="1:7" s="16" customFormat="1" ht="14.25" x14ac:dyDescent="0.2">
      <c r="A39" s="10" t="s">
        <v>92</v>
      </c>
      <c r="B39" s="17" t="s">
        <v>110</v>
      </c>
      <c r="C39" s="18" t="s">
        <v>51</v>
      </c>
      <c r="D39" s="18" t="s">
        <v>56</v>
      </c>
      <c r="E39" s="19">
        <f>E40+E41</f>
        <v>985381827.99000001</v>
      </c>
      <c r="F39" s="19">
        <f>F40+F41</f>
        <v>521621796.12</v>
      </c>
      <c r="G39" s="14">
        <f t="shared" si="0"/>
        <v>0.52936007271822105</v>
      </c>
    </row>
    <row r="40" spans="1:7" s="24" customFormat="1" ht="15" outlineLevel="1" x14ac:dyDescent="0.25">
      <c r="A40" s="20" t="s">
        <v>93</v>
      </c>
      <c r="B40" s="21" t="s">
        <v>26</v>
      </c>
      <c r="C40" s="1" t="s">
        <v>51</v>
      </c>
      <c r="D40" s="1" t="s">
        <v>45</v>
      </c>
      <c r="E40" s="22">
        <f>[1]Бюджет!$D$78</f>
        <v>954596045.90999997</v>
      </c>
      <c r="F40" s="22">
        <v>504810208.25999999</v>
      </c>
      <c r="G40" s="23">
        <f t="shared" si="0"/>
        <v>0.52882076185301308</v>
      </c>
    </row>
    <row r="41" spans="1:7" s="24" customFormat="1" ht="15" outlineLevel="1" x14ac:dyDescent="0.25">
      <c r="A41" s="20" t="s">
        <v>94</v>
      </c>
      <c r="B41" s="21" t="s">
        <v>27</v>
      </c>
      <c r="C41" s="1" t="s">
        <v>51</v>
      </c>
      <c r="D41" s="1" t="s">
        <v>47</v>
      </c>
      <c r="E41" s="22">
        <f>[1]Бюджет!$D$80</f>
        <v>30785782.079999998</v>
      </c>
      <c r="F41" s="22">
        <v>16811587.859999999</v>
      </c>
      <c r="G41" s="23">
        <f t="shared" si="0"/>
        <v>0.54608285786969357</v>
      </c>
    </row>
    <row r="42" spans="1:7" s="16" customFormat="1" ht="14.25" outlineLevel="1" x14ac:dyDescent="0.2">
      <c r="A42" s="10" t="s">
        <v>95</v>
      </c>
      <c r="B42" s="35" t="s">
        <v>118</v>
      </c>
      <c r="C42" s="36" t="s">
        <v>58</v>
      </c>
      <c r="D42" s="18" t="s">
        <v>56</v>
      </c>
      <c r="E42" s="19">
        <f>E43</f>
        <v>9258562.0999999996</v>
      </c>
      <c r="F42" s="19">
        <f>F43</f>
        <v>0</v>
      </c>
      <c r="G42" s="14">
        <f t="shared" si="0"/>
        <v>0</v>
      </c>
    </row>
    <row r="43" spans="1:7" s="24" customFormat="1" ht="15" outlineLevel="1" x14ac:dyDescent="0.25">
      <c r="A43" s="20" t="s">
        <v>96</v>
      </c>
      <c r="B43" s="25" t="s">
        <v>117</v>
      </c>
      <c r="C43" s="37" t="s">
        <v>58</v>
      </c>
      <c r="D43" s="1" t="s">
        <v>58</v>
      </c>
      <c r="E43" s="22">
        <f>[1]Бюджет!$D$83</f>
        <v>9258562.0999999996</v>
      </c>
      <c r="F43" s="22">
        <v>0</v>
      </c>
      <c r="G43" s="23">
        <f t="shared" si="0"/>
        <v>0</v>
      </c>
    </row>
    <row r="44" spans="1:7" s="16" customFormat="1" ht="14.25" x14ac:dyDescent="0.2">
      <c r="A44" s="10" t="s">
        <v>97</v>
      </c>
      <c r="B44" s="17" t="s">
        <v>111</v>
      </c>
      <c r="C44" s="18" t="s">
        <v>52</v>
      </c>
      <c r="D44" s="18" t="s">
        <v>56</v>
      </c>
      <c r="E44" s="19">
        <f>E45+E46+E47+E48</f>
        <v>742408869.74000001</v>
      </c>
      <c r="F44" s="19">
        <f>F45+F46+F47+F48</f>
        <v>293487592.88</v>
      </c>
      <c r="G44" s="14">
        <f t="shared" si="0"/>
        <v>0.39531800446131882</v>
      </c>
    </row>
    <row r="45" spans="1:7" s="24" customFormat="1" ht="15" outlineLevel="1" x14ac:dyDescent="0.25">
      <c r="A45" s="20" t="s">
        <v>98</v>
      </c>
      <c r="B45" s="21" t="s">
        <v>28</v>
      </c>
      <c r="C45" s="1" t="s">
        <v>52</v>
      </c>
      <c r="D45" s="1" t="s">
        <v>45</v>
      </c>
      <c r="E45" s="22">
        <f>[1]Бюджет!$D$86</f>
        <v>35040496</v>
      </c>
      <c r="F45" s="22">
        <v>12073114</v>
      </c>
      <c r="G45" s="23">
        <f t="shared" si="0"/>
        <v>0.34454746302677908</v>
      </c>
    </row>
    <row r="46" spans="1:7" s="24" customFormat="1" ht="15" outlineLevel="1" x14ac:dyDescent="0.25">
      <c r="A46" s="20" t="s">
        <v>99</v>
      </c>
      <c r="B46" s="21" t="s">
        <v>29</v>
      </c>
      <c r="C46" s="1" t="s">
        <v>52</v>
      </c>
      <c r="D46" s="1" t="s">
        <v>46</v>
      </c>
      <c r="E46" s="22">
        <f>[1]Бюджет!$D$88</f>
        <v>153422755.53</v>
      </c>
      <c r="F46" s="22">
        <v>78246929.140000001</v>
      </c>
      <c r="G46" s="23">
        <f t="shared" si="0"/>
        <v>0.5100086285746559</v>
      </c>
    </row>
    <row r="47" spans="1:7" s="24" customFormat="1" ht="15" outlineLevel="1" x14ac:dyDescent="0.25">
      <c r="A47" s="20" t="s">
        <v>100</v>
      </c>
      <c r="B47" s="21" t="s">
        <v>30</v>
      </c>
      <c r="C47" s="1" t="s">
        <v>52</v>
      </c>
      <c r="D47" s="1" t="s">
        <v>47</v>
      </c>
      <c r="E47" s="22">
        <f>[1]Бюджет!$D$90</f>
        <v>464711252</v>
      </c>
      <c r="F47" s="22">
        <v>160291242.13999999</v>
      </c>
      <c r="G47" s="23">
        <f t="shared" si="0"/>
        <v>0.34492653545647306</v>
      </c>
    </row>
    <row r="48" spans="1:7" s="24" customFormat="1" ht="15" outlineLevel="1" x14ac:dyDescent="0.25">
      <c r="A48" s="20" t="s">
        <v>123</v>
      </c>
      <c r="B48" s="21" t="s">
        <v>31</v>
      </c>
      <c r="C48" s="1" t="s">
        <v>52</v>
      </c>
      <c r="D48" s="1" t="s">
        <v>49</v>
      </c>
      <c r="E48" s="22">
        <f>[1]Бюджет!$D$92</f>
        <v>89234366.209999993</v>
      </c>
      <c r="F48" s="22">
        <v>42876307.600000001</v>
      </c>
      <c r="G48" s="23">
        <f t="shared" si="0"/>
        <v>0.4804909747338475</v>
      </c>
    </row>
    <row r="49" spans="1:7" s="16" customFormat="1" ht="14.25" x14ac:dyDescent="0.2">
      <c r="A49" s="10" t="s">
        <v>101</v>
      </c>
      <c r="B49" s="17" t="s">
        <v>112</v>
      </c>
      <c r="C49" s="18" t="s">
        <v>53</v>
      </c>
      <c r="D49" s="18" t="s">
        <v>56</v>
      </c>
      <c r="E49" s="19">
        <f>E50+E51+E52</f>
        <v>1165379054.1700001</v>
      </c>
      <c r="F49" s="19">
        <f>F50+F51+F52</f>
        <v>507138379.13</v>
      </c>
      <c r="G49" s="14">
        <f t="shared" si="0"/>
        <v>0.43517032275064471</v>
      </c>
    </row>
    <row r="50" spans="1:7" s="24" customFormat="1" ht="15" outlineLevel="1" x14ac:dyDescent="0.25">
      <c r="A50" s="34" t="s">
        <v>102</v>
      </c>
      <c r="B50" s="21" t="s">
        <v>32</v>
      </c>
      <c r="C50" s="1" t="s">
        <v>53</v>
      </c>
      <c r="D50" s="1" t="s">
        <v>45</v>
      </c>
      <c r="E50" s="22">
        <f>[1]Бюджет!$D$95</f>
        <v>643589102.83000004</v>
      </c>
      <c r="F50" s="22">
        <v>286350481.43000001</v>
      </c>
      <c r="G50" s="23">
        <f t="shared" si="0"/>
        <v>0.44492748583040825</v>
      </c>
    </row>
    <row r="51" spans="1:7" s="24" customFormat="1" ht="15" outlineLevel="1" x14ac:dyDescent="0.25">
      <c r="A51" s="20" t="s">
        <v>124</v>
      </c>
      <c r="B51" s="21" t="s">
        <v>33</v>
      </c>
      <c r="C51" s="1" t="s">
        <v>53</v>
      </c>
      <c r="D51" s="1" t="s">
        <v>57</v>
      </c>
      <c r="E51" s="22">
        <f>[1]Бюджет!$D$97</f>
        <v>498529727.16000003</v>
      </c>
      <c r="F51" s="22">
        <v>209669360.24000001</v>
      </c>
      <c r="G51" s="23">
        <f t="shared" si="0"/>
        <v>0.42057544177843564</v>
      </c>
    </row>
    <row r="52" spans="1:7" s="24" customFormat="1" ht="30" outlineLevel="1" x14ac:dyDescent="0.25">
      <c r="A52" s="20" t="s">
        <v>125</v>
      </c>
      <c r="B52" s="21" t="s">
        <v>34</v>
      </c>
      <c r="C52" s="1" t="s">
        <v>53</v>
      </c>
      <c r="D52" s="1" t="s">
        <v>48</v>
      </c>
      <c r="E52" s="22">
        <f>[1]Бюджет!$D$99</f>
        <v>23260224.18</v>
      </c>
      <c r="F52" s="22">
        <v>11118537.460000001</v>
      </c>
      <c r="G52" s="23">
        <f t="shared" si="0"/>
        <v>0.47800646175887379</v>
      </c>
    </row>
    <row r="53" spans="1:7" s="16" customFormat="1" ht="14.25" x14ac:dyDescent="0.2">
      <c r="A53" s="10" t="s">
        <v>103</v>
      </c>
      <c r="B53" s="17" t="s">
        <v>113</v>
      </c>
      <c r="C53" s="18" t="s">
        <v>54</v>
      </c>
      <c r="D53" s="18" t="s">
        <v>56</v>
      </c>
      <c r="E53" s="19">
        <f>E54</f>
        <v>8167985.1200000001</v>
      </c>
      <c r="F53" s="19">
        <v>1900185.37</v>
      </c>
      <c r="G53" s="14">
        <f t="shared" si="0"/>
        <v>0.23263820172091598</v>
      </c>
    </row>
    <row r="54" spans="1:7" s="24" customFormat="1" ht="15" outlineLevel="1" x14ac:dyDescent="0.25">
      <c r="A54" s="34" t="s">
        <v>104</v>
      </c>
      <c r="B54" s="21" t="s">
        <v>35</v>
      </c>
      <c r="C54" s="1" t="s">
        <v>54</v>
      </c>
      <c r="D54" s="1" t="s">
        <v>57</v>
      </c>
      <c r="E54" s="22">
        <f>[1]Бюджет!$D$102</f>
        <v>8167985.1200000001</v>
      </c>
      <c r="F54" s="22">
        <v>1900185.37</v>
      </c>
      <c r="G54" s="23">
        <f t="shared" si="0"/>
        <v>0.23263820172091598</v>
      </c>
    </row>
    <row r="55" spans="1:7" s="16" customFormat="1" ht="28.5" x14ac:dyDescent="0.2">
      <c r="A55" s="10" t="s">
        <v>126</v>
      </c>
      <c r="B55" s="17" t="s">
        <v>114</v>
      </c>
      <c r="C55" s="18" t="s">
        <v>55</v>
      </c>
      <c r="D55" s="18" t="s">
        <v>56</v>
      </c>
      <c r="E55" s="19">
        <f>E56</f>
        <v>89249496.230000004</v>
      </c>
      <c r="F55" s="19">
        <v>21869413.59</v>
      </c>
      <c r="G55" s="14">
        <f t="shared" si="0"/>
        <v>0.24503682949247724</v>
      </c>
    </row>
    <row r="56" spans="1:7" s="24" customFormat="1" ht="30" outlineLevel="1" x14ac:dyDescent="0.25">
      <c r="A56" s="20" t="s">
        <v>127</v>
      </c>
      <c r="B56" s="21" t="s">
        <v>36</v>
      </c>
      <c r="C56" s="1" t="s">
        <v>55</v>
      </c>
      <c r="D56" s="1" t="s">
        <v>45</v>
      </c>
      <c r="E56" s="22">
        <f>[1]Бюджет!$D$105</f>
        <v>89249496.230000004</v>
      </c>
      <c r="F56" s="22">
        <v>21869413.59</v>
      </c>
      <c r="G56" s="23">
        <f t="shared" si="0"/>
        <v>0.24503682949247724</v>
      </c>
    </row>
  </sheetData>
  <mergeCells count="1">
    <mergeCell ref="A1:G1"/>
  </mergeCells>
  <pageMargins left="1.1811023622047245" right="0.39370078740157483" top="0.78740157480314965" bottom="0.78740157480314965" header="0.51181102362204722" footer="0.51181102362204722"/>
  <pageSetup paperSize="9" scale="63" fitToHeight="43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rep:2.45.0.188</dc:description>
  <cp:lastModifiedBy>Маганёва Екатерина Николаевна</cp:lastModifiedBy>
  <cp:lastPrinted>2018-07-13T10:05:41Z</cp:lastPrinted>
  <dcterms:created xsi:type="dcterms:W3CDTF">2018-07-11T09:42:18Z</dcterms:created>
  <dcterms:modified xsi:type="dcterms:W3CDTF">2018-08-14T04:47:38Z</dcterms:modified>
</cp:coreProperties>
</file>