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<sst xmlns="http://schemas.openxmlformats.org/spreadsheetml/2006/main" count="49" uniqueCount="22">
  <si>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Выборы депутатов Думы Ханты-Мансийского автономного округа - Югры шестого созыва</t>
  </si>
  <si>
    <t>Сургутский (№ 12)</t>
  </si>
  <si>
    <t>В руб.</t>
  </si>
  <si>
    <t>1</t>
  </si>
  <si>
    <t>1.</t>
  </si>
  <si>
    <t>01.09.2016</t>
  </si>
  <si>
    <t/>
  </si>
  <si>
    <t>24.08.2016</t>
  </si>
  <si>
    <t>29.08.2016</t>
  </si>
  <si>
    <t>25.08.2016</t>
  </si>
  <si>
    <t>26.08.2016</t>
  </si>
  <si>
    <t>06.09.2016</t>
  </si>
  <si>
    <t>30.08.2016</t>
  </si>
  <si>
    <t>09.08.2016</t>
  </si>
  <si>
    <t>2.</t>
  </si>
  <si>
    <t>05.09.2016</t>
  </si>
  <si>
    <t>02.08.2016</t>
  </si>
  <si>
    <t>31.08.2016</t>
  </si>
  <si>
    <t>22.08.2016</t>
  </si>
  <si>
    <t xml:space="preserve">СВЕДЕНИЯ
о поступлении средств в избирательные фонды кандидатов и расходовании этих средств
 </t>
  </si>
  <si>
    <t>По состоянию на 08.09.2016</t>
  </si>
  <si>
    <t xml:space="preserve">ООО "Югракоопсервис"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</si>
</sst>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7109375" style="0" customWidth="1"/>
    <col min="2" max="2" width="25.140625" style="0" customWidth="1"/>
    <col min="3" max="3" width="12.57421875" style="0" customWidth="1"/>
    <col min="4" max="4" width="11.57421875" style="0" customWidth="1"/>
    <col min="5" max="5" width="15.7109375" style="0" customWidth="1"/>
    <col min="6" max="6" width="11.57421875" style="0" customWidth="1"/>
    <col min="7" max="7" width="7.421875" style="0" customWidth="1"/>
    <col min="8" max="8" width="11.421875" style="0" customWidth="1"/>
    <col min="9" max="9" width="13.140625" style="0" customWidth="1"/>
    <col min="10" max="10" width="12.57421875" style="0" customWidth="1"/>
    <col min="11" max="11" width="16.140625" style="0" customWidth="1"/>
    <col min="12" max="12" width="12.57421875" style="0" customWidth="1"/>
    <col min="13" max="13" width="18.57421875" style="0" customWidth="1"/>
  </cols>
  <sheetData>
    <row r="1" spans="1:13" ht="32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20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ht="15">
      <c r="A6" s="16" t="str">
        <f>"№
п/п"</f>
        <v>№
п/п</v>
      </c>
      <c r="B6" s="16" t="str">
        <f>"Фамилия, имя, отчество кандидата"</f>
        <v>Фамилия, имя, отчество кандидата</v>
      </c>
      <c r="C6" s="19" t="str">
        <f>"Поступило средств"</f>
        <v>Поступило средств</v>
      </c>
      <c r="D6" s="20"/>
      <c r="E6" s="20"/>
      <c r="F6" s="20"/>
      <c r="G6" s="21"/>
      <c r="H6" s="19" t="str">
        <f>"Израсходовано средств"</f>
        <v>Израсходовано средств</v>
      </c>
      <c r="I6" s="20"/>
      <c r="J6" s="20"/>
      <c r="K6" s="21"/>
      <c r="L6" s="19" t="str">
        <f>"Возвращено средств"</f>
        <v>Возвращено средств</v>
      </c>
      <c r="M6" s="21"/>
    </row>
    <row r="7" spans="1:13" ht="15">
      <c r="A7" s="17"/>
      <c r="B7" s="17"/>
      <c r="C7" s="16" t="str">
        <f>"всего"</f>
        <v>всего</v>
      </c>
      <c r="D7" s="19" t="str">
        <f>"из них"</f>
        <v>из них</v>
      </c>
      <c r="E7" s="20"/>
      <c r="F7" s="20"/>
      <c r="G7" s="21"/>
      <c r="H7" s="16" t="str">
        <f>"всего"</f>
        <v>всего</v>
      </c>
      <c r="I7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16" t="str">
        <f>"сумма, руб."</f>
        <v>сумма, руб.</v>
      </c>
      <c r="M7" s="16" t="str">
        <f>"основание возврата"</f>
        <v>основание возврата</v>
      </c>
    </row>
    <row r="8" spans="1:13" ht="15">
      <c r="A8" s="17"/>
      <c r="B8" s="17"/>
      <c r="C8" s="17"/>
      <c r="D8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17"/>
      <c r="I8" s="16" t="str">
        <f>"дата операции"</f>
        <v>дата операции</v>
      </c>
      <c r="J8" s="16" t="str">
        <f>"сумма, руб."</f>
        <v>сумма, руб.</v>
      </c>
      <c r="K8" s="16" t="str">
        <f>"назначение платежа"</f>
        <v>назначение платежа</v>
      </c>
      <c r="L8" s="17"/>
      <c r="M8" s="17"/>
    </row>
    <row r="9" spans="1:13" ht="37.5" customHeight="1">
      <c r="A9" s="18"/>
      <c r="B9" s="18"/>
      <c r="C9" s="18"/>
      <c r="D9" s="3" t="str">
        <f>"сумма, руб."</f>
        <v>сумма, руб.</v>
      </c>
      <c r="E9" s="3" t="str">
        <f>"наименование юридического лица"</f>
        <v>наименование юридического лица</v>
      </c>
      <c r="F9" s="3" t="str">
        <f>"сумма, руб."</f>
        <v>сумма, руб.</v>
      </c>
      <c r="G9" s="3" t="str">
        <f>"кол-во граждан"</f>
        <v>кол-во граждан</v>
      </c>
      <c r="H9" s="18"/>
      <c r="I9" s="18"/>
      <c r="J9" s="18"/>
      <c r="K9" s="18"/>
      <c r="L9" s="18"/>
      <c r="M9" s="18"/>
    </row>
    <row r="10" spans="1:13" ht="15">
      <c r="A10" s="4" t="s">
        <v>3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</row>
    <row r="11" spans="1:13" ht="90.75" customHeight="1">
      <c r="A11" s="5" t="s">
        <v>4</v>
      </c>
      <c r="B11" s="6" t="str">
        <f>"Айсин Ринат Рафикович"</f>
        <v>Айсин Ринат Рафикович</v>
      </c>
      <c r="C11" s="7"/>
      <c r="D11" s="7">
        <v>350000</v>
      </c>
      <c r="E11" s="6" t="str">
        <f>"ООО ""ИнтерСтрой"""</f>
        <v>ООО "ИнтерСтрой"</v>
      </c>
      <c r="F11" s="7"/>
      <c r="G11" s="8"/>
      <c r="H11" s="7"/>
      <c r="I11" s="9" t="s">
        <v>5</v>
      </c>
      <c r="J11" s="7">
        <v>1250000</v>
      </c>
      <c r="K11" s="6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1" s="7">
        <v>550000</v>
      </c>
      <c r="M11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2" spans="1:13" ht="91.5" customHeight="1">
      <c r="A12" s="5" t="s">
        <v>6</v>
      </c>
      <c r="B12" s="6">
        <f>""</f>
      </c>
      <c r="C12" s="7"/>
      <c r="D12" s="7">
        <v>350000</v>
      </c>
      <c r="E12" s="6" t="str">
        <f>"ООО 'Новые Бизнес-Технологии'"</f>
        <v>ООО ''Новые Бизнес-Технологии''</v>
      </c>
      <c r="F12" s="7"/>
      <c r="G12" s="8"/>
      <c r="H12" s="7"/>
      <c r="I12" s="9" t="s">
        <v>5</v>
      </c>
      <c r="J12" s="7">
        <v>1250000</v>
      </c>
      <c r="K12" s="6" t="str">
        <f>"Израсходовано на оплату работ (услуг) информационного и консультационного характера"</f>
        <v>Израсходовано на оплату работ (услуг) информационного и консультационного характера</v>
      </c>
      <c r="L12" s="7"/>
      <c r="M12" s="6">
        <f>""</f>
      </c>
    </row>
    <row r="13" spans="1:13" ht="15" customHeight="1">
      <c r="A13" s="5" t="s">
        <v>6</v>
      </c>
      <c r="B13" s="6">
        <f>""</f>
      </c>
      <c r="C13" s="7"/>
      <c r="D13" s="7">
        <v>700000</v>
      </c>
      <c r="E13" s="6" t="str">
        <f>"ООО ""ОСНОВА"""</f>
        <v>ООО "ОСНОВА"</v>
      </c>
      <c r="F13" s="7"/>
      <c r="G13" s="8"/>
      <c r="H13" s="7"/>
      <c r="I13" s="9"/>
      <c r="J13" s="7"/>
      <c r="K13" s="6"/>
      <c r="L13" s="7"/>
      <c r="M13" s="6"/>
    </row>
    <row r="14" spans="1:13" ht="77.25" customHeight="1">
      <c r="A14" s="5" t="s">
        <v>6</v>
      </c>
      <c r="B14" s="6">
        <f>""</f>
      </c>
      <c r="C14" s="7"/>
      <c r="D14" s="7">
        <v>400000</v>
      </c>
      <c r="E14" s="6" t="str">
        <f>"АО ЗАПСИБПРОМСТРОЙ"</f>
        <v>АО ЗАПСИБПРОМСТРОЙ</v>
      </c>
      <c r="F14" s="7"/>
      <c r="G14" s="8"/>
      <c r="H14" s="7"/>
      <c r="I14" s="9" t="s">
        <v>7</v>
      </c>
      <c r="J14" s="7">
        <v>315000</v>
      </c>
      <c r="K1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4" s="7"/>
      <c r="M14" s="6">
        <f>""</f>
      </c>
    </row>
    <row r="15" spans="1:13" ht="65.25" customHeight="1">
      <c r="A15" s="5" t="s">
        <v>6</v>
      </c>
      <c r="B15" s="6">
        <f>""</f>
      </c>
      <c r="C15" s="7"/>
      <c r="D15" s="7">
        <v>150000</v>
      </c>
      <c r="E15" s="6" t="str">
        <f>"ООО ""Эрель Газстрой"""</f>
        <v>ООО "Эрель Газстрой"</v>
      </c>
      <c r="F15" s="7"/>
      <c r="G15" s="8"/>
      <c r="H15" s="7"/>
      <c r="I15" s="9" t="s">
        <v>8</v>
      </c>
      <c r="J15" s="7">
        <v>290800</v>
      </c>
      <c r="K15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15" s="7"/>
      <c r="M15" s="6">
        <f>""</f>
      </c>
    </row>
    <row r="16" spans="1:13" ht="78.75" customHeight="1">
      <c r="A16" s="5" t="s">
        <v>6</v>
      </c>
      <c r="B16" s="6">
        <f>""</f>
      </c>
      <c r="C16" s="7"/>
      <c r="D16" s="7">
        <v>100000</v>
      </c>
      <c r="E16" s="6" t="str">
        <f>"ООО 'Югорские традиции'"</f>
        <v>ООО ''Югорские традиции''</v>
      </c>
      <c r="F16" s="7"/>
      <c r="G16" s="8"/>
      <c r="H16" s="7"/>
      <c r="I16" s="9" t="s">
        <v>9</v>
      </c>
      <c r="J16" s="7">
        <v>191586</v>
      </c>
      <c r="K16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L16" s="7"/>
      <c r="M16" s="6">
        <f>""</f>
      </c>
    </row>
    <row r="17" spans="1:13" ht="90.75" customHeight="1">
      <c r="A17" s="5" t="s">
        <v>6</v>
      </c>
      <c r="B17" s="6">
        <f>""</f>
      </c>
      <c r="C17" s="7"/>
      <c r="D17" s="7">
        <v>100000</v>
      </c>
      <c r="E17" s="6" t="s">
        <v>21</v>
      </c>
      <c r="F17" s="7"/>
      <c r="G17" s="8"/>
      <c r="H17" s="7"/>
      <c r="I17" s="9" t="s">
        <v>10</v>
      </c>
      <c r="J17" s="7">
        <v>189764</v>
      </c>
      <c r="K17" s="6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7" s="7"/>
      <c r="M17" s="6">
        <f>""</f>
      </c>
    </row>
    <row r="18" spans="1:13" ht="65.25" customHeight="1">
      <c r="A18" s="5" t="s">
        <v>6</v>
      </c>
      <c r="B18" s="6">
        <f>""</f>
      </c>
      <c r="C18" s="7"/>
      <c r="D18" s="7"/>
      <c r="E18" s="6">
        <f>""</f>
      </c>
      <c r="F18" s="7"/>
      <c r="G18" s="8"/>
      <c r="H18" s="7"/>
      <c r="I18" s="9" t="s">
        <v>11</v>
      </c>
      <c r="J18" s="7">
        <v>106200</v>
      </c>
      <c r="K18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18" s="7"/>
      <c r="M18" s="6">
        <f>""</f>
      </c>
    </row>
    <row r="19" spans="1:13" ht="90.75" customHeight="1">
      <c r="A19" s="5" t="s">
        <v>6</v>
      </c>
      <c r="B19" s="6">
        <f>""</f>
      </c>
      <c r="C19" s="7"/>
      <c r="D19" s="7"/>
      <c r="E19" s="6">
        <f>""</f>
      </c>
      <c r="F19" s="7"/>
      <c r="G19" s="8"/>
      <c r="H19" s="7"/>
      <c r="I19" s="9" t="s">
        <v>12</v>
      </c>
      <c r="J19" s="7">
        <v>84960</v>
      </c>
      <c r="K19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9" s="7"/>
      <c r="M19" s="6">
        <f>""</f>
      </c>
    </row>
    <row r="20" spans="1:13" ht="92.25" customHeight="1">
      <c r="A20" s="5" t="s">
        <v>6</v>
      </c>
      <c r="B20" s="6">
        <f>""</f>
      </c>
      <c r="C20" s="7"/>
      <c r="D20" s="7"/>
      <c r="E20" s="6">
        <f>""</f>
      </c>
      <c r="F20" s="7"/>
      <c r="G20" s="8"/>
      <c r="H20" s="7"/>
      <c r="I20" s="9" t="s">
        <v>7</v>
      </c>
      <c r="J20" s="7">
        <v>71500</v>
      </c>
      <c r="K20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20" s="7"/>
      <c r="M20" s="6">
        <f>""</f>
      </c>
    </row>
    <row r="21" spans="1:13" ht="77.25" customHeight="1">
      <c r="A21" s="5" t="s">
        <v>6</v>
      </c>
      <c r="B21" s="6">
        <f>""</f>
      </c>
      <c r="C21" s="7"/>
      <c r="D21" s="7"/>
      <c r="E21" s="6">
        <f>""</f>
      </c>
      <c r="F21" s="7"/>
      <c r="G21" s="8"/>
      <c r="H21" s="7"/>
      <c r="I21" s="9" t="s">
        <v>13</v>
      </c>
      <c r="J21" s="7">
        <v>54000</v>
      </c>
      <c r="K21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L21" s="7"/>
      <c r="M21" s="6">
        <f>""</f>
      </c>
    </row>
    <row r="22" spans="1:13" ht="67.5" customHeight="1">
      <c r="A22" s="5" t="s">
        <v>6</v>
      </c>
      <c r="B22" s="6">
        <f>""</f>
      </c>
      <c r="C22" s="7"/>
      <c r="D22" s="7"/>
      <c r="E22" s="6">
        <f>""</f>
      </c>
      <c r="F22" s="7"/>
      <c r="G22" s="8"/>
      <c r="H22" s="7"/>
      <c r="I22" s="9" t="s">
        <v>8</v>
      </c>
      <c r="J22" s="7">
        <v>50250</v>
      </c>
      <c r="K22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2" s="7"/>
      <c r="M22" s="6">
        <f>""</f>
      </c>
    </row>
    <row r="23" spans="1:13" ht="15">
      <c r="A23" s="4" t="s">
        <v>6</v>
      </c>
      <c r="B23" s="10" t="str">
        <f>"Итого по кандидату"</f>
        <v>Итого по кандидату</v>
      </c>
      <c r="C23" s="11">
        <v>4650000</v>
      </c>
      <c r="D23" s="11">
        <f>SUM(D11:D19)</f>
        <v>2150000</v>
      </c>
      <c r="E23" s="10">
        <f>""</f>
      </c>
      <c r="F23" s="11">
        <v>0</v>
      </c>
      <c r="G23" s="12"/>
      <c r="H23" s="11">
        <v>4076770</v>
      </c>
      <c r="I23" s="13"/>
      <c r="J23" s="11">
        <f>SUM(J11:J22)</f>
        <v>3854060</v>
      </c>
      <c r="K23" s="10">
        <f>""</f>
      </c>
      <c r="L23" s="11">
        <v>550000</v>
      </c>
      <c r="M23" s="10">
        <f>""</f>
      </c>
    </row>
    <row r="24" spans="1:13" ht="15">
      <c r="A24" s="5" t="s">
        <v>14</v>
      </c>
      <c r="B24" s="6" t="str">
        <f>"Селюков Михаил Викторович"</f>
        <v>Селюков Михаил Викторович</v>
      </c>
      <c r="C24" s="7"/>
      <c r="D24" s="7">
        <v>350000</v>
      </c>
      <c r="E24" s="6" t="str">
        <f>"ОАО ""ЗЖБИ"""</f>
        <v>ОАО "ЗЖБИ"</v>
      </c>
      <c r="F24" s="7">
        <v>225000</v>
      </c>
      <c r="G24" s="8">
        <v>3</v>
      </c>
      <c r="H24" s="7"/>
      <c r="I24" s="9" t="s">
        <v>15</v>
      </c>
      <c r="J24" s="7">
        <v>173000</v>
      </c>
      <c r="K24" s="6">
        <f>""</f>
      </c>
      <c r="L24" s="7"/>
      <c r="M24" s="6">
        <f>""</f>
      </c>
    </row>
    <row r="25" spans="1:13" ht="69.75" customHeight="1">
      <c r="A25" s="5" t="s">
        <v>6</v>
      </c>
      <c r="B25" s="6">
        <f>""</f>
      </c>
      <c r="C25" s="7"/>
      <c r="D25" s="7">
        <v>350000</v>
      </c>
      <c r="E25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F25" s="7"/>
      <c r="G25" s="8"/>
      <c r="H25" s="7"/>
      <c r="I25" s="9" t="s">
        <v>12</v>
      </c>
      <c r="J25" s="7">
        <v>164760</v>
      </c>
      <c r="K25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5" s="7"/>
      <c r="M25" s="6">
        <f>""</f>
      </c>
    </row>
    <row r="26" spans="1:13" ht="77.25" customHeight="1">
      <c r="A26" s="5" t="s">
        <v>6</v>
      </c>
      <c r="B26" s="6">
        <f>""</f>
      </c>
      <c r="C26" s="7"/>
      <c r="D26" s="7">
        <v>300000</v>
      </c>
      <c r="E26" s="6" t="str">
        <f>"Общество с ограниченной ответственностью ""Сибпромстрой N9"""</f>
        <v>Общество с ограниченной ответственностью "Сибпромстрой N9"</v>
      </c>
      <c r="F26" s="7"/>
      <c r="G26" s="8"/>
      <c r="H26" s="7"/>
      <c r="I26" s="9" t="s">
        <v>16</v>
      </c>
      <c r="J26" s="7">
        <v>126000</v>
      </c>
      <c r="K26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26" s="7"/>
      <c r="M26" s="6">
        <f>""</f>
      </c>
    </row>
    <row r="27" spans="1:13" ht="93" customHeight="1">
      <c r="A27" s="5" t="s">
        <v>6</v>
      </c>
      <c r="B27" s="6">
        <f>""</f>
      </c>
      <c r="C27" s="7"/>
      <c r="D27" s="7"/>
      <c r="E27" s="6">
        <f>""</f>
      </c>
      <c r="F27" s="7"/>
      <c r="G27" s="8"/>
      <c r="H27" s="7"/>
      <c r="I27" s="9" t="s">
        <v>17</v>
      </c>
      <c r="J27" s="7">
        <v>126000</v>
      </c>
      <c r="K2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27" s="7"/>
      <c r="M27" s="6">
        <f>""</f>
      </c>
    </row>
    <row r="28" spans="1:13" ht="67.5" customHeight="1">
      <c r="A28" s="5" t="s">
        <v>6</v>
      </c>
      <c r="B28" s="6">
        <f>""</f>
      </c>
      <c r="C28" s="7"/>
      <c r="D28" s="7"/>
      <c r="E28" s="6">
        <f>""</f>
      </c>
      <c r="F28" s="7"/>
      <c r="G28" s="8"/>
      <c r="H28" s="7"/>
      <c r="I28" s="9" t="s">
        <v>12</v>
      </c>
      <c r="J28" s="7">
        <v>108675</v>
      </c>
      <c r="K28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8" s="7"/>
      <c r="M28" s="6">
        <f>""</f>
      </c>
    </row>
    <row r="29" spans="1:13" ht="93.75" customHeight="1">
      <c r="A29" s="5" t="s">
        <v>6</v>
      </c>
      <c r="B29" s="6">
        <f>""</f>
      </c>
      <c r="C29" s="7"/>
      <c r="D29" s="7"/>
      <c r="E29" s="6">
        <f>""</f>
      </c>
      <c r="F29" s="7"/>
      <c r="G29" s="8"/>
      <c r="H29" s="7"/>
      <c r="I29" s="9" t="s">
        <v>18</v>
      </c>
      <c r="J29" s="7">
        <v>88000</v>
      </c>
      <c r="K29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L29" s="7"/>
      <c r="M29" s="6">
        <f>""</f>
      </c>
    </row>
    <row r="30" spans="1:13" ht="91.5" customHeight="1">
      <c r="A30" s="5" t="s">
        <v>6</v>
      </c>
      <c r="B30" s="6">
        <f>""</f>
      </c>
      <c r="C30" s="7"/>
      <c r="D30" s="7"/>
      <c r="E30" s="6">
        <f>""</f>
      </c>
      <c r="F30" s="7"/>
      <c r="G30" s="8"/>
      <c r="H30" s="7"/>
      <c r="I30" s="9" t="s">
        <v>9</v>
      </c>
      <c r="J30" s="7">
        <v>74000</v>
      </c>
      <c r="K30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30" s="7"/>
      <c r="M30" s="6">
        <f>""</f>
      </c>
    </row>
    <row r="31" spans="1:13" ht="65.25" customHeight="1">
      <c r="A31" s="5" t="s">
        <v>6</v>
      </c>
      <c r="B31" s="6">
        <f>""</f>
      </c>
      <c r="C31" s="7"/>
      <c r="D31" s="7"/>
      <c r="E31" s="6">
        <f>""</f>
      </c>
      <c r="F31" s="7"/>
      <c r="G31" s="8"/>
      <c r="H31" s="7"/>
      <c r="I31" s="9" t="s">
        <v>12</v>
      </c>
      <c r="J31" s="7">
        <v>59796</v>
      </c>
      <c r="K31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31" s="7"/>
      <c r="M31" s="6">
        <f>""</f>
      </c>
    </row>
    <row r="32" spans="1:13" ht="15">
      <c r="A32" s="4" t="s">
        <v>6</v>
      </c>
      <c r="B32" s="10" t="str">
        <f>"Итого по кандидату"</f>
        <v>Итого по кандидату</v>
      </c>
      <c r="C32" s="11">
        <v>1385000</v>
      </c>
      <c r="D32" s="11">
        <v>1000000</v>
      </c>
      <c r="E32" s="10">
        <f>""</f>
      </c>
      <c r="F32" s="11">
        <v>225000</v>
      </c>
      <c r="G32" s="12"/>
      <c r="H32" s="11">
        <v>1144037</v>
      </c>
      <c r="I32" s="13"/>
      <c r="J32" s="11">
        <v>920231</v>
      </c>
      <c r="K32" s="10">
        <f>""</f>
      </c>
      <c r="L32" s="11">
        <v>0</v>
      </c>
      <c r="M32" s="10">
        <f>""</f>
      </c>
    </row>
    <row r="33" spans="1:13" ht="15">
      <c r="A33" s="4" t="s">
        <v>6</v>
      </c>
      <c r="B33" s="10" t="str">
        <f>"Итого"</f>
        <v>Итого</v>
      </c>
      <c r="C33" s="11">
        <f>C32+C23</f>
        <v>6035000</v>
      </c>
      <c r="D33" s="11">
        <f>D32+D23</f>
        <v>3150000</v>
      </c>
      <c r="E33" s="10">
        <f>""</f>
      </c>
      <c r="F33" s="11">
        <f>F32+F23</f>
        <v>225000</v>
      </c>
      <c r="G33" s="12">
        <v>3</v>
      </c>
      <c r="H33" s="11">
        <f>H32+H23</f>
        <v>5220807</v>
      </c>
      <c r="I33" s="13"/>
      <c r="J33" s="11">
        <f>J32+J23</f>
        <v>4774291</v>
      </c>
      <c r="K33" s="10">
        <f>""</f>
      </c>
      <c r="L33" s="11">
        <f>L32+L23</f>
        <v>550000</v>
      </c>
      <c r="M33" s="10">
        <f>""</f>
      </c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2016-09-14T11:46:07Z</dcterms:created>
  <dcterms:modified xsi:type="dcterms:W3CDTF">2016-09-15T04:39:53Z</dcterms:modified>
  <cp:category/>
  <cp:version/>
  <cp:contentType/>
  <cp:contentStatus/>
</cp:coreProperties>
</file>