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Паспорт МП" sheetId="2" r:id="rId1"/>
  </sheets>
  <definedNames>
    <definedName name="_ftn1" localSheetId="0">'Паспорт МП'!#REF!</definedName>
    <definedName name="_ftn2" localSheetId="0">'Паспорт МП'!#REF!</definedName>
    <definedName name="_ftn3" localSheetId="0">'Паспорт МП'!#REF!</definedName>
    <definedName name="_ftn4" localSheetId="0">'Паспорт МП'!#REF!</definedName>
    <definedName name="_ftn5" localSheetId="0">'Паспорт МП'!#REF!</definedName>
    <definedName name="_ftn6" localSheetId="0">'Паспорт МП'!#REF!</definedName>
    <definedName name="_ftnref1" localSheetId="0">'Паспорт МП'!#REF!</definedName>
    <definedName name="_ftnref2" localSheetId="0">'Паспорт МП'!#REF!</definedName>
    <definedName name="_ftnref3" localSheetId="0">'Паспорт МП'!#REF!</definedName>
    <definedName name="_ftnref4" localSheetId="0">'Паспорт МП'!#REF!</definedName>
    <definedName name="_ftnref5" localSheetId="0">'Паспорт МП'!#REF!</definedName>
    <definedName name="_ftnref6" localSheetId="0">'Паспорт МП'!$M$14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2" l="1"/>
  <c r="G68" i="2"/>
  <c r="H68" i="2"/>
  <c r="I68" i="2"/>
  <c r="J68" i="2"/>
  <c r="K68" i="2"/>
  <c r="L68" i="2"/>
  <c r="M68" i="2"/>
  <c r="N68" i="2"/>
  <c r="O68" i="2"/>
  <c r="P68" i="2"/>
  <c r="Q68" i="2"/>
  <c r="F68" i="2"/>
  <c r="P70" i="2" l="1"/>
  <c r="Q70" i="2"/>
  <c r="L71" i="2"/>
  <c r="L70" i="2" s="1"/>
  <c r="M71" i="2"/>
  <c r="M70" i="2" s="1"/>
  <c r="Q71" i="2"/>
  <c r="R74" i="2"/>
  <c r="R68" i="2" s="1"/>
  <c r="G71" i="2"/>
  <c r="G70" i="2" s="1"/>
  <c r="H71" i="2"/>
  <c r="H70" i="2" s="1"/>
  <c r="J71" i="2"/>
  <c r="J70" i="2" s="1"/>
  <c r="K71" i="2"/>
  <c r="K70" i="2" s="1"/>
  <c r="N71" i="2"/>
  <c r="N70" i="2" s="1"/>
  <c r="O71" i="2"/>
  <c r="O70" i="2" s="1"/>
  <c r="F71" i="2"/>
  <c r="F70" i="2" s="1"/>
  <c r="G76" i="2"/>
  <c r="H76" i="2"/>
  <c r="I76" i="2"/>
  <c r="J76" i="2"/>
  <c r="K76" i="2"/>
  <c r="L76" i="2"/>
  <c r="M76" i="2"/>
  <c r="N76" i="2"/>
  <c r="O76" i="2"/>
  <c r="P76" i="2"/>
  <c r="Q76" i="2"/>
  <c r="F76" i="2"/>
  <c r="R80" i="2"/>
  <c r="G83" i="2"/>
  <c r="H83" i="2"/>
  <c r="H82" i="2" s="1"/>
  <c r="I83" i="2"/>
  <c r="I82" i="2" s="1"/>
  <c r="J83" i="2"/>
  <c r="J82" i="2" s="1"/>
  <c r="K83" i="2"/>
  <c r="L83" i="2"/>
  <c r="L82" i="2" s="1"/>
  <c r="M83" i="2"/>
  <c r="M82" i="2" s="1"/>
  <c r="N83" i="2"/>
  <c r="N82" i="2" s="1"/>
  <c r="O83" i="2"/>
  <c r="P83" i="2"/>
  <c r="P82" i="2" s="1"/>
  <c r="Q83" i="2"/>
  <c r="Q82" i="2" s="1"/>
  <c r="G82" i="2"/>
  <c r="K82" i="2"/>
  <c r="O82" i="2"/>
  <c r="F82" i="2"/>
  <c r="F83" i="2"/>
  <c r="R92" i="2"/>
  <c r="G88" i="2"/>
  <c r="H88" i="2"/>
  <c r="I88" i="2"/>
  <c r="J88" i="2"/>
  <c r="K88" i="2"/>
  <c r="L88" i="2"/>
  <c r="M88" i="2"/>
  <c r="N88" i="2"/>
  <c r="O88" i="2"/>
  <c r="P88" i="2"/>
  <c r="Q88" i="2"/>
  <c r="F88" i="2"/>
  <c r="G94" i="2"/>
  <c r="H94" i="2"/>
  <c r="I94" i="2"/>
  <c r="J94" i="2"/>
  <c r="K94" i="2"/>
  <c r="L94" i="2"/>
  <c r="M94" i="2"/>
  <c r="N94" i="2"/>
  <c r="O94" i="2"/>
  <c r="P94" i="2"/>
  <c r="Q94" i="2"/>
  <c r="F94" i="2"/>
  <c r="R98" i="2"/>
  <c r="G64" i="2" l="1"/>
  <c r="H64" i="2"/>
  <c r="J64" i="2"/>
  <c r="K64" i="2"/>
  <c r="L64" i="2"/>
  <c r="M64" i="2"/>
  <c r="N64" i="2"/>
  <c r="O64" i="2"/>
  <c r="P64" i="2"/>
  <c r="Q64" i="2"/>
  <c r="F64" i="2"/>
  <c r="G65" i="2"/>
  <c r="H65" i="2"/>
  <c r="J65" i="2"/>
  <c r="K65" i="2"/>
  <c r="L65" i="2"/>
  <c r="M65" i="2"/>
  <c r="N65" i="2"/>
  <c r="O65" i="2"/>
  <c r="P65" i="2"/>
  <c r="Q65" i="2"/>
  <c r="F65" i="2"/>
  <c r="G67" i="2"/>
  <c r="H67" i="2"/>
  <c r="I67" i="2"/>
  <c r="J67" i="2"/>
  <c r="K67" i="2"/>
  <c r="L67" i="2"/>
  <c r="M67" i="2"/>
  <c r="N67" i="2"/>
  <c r="O67" i="2"/>
  <c r="P67" i="2"/>
  <c r="Q67" i="2"/>
  <c r="F67" i="2"/>
  <c r="R95" i="2" l="1"/>
  <c r="R94" i="2"/>
  <c r="R89" i="2"/>
  <c r="R88" i="2"/>
  <c r="R85" i="2"/>
  <c r="R83" i="2"/>
  <c r="R82" i="2"/>
  <c r="R77" i="2"/>
  <c r="R76" i="2"/>
  <c r="R73" i="2"/>
  <c r="R67" i="2" l="1"/>
  <c r="E22" i="2" l="1"/>
  <c r="G28" i="2" l="1"/>
  <c r="N28" i="2"/>
  <c r="O28" i="2" s="1"/>
  <c r="P28" i="2" s="1"/>
  <c r="Q28" i="2" s="1"/>
  <c r="I28" i="2"/>
  <c r="J28" i="2" s="1"/>
  <c r="K28" i="2" s="1"/>
  <c r="L28" i="2" s="1"/>
  <c r="I18" i="2" l="1"/>
  <c r="J18" i="2" s="1"/>
  <c r="K18" i="2" s="1"/>
  <c r="L18" i="2" s="1"/>
  <c r="I71" i="2" l="1"/>
  <c r="I65" i="2" l="1"/>
  <c r="I70" i="2"/>
  <c r="R71" i="2"/>
  <c r="R65" i="2" s="1"/>
  <c r="I64" i="2" l="1"/>
  <c r="R70" i="2"/>
  <c r="R64" i="2" s="1"/>
</calcChain>
</file>

<file path=xl/sharedStrings.xml><?xml version="1.0" encoding="utf-8"?>
<sst xmlns="http://schemas.openxmlformats.org/spreadsheetml/2006/main" count="175" uniqueCount="107">
  <si>
    <t>1. Основные положения</t>
  </si>
  <si>
    <t>Период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</si>
  <si>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</si>
  <si>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</si>
  <si>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Объемы финансового обеспечения за весь период реализации</t>
  </si>
  <si>
    <t>Связь с национальными целями развития Российской Федерации / государственными программами Ханты-Мансийского автономного округа - Югры</t>
  </si>
  <si>
    <t>2. Показатели муниципальной программы</t>
  </si>
  <si>
    <t>№ п/п</t>
  </si>
  <si>
    <t>Единица измерения (по ОКЕИ)</t>
  </si>
  <si>
    <t>Значение показателя по годам</t>
  </si>
  <si>
    <t>Наименование показателя</t>
  </si>
  <si>
    <t>Базовое значение</t>
  </si>
  <si>
    <t>Документ</t>
  </si>
  <si>
    <t>Ответственный за достижение показателя</t>
  </si>
  <si>
    <t>Связь с показателями национальных целей</t>
  </si>
  <si>
    <t>Объем налоговых поступлений в бюджет муниципального образования от деятельности субъектов малого и среднего предпринимательства</t>
  </si>
  <si>
    <t>Краткое описание ожидаемых эффектов от реализации задачи структурного элемента</t>
  </si>
  <si>
    <t>Связь с показателями</t>
  </si>
  <si>
    <t>ГП</t>
  </si>
  <si>
    <t>млн. руб.</t>
  </si>
  <si>
    <t>тыс. человек</t>
  </si>
  <si>
    <t>Значение</t>
  </si>
  <si>
    <t>Год</t>
  </si>
  <si>
    <t>Наименование муниципальной программы, структурного элемента / источник финансового обеспечения</t>
  </si>
  <si>
    <t>Всего</t>
  </si>
  <si>
    <t>Удовлетворённость предпринимательского сообщества общими условиями ведения предпринимательской деятельности в муниципальном образовании</t>
  </si>
  <si>
    <t>%</t>
  </si>
  <si>
    <t>Удовлетворенность туризмом</t>
  </si>
  <si>
    <t>СЭР</t>
  </si>
  <si>
    <t>Внебюджетные источники</t>
  </si>
  <si>
    <t>Структурные элементы, не входящие в направления</t>
  </si>
  <si>
    <t>Срок реализации (2025 - 2036)</t>
  </si>
  <si>
    <t>УИРПиТ</t>
  </si>
  <si>
    <t>увеличение к 2030 году экспорта туристских услуг в три раза по сравнению с уровнем 2023 года</t>
  </si>
  <si>
    <t>увеличение к 2030 году доли туристской отрасли в валовом внутреннем продукте до 5 процентов</t>
  </si>
  <si>
    <t>увеличение к 2030 году объема инвестиций в основной капитал не менее чем на 60 процентов по сравнению с уровнем 2020 года за счет постоянного улучшения инвестиционного климата</t>
  </si>
  <si>
    <t>обеспечение в 2024 - 2030 годах реального роста дохода на одного работника субъекта малого и среднего предпринимательства в 1,2 раза выше, чем рост валового внутреннего продукта</t>
  </si>
  <si>
    <t>Объем налоговых поступлений в бюджет муниципального образования от деятельности субъектов малого и среднего предпринимательства; Оборот (товаров, работ, услуг) субъектов малого и среднего предпринимательства; Численность занятых в сфере малого и среднего предпринимательства, включая индивидуальных предпринимателей и самозанятых</t>
  </si>
  <si>
    <t>Объем отгруженных товаров собственного производства, выполненных работ и услуг собственными силами по направлению «креативные» индустрии</t>
  </si>
  <si>
    <t>Налоговый кодекс Российской Федерации, Решение Думы города о бюджете на очередной финансовый год и плановый период</t>
  </si>
  <si>
    <t>1. Содействие развитию клиентоцентричного города, ориентированного на максимальную поддержку предпринимательства.
2. Становление Сургута как регионального центра делового, развлекательного, медицинского туризма с развитыми рекреационными пространствами.
3. Создание и развитие экосистемы креативных (творческих) индустрий города, направленных на сохранение и наращивание человеческого капитала города и создания новых продуктов в несырьевых отраслях с высокой добавленной стоимостью.</t>
  </si>
  <si>
    <t>Оборот (товаров, работ, услуг) субъектов малого предпринимательства</t>
  </si>
  <si>
    <t>-</t>
  </si>
  <si>
    <t>Ответственный за реализацию: УИРПиТ</t>
  </si>
  <si>
    <t>Ответственный за реализацию: УПРиЗПП</t>
  </si>
  <si>
    <t>Численность занятых в сфере малого предпринимательства, включая индивидуальных предпринимателей и самозанятых</t>
  </si>
  <si>
    <t>тыс.единиц</t>
  </si>
  <si>
    <r>
      <t>Задачи структурного элемента</t>
    </r>
    <r>
      <rPr>
        <vertAlign val="superscript"/>
        <sz val="12"/>
        <rFont val="Times New Roman"/>
        <family val="1"/>
        <charset val="204"/>
      </rPr>
      <t> </t>
    </r>
  </si>
  <si>
    <t>Удовлетворенность туризмом; Турпоток</t>
  </si>
  <si>
    <t>Турпоток</t>
  </si>
  <si>
    <t>3. Структура муниципальной программы</t>
  </si>
  <si>
    <t>4. Финансовое обеспечение муниципальной программы</t>
  </si>
  <si>
    <t>Цель «Содействие развитию клиентоцентричного города, ориентированного на максимальную поддержку предпринимательства»</t>
  </si>
  <si>
    <t>Цель «Создание и развитие экосистемы креативных (творческих) индустрий города, направленных на сохранение и наращивание человеческого капитала города и создания новых продуктов в несырьевых отраслях с высокой добавленной стоимостью»</t>
  </si>
  <si>
    <t>1.1. Задача «Создание условий для развития малого и среднего предпринимательства путем оказания финансовой поддержки»</t>
  </si>
  <si>
    <t>1.2. Задача «Создание условий для развития малого и среднего предпринимательства путем оказания имущественной поддержки»</t>
  </si>
  <si>
    <t>1.3. Задача «Создание условий для появления новых высокотехнологичных компаний малого бизнеса, развития инновационного и молодежного предпринимательства»</t>
  </si>
  <si>
    <t>1. Организация мероприятий в целях продвижения местных товаропроизводителей (в том числе в сфере пищевой промышленности и агропромышленного комплекса, туристического комплекса, производства сувенирной продукции, продукции мастеров народных художественных промыслов и ремесел) на местном, региональном и федеральном уровнях за счет участия в ярмарках, выставках, фестивалях, мероприятиях в формате выездной торговли.
2. Подготовка и оформление выставочной экспозиции от города Сургута в ежегодной окружной выставке-форуме товаропроизводителей Ханты-Мансийского автономного округа Югры под брендом «Сделано в Югре».</t>
  </si>
  <si>
    <t>Муниципальная программа «Развитие малого и среднего предпринимательства в городе Сургуте» (всего), в том числе:</t>
  </si>
  <si>
    <t>Муниципальная программа
«Развитие малого и среднего предпринимательства в городе Сургуте»</t>
  </si>
  <si>
    <t>Цель «Становление Сургута как регионального центра делового, развлекательного, медицинского туризма с развитыми рекреационными пространствами»</t>
  </si>
  <si>
    <t>1. Устойчивая и динамичная экономика
1.1. Показатель «обеспечение в 2024 - 2030 годах реального роста дохода на одного работника субъекта малого и среднего предпринимательства в 1,2 раза выше, чем рост валового внутреннего продукта».
1.2. Показатель «увеличение к 2030 году объема инвестиций в основной капитал не менее чем на 60 процентов по сравнению с уровнем 2020 года за счет постоянного улучшения инвестиционного климата».
1.3. Показатель «увеличение к 2030 году доли туристской отрасли в валовом внутреннем продукте до 5 процентов».
1.4. Показатель «увеличение к 2030 году экспорта туристских услуг в три раза по сравнению с уровнем 2023 года».
1.5. Показатель «увеличение к 2030 году объема производства продукции агропромышленного комплекса не менее чем на 25 процентов по сравнению с уровнем 2021 года».
1.6. Показатель «увеличение к 2030 году экспорта продукции агропромышленного комплекса не менее чем в полтора раза по сравнению с уровнем 2021 года».
2. Государственная программа Ханты-Мансийского автономного округа - Югры «Развитие экономического потенциала».
3. Государственная программа Ханты-Мансийского автономного округа - Югры «Развитие агропромышленного комплекса».</t>
  </si>
  <si>
    <t>Цель(и) муниципальной программы</t>
  </si>
  <si>
    <t>решение Думы города от 08.06.2015 № 718-V ДГ «О Стратегии социально-экономического развития города Сургута до 2036 года с целевыми ориентирами до 2050 года»</t>
  </si>
  <si>
    <t>постановление Правительства Ханты-Мансийского АО - Югры от 30.12.2021 № 633-п «О мерах по реализации государственной программы Ханты-Мансийского автономного округа - Югры «Развитие экономического потенциала»</t>
  </si>
  <si>
    <t>2. Комплекс процессных мероприятий «Создание условий для развития потребительского рынка»</t>
  </si>
  <si>
    <t>2.1. Задача «Поддержка местных товаропроизводителей, в первую очередь предприятий малого бизнеса»</t>
  </si>
  <si>
    <t>3. Комплекс процессных мероприятий «Развитие агропромышленного комплекса»</t>
  </si>
  <si>
    <t>3.1. Задача «Увеличение объемов производства и переработки основных видов сельскохозяйственной продукции, реализация государственной научно-технической политики в интересах развития сельского хозяйства, а также обеспечение воспроизводства и увеличение рыбных ресурсов и создание благоприятных условий для развития заготовки и переработки дикоросов путем оказания государственной поддержки сельскохозяйственного производства»</t>
  </si>
  <si>
    <t>4. Комплекс процессных мероприятий «Создание условий для развития туризма»</t>
  </si>
  <si>
    <t>4.1. Задача «Создание условий для формирования качественных, креативных и конкурентоспособных туристских продуктов»</t>
  </si>
  <si>
    <t>4.2. Задача «Интеграция туристской отрасли города в региональную и всероссийскую систему туристического рынка»</t>
  </si>
  <si>
    <t>5. Комплекс процессных мероприятий «Популяризация предпринимательства»</t>
  </si>
  <si>
    <t>5.1. Задача «Создание условий для диверсификации экономики за счет развития малого и среднего бизнеса»</t>
  </si>
  <si>
    <t>5.2. Задача «Создание условий (в том числе инфраструктурных) для формирования в Сургуте экономики, основанной на новых знаниях для развития и коммерциализации творческого потенциала населения через обучение креативным и предпринимательским навыкам»</t>
  </si>
  <si>
    <t>Кириленко Артём Михайлович, заместитель Главы города</t>
  </si>
  <si>
    <t>Борисова Екатерина Сергеевна, начальник управления инвестиций, развития предпринимательства и туризма (далее – УИРПиТ)</t>
  </si>
  <si>
    <t>этап I: 01.01.2025 – 31.12.2026
этап II: 01.01.2027 – 31.12.2031
этап III: 01.01.2032 – 31.12.2036</t>
  </si>
  <si>
    <t>Уровень показателя*</t>
  </si>
  <si>
    <t>МП</t>
  </si>
  <si>
    <t xml:space="preserve">* Примечание: </t>
  </si>
  <si>
    <t xml:space="preserve">СЭР – Стратегия социально-экономического развития города Сургута </t>
  </si>
  <si>
    <t>1. Муниципальный проект «Малое и среднее предпринимательство и поддержка индивидуальной предпринимательской инициативы» (куратор - Кириленко Артем Михайлович, заместитель Главы города)</t>
  </si>
  <si>
    <t>1. Муниципальный проект «Малое и среднее предпринимательство и поддержка индивидуальной предпринимательской инициативы» (всего), в том числе:</t>
  </si>
  <si>
    <t xml:space="preserve">1. Организация участия в туристском форуме «ЮграТур».
2. Содействие продвижению туристической отрасли Сургута на информационных площадках Ханты-Мансийского автономного округа - Югры и регионов России посредством буклетов, аудиовизуальной продукции, уникальных сувениров. Ожидаемый результат: количество новых информационных площадок, на которых представлена информация о туристической отрасли Сургута к 2036 году - не менее 1. 
3. Содействие в организации и проведении совместных туров в системе туристических маршрутов крупной городской агломерации Сургут - Нефтеюганск и Ханты- Мансийского автономного округа – Югры. 
    Ожидаемый результат: количество туристических маршрутов:
    к 2026 году - не менее 2 единиц,
    к 2031 году - не менее 3 единиц,
    к 2036 году - не менее 4 единиц. </t>
  </si>
  <si>
    <t>1. Проведение мероприятий по популяризации и пропаганде предпринимательской деятельности.
2. Проведение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«Налог на профессиональный доход».
3. Проведение информационно-консультационных мероприятий для субъектов малого и среднего предпринимательства.
4. Проведение мероприятий, направленных на оказание консультационной поддержки/сопровождение субъектов малого бизнеса, заинтересованных в осуществлении предпринимательской деятельности в социальной сфере.</t>
  </si>
  <si>
    <t>бюджет муниципального образования, из них:</t>
  </si>
  <si>
    <t>2. Комплекс процессных мероприятий «Создание условий для развития потребительского рынка» (всего), в том числе:</t>
  </si>
  <si>
    <t>3. Комплекс процессных мероприятий «Развитие агропромышленного комплекса» (всего), в том числе:</t>
  </si>
  <si>
    <t>4. Комплекс процессных мероприятий «Создание условий для развития туризма» (всего), в том числе:</t>
  </si>
  <si>
    <t>5. Комплекс процессных мероприятий «Популяризация предпринимательства» (всего), в том числе:</t>
  </si>
  <si>
    <t>за счет межбюджетных трансфертов из федерального бюджета</t>
  </si>
  <si>
    <t>за счет межбюджетных трансфертов из окружного бюджета</t>
  </si>
  <si>
    <t>за счет средств местного бюджета</t>
  </si>
  <si>
    <t>1. Предоставление субсидии на содержание маточного поголовья животных (личные подсобные хозяйства).
2. Предоставление субсидии на развитие рыбохозяйственного комплекса.
3. Предоставление субсидии на развитие материально-технической базы (за исключением личных подсобных хозяйств).
4. Предоставление субсидии на развитие системы заготовки и переработки дикоросов.
5. Предоставление субсидии на поддержку животноводства.</t>
  </si>
  <si>
    <t>1. Ежегодное оказание финансовой поддержки субъектам малого и среднего предпринимательства, осуществляющим социально значимые (приоритетные) виды деятельности, на возмещение части затрат:
- на обязательную сертификацию произведенной продукции и (или) декларирование ее соответствия;
- на аренду (субаренду) нежилых помещений; 
- на приобретение оборудования (основных средств) и лицензионных программных продуктов; 
- на оплату коммунальных услуг нежилых помещений.
2. Ежегодное оказание финансовой поддержки субъектам малого и среднего предпринимательства в виде финансового обеспечения затрат предпринимателям в производственной сфере на:
- приобретение офисного оборудования;
- приобретение производственного оборудования, специализированной техники;
- приобретение лицензионных программных продуктов;
- получение лицензий и разрешений, необходимых для осуществления предпринимательской деятельности;
- сертификацию и декларирование выпускаемой продукции;
- повышение квалификации сотрудников;
- арендные (субарендные), коммунальные платежи за нежилые помещения;
- выплату по передаче прав на франшизу (паушальный взнос).
3. Налоговая льгота в виде уменьшения суммы налога на имущество физических лиц в виде доли разницы между исчисленной суммой налога за соответствующий период и исчисленной суммой налога за 2023 год в размерах:
- 60 % разницы за налоговый период 2024 года;
- 40 % разницы за налоговый период 2025 года;
- 20 % разницы за налоговый период 2026 года, влияет на достижение показателя муниципальной программы «Оборот (товаров, работ, услуг) субъектов малого и среднего предпринимательства».</t>
  </si>
  <si>
    <t>611 725 142,08 руб.</t>
  </si>
  <si>
    <t>Объем финансового обеспечения по годам реализации, рублей</t>
  </si>
  <si>
    <t>Оборот (товаров, работ, услуг) субъектов малого и среднего предпринимательства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</si>
  <si>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</si>
  <si>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 xml:space="preserve">МП – муниципальная программа </t>
  </si>
  <si>
    <t>ГП – государственная программа Ханты-Мансийского автономного округа – Югры</t>
  </si>
  <si>
    <t xml:space="preserve">1. Оказание имущественной поддержки в виде передачи во временное владение и (или) пользование муниципального имущества на возмездной основе, на льготных условиях путем применения имущественных льгот, а также на безвозмездной основе в соответствии с муниципальными правовыми актами, в том числе:
1.1. Без проведения торгов:
-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«Налог на профессиональный доход», включенным в реестр субъектов креативных индустрий и креативных продуктов, при осуществлении деятельности в сфере креативных индустрий, а также субъектам малого и среднего предпринимательства, имеющим статус социального предприятия;
- немуниципальным организациям, реализующим основные общеобразовательные программы дошкольного образования, в том числе для обучающихся с ограниченными возможностями здоровья, инвалидов и реализующие дополнительные общеобразовательные программы, дополнительные общеразвивающие программы и организациям, образующим инфраструктуру поддержки субъектов малого и среднего предпринимательства.
1.2. По итогам проведения торгов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«Налог на профессиональный доход».
2. Оказание имущественной поддержки в виде передачи муниципального имущества - парковок (парковочных мест), расположенных на автомобильных дорогах общего пользования местного значения города, на безвозмездной основе.
3. Оказание имущественной поддержки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«Налог на профессиональный доход», включенным в реестр субъектов креативных индустрий, в виде передачи муниципального имущества, закрепленного на праве оперативного управления, по договору аренды муниципального имущества без проведения конкурсов или аукционов. </t>
  </si>
  <si>
    <t>Развитие инновационного и молодежного предпринимательства путем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округа.</t>
  </si>
  <si>
    <t>Продвижение туристских продуктов на территории муниципального образования для жителей и гостей города посредством печатной или аудиовизуальной продукции.</t>
  </si>
  <si>
    <t>Проведение мероприятий для субъектов креативных индустрий с целью стимулирования креативной интенсивности, консультирования по формам поддержки и возможностям развития, сбора обратной связи от субъектов креативных индустрий по созданным условиям развития сектора.</t>
  </si>
  <si>
    <t>Приложение 
к постановлению 
Администрации города
от 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</si>
</sst>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Calibri"/>
      <family val="2"/>
      <scheme val="minor"/>
    </font>
    <font>
      <strike/>
      <sz val="12"/>
      <name val="Times New Roman"/>
      <family val="1"/>
      <charset val="204"/>
    </font>
    <font>
      <sz val="14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/>
    <xf numFmtId="0" fontId="1" fillId="2" borderId="0" xfId="0" applyFont="1" applyFill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3" fillId="0" borderId="0" xfId="0" applyFont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7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 applyProtection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2" borderId="9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05"/>
  <sheetViews>
    <sheetView tabSelected="1" view="pageBreakPreview" zoomScale="55" zoomScaleNormal="55" zoomScaleSheetLayoutView="55" workbookViewId="0">
      <selection activeCell="U1" sqref="U1:V1"/>
    </sheetView>
  </sheetViews>
  <sheetFormatPr defaultColWidth="9.140625" defaultRowHeight="15.75" x14ac:dyDescent="0.25"/>
  <cols>
    <col min="1" max="1" width="8.5703125" style="13" customWidth="1"/>
    <col min="2" max="2" width="41.28515625" style="4" customWidth="1"/>
    <col min="3" max="4" width="15.85546875" style="4" customWidth="1"/>
    <col min="5" max="5" width="18.7109375" style="4" customWidth="1"/>
    <col min="6" max="6" width="16.42578125" style="4" customWidth="1"/>
    <col min="7" max="8" width="15.85546875" style="4" customWidth="1"/>
    <col min="9" max="17" width="19.85546875" style="4" customWidth="1"/>
    <col min="18" max="18" width="17.85546875" style="4" customWidth="1"/>
    <col min="19" max="19" width="22.28515625" style="4" customWidth="1"/>
    <col min="20" max="20" width="18.5703125" style="4" customWidth="1"/>
    <col min="21" max="21" width="26.42578125" style="4" customWidth="1"/>
    <col min="22" max="22" width="29.5703125" style="4" customWidth="1"/>
    <col min="23" max="23" width="19" style="4" customWidth="1"/>
    <col min="24" max="24" width="20.5703125" style="4" customWidth="1"/>
    <col min="25" max="16384" width="9.140625" style="4"/>
  </cols>
  <sheetData>
    <row r="1" spans="1:24" ht="87" customHeight="1" x14ac:dyDescent="0.25">
      <c r="U1" s="87" t="s">
        <v>106</v>
      </c>
      <c r="V1" s="88"/>
    </row>
    <row r="2" spans="1:24" ht="48.75" customHeight="1" x14ac:dyDescent="0.25">
      <c r="A2" s="89" t="s">
        <v>59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</row>
    <row r="4" spans="1:24" ht="15.75" customHeight="1" x14ac:dyDescent="0.25">
      <c r="A4" s="62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7"/>
      <c r="X4" s="7"/>
    </row>
    <row r="5" spans="1:24" s="37" customFormat="1" ht="30.75" customHeight="1" x14ac:dyDescent="0.25">
      <c r="A5" s="52" t="s">
        <v>2</v>
      </c>
      <c r="B5" s="52"/>
      <c r="C5" s="52"/>
      <c r="D5" s="52"/>
      <c r="E5" s="52"/>
      <c r="F5" s="52"/>
      <c r="G5" s="52"/>
      <c r="H5" s="52"/>
      <c r="I5" s="53" t="s">
        <v>75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4" s="37" customFormat="1" ht="28.5" customHeight="1" x14ac:dyDescent="0.25">
      <c r="A6" s="52" t="s">
        <v>3</v>
      </c>
      <c r="B6" s="52"/>
      <c r="C6" s="52"/>
      <c r="D6" s="52"/>
      <c r="E6" s="52"/>
      <c r="F6" s="52"/>
      <c r="G6" s="52"/>
      <c r="H6" s="52"/>
      <c r="I6" s="53" t="s">
        <v>76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</row>
    <row r="7" spans="1:24" s="37" customFormat="1" ht="57" customHeight="1" x14ac:dyDescent="0.25">
      <c r="A7" s="52" t="s">
        <v>1</v>
      </c>
      <c r="B7" s="52"/>
      <c r="C7" s="52"/>
      <c r="D7" s="52"/>
      <c r="E7" s="52"/>
      <c r="F7" s="52"/>
      <c r="G7" s="52"/>
      <c r="H7" s="52"/>
      <c r="I7" s="52" t="s">
        <v>77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4" s="37" customFormat="1" ht="59.25" customHeight="1" x14ac:dyDescent="0.25">
      <c r="A8" s="52" t="s">
        <v>62</v>
      </c>
      <c r="B8" s="52"/>
      <c r="C8" s="52"/>
      <c r="D8" s="52"/>
      <c r="E8" s="52"/>
      <c r="F8" s="52"/>
      <c r="G8" s="52"/>
      <c r="H8" s="52"/>
      <c r="I8" s="53" t="s">
        <v>40</v>
      </c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</row>
    <row r="9" spans="1:24" s="37" customFormat="1" ht="30.75" customHeight="1" x14ac:dyDescent="0.25">
      <c r="A9" s="52" t="s">
        <v>4</v>
      </c>
      <c r="B9" s="52"/>
      <c r="C9" s="52"/>
      <c r="D9" s="52"/>
      <c r="E9" s="52"/>
      <c r="F9" s="52"/>
      <c r="G9" s="52"/>
      <c r="H9" s="52"/>
      <c r="I9" s="54" t="s">
        <v>96</v>
      </c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4" s="37" customFormat="1" ht="154.5" customHeight="1" x14ac:dyDescent="0.25">
      <c r="A10" s="52" t="s">
        <v>5</v>
      </c>
      <c r="B10" s="52"/>
      <c r="C10" s="52"/>
      <c r="D10" s="52"/>
      <c r="E10" s="52"/>
      <c r="F10" s="52"/>
      <c r="G10" s="52"/>
      <c r="H10" s="52"/>
      <c r="I10" s="53" t="s">
        <v>61</v>
      </c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</row>
    <row r="13" spans="1:24" ht="15.75" customHeight="1" x14ac:dyDescent="0.25">
      <c r="A13" s="61" t="s">
        <v>6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2"/>
      <c r="W13" s="7"/>
      <c r="X13" s="7"/>
    </row>
    <row r="14" spans="1:24" ht="22.5" customHeight="1" x14ac:dyDescent="0.25">
      <c r="A14" s="56" t="s">
        <v>7</v>
      </c>
      <c r="B14" s="56" t="s">
        <v>10</v>
      </c>
      <c r="C14" s="56" t="s">
        <v>78</v>
      </c>
      <c r="D14" s="56" t="s">
        <v>8</v>
      </c>
      <c r="E14" s="58" t="s">
        <v>11</v>
      </c>
      <c r="F14" s="59"/>
      <c r="G14" s="58" t="s">
        <v>9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55" t="s">
        <v>12</v>
      </c>
      <c r="T14" s="55" t="s">
        <v>13</v>
      </c>
      <c r="U14" s="55" t="s">
        <v>14</v>
      </c>
      <c r="V14" s="3"/>
      <c r="W14" s="3"/>
    </row>
    <row r="15" spans="1:24" ht="43.5" customHeight="1" x14ac:dyDescent="0.25">
      <c r="A15" s="57"/>
      <c r="B15" s="57"/>
      <c r="C15" s="57"/>
      <c r="D15" s="57"/>
      <c r="E15" s="28" t="s">
        <v>21</v>
      </c>
      <c r="F15" s="28" t="s">
        <v>22</v>
      </c>
      <c r="G15" s="28">
        <v>2025</v>
      </c>
      <c r="H15" s="28">
        <v>2026</v>
      </c>
      <c r="I15" s="28">
        <v>2027</v>
      </c>
      <c r="J15" s="28">
        <v>2028</v>
      </c>
      <c r="K15" s="28">
        <v>2029</v>
      </c>
      <c r="L15" s="28">
        <v>2030</v>
      </c>
      <c r="M15" s="28">
        <v>2031</v>
      </c>
      <c r="N15" s="28">
        <v>2032</v>
      </c>
      <c r="O15" s="28">
        <v>2033</v>
      </c>
      <c r="P15" s="28">
        <v>2034</v>
      </c>
      <c r="Q15" s="28">
        <v>2035</v>
      </c>
      <c r="R15" s="29">
        <v>2036</v>
      </c>
      <c r="S15" s="55"/>
      <c r="T15" s="55"/>
      <c r="U15" s="55"/>
      <c r="V15" s="3"/>
      <c r="W15" s="3"/>
    </row>
    <row r="16" spans="1:24" ht="25.5" customHeight="1" x14ac:dyDescent="0.25">
      <c r="A16" s="28">
        <v>1</v>
      </c>
      <c r="B16" s="30">
        <v>2</v>
      </c>
      <c r="C16" s="31">
        <v>3</v>
      </c>
      <c r="D16" s="31">
        <v>4</v>
      </c>
      <c r="E16" s="30">
        <v>5</v>
      </c>
      <c r="F16" s="32">
        <v>6</v>
      </c>
      <c r="G16" s="30">
        <v>7</v>
      </c>
      <c r="H16" s="32">
        <v>8</v>
      </c>
      <c r="I16" s="30">
        <v>9</v>
      </c>
      <c r="J16" s="32">
        <v>10</v>
      </c>
      <c r="K16" s="30">
        <v>11</v>
      </c>
      <c r="L16" s="32">
        <v>12</v>
      </c>
      <c r="M16" s="30">
        <v>13</v>
      </c>
      <c r="N16" s="32">
        <v>14</v>
      </c>
      <c r="O16" s="30">
        <v>15</v>
      </c>
      <c r="P16" s="32">
        <v>16</v>
      </c>
      <c r="Q16" s="30">
        <v>17</v>
      </c>
      <c r="R16" s="32">
        <v>18</v>
      </c>
      <c r="S16" s="33">
        <v>19</v>
      </c>
      <c r="T16" s="28">
        <v>20</v>
      </c>
      <c r="U16" s="30">
        <v>21</v>
      </c>
      <c r="V16" s="6"/>
      <c r="W16" s="3"/>
    </row>
    <row r="17" spans="1:24" s="8" customFormat="1" ht="18.75" customHeight="1" x14ac:dyDescent="0.25">
      <c r="A17" s="68" t="s">
        <v>52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8"/>
      <c r="V17" s="2"/>
      <c r="W17" s="2"/>
      <c r="X17" s="2"/>
    </row>
    <row r="18" spans="1:24" ht="157.5" x14ac:dyDescent="0.25">
      <c r="A18" s="28">
        <v>1</v>
      </c>
      <c r="B18" s="36" t="s">
        <v>15</v>
      </c>
      <c r="C18" s="28" t="s">
        <v>79</v>
      </c>
      <c r="D18" s="34" t="s">
        <v>19</v>
      </c>
      <c r="E18" s="35">
        <v>2374.56</v>
      </c>
      <c r="F18" s="34">
        <v>2023</v>
      </c>
      <c r="G18" s="35">
        <v>2526.9499999999998</v>
      </c>
      <c r="H18" s="35">
        <v>2594.81</v>
      </c>
      <c r="I18" s="35">
        <f>H18*1.02</f>
        <v>2646.7062000000001</v>
      </c>
      <c r="J18" s="35">
        <f>I18*1.02</f>
        <v>2699.640324</v>
      </c>
      <c r="K18" s="35">
        <f>J18*1.02</f>
        <v>2753.6331304800001</v>
      </c>
      <c r="L18" s="35">
        <f>K18*1.02</f>
        <v>2808.7057930896003</v>
      </c>
      <c r="M18" s="35">
        <v>2808.7057930896003</v>
      </c>
      <c r="N18" s="35">
        <v>2808.7057930896003</v>
      </c>
      <c r="O18" s="35">
        <v>2808.7057930896003</v>
      </c>
      <c r="P18" s="35">
        <v>2808.7057930896003</v>
      </c>
      <c r="Q18" s="35">
        <v>2808.7057930896003</v>
      </c>
      <c r="R18" s="35">
        <v>2808.7057930896003</v>
      </c>
      <c r="S18" s="36" t="s">
        <v>39</v>
      </c>
      <c r="T18" s="28" t="s">
        <v>32</v>
      </c>
      <c r="U18" s="36" t="s">
        <v>35</v>
      </c>
      <c r="V18" s="6"/>
      <c r="W18" s="3"/>
    </row>
    <row r="19" spans="1:24" s="27" customFormat="1" ht="173.25" x14ac:dyDescent="0.25">
      <c r="A19" s="28">
        <v>2</v>
      </c>
      <c r="B19" s="36" t="s">
        <v>98</v>
      </c>
      <c r="C19" s="28" t="s">
        <v>79</v>
      </c>
      <c r="D19" s="34" t="s">
        <v>19</v>
      </c>
      <c r="E19" s="35">
        <v>270454.52</v>
      </c>
      <c r="F19" s="34">
        <v>2023</v>
      </c>
      <c r="G19" s="35">
        <v>300946.12</v>
      </c>
      <c r="H19" s="35">
        <v>314801.36</v>
      </c>
      <c r="I19" s="35">
        <v>329384.95</v>
      </c>
      <c r="J19" s="35">
        <v>346219.75</v>
      </c>
      <c r="K19" s="35">
        <v>364243.95</v>
      </c>
      <c r="L19" s="35">
        <v>383943.02</v>
      </c>
      <c r="M19" s="35">
        <v>412018.24</v>
      </c>
      <c r="N19" s="35">
        <v>443291.22</v>
      </c>
      <c r="O19" s="35">
        <v>476965.46</v>
      </c>
      <c r="P19" s="35">
        <v>513257.07</v>
      </c>
      <c r="Q19" s="35">
        <v>552368.61</v>
      </c>
      <c r="R19" s="35">
        <v>617561.64</v>
      </c>
      <c r="S19" s="36" t="s">
        <v>63</v>
      </c>
      <c r="T19" s="28" t="s">
        <v>32</v>
      </c>
      <c r="U19" s="36" t="s">
        <v>35</v>
      </c>
      <c r="V19" s="6"/>
      <c r="W19" s="3"/>
    </row>
    <row r="20" spans="1:24" s="27" customFormat="1" ht="173.25" x14ac:dyDescent="0.25">
      <c r="A20" s="28">
        <v>3</v>
      </c>
      <c r="B20" s="36" t="s">
        <v>41</v>
      </c>
      <c r="C20" s="28" t="s">
        <v>28</v>
      </c>
      <c r="D20" s="34" t="s">
        <v>19</v>
      </c>
      <c r="E20" s="35">
        <v>236918.16</v>
      </c>
      <c r="F20" s="34">
        <v>2023</v>
      </c>
      <c r="G20" s="35">
        <v>263628.81</v>
      </c>
      <c r="H20" s="35">
        <v>275765.99</v>
      </c>
      <c r="I20" s="35">
        <v>288541.2</v>
      </c>
      <c r="J20" s="35">
        <v>303288.51</v>
      </c>
      <c r="K20" s="35">
        <v>319077.7</v>
      </c>
      <c r="L20" s="35">
        <v>336334.08000000002</v>
      </c>
      <c r="M20" s="35">
        <v>360927.98</v>
      </c>
      <c r="N20" s="35">
        <v>388323.11</v>
      </c>
      <c r="O20" s="35">
        <v>417821.74</v>
      </c>
      <c r="P20" s="35">
        <v>449613.2</v>
      </c>
      <c r="Q20" s="35">
        <v>483874.9</v>
      </c>
      <c r="R20" s="35">
        <v>540984</v>
      </c>
      <c r="S20" s="36" t="s">
        <v>63</v>
      </c>
      <c r="T20" s="28" t="s">
        <v>32</v>
      </c>
      <c r="U20" s="36" t="s">
        <v>35</v>
      </c>
      <c r="V20" s="6"/>
      <c r="W20" s="3"/>
    </row>
    <row r="21" spans="1:24" s="27" customFormat="1" ht="220.5" x14ac:dyDescent="0.25">
      <c r="A21" s="28">
        <v>4</v>
      </c>
      <c r="B21" s="36" t="s">
        <v>99</v>
      </c>
      <c r="C21" s="28" t="s">
        <v>18</v>
      </c>
      <c r="D21" s="34" t="s">
        <v>20</v>
      </c>
      <c r="E21" s="35">
        <v>84.9</v>
      </c>
      <c r="F21" s="34">
        <v>2023</v>
      </c>
      <c r="G21" s="35">
        <v>95.718000000000004</v>
      </c>
      <c r="H21" s="35">
        <v>102.36499999999999</v>
      </c>
      <c r="I21" s="35">
        <v>106.619</v>
      </c>
      <c r="J21" s="35">
        <v>107.074</v>
      </c>
      <c r="K21" s="35">
        <v>109.959</v>
      </c>
      <c r="L21" s="35">
        <v>112.39400000000001</v>
      </c>
      <c r="M21" s="35">
        <v>115.77</v>
      </c>
      <c r="N21" s="35">
        <v>119.58799999999999</v>
      </c>
      <c r="O21" s="35">
        <v>123.193</v>
      </c>
      <c r="P21" s="35">
        <v>127.194</v>
      </c>
      <c r="Q21" s="35">
        <v>131.22900000000001</v>
      </c>
      <c r="R21" s="35">
        <v>137.821</v>
      </c>
      <c r="S21" s="36" t="s">
        <v>64</v>
      </c>
      <c r="T21" s="28" t="s">
        <v>32</v>
      </c>
      <c r="U21" s="36" t="s">
        <v>36</v>
      </c>
      <c r="V21" s="6"/>
      <c r="W21" s="3"/>
    </row>
    <row r="22" spans="1:24" s="27" customFormat="1" ht="173.25" x14ac:dyDescent="0.25">
      <c r="A22" s="28">
        <v>5</v>
      </c>
      <c r="B22" s="36" t="s">
        <v>45</v>
      </c>
      <c r="C22" s="28" t="s">
        <v>28</v>
      </c>
      <c r="D22" s="34" t="s">
        <v>20</v>
      </c>
      <c r="E22" s="35">
        <f>E21-6.3</f>
        <v>78.600000000000009</v>
      </c>
      <c r="F22" s="34">
        <v>2023</v>
      </c>
      <c r="G22" s="35">
        <v>88.55</v>
      </c>
      <c r="H22" s="35">
        <v>94.698999999999998</v>
      </c>
      <c r="I22" s="35">
        <v>98.784000000000006</v>
      </c>
      <c r="J22" s="35">
        <v>99.055999999999997</v>
      </c>
      <c r="K22" s="35">
        <v>101.72499999999999</v>
      </c>
      <c r="L22" s="35">
        <v>103.977</v>
      </c>
      <c r="M22" s="35">
        <v>107.1</v>
      </c>
      <c r="N22" s="35">
        <v>110.63200000000001</v>
      </c>
      <c r="O22" s="35">
        <v>113.967</v>
      </c>
      <c r="P22" s="35">
        <v>117.669</v>
      </c>
      <c r="Q22" s="35">
        <v>121.402</v>
      </c>
      <c r="R22" s="35">
        <v>127.5</v>
      </c>
      <c r="S22" s="36" t="s">
        <v>63</v>
      </c>
      <c r="T22" s="28" t="s">
        <v>32</v>
      </c>
      <c r="U22" s="36" t="s">
        <v>36</v>
      </c>
      <c r="V22" s="6"/>
      <c r="W22" s="3"/>
    </row>
    <row r="23" spans="1:24" s="27" customFormat="1" ht="173.25" x14ac:dyDescent="0.25">
      <c r="A23" s="28">
        <v>6</v>
      </c>
      <c r="B23" s="36" t="s">
        <v>25</v>
      </c>
      <c r="C23" s="28" t="s">
        <v>28</v>
      </c>
      <c r="D23" s="34" t="s">
        <v>26</v>
      </c>
      <c r="E23" s="35" t="s">
        <v>42</v>
      </c>
      <c r="F23" s="34">
        <v>2023</v>
      </c>
      <c r="G23" s="35">
        <v>54</v>
      </c>
      <c r="H23" s="35">
        <v>55.56</v>
      </c>
      <c r="I23" s="35">
        <v>56</v>
      </c>
      <c r="J23" s="35">
        <v>57</v>
      </c>
      <c r="K23" s="35">
        <v>58</v>
      </c>
      <c r="L23" s="35">
        <v>58</v>
      </c>
      <c r="M23" s="35">
        <v>58</v>
      </c>
      <c r="N23" s="35">
        <v>61</v>
      </c>
      <c r="O23" s="35">
        <v>64</v>
      </c>
      <c r="P23" s="35">
        <v>67</v>
      </c>
      <c r="Q23" s="35">
        <v>70</v>
      </c>
      <c r="R23" s="35">
        <v>75</v>
      </c>
      <c r="S23" s="36" t="s">
        <v>63</v>
      </c>
      <c r="T23" s="28" t="s">
        <v>32</v>
      </c>
      <c r="U23" s="36" t="s">
        <v>35</v>
      </c>
      <c r="V23" s="6"/>
      <c r="W23" s="3"/>
    </row>
    <row r="24" spans="1:24" ht="15.75" customHeight="1" x14ac:dyDescent="0.25">
      <c r="A24" s="79" t="s">
        <v>60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1"/>
      <c r="V24" s="1"/>
      <c r="W24" s="3"/>
      <c r="X24" s="3"/>
    </row>
    <row r="25" spans="1:24" s="27" customFormat="1" ht="173.25" x14ac:dyDescent="0.25">
      <c r="A25" s="28">
        <v>7</v>
      </c>
      <c r="B25" s="36" t="s">
        <v>27</v>
      </c>
      <c r="C25" s="28" t="s">
        <v>28</v>
      </c>
      <c r="D25" s="34" t="s">
        <v>26</v>
      </c>
      <c r="E25" s="35" t="s">
        <v>42</v>
      </c>
      <c r="F25" s="34">
        <v>2023</v>
      </c>
      <c r="G25" s="35">
        <v>35</v>
      </c>
      <c r="H25" s="35">
        <v>35.6</v>
      </c>
      <c r="I25" s="35">
        <v>37.799999999999997</v>
      </c>
      <c r="J25" s="35">
        <v>39.6</v>
      </c>
      <c r="K25" s="35">
        <v>41.8</v>
      </c>
      <c r="L25" s="35">
        <v>43</v>
      </c>
      <c r="M25" s="35">
        <v>44.8</v>
      </c>
      <c r="N25" s="35">
        <v>46.8</v>
      </c>
      <c r="O25" s="35">
        <v>48.9</v>
      </c>
      <c r="P25" s="35">
        <v>50.3</v>
      </c>
      <c r="Q25" s="35">
        <v>52.4</v>
      </c>
      <c r="R25" s="35">
        <v>54.1</v>
      </c>
      <c r="S25" s="36" t="s">
        <v>63</v>
      </c>
      <c r="T25" s="28" t="s">
        <v>32</v>
      </c>
      <c r="U25" s="36" t="s">
        <v>34</v>
      </c>
      <c r="V25" s="6"/>
      <c r="W25" s="3"/>
    </row>
    <row r="26" spans="1:24" s="27" customFormat="1" ht="173.25" x14ac:dyDescent="0.25">
      <c r="A26" s="28">
        <v>8</v>
      </c>
      <c r="B26" s="36" t="s">
        <v>49</v>
      </c>
      <c r="C26" s="28" t="s">
        <v>28</v>
      </c>
      <c r="D26" s="34" t="s">
        <v>46</v>
      </c>
      <c r="E26" s="35" t="s">
        <v>42</v>
      </c>
      <c r="F26" s="34">
        <v>2023</v>
      </c>
      <c r="G26" s="35">
        <v>455</v>
      </c>
      <c r="H26" s="35">
        <v>471</v>
      </c>
      <c r="I26" s="35">
        <v>485</v>
      </c>
      <c r="J26" s="35">
        <v>498</v>
      </c>
      <c r="K26" s="35">
        <v>512</v>
      </c>
      <c r="L26" s="35">
        <v>525</v>
      </c>
      <c r="M26" s="35">
        <v>540</v>
      </c>
      <c r="N26" s="35">
        <v>554</v>
      </c>
      <c r="O26" s="35">
        <v>571</v>
      </c>
      <c r="P26" s="35">
        <v>590</v>
      </c>
      <c r="Q26" s="35">
        <v>600</v>
      </c>
      <c r="R26" s="35">
        <v>611</v>
      </c>
      <c r="S26" s="36" t="s">
        <v>63</v>
      </c>
      <c r="T26" s="28" t="s">
        <v>32</v>
      </c>
      <c r="U26" s="36" t="s">
        <v>33</v>
      </c>
      <c r="V26" s="6"/>
      <c r="W26" s="3"/>
    </row>
    <row r="27" spans="1:24" s="8" customFormat="1" ht="18.75" customHeight="1" x14ac:dyDescent="0.25">
      <c r="A27" s="68" t="s">
        <v>53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8"/>
      <c r="V27" s="2"/>
      <c r="W27" s="2"/>
      <c r="X27" s="2"/>
    </row>
    <row r="28" spans="1:24" s="27" customFormat="1" ht="173.25" x14ac:dyDescent="0.25">
      <c r="A28" s="28">
        <v>9</v>
      </c>
      <c r="B28" s="36" t="s">
        <v>38</v>
      </c>
      <c r="C28" s="28" t="s">
        <v>28</v>
      </c>
      <c r="D28" s="34" t="s">
        <v>19</v>
      </c>
      <c r="E28" s="35" t="s">
        <v>42</v>
      </c>
      <c r="F28" s="34">
        <v>2023</v>
      </c>
      <c r="G28" s="35">
        <f>H28/1.2</f>
        <v>12299.166666666668</v>
      </c>
      <c r="H28" s="35">
        <v>14759</v>
      </c>
      <c r="I28" s="35">
        <f>H28+H28*0.2</f>
        <v>17710.8</v>
      </c>
      <c r="J28" s="35">
        <f>I28+I28*0.3</f>
        <v>23024.04</v>
      </c>
      <c r="K28" s="35">
        <f>J28+J28*0.35</f>
        <v>31082.454000000002</v>
      </c>
      <c r="L28" s="35">
        <f>K28+K28*0.35</f>
        <v>41961.312900000004</v>
      </c>
      <c r="M28" s="35">
        <v>58046</v>
      </c>
      <c r="N28" s="35">
        <f>M28+M28*0.1</f>
        <v>63850.6</v>
      </c>
      <c r="O28" s="35">
        <f>N28+N28*0.15</f>
        <v>73428.19</v>
      </c>
      <c r="P28" s="35">
        <f>O28+O28*0.15</f>
        <v>84442.4185</v>
      </c>
      <c r="Q28" s="35">
        <f>P28+P28*0.2</f>
        <v>101330.9022</v>
      </c>
      <c r="R28" s="35">
        <v>111816</v>
      </c>
      <c r="S28" s="36" t="s">
        <v>63</v>
      </c>
      <c r="T28" s="28" t="s">
        <v>32</v>
      </c>
      <c r="U28" s="36" t="s">
        <v>35</v>
      </c>
      <c r="V28" s="6"/>
      <c r="W28" s="3"/>
    </row>
    <row r="29" spans="1:24" s="16" customFormat="1" x14ac:dyDescent="0.25">
      <c r="A29" s="20"/>
      <c r="B29" s="22" t="s">
        <v>80</v>
      </c>
      <c r="C29" s="1"/>
      <c r="D29" s="18"/>
      <c r="E29" s="1"/>
      <c r="F29" s="21"/>
      <c r="G29" s="1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3"/>
      <c r="U29" s="3"/>
      <c r="V29" s="3"/>
      <c r="W29" s="3"/>
      <c r="X29" s="3"/>
    </row>
    <row r="30" spans="1:24" s="16" customFormat="1" ht="18" x14ac:dyDescent="0.25">
      <c r="A30" s="20"/>
      <c r="B30" s="22" t="s">
        <v>100</v>
      </c>
      <c r="C30" s="18"/>
      <c r="D30" s="18"/>
      <c r="E30" s="21"/>
      <c r="F30" s="1"/>
      <c r="G30" s="1"/>
      <c r="H30" s="1"/>
      <c r="I30" s="1"/>
      <c r="J30" s="1"/>
      <c r="K30" s="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1"/>
      <c r="W30" s="2"/>
      <c r="X30" s="12"/>
    </row>
    <row r="31" spans="1:24" s="16" customFormat="1" x14ac:dyDescent="0.25">
      <c r="A31" s="20"/>
      <c r="B31" s="22" t="s">
        <v>81</v>
      </c>
      <c r="C31" s="1"/>
      <c r="D31" s="18"/>
      <c r="E31" s="1"/>
      <c r="F31" s="21"/>
      <c r="G31" s="1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3"/>
      <c r="U31" s="3"/>
      <c r="V31" s="3"/>
      <c r="W31" s="3"/>
      <c r="X31" s="3"/>
    </row>
    <row r="32" spans="1:24" s="16" customFormat="1" x14ac:dyDescent="0.25">
      <c r="A32" s="20"/>
      <c r="B32" s="22" t="s">
        <v>101</v>
      </c>
      <c r="C32" s="1"/>
      <c r="D32" s="18"/>
      <c r="E32" s="1"/>
      <c r="F32" s="21"/>
      <c r="G32" s="1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3"/>
      <c r="U32" s="3"/>
      <c r="V32" s="3"/>
      <c r="W32" s="3"/>
      <c r="X32" s="3"/>
    </row>
    <row r="33" spans="1:24" s="16" customFormat="1" x14ac:dyDescent="0.25">
      <c r="A33" s="20"/>
      <c r="B33" s="22"/>
      <c r="C33" s="1"/>
      <c r="D33" s="18"/>
      <c r="E33" s="1"/>
      <c r="F33" s="21"/>
      <c r="G33" s="1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3"/>
      <c r="U33" s="3"/>
      <c r="V33" s="3"/>
      <c r="W33" s="3"/>
      <c r="X33" s="3"/>
    </row>
    <row r="34" spans="1:24" s="16" customFormat="1" x14ac:dyDescent="0.25">
      <c r="A34" s="9"/>
      <c r="B34" s="19"/>
      <c r="C34" s="1"/>
      <c r="D34" s="18"/>
      <c r="E34" s="3"/>
      <c r="F34" s="10"/>
      <c r="G34" s="1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3"/>
      <c r="U34" s="3"/>
      <c r="V34" s="3"/>
      <c r="W34" s="3"/>
      <c r="X34" s="3"/>
    </row>
    <row r="35" spans="1:24" x14ac:dyDescent="0.25">
      <c r="A35" s="61" t="s">
        <v>50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7"/>
      <c r="X35" s="7"/>
    </row>
    <row r="36" spans="1:24" ht="18.75" x14ac:dyDescent="0.25">
      <c r="A36" s="71" t="s">
        <v>47</v>
      </c>
      <c r="B36" s="72"/>
      <c r="C36" s="72"/>
      <c r="D36" s="72"/>
      <c r="E36" s="73"/>
      <c r="F36" s="74" t="s">
        <v>16</v>
      </c>
      <c r="G36" s="75"/>
      <c r="H36" s="75"/>
      <c r="I36" s="75"/>
      <c r="J36" s="75"/>
      <c r="K36" s="75"/>
      <c r="L36" s="75"/>
      <c r="M36" s="75"/>
      <c r="N36" s="75"/>
      <c r="O36" s="75"/>
      <c r="P36" s="76"/>
      <c r="Q36" s="71" t="s">
        <v>17</v>
      </c>
      <c r="R36" s="72"/>
      <c r="S36" s="72"/>
      <c r="T36" s="72"/>
      <c r="U36" s="72"/>
      <c r="V36" s="73"/>
      <c r="W36" s="3"/>
      <c r="X36" s="3"/>
    </row>
    <row r="37" spans="1:24" x14ac:dyDescent="0.25">
      <c r="A37" s="71">
        <v>1</v>
      </c>
      <c r="B37" s="72">
        <v>1</v>
      </c>
      <c r="C37" s="72"/>
      <c r="D37" s="72"/>
      <c r="E37" s="73"/>
      <c r="F37" s="71">
        <v>2</v>
      </c>
      <c r="G37" s="72"/>
      <c r="H37" s="72"/>
      <c r="I37" s="72"/>
      <c r="J37" s="72"/>
      <c r="K37" s="72"/>
      <c r="L37" s="72"/>
      <c r="M37" s="72"/>
      <c r="N37" s="72"/>
      <c r="O37" s="72"/>
      <c r="P37" s="73"/>
      <c r="Q37" s="71">
        <v>3</v>
      </c>
      <c r="R37" s="72"/>
      <c r="S37" s="72"/>
      <c r="T37" s="72"/>
      <c r="U37" s="72"/>
      <c r="V37" s="73"/>
    </row>
    <row r="38" spans="1:24" s="39" customFormat="1" ht="15.75" customHeight="1" x14ac:dyDescent="0.25">
      <c r="A38" s="68" t="s">
        <v>30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8"/>
    </row>
    <row r="39" spans="1:24" s="39" customFormat="1" ht="20.25" customHeight="1" x14ac:dyDescent="0.25">
      <c r="A39" s="68" t="s">
        <v>82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7"/>
    </row>
    <row r="40" spans="1:24" s="37" customFormat="1" ht="21" customHeight="1" x14ac:dyDescent="0.25">
      <c r="A40" s="79" t="s">
        <v>43</v>
      </c>
      <c r="B40" s="66"/>
      <c r="C40" s="66"/>
      <c r="D40" s="66"/>
      <c r="E40" s="67"/>
      <c r="F40" s="101" t="s">
        <v>31</v>
      </c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3"/>
      <c r="R40" s="103"/>
      <c r="S40" s="103"/>
      <c r="T40" s="103"/>
      <c r="U40" s="103"/>
      <c r="V40" s="104"/>
    </row>
    <row r="41" spans="1:24" s="37" customFormat="1" ht="348.75" customHeight="1" x14ac:dyDescent="0.25">
      <c r="A41" s="63" t="s">
        <v>54</v>
      </c>
      <c r="B41" s="66"/>
      <c r="C41" s="66"/>
      <c r="D41" s="66"/>
      <c r="E41" s="67"/>
      <c r="F41" s="63" t="s">
        <v>95</v>
      </c>
      <c r="G41" s="105"/>
      <c r="H41" s="105"/>
      <c r="I41" s="105"/>
      <c r="J41" s="105"/>
      <c r="K41" s="105"/>
      <c r="L41" s="105"/>
      <c r="M41" s="105"/>
      <c r="N41" s="105"/>
      <c r="O41" s="105"/>
      <c r="P41" s="106"/>
      <c r="Q41" s="63" t="s">
        <v>37</v>
      </c>
      <c r="R41" s="64"/>
      <c r="S41" s="64"/>
      <c r="T41" s="64"/>
      <c r="U41" s="64"/>
      <c r="V41" s="65"/>
    </row>
    <row r="42" spans="1:24" s="37" customFormat="1" ht="262.5" customHeight="1" x14ac:dyDescent="0.25">
      <c r="A42" s="63" t="s">
        <v>55</v>
      </c>
      <c r="B42" s="66"/>
      <c r="C42" s="66"/>
      <c r="D42" s="66"/>
      <c r="E42" s="67"/>
      <c r="F42" s="79" t="s">
        <v>102</v>
      </c>
      <c r="G42" s="80"/>
      <c r="H42" s="80"/>
      <c r="I42" s="80"/>
      <c r="J42" s="80"/>
      <c r="K42" s="80"/>
      <c r="L42" s="80"/>
      <c r="M42" s="80"/>
      <c r="N42" s="80"/>
      <c r="O42" s="80"/>
      <c r="P42" s="81"/>
      <c r="Q42" s="63" t="s">
        <v>25</v>
      </c>
      <c r="R42" s="64"/>
      <c r="S42" s="64"/>
      <c r="T42" s="64"/>
      <c r="U42" s="64"/>
      <c r="V42" s="65"/>
    </row>
    <row r="43" spans="1:24" s="37" customFormat="1" ht="72.75" customHeight="1" x14ac:dyDescent="0.25">
      <c r="A43" s="63" t="s">
        <v>56</v>
      </c>
      <c r="B43" s="66"/>
      <c r="C43" s="66"/>
      <c r="D43" s="66"/>
      <c r="E43" s="67"/>
      <c r="F43" s="68" t="s">
        <v>103</v>
      </c>
      <c r="G43" s="69"/>
      <c r="H43" s="69"/>
      <c r="I43" s="69"/>
      <c r="J43" s="69"/>
      <c r="K43" s="69"/>
      <c r="L43" s="69"/>
      <c r="M43" s="69"/>
      <c r="N43" s="69"/>
      <c r="O43" s="69"/>
      <c r="P43" s="70"/>
      <c r="Q43" s="63" t="s">
        <v>37</v>
      </c>
      <c r="R43" s="64"/>
      <c r="S43" s="64"/>
      <c r="T43" s="64"/>
      <c r="U43" s="64"/>
      <c r="V43" s="65"/>
    </row>
    <row r="44" spans="1:24" s="39" customFormat="1" ht="33" customHeight="1" x14ac:dyDescent="0.25">
      <c r="A44" s="68" t="s">
        <v>65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3"/>
    </row>
    <row r="45" spans="1:24" s="39" customFormat="1" ht="25.5" customHeight="1" x14ac:dyDescent="0.25">
      <c r="A45" s="79" t="s">
        <v>44</v>
      </c>
      <c r="B45" s="66"/>
      <c r="C45" s="66"/>
      <c r="D45" s="66"/>
      <c r="E45" s="67"/>
      <c r="F45" s="94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6"/>
      <c r="R45" s="96"/>
      <c r="S45" s="96"/>
      <c r="T45" s="96"/>
      <c r="U45" s="96"/>
      <c r="V45" s="97"/>
    </row>
    <row r="46" spans="1:24" s="37" customFormat="1" ht="121.5" customHeight="1" x14ac:dyDescent="0.25">
      <c r="A46" s="79" t="s">
        <v>66</v>
      </c>
      <c r="B46" s="66"/>
      <c r="C46" s="66"/>
      <c r="D46" s="66"/>
      <c r="E46" s="67"/>
      <c r="F46" s="79" t="s">
        <v>57</v>
      </c>
      <c r="G46" s="80"/>
      <c r="H46" s="80"/>
      <c r="I46" s="80"/>
      <c r="J46" s="80"/>
      <c r="K46" s="80"/>
      <c r="L46" s="80"/>
      <c r="M46" s="80"/>
      <c r="N46" s="80"/>
      <c r="O46" s="80"/>
      <c r="P46" s="81"/>
      <c r="Q46" s="63" t="s">
        <v>25</v>
      </c>
      <c r="R46" s="92"/>
      <c r="S46" s="92"/>
      <c r="T46" s="92"/>
      <c r="U46" s="92"/>
      <c r="V46" s="93"/>
    </row>
    <row r="47" spans="1:24" s="37" customFormat="1" ht="31.5" customHeight="1" x14ac:dyDescent="0.25">
      <c r="A47" s="68" t="s">
        <v>67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3"/>
    </row>
    <row r="48" spans="1:24" s="39" customFormat="1" ht="24" customHeight="1" x14ac:dyDescent="0.25">
      <c r="A48" s="84" t="s">
        <v>43</v>
      </c>
      <c r="B48" s="85"/>
      <c r="C48" s="85"/>
      <c r="D48" s="85"/>
      <c r="E48" s="86"/>
      <c r="F48" s="94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6"/>
      <c r="R48" s="96"/>
      <c r="S48" s="96"/>
      <c r="T48" s="96"/>
      <c r="U48" s="96"/>
      <c r="V48" s="97"/>
    </row>
    <row r="49" spans="1:24" s="37" customFormat="1" ht="116.25" customHeight="1" x14ac:dyDescent="0.25">
      <c r="A49" s="79" t="s">
        <v>68</v>
      </c>
      <c r="B49" s="66"/>
      <c r="C49" s="66"/>
      <c r="D49" s="66"/>
      <c r="E49" s="67"/>
      <c r="F49" s="79" t="s">
        <v>94</v>
      </c>
      <c r="G49" s="80"/>
      <c r="H49" s="80"/>
      <c r="I49" s="80"/>
      <c r="J49" s="80"/>
      <c r="K49" s="80"/>
      <c r="L49" s="80"/>
      <c r="M49" s="80"/>
      <c r="N49" s="80"/>
      <c r="O49" s="80"/>
      <c r="P49" s="81"/>
      <c r="Q49" s="63" t="s">
        <v>37</v>
      </c>
      <c r="R49" s="92"/>
      <c r="S49" s="92"/>
      <c r="T49" s="92"/>
      <c r="U49" s="92"/>
      <c r="V49" s="93"/>
    </row>
    <row r="50" spans="1:24" s="37" customFormat="1" ht="31.15" customHeight="1" x14ac:dyDescent="0.25">
      <c r="A50" s="68" t="s">
        <v>69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3"/>
    </row>
    <row r="51" spans="1:24" s="39" customFormat="1" ht="24" customHeight="1" x14ac:dyDescent="0.25">
      <c r="A51" s="84" t="s">
        <v>43</v>
      </c>
      <c r="B51" s="85"/>
      <c r="C51" s="85"/>
      <c r="D51" s="85"/>
      <c r="E51" s="86"/>
      <c r="F51" s="94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6"/>
      <c r="R51" s="96"/>
      <c r="S51" s="96"/>
      <c r="T51" s="96"/>
      <c r="U51" s="96"/>
      <c r="V51" s="97"/>
    </row>
    <row r="52" spans="1:24" s="38" customFormat="1" ht="35.25" customHeight="1" x14ac:dyDescent="0.25">
      <c r="A52" s="79" t="s">
        <v>70</v>
      </c>
      <c r="B52" s="66"/>
      <c r="C52" s="66"/>
      <c r="D52" s="66"/>
      <c r="E52" s="67"/>
      <c r="F52" s="79" t="s">
        <v>104</v>
      </c>
      <c r="G52" s="80"/>
      <c r="H52" s="80"/>
      <c r="I52" s="80"/>
      <c r="J52" s="80"/>
      <c r="K52" s="80"/>
      <c r="L52" s="80"/>
      <c r="M52" s="80"/>
      <c r="N52" s="80"/>
      <c r="O52" s="80"/>
      <c r="P52" s="81"/>
      <c r="Q52" s="79" t="s">
        <v>48</v>
      </c>
      <c r="R52" s="90"/>
      <c r="S52" s="90"/>
      <c r="T52" s="90"/>
      <c r="U52" s="90"/>
      <c r="V52" s="91"/>
    </row>
    <row r="53" spans="1:24" s="38" customFormat="1" ht="174" customHeight="1" x14ac:dyDescent="0.25">
      <c r="A53" s="79" t="s">
        <v>71</v>
      </c>
      <c r="B53" s="66"/>
      <c r="C53" s="66"/>
      <c r="D53" s="66"/>
      <c r="E53" s="67"/>
      <c r="F53" s="79" t="s">
        <v>84</v>
      </c>
      <c r="G53" s="80"/>
      <c r="H53" s="80"/>
      <c r="I53" s="80"/>
      <c r="J53" s="80"/>
      <c r="K53" s="80"/>
      <c r="L53" s="80"/>
      <c r="M53" s="80"/>
      <c r="N53" s="80"/>
      <c r="O53" s="80"/>
      <c r="P53" s="81"/>
      <c r="Q53" s="79" t="s">
        <v>48</v>
      </c>
      <c r="R53" s="90"/>
      <c r="S53" s="90"/>
      <c r="T53" s="90"/>
      <c r="U53" s="90"/>
      <c r="V53" s="91"/>
    </row>
    <row r="54" spans="1:24" s="37" customFormat="1" ht="30.75" customHeight="1" x14ac:dyDescent="0.25">
      <c r="A54" s="68" t="s">
        <v>72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3"/>
    </row>
    <row r="55" spans="1:24" s="37" customFormat="1" ht="18" customHeight="1" x14ac:dyDescent="0.25">
      <c r="A55" s="84" t="s">
        <v>43</v>
      </c>
      <c r="B55" s="85"/>
      <c r="C55" s="85"/>
      <c r="D55" s="85"/>
      <c r="E55" s="86"/>
      <c r="F55" s="94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/>
      <c r="R55" s="96"/>
      <c r="S55" s="96"/>
      <c r="T55" s="96"/>
      <c r="U55" s="96"/>
      <c r="V55" s="97"/>
    </row>
    <row r="56" spans="1:24" s="38" customFormat="1" ht="136.5" customHeight="1" x14ac:dyDescent="0.25">
      <c r="A56" s="79" t="s">
        <v>73</v>
      </c>
      <c r="B56" s="66"/>
      <c r="C56" s="66"/>
      <c r="D56" s="66"/>
      <c r="E56" s="67"/>
      <c r="F56" s="79" t="s">
        <v>85</v>
      </c>
      <c r="G56" s="80"/>
      <c r="H56" s="80"/>
      <c r="I56" s="80"/>
      <c r="J56" s="80"/>
      <c r="K56" s="80"/>
      <c r="L56" s="80"/>
      <c r="M56" s="80"/>
      <c r="N56" s="80"/>
      <c r="O56" s="80"/>
      <c r="P56" s="81"/>
      <c r="Q56" s="63" t="s">
        <v>37</v>
      </c>
      <c r="R56" s="92"/>
      <c r="S56" s="92"/>
      <c r="T56" s="92"/>
      <c r="U56" s="92"/>
      <c r="V56" s="93"/>
    </row>
    <row r="57" spans="1:24" s="38" customFormat="1" ht="67.5" customHeight="1" x14ac:dyDescent="0.25">
      <c r="A57" s="79" t="s">
        <v>74</v>
      </c>
      <c r="B57" s="66"/>
      <c r="C57" s="66"/>
      <c r="D57" s="66"/>
      <c r="E57" s="67"/>
      <c r="F57" s="79" t="s">
        <v>105</v>
      </c>
      <c r="G57" s="80"/>
      <c r="H57" s="80"/>
      <c r="I57" s="80"/>
      <c r="J57" s="80"/>
      <c r="K57" s="80"/>
      <c r="L57" s="80"/>
      <c r="M57" s="80"/>
      <c r="N57" s="80"/>
      <c r="O57" s="80"/>
      <c r="P57" s="81"/>
      <c r="Q57" s="63" t="s">
        <v>38</v>
      </c>
      <c r="R57" s="92"/>
      <c r="S57" s="92"/>
      <c r="T57" s="92"/>
      <c r="U57" s="92"/>
      <c r="V57" s="93"/>
    </row>
    <row r="58" spans="1:24" s="5" customFormat="1" ht="17.25" customHeight="1" x14ac:dyDescent="0.25">
      <c r="A58" s="23"/>
      <c r="B58" s="24"/>
      <c r="C58" s="24"/>
      <c r="D58" s="24"/>
      <c r="E58" s="24"/>
      <c r="F58" s="23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6"/>
      <c r="R58" s="26"/>
      <c r="S58" s="26"/>
      <c r="T58" s="26"/>
      <c r="U58" s="26"/>
      <c r="V58" s="26"/>
    </row>
    <row r="59" spans="1:24" x14ac:dyDescent="0.25">
      <c r="B59" s="14"/>
      <c r="C59" s="14"/>
      <c r="D59" s="14"/>
      <c r="E59" s="14"/>
      <c r="F59" s="3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</row>
    <row r="60" spans="1:24" x14ac:dyDescent="0.25">
      <c r="A60" s="61" t="s">
        <v>51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2"/>
      <c r="T60" s="62"/>
      <c r="U60" s="62"/>
      <c r="V60" s="62"/>
      <c r="W60" s="62"/>
      <c r="X60" s="62"/>
    </row>
    <row r="61" spans="1:24" s="39" customFormat="1" ht="20.25" customHeight="1" x14ac:dyDescent="0.25">
      <c r="A61" s="108" t="s">
        <v>23</v>
      </c>
      <c r="B61" s="108"/>
      <c r="C61" s="109"/>
      <c r="D61" s="109"/>
      <c r="E61" s="109"/>
      <c r="F61" s="110" t="s">
        <v>97</v>
      </c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40"/>
      <c r="T61" s="41"/>
      <c r="U61" s="42"/>
      <c r="V61" s="42"/>
      <c r="W61" s="42"/>
      <c r="X61" s="42"/>
    </row>
    <row r="62" spans="1:24" s="37" customFormat="1" x14ac:dyDescent="0.25">
      <c r="A62" s="109"/>
      <c r="B62" s="109"/>
      <c r="C62" s="109"/>
      <c r="D62" s="109"/>
      <c r="E62" s="109"/>
      <c r="F62" s="28">
        <v>2025</v>
      </c>
      <c r="G62" s="28">
        <v>2026</v>
      </c>
      <c r="H62" s="28">
        <v>2027</v>
      </c>
      <c r="I62" s="28">
        <v>2028</v>
      </c>
      <c r="J62" s="28">
        <v>2029</v>
      </c>
      <c r="K62" s="28">
        <v>2030</v>
      </c>
      <c r="L62" s="28">
        <v>2031</v>
      </c>
      <c r="M62" s="28">
        <v>2032</v>
      </c>
      <c r="N62" s="28">
        <v>2033</v>
      </c>
      <c r="O62" s="28">
        <v>2034</v>
      </c>
      <c r="P62" s="28">
        <v>2035</v>
      </c>
      <c r="Q62" s="28">
        <v>2036</v>
      </c>
      <c r="R62" s="29" t="s">
        <v>24</v>
      </c>
      <c r="S62" s="43"/>
      <c r="T62" s="44"/>
    </row>
    <row r="63" spans="1:24" s="37" customFormat="1" x14ac:dyDescent="0.25">
      <c r="A63" s="58">
        <v>1</v>
      </c>
      <c r="B63" s="60"/>
      <c r="C63" s="60"/>
      <c r="D63" s="60"/>
      <c r="E63" s="59"/>
      <c r="F63" s="28">
        <v>2</v>
      </c>
      <c r="G63" s="28">
        <v>3</v>
      </c>
      <c r="H63" s="28">
        <v>4</v>
      </c>
      <c r="I63" s="28">
        <v>5</v>
      </c>
      <c r="J63" s="28">
        <v>6</v>
      </c>
      <c r="K63" s="28">
        <v>7</v>
      </c>
      <c r="L63" s="28">
        <v>8</v>
      </c>
      <c r="M63" s="28">
        <v>9</v>
      </c>
      <c r="N63" s="28">
        <v>10</v>
      </c>
      <c r="O63" s="28">
        <v>11</v>
      </c>
      <c r="P63" s="28">
        <v>12</v>
      </c>
      <c r="Q63" s="29">
        <v>13</v>
      </c>
      <c r="R63" s="29">
        <v>14</v>
      </c>
      <c r="S63" s="43"/>
      <c r="T63" s="44"/>
    </row>
    <row r="64" spans="1:24" s="39" customFormat="1" ht="32.25" customHeight="1" x14ac:dyDescent="0.25">
      <c r="A64" s="77" t="s">
        <v>58</v>
      </c>
      <c r="B64" s="77"/>
      <c r="C64" s="77"/>
      <c r="D64" s="77"/>
      <c r="E64" s="78"/>
      <c r="F64" s="45">
        <f>F70+F76+F82+F88+F94</f>
        <v>60819761.059999995</v>
      </c>
      <c r="G64" s="45">
        <f t="shared" ref="G64:R64" si="0">G70+G76+G82+G88+G94</f>
        <v>51661005.510000005</v>
      </c>
      <c r="H64" s="45">
        <f t="shared" si="0"/>
        <v>51661005.510000005</v>
      </c>
      <c r="I64" s="45">
        <f t="shared" si="0"/>
        <v>47850000</v>
      </c>
      <c r="J64" s="45">
        <f t="shared" si="0"/>
        <v>48278000</v>
      </c>
      <c r="K64" s="45">
        <f t="shared" si="0"/>
        <v>48723000</v>
      </c>
      <c r="L64" s="45">
        <f t="shared" si="0"/>
        <v>49186000</v>
      </c>
      <c r="M64" s="45">
        <f t="shared" si="0"/>
        <v>49667370</v>
      </c>
      <c r="N64" s="45">
        <f t="shared" si="0"/>
        <v>50168000</v>
      </c>
      <c r="O64" s="45">
        <f t="shared" si="0"/>
        <v>50688000</v>
      </c>
      <c r="P64" s="45">
        <f t="shared" si="0"/>
        <v>51230000</v>
      </c>
      <c r="Q64" s="45">
        <f t="shared" si="0"/>
        <v>51793000</v>
      </c>
      <c r="R64" s="45">
        <f t="shared" si="0"/>
        <v>611725142.08000004</v>
      </c>
      <c r="S64" s="46"/>
      <c r="T64" s="42"/>
    </row>
    <row r="65" spans="1:19" s="37" customFormat="1" ht="20.25" customHeight="1" x14ac:dyDescent="0.25">
      <c r="A65" s="77" t="s">
        <v>86</v>
      </c>
      <c r="B65" s="77"/>
      <c r="C65" s="77"/>
      <c r="D65" s="77"/>
      <c r="E65" s="78"/>
      <c r="F65" s="45">
        <f>F71+F77+F83+F89+F95</f>
        <v>60819761.059999995</v>
      </c>
      <c r="G65" s="45">
        <f t="shared" ref="G65:R65" si="1">G71+G77+G83+G89+G95</f>
        <v>51661005.510000005</v>
      </c>
      <c r="H65" s="45">
        <f t="shared" si="1"/>
        <v>51661005.510000005</v>
      </c>
      <c r="I65" s="45">
        <f t="shared" si="1"/>
        <v>47850000</v>
      </c>
      <c r="J65" s="45">
        <f t="shared" si="1"/>
        <v>48278000</v>
      </c>
      <c r="K65" s="45">
        <f t="shared" si="1"/>
        <v>48723000</v>
      </c>
      <c r="L65" s="45">
        <f t="shared" si="1"/>
        <v>49186000</v>
      </c>
      <c r="M65" s="45">
        <f t="shared" si="1"/>
        <v>49667370</v>
      </c>
      <c r="N65" s="45">
        <f t="shared" si="1"/>
        <v>50168000</v>
      </c>
      <c r="O65" s="45">
        <f t="shared" si="1"/>
        <v>50688000</v>
      </c>
      <c r="P65" s="45">
        <f t="shared" si="1"/>
        <v>51230000</v>
      </c>
      <c r="Q65" s="45">
        <f t="shared" si="1"/>
        <v>51793000</v>
      </c>
      <c r="R65" s="45">
        <f t="shared" si="1"/>
        <v>611725142.08000004</v>
      </c>
      <c r="S65" s="43"/>
    </row>
    <row r="66" spans="1:19" s="37" customFormat="1" ht="19.149999999999999" customHeight="1" x14ac:dyDescent="0.25">
      <c r="A66" s="99" t="s">
        <v>91</v>
      </c>
      <c r="B66" s="99"/>
      <c r="C66" s="99"/>
      <c r="D66" s="99"/>
      <c r="E66" s="100"/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7">
        <v>0</v>
      </c>
      <c r="R66" s="45">
        <v>0</v>
      </c>
    </row>
    <row r="67" spans="1:19" s="37" customFormat="1" ht="19.149999999999999" customHeight="1" x14ac:dyDescent="0.25">
      <c r="A67" s="99" t="s">
        <v>92</v>
      </c>
      <c r="B67" s="99"/>
      <c r="C67" s="99"/>
      <c r="D67" s="99"/>
      <c r="E67" s="100"/>
      <c r="F67" s="45">
        <f>F73+F79+F85+F91+F97</f>
        <v>41981100</v>
      </c>
      <c r="G67" s="45">
        <f t="shared" ref="G67:Q67" si="2">G73+G79+G85+G91+G97</f>
        <v>41981100</v>
      </c>
      <c r="H67" s="45">
        <f t="shared" si="2"/>
        <v>41981100</v>
      </c>
      <c r="I67" s="45">
        <f t="shared" si="2"/>
        <v>34712000</v>
      </c>
      <c r="J67" s="45">
        <f t="shared" si="2"/>
        <v>34712000</v>
      </c>
      <c r="K67" s="45">
        <f t="shared" si="2"/>
        <v>34712000</v>
      </c>
      <c r="L67" s="45">
        <f t="shared" si="2"/>
        <v>34712000</v>
      </c>
      <c r="M67" s="45">
        <f t="shared" si="2"/>
        <v>34712000</v>
      </c>
      <c r="N67" s="45">
        <f t="shared" si="2"/>
        <v>34712000</v>
      </c>
      <c r="O67" s="45">
        <f t="shared" si="2"/>
        <v>34712000</v>
      </c>
      <c r="P67" s="45">
        <f t="shared" si="2"/>
        <v>34712000</v>
      </c>
      <c r="Q67" s="45">
        <f t="shared" si="2"/>
        <v>34712000</v>
      </c>
      <c r="R67" s="45">
        <f>R73+R79+R85+R91+R97</f>
        <v>438351300</v>
      </c>
    </row>
    <row r="68" spans="1:19" s="37" customFormat="1" ht="19.149999999999999" customHeight="1" x14ac:dyDescent="0.25">
      <c r="A68" s="99" t="s">
        <v>93</v>
      </c>
      <c r="B68" s="99"/>
      <c r="C68" s="99"/>
      <c r="D68" s="99"/>
      <c r="E68" s="100"/>
      <c r="F68" s="45">
        <f>F74+F80+F86+F92+F98</f>
        <v>18838661.059999999</v>
      </c>
      <c r="G68" s="45">
        <f t="shared" ref="G68:Q68" si="3">G74+G80+G86+G92+G98</f>
        <v>9679905.5099999998</v>
      </c>
      <c r="H68" s="45">
        <f t="shared" si="3"/>
        <v>9679905.5099999998</v>
      </c>
      <c r="I68" s="45">
        <f t="shared" si="3"/>
        <v>13138000</v>
      </c>
      <c r="J68" s="45">
        <f t="shared" si="3"/>
        <v>13566000</v>
      </c>
      <c r="K68" s="45">
        <f t="shared" si="3"/>
        <v>14011000</v>
      </c>
      <c r="L68" s="45">
        <f t="shared" si="3"/>
        <v>14474000</v>
      </c>
      <c r="M68" s="45">
        <f t="shared" si="3"/>
        <v>14955370</v>
      </c>
      <c r="N68" s="45">
        <f t="shared" si="3"/>
        <v>15456000</v>
      </c>
      <c r="O68" s="45">
        <f t="shared" si="3"/>
        <v>15976000</v>
      </c>
      <c r="P68" s="45">
        <f t="shared" si="3"/>
        <v>16518000</v>
      </c>
      <c r="Q68" s="45">
        <f t="shared" si="3"/>
        <v>17081000</v>
      </c>
      <c r="R68" s="45">
        <f>R74+R80+R86+R92+R98</f>
        <v>173373842.07999998</v>
      </c>
    </row>
    <row r="69" spans="1:19" s="37" customFormat="1" ht="19.5" customHeight="1" x14ac:dyDescent="0.25">
      <c r="A69" s="77" t="s">
        <v>29</v>
      </c>
      <c r="B69" s="77"/>
      <c r="C69" s="77"/>
      <c r="D69" s="77"/>
      <c r="E69" s="78"/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7">
        <v>0</v>
      </c>
      <c r="R69" s="45">
        <v>0</v>
      </c>
    </row>
    <row r="70" spans="1:19" s="37" customFormat="1" ht="36" customHeight="1" x14ac:dyDescent="0.25">
      <c r="A70" s="107" t="s">
        <v>83</v>
      </c>
      <c r="B70" s="107"/>
      <c r="C70" s="107"/>
      <c r="D70" s="107"/>
      <c r="E70" s="107"/>
      <c r="F70" s="45">
        <f>F71</f>
        <v>35171694.439999998</v>
      </c>
      <c r="G70" s="45">
        <f t="shared" ref="G70:H70" si="4">G71</f>
        <v>26012938.890000001</v>
      </c>
      <c r="H70" s="45">
        <f t="shared" si="4"/>
        <v>26012938.890000001</v>
      </c>
      <c r="I70" s="45">
        <f t="shared" ref="I70" si="5">I71</f>
        <v>33118000</v>
      </c>
      <c r="J70" s="45">
        <f t="shared" ref="J70" si="6">J71</f>
        <v>33546000</v>
      </c>
      <c r="K70" s="45">
        <f t="shared" ref="K70" si="7">K71</f>
        <v>33991000</v>
      </c>
      <c r="L70" s="45">
        <f t="shared" ref="L70" si="8">L71</f>
        <v>34454000</v>
      </c>
      <c r="M70" s="45">
        <f t="shared" ref="M70" si="9">M71</f>
        <v>34935370</v>
      </c>
      <c r="N70" s="45">
        <f t="shared" ref="N70" si="10">N71</f>
        <v>35436000</v>
      </c>
      <c r="O70" s="45">
        <f t="shared" ref="O70" si="11">O71</f>
        <v>35956000</v>
      </c>
      <c r="P70" s="45">
        <f t="shared" ref="P70" si="12">P71</f>
        <v>36498000</v>
      </c>
      <c r="Q70" s="45">
        <f t="shared" ref="Q70" si="13">Q71</f>
        <v>37061000</v>
      </c>
      <c r="R70" s="45">
        <f>SUM(F70:Q70)</f>
        <v>402192942.22000003</v>
      </c>
    </row>
    <row r="71" spans="1:19" s="37" customFormat="1" x14ac:dyDescent="0.25">
      <c r="A71" s="77" t="s">
        <v>86</v>
      </c>
      <c r="B71" s="77"/>
      <c r="C71" s="77"/>
      <c r="D71" s="77"/>
      <c r="E71" s="78"/>
      <c r="F71" s="45">
        <f>F73+F74</f>
        <v>35171694.439999998</v>
      </c>
      <c r="G71" s="45">
        <f t="shared" ref="G71:Q71" si="14">G73+G74</f>
        <v>26012938.890000001</v>
      </c>
      <c r="H71" s="45">
        <f t="shared" si="14"/>
        <v>26012938.890000001</v>
      </c>
      <c r="I71" s="45">
        <f t="shared" si="14"/>
        <v>33118000</v>
      </c>
      <c r="J71" s="45">
        <f t="shared" si="14"/>
        <v>33546000</v>
      </c>
      <c r="K71" s="45">
        <f t="shared" si="14"/>
        <v>33991000</v>
      </c>
      <c r="L71" s="45">
        <f t="shared" si="14"/>
        <v>34454000</v>
      </c>
      <c r="M71" s="45">
        <f t="shared" si="14"/>
        <v>34935370</v>
      </c>
      <c r="N71" s="45">
        <f t="shared" si="14"/>
        <v>35436000</v>
      </c>
      <c r="O71" s="45">
        <f t="shared" si="14"/>
        <v>35956000</v>
      </c>
      <c r="P71" s="45">
        <f>P73+P74</f>
        <v>36498000</v>
      </c>
      <c r="Q71" s="45">
        <f t="shared" si="14"/>
        <v>37061000</v>
      </c>
      <c r="R71" s="45">
        <f>SUM(F71:Q71)</f>
        <v>402192942.22000003</v>
      </c>
    </row>
    <row r="72" spans="1:19" s="37" customFormat="1" ht="15.75" customHeight="1" x14ac:dyDescent="0.25">
      <c r="A72" s="99" t="s">
        <v>91</v>
      </c>
      <c r="B72" s="99"/>
      <c r="C72" s="99"/>
      <c r="D72" s="99"/>
      <c r="E72" s="100"/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9">
        <v>0</v>
      </c>
      <c r="R72" s="48">
        <v>0</v>
      </c>
    </row>
    <row r="73" spans="1:19" s="37" customFormat="1" ht="18" customHeight="1" x14ac:dyDescent="0.25">
      <c r="A73" s="99" t="s">
        <v>92</v>
      </c>
      <c r="B73" s="99"/>
      <c r="C73" s="99"/>
      <c r="D73" s="99"/>
      <c r="E73" s="100"/>
      <c r="F73" s="50">
        <v>22079700</v>
      </c>
      <c r="G73" s="45">
        <v>22079700</v>
      </c>
      <c r="H73" s="45">
        <v>22079700</v>
      </c>
      <c r="I73" s="45">
        <v>21975000</v>
      </c>
      <c r="J73" s="45">
        <v>21975000</v>
      </c>
      <c r="K73" s="45">
        <v>21975000</v>
      </c>
      <c r="L73" s="45">
        <v>21975000</v>
      </c>
      <c r="M73" s="45">
        <v>21975000</v>
      </c>
      <c r="N73" s="45">
        <v>21975000</v>
      </c>
      <c r="O73" s="45">
        <v>21975000</v>
      </c>
      <c r="P73" s="45">
        <v>21975000</v>
      </c>
      <c r="Q73" s="45">
        <v>21975000</v>
      </c>
      <c r="R73" s="51">
        <f>SUM(F73:Q73)</f>
        <v>264014100</v>
      </c>
    </row>
    <row r="74" spans="1:19" s="37" customFormat="1" ht="18" customHeight="1" x14ac:dyDescent="0.25">
      <c r="A74" s="99" t="s">
        <v>93</v>
      </c>
      <c r="B74" s="99"/>
      <c r="C74" s="99"/>
      <c r="D74" s="99"/>
      <c r="E74" s="100"/>
      <c r="F74" s="50">
        <v>13091994.439999999</v>
      </c>
      <c r="G74" s="45">
        <v>3933238.89</v>
      </c>
      <c r="H74" s="45">
        <v>3933238.89</v>
      </c>
      <c r="I74" s="45">
        <v>11143000</v>
      </c>
      <c r="J74" s="45">
        <v>11571000</v>
      </c>
      <c r="K74" s="45">
        <v>12016000</v>
      </c>
      <c r="L74" s="45">
        <v>12479000</v>
      </c>
      <c r="M74" s="45">
        <v>12960370</v>
      </c>
      <c r="N74" s="45">
        <v>13461000</v>
      </c>
      <c r="O74" s="45">
        <v>13981000</v>
      </c>
      <c r="P74" s="45">
        <v>14523000</v>
      </c>
      <c r="Q74" s="45">
        <v>15086000</v>
      </c>
      <c r="R74" s="51">
        <f>SUM(F74:Q74)</f>
        <v>138178842.22</v>
      </c>
    </row>
    <row r="75" spans="1:19" s="37" customFormat="1" x14ac:dyDescent="0.25">
      <c r="A75" s="77" t="s">
        <v>29</v>
      </c>
      <c r="B75" s="77"/>
      <c r="C75" s="77"/>
      <c r="D75" s="77"/>
      <c r="E75" s="78"/>
      <c r="F75" s="48">
        <v>0</v>
      </c>
      <c r="G75" s="45">
        <v>0</v>
      </c>
      <c r="H75" s="45">
        <v>0</v>
      </c>
      <c r="I75" s="45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9">
        <v>0</v>
      </c>
      <c r="R75" s="48">
        <v>0</v>
      </c>
    </row>
    <row r="76" spans="1:19" s="37" customFormat="1" ht="31.15" customHeight="1" x14ac:dyDescent="0.25">
      <c r="A76" s="107" t="s">
        <v>87</v>
      </c>
      <c r="B76" s="107"/>
      <c r="C76" s="107"/>
      <c r="D76" s="107"/>
      <c r="E76" s="107"/>
      <c r="F76" s="48">
        <f>F77</f>
        <v>3751666.62</v>
      </c>
      <c r="G76" s="45">
        <f t="shared" ref="G76:Q76" si="15">G77</f>
        <v>3751666.62</v>
      </c>
      <c r="H76" s="45">
        <f t="shared" si="15"/>
        <v>3751666.62</v>
      </c>
      <c r="I76" s="45">
        <f t="shared" si="15"/>
        <v>0</v>
      </c>
      <c r="J76" s="48">
        <f t="shared" si="15"/>
        <v>0</v>
      </c>
      <c r="K76" s="48">
        <f t="shared" si="15"/>
        <v>0</v>
      </c>
      <c r="L76" s="48">
        <f t="shared" si="15"/>
        <v>0</v>
      </c>
      <c r="M76" s="48">
        <f t="shared" si="15"/>
        <v>0</v>
      </c>
      <c r="N76" s="48">
        <f t="shared" si="15"/>
        <v>0</v>
      </c>
      <c r="O76" s="48">
        <f t="shared" si="15"/>
        <v>0</v>
      </c>
      <c r="P76" s="48">
        <f t="shared" si="15"/>
        <v>0</v>
      </c>
      <c r="Q76" s="48">
        <f t="shared" si="15"/>
        <v>0</v>
      </c>
      <c r="R76" s="51">
        <f t="shared" ref="R76:R77" si="16">SUM(F76:Q76)</f>
        <v>11254999.859999999</v>
      </c>
    </row>
    <row r="77" spans="1:19" s="37" customFormat="1" ht="22.15" customHeight="1" x14ac:dyDescent="0.25">
      <c r="A77" s="77" t="s">
        <v>86</v>
      </c>
      <c r="B77" s="77"/>
      <c r="C77" s="77"/>
      <c r="D77" s="77"/>
      <c r="E77" s="78"/>
      <c r="F77" s="48">
        <v>3751666.62</v>
      </c>
      <c r="G77" s="45">
        <v>3751666.62</v>
      </c>
      <c r="H77" s="45">
        <v>3751666.62</v>
      </c>
      <c r="I77" s="45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9">
        <v>0</v>
      </c>
      <c r="R77" s="51">
        <f t="shared" si="16"/>
        <v>11254999.859999999</v>
      </c>
    </row>
    <row r="78" spans="1:19" s="37" customFormat="1" ht="15.75" customHeight="1" x14ac:dyDescent="0.25">
      <c r="A78" s="99" t="s">
        <v>91</v>
      </c>
      <c r="B78" s="99"/>
      <c r="C78" s="99"/>
      <c r="D78" s="99"/>
      <c r="E78" s="100"/>
      <c r="F78" s="48">
        <v>0</v>
      </c>
      <c r="G78" s="45">
        <v>0</v>
      </c>
      <c r="H78" s="45">
        <v>0</v>
      </c>
      <c r="I78" s="45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9">
        <v>0</v>
      </c>
      <c r="R78" s="48">
        <v>0</v>
      </c>
    </row>
    <row r="79" spans="1:19" s="37" customFormat="1" ht="15.75" customHeight="1" x14ac:dyDescent="0.25">
      <c r="A79" s="99" t="s">
        <v>92</v>
      </c>
      <c r="B79" s="99"/>
      <c r="C79" s="99"/>
      <c r="D79" s="99"/>
      <c r="E79" s="100"/>
      <c r="F79" s="48">
        <v>0</v>
      </c>
      <c r="G79" s="45">
        <v>0</v>
      </c>
      <c r="H79" s="45">
        <v>0</v>
      </c>
      <c r="I79" s="45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9">
        <v>0</v>
      </c>
      <c r="R79" s="48">
        <v>0</v>
      </c>
    </row>
    <row r="80" spans="1:19" s="37" customFormat="1" ht="15.75" customHeight="1" x14ac:dyDescent="0.25">
      <c r="A80" s="99" t="s">
        <v>93</v>
      </c>
      <c r="B80" s="99"/>
      <c r="C80" s="99"/>
      <c r="D80" s="99"/>
      <c r="E80" s="100"/>
      <c r="F80" s="48">
        <v>3751666.62</v>
      </c>
      <c r="G80" s="45">
        <v>3751666.62</v>
      </c>
      <c r="H80" s="45">
        <v>3751666.62</v>
      </c>
      <c r="I80" s="45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51">
        <f t="shared" ref="R80" si="17">SUM(F80:Q80)</f>
        <v>11254999.859999999</v>
      </c>
    </row>
    <row r="81" spans="1:18" s="37" customFormat="1" ht="16.899999999999999" customHeight="1" x14ac:dyDescent="0.25">
      <c r="A81" s="77" t="s">
        <v>29</v>
      </c>
      <c r="B81" s="77"/>
      <c r="C81" s="77"/>
      <c r="D81" s="77"/>
      <c r="E81" s="78"/>
      <c r="F81" s="48">
        <v>0</v>
      </c>
      <c r="G81" s="45">
        <v>0</v>
      </c>
      <c r="H81" s="45">
        <v>0</v>
      </c>
      <c r="I81" s="45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9">
        <v>0</v>
      </c>
      <c r="R81" s="48">
        <v>0</v>
      </c>
    </row>
    <row r="82" spans="1:18" s="37" customFormat="1" ht="34.5" customHeight="1" x14ac:dyDescent="0.25">
      <c r="A82" s="98" t="s">
        <v>88</v>
      </c>
      <c r="B82" s="98"/>
      <c r="C82" s="98"/>
      <c r="D82" s="98"/>
      <c r="E82" s="98"/>
      <c r="F82" s="48">
        <f>F83</f>
        <v>19901400</v>
      </c>
      <c r="G82" s="45">
        <f t="shared" ref="G82:Q82" si="18">G83</f>
        <v>19901400</v>
      </c>
      <c r="H82" s="45">
        <f t="shared" si="18"/>
        <v>19901400</v>
      </c>
      <c r="I82" s="45">
        <f t="shared" si="18"/>
        <v>12737000</v>
      </c>
      <c r="J82" s="48">
        <f t="shared" si="18"/>
        <v>12737000</v>
      </c>
      <c r="K82" s="48">
        <f t="shared" si="18"/>
        <v>12737000</v>
      </c>
      <c r="L82" s="48">
        <f t="shared" si="18"/>
        <v>12737000</v>
      </c>
      <c r="M82" s="48">
        <f t="shared" si="18"/>
        <v>12737000</v>
      </c>
      <c r="N82" s="48">
        <f t="shared" si="18"/>
        <v>12737000</v>
      </c>
      <c r="O82" s="48">
        <f t="shared" si="18"/>
        <v>12737000</v>
      </c>
      <c r="P82" s="48">
        <f t="shared" si="18"/>
        <v>12737000</v>
      </c>
      <c r="Q82" s="48">
        <f t="shared" si="18"/>
        <v>12737000</v>
      </c>
      <c r="R82" s="51">
        <f t="shared" ref="R82:R83" si="19">SUM(F82:Q82)</f>
        <v>174337200</v>
      </c>
    </row>
    <row r="83" spans="1:18" s="37" customFormat="1" x14ac:dyDescent="0.25">
      <c r="A83" s="90" t="s">
        <v>86</v>
      </c>
      <c r="B83" s="90"/>
      <c r="C83" s="90"/>
      <c r="D83" s="90"/>
      <c r="E83" s="91"/>
      <c r="F83" s="48">
        <f>F85</f>
        <v>19901400</v>
      </c>
      <c r="G83" s="48">
        <f t="shared" ref="G83:Q83" si="20">G85</f>
        <v>19901400</v>
      </c>
      <c r="H83" s="48">
        <f t="shared" si="20"/>
        <v>19901400</v>
      </c>
      <c r="I83" s="48">
        <f t="shared" si="20"/>
        <v>12737000</v>
      </c>
      <c r="J83" s="48">
        <f t="shared" si="20"/>
        <v>12737000</v>
      </c>
      <c r="K83" s="48">
        <f t="shared" si="20"/>
        <v>12737000</v>
      </c>
      <c r="L83" s="48">
        <f t="shared" si="20"/>
        <v>12737000</v>
      </c>
      <c r="M83" s="48">
        <f t="shared" si="20"/>
        <v>12737000</v>
      </c>
      <c r="N83" s="48">
        <f t="shared" si="20"/>
        <v>12737000</v>
      </c>
      <c r="O83" s="48">
        <f t="shared" si="20"/>
        <v>12737000</v>
      </c>
      <c r="P83" s="48">
        <f t="shared" si="20"/>
        <v>12737000</v>
      </c>
      <c r="Q83" s="48">
        <f t="shared" si="20"/>
        <v>12737000</v>
      </c>
      <c r="R83" s="51">
        <f t="shared" si="19"/>
        <v>174337200</v>
      </c>
    </row>
    <row r="84" spans="1:18" s="37" customFormat="1" ht="18.75" customHeight="1" x14ac:dyDescent="0.25">
      <c r="A84" s="99" t="s">
        <v>91</v>
      </c>
      <c r="B84" s="99"/>
      <c r="C84" s="99"/>
      <c r="D84" s="99"/>
      <c r="E84" s="100"/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9">
        <v>0</v>
      </c>
      <c r="R84" s="48">
        <v>0</v>
      </c>
    </row>
    <row r="85" spans="1:18" s="37" customFormat="1" ht="15.75" customHeight="1" x14ac:dyDescent="0.25">
      <c r="A85" s="99" t="s">
        <v>92</v>
      </c>
      <c r="B85" s="99"/>
      <c r="C85" s="99"/>
      <c r="D85" s="99"/>
      <c r="E85" s="100"/>
      <c r="F85" s="48">
        <v>19901400</v>
      </c>
      <c r="G85" s="48">
        <v>19901400</v>
      </c>
      <c r="H85" s="48">
        <v>19901400</v>
      </c>
      <c r="I85" s="48">
        <v>12737000</v>
      </c>
      <c r="J85" s="48">
        <v>12737000</v>
      </c>
      <c r="K85" s="48">
        <v>12737000</v>
      </c>
      <c r="L85" s="48">
        <v>12737000</v>
      </c>
      <c r="M85" s="48">
        <v>12737000</v>
      </c>
      <c r="N85" s="48">
        <v>12737000</v>
      </c>
      <c r="O85" s="48">
        <v>12737000</v>
      </c>
      <c r="P85" s="48">
        <v>12737000</v>
      </c>
      <c r="Q85" s="48">
        <v>12737000</v>
      </c>
      <c r="R85" s="51">
        <f>SUM(F85:Q85)</f>
        <v>174337200</v>
      </c>
    </row>
    <row r="86" spans="1:18" s="37" customFormat="1" ht="15.75" customHeight="1" x14ac:dyDescent="0.25">
      <c r="A86" s="99" t="s">
        <v>93</v>
      </c>
      <c r="B86" s="99"/>
      <c r="C86" s="99"/>
      <c r="D86" s="99"/>
      <c r="E86" s="100"/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</row>
    <row r="87" spans="1:18" s="37" customFormat="1" ht="15.75" customHeight="1" x14ac:dyDescent="0.25">
      <c r="A87" s="90" t="s">
        <v>29</v>
      </c>
      <c r="B87" s="90"/>
      <c r="C87" s="90"/>
      <c r="D87" s="90"/>
      <c r="E87" s="91"/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9">
        <v>0</v>
      </c>
      <c r="R87" s="48">
        <v>0</v>
      </c>
    </row>
    <row r="88" spans="1:18" s="37" customFormat="1" ht="36.75" customHeight="1" x14ac:dyDescent="0.25">
      <c r="A88" s="98" t="s">
        <v>89</v>
      </c>
      <c r="B88" s="98"/>
      <c r="C88" s="98"/>
      <c r="D88" s="98"/>
      <c r="E88" s="98"/>
      <c r="F88" s="48">
        <f>F89</f>
        <v>595000</v>
      </c>
      <c r="G88" s="48">
        <f t="shared" ref="G88:Q88" si="21">G89</f>
        <v>595000</v>
      </c>
      <c r="H88" s="48">
        <f t="shared" si="21"/>
        <v>595000</v>
      </c>
      <c r="I88" s="48">
        <f t="shared" si="21"/>
        <v>595000</v>
      </c>
      <c r="J88" s="48">
        <f t="shared" si="21"/>
        <v>595000</v>
      </c>
      <c r="K88" s="48">
        <f t="shared" si="21"/>
        <v>595000</v>
      </c>
      <c r="L88" s="48">
        <f t="shared" si="21"/>
        <v>595000</v>
      </c>
      <c r="M88" s="48">
        <f t="shared" si="21"/>
        <v>595000</v>
      </c>
      <c r="N88" s="48">
        <f t="shared" si="21"/>
        <v>595000</v>
      </c>
      <c r="O88" s="48">
        <f t="shared" si="21"/>
        <v>595000</v>
      </c>
      <c r="P88" s="48">
        <f t="shared" si="21"/>
        <v>595000</v>
      </c>
      <c r="Q88" s="48">
        <f t="shared" si="21"/>
        <v>595000</v>
      </c>
      <c r="R88" s="51">
        <f t="shared" ref="R88:R89" si="22">SUM(F88:Q88)</f>
        <v>7140000</v>
      </c>
    </row>
    <row r="89" spans="1:18" s="37" customFormat="1" ht="15.75" customHeight="1" x14ac:dyDescent="0.25">
      <c r="A89" s="90" t="s">
        <v>86</v>
      </c>
      <c r="B89" s="90"/>
      <c r="C89" s="90"/>
      <c r="D89" s="90"/>
      <c r="E89" s="91"/>
      <c r="F89" s="48">
        <v>595000</v>
      </c>
      <c r="G89" s="48">
        <v>595000</v>
      </c>
      <c r="H89" s="48">
        <v>595000</v>
      </c>
      <c r="I89" s="48">
        <v>595000</v>
      </c>
      <c r="J89" s="48">
        <v>595000</v>
      </c>
      <c r="K89" s="48">
        <v>595000</v>
      </c>
      <c r="L89" s="48">
        <v>595000</v>
      </c>
      <c r="M89" s="48">
        <v>595000</v>
      </c>
      <c r="N89" s="48">
        <v>595000</v>
      </c>
      <c r="O89" s="48">
        <v>595000</v>
      </c>
      <c r="P89" s="48">
        <v>595000</v>
      </c>
      <c r="Q89" s="48">
        <v>595000</v>
      </c>
      <c r="R89" s="51">
        <f t="shared" si="22"/>
        <v>7140000</v>
      </c>
    </row>
    <row r="90" spans="1:18" s="37" customFormat="1" ht="15.75" customHeight="1" x14ac:dyDescent="0.25">
      <c r="A90" s="99" t="s">
        <v>91</v>
      </c>
      <c r="B90" s="99"/>
      <c r="C90" s="99"/>
      <c r="D90" s="99"/>
      <c r="E90" s="100"/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9">
        <v>0</v>
      </c>
      <c r="R90" s="48">
        <v>0</v>
      </c>
    </row>
    <row r="91" spans="1:18" s="37" customFormat="1" ht="16.5" customHeight="1" x14ac:dyDescent="0.25">
      <c r="A91" s="99" t="s">
        <v>92</v>
      </c>
      <c r="B91" s="99"/>
      <c r="C91" s="99"/>
      <c r="D91" s="99"/>
      <c r="E91" s="100"/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9">
        <v>0</v>
      </c>
      <c r="R91" s="48">
        <v>0</v>
      </c>
    </row>
    <row r="92" spans="1:18" s="37" customFormat="1" ht="16.5" customHeight="1" x14ac:dyDescent="0.25">
      <c r="A92" s="99" t="s">
        <v>93</v>
      </c>
      <c r="B92" s="99"/>
      <c r="C92" s="99"/>
      <c r="D92" s="99"/>
      <c r="E92" s="100"/>
      <c r="F92" s="48">
        <v>595000</v>
      </c>
      <c r="G92" s="48">
        <v>595000</v>
      </c>
      <c r="H92" s="48">
        <v>595000</v>
      </c>
      <c r="I92" s="48">
        <v>595000</v>
      </c>
      <c r="J92" s="48">
        <v>595000</v>
      </c>
      <c r="K92" s="48">
        <v>595000</v>
      </c>
      <c r="L92" s="48">
        <v>595000</v>
      </c>
      <c r="M92" s="48">
        <v>595000</v>
      </c>
      <c r="N92" s="48">
        <v>595000</v>
      </c>
      <c r="O92" s="48">
        <v>595000</v>
      </c>
      <c r="P92" s="48">
        <v>595000</v>
      </c>
      <c r="Q92" s="48">
        <v>595000</v>
      </c>
      <c r="R92" s="51">
        <f t="shared" ref="R92" si="23">SUM(F92:Q92)</f>
        <v>7140000</v>
      </c>
    </row>
    <row r="93" spans="1:18" s="37" customFormat="1" ht="15.75" customHeight="1" x14ac:dyDescent="0.25">
      <c r="A93" s="90" t="s">
        <v>29</v>
      </c>
      <c r="B93" s="90"/>
      <c r="C93" s="90"/>
      <c r="D93" s="90"/>
      <c r="E93" s="91"/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9">
        <v>0</v>
      </c>
      <c r="R93" s="48">
        <v>0</v>
      </c>
    </row>
    <row r="94" spans="1:18" s="37" customFormat="1" ht="29.25" customHeight="1" x14ac:dyDescent="0.25">
      <c r="A94" s="98" t="s">
        <v>90</v>
      </c>
      <c r="B94" s="98"/>
      <c r="C94" s="98"/>
      <c r="D94" s="98"/>
      <c r="E94" s="98"/>
      <c r="F94" s="48">
        <f>F95</f>
        <v>1400000</v>
      </c>
      <c r="G94" s="48">
        <f t="shared" ref="G94:Q94" si="24">G95</f>
        <v>1400000</v>
      </c>
      <c r="H94" s="48">
        <f t="shared" si="24"/>
        <v>1400000</v>
      </c>
      <c r="I94" s="48">
        <f t="shared" si="24"/>
        <v>1400000</v>
      </c>
      <c r="J94" s="48">
        <f t="shared" si="24"/>
        <v>1400000</v>
      </c>
      <c r="K94" s="48">
        <f t="shared" si="24"/>
        <v>1400000</v>
      </c>
      <c r="L94" s="48">
        <f t="shared" si="24"/>
        <v>1400000</v>
      </c>
      <c r="M94" s="48">
        <f t="shared" si="24"/>
        <v>1400000</v>
      </c>
      <c r="N94" s="48">
        <f t="shared" si="24"/>
        <v>1400000</v>
      </c>
      <c r="O94" s="48">
        <f t="shared" si="24"/>
        <v>1400000</v>
      </c>
      <c r="P94" s="48">
        <f t="shared" si="24"/>
        <v>1400000</v>
      </c>
      <c r="Q94" s="48">
        <f t="shared" si="24"/>
        <v>1400000</v>
      </c>
      <c r="R94" s="51">
        <f>SUM(F94:Q94)</f>
        <v>16800000</v>
      </c>
    </row>
    <row r="95" spans="1:18" s="37" customFormat="1" ht="15.75" customHeight="1" x14ac:dyDescent="0.25">
      <c r="A95" s="77" t="s">
        <v>86</v>
      </c>
      <c r="B95" s="77"/>
      <c r="C95" s="77"/>
      <c r="D95" s="77"/>
      <c r="E95" s="78"/>
      <c r="F95" s="48">
        <v>1400000</v>
      </c>
      <c r="G95" s="48">
        <v>1400000</v>
      </c>
      <c r="H95" s="48">
        <v>1400000</v>
      </c>
      <c r="I95" s="48">
        <v>1400000</v>
      </c>
      <c r="J95" s="48">
        <v>1400000</v>
      </c>
      <c r="K95" s="48">
        <v>1400000</v>
      </c>
      <c r="L95" s="48">
        <v>1400000</v>
      </c>
      <c r="M95" s="48">
        <v>1400000</v>
      </c>
      <c r="N95" s="48">
        <v>1400000</v>
      </c>
      <c r="O95" s="48">
        <v>1400000</v>
      </c>
      <c r="P95" s="48">
        <v>1400000</v>
      </c>
      <c r="Q95" s="48">
        <v>1400000</v>
      </c>
      <c r="R95" s="51">
        <f>SUM(F95:Q95)</f>
        <v>16800000</v>
      </c>
    </row>
    <row r="96" spans="1:18" s="37" customFormat="1" ht="15.75" customHeight="1" x14ac:dyDescent="0.25">
      <c r="A96" s="99" t="s">
        <v>91</v>
      </c>
      <c r="B96" s="99"/>
      <c r="C96" s="99"/>
      <c r="D96" s="99"/>
      <c r="E96" s="100"/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9">
        <v>0</v>
      </c>
      <c r="R96" s="48">
        <v>0</v>
      </c>
    </row>
    <row r="97" spans="1:18" s="37" customFormat="1" ht="16.5" customHeight="1" x14ac:dyDescent="0.25">
      <c r="A97" s="99" t="s">
        <v>92</v>
      </c>
      <c r="B97" s="99"/>
      <c r="C97" s="99"/>
      <c r="D97" s="99"/>
      <c r="E97" s="100"/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9">
        <v>0</v>
      </c>
      <c r="R97" s="48">
        <v>0</v>
      </c>
    </row>
    <row r="98" spans="1:18" s="37" customFormat="1" ht="16.5" customHeight="1" x14ac:dyDescent="0.25">
      <c r="A98" s="99" t="s">
        <v>93</v>
      </c>
      <c r="B98" s="99"/>
      <c r="C98" s="99"/>
      <c r="D98" s="99"/>
      <c r="E98" s="100"/>
      <c r="F98" s="48">
        <v>1400000</v>
      </c>
      <c r="G98" s="48">
        <v>1400000</v>
      </c>
      <c r="H98" s="48">
        <v>1400000</v>
      </c>
      <c r="I98" s="48">
        <v>1400000</v>
      </c>
      <c r="J98" s="48">
        <v>1400000</v>
      </c>
      <c r="K98" s="48">
        <v>1400000</v>
      </c>
      <c r="L98" s="48">
        <v>1400000</v>
      </c>
      <c r="M98" s="48">
        <v>1400000</v>
      </c>
      <c r="N98" s="48">
        <v>1400000</v>
      </c>
      <c r="O98" s="48">
        <v>1400000</v>
      </c>
      <c r="P98" s="48">
        <v>1400000</v>
      </c>
      <c r="Q98" s="48">
        <v>1400000</v>
      </c>
      <c r="R98" s="51">
        <f>SUM(F98:Q98)</f>
        <v>16800000</v>
      </c>
    </row>
    <row r="99" spans="1:18" s="37" customFormat="1" ht="15.75" customHeight="1" x14ac:dyDescent="0.25">
      <c r="A99" s="77" t="s">
        <v>29</v>
      </c>
      <c r="B99" s="77"/>
      <c r="C99" s="77"/>
      <c r="D99" s="77"/>
      <c r="E99" s="78"/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9">
        <v>0</v>
      </c>
      <c r="R99" s="48">
        <v>0</v>
      </c>
    </row>
    <row r="102" spans="1:18" x14ac:dyDescent="0.25"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1:18" x14ac:dyDescent="0.25">
      <c r="I103" s="15"/>
      <c r="J103" s="15"/>
      <c r="K103" s="15"/>
      <c r="L103" s="15"/>
      <c r="M103" s="15"/>
      <c r="N103" s="15"/>
      <c r="O103" s="15"/>
      <c r="P103" s="15"/>
      <c r="Q103" s="15"/>
    </row>
    <row r="105" spans="1:18" x14ac:dyDescent="0.25">
      <c r="I105" s="15"/>
      <c r="J105" s="15"/>
      <c r="K105" s="15"/>
      <c r="L105" s="15"/>
      <c r="M105" s="15"/>
      <c r="N105" s="15"/>
      <c r="O105" s="15"/>
      <c r="P105" s="15"/>
      <c r="Q105" s="15"/>
    </row>
  </sheetData>
  <mergeCells count="118">
    <mergeCell ref="A99:E99"/>
    <mergeCell ref="F57:P57"/>
    <mergeCell ref="Q57:V57"/>
    <mergeCell ref="A98:E98"/>
    <mergeCell ref="A35:V35"/>
    <mergeCell ref="F37:P37"/>
    <mergeCell ref="Q37:V37"/>
    <mergeCell ref="F40:V40"/>
    <mergeCell ref="F41:P41"/>
    <mergeCell ref="F45:V45"/>
    <mergeCell ref="A97:E97"/>
    <mergeCell ref="A84:E84"/>
    <mergeCell ref="A76:E76"/>
    <mergeCell ref="A77:E77"/>
    <mergeCell ref="A60:X60"/>
    <mergeCell ref="A61:E62"/>
    <mergeCell ref="F61:R61"/>
    <mergeCell ref="A70:E70"/>
    <mergeCell ref="A71:E71"/>
    <mergeCell ref="A72:E72"/>
    <mergeCell ref="A73:E73"/>
    <mergeCell ref="A75:E75"/>
    <mergeCell ref="A65:E65"/>
    <mergeCell ref="A66:E66"/>
    <mergeCell ref="A53:E53"/>
    <mergeCell ref="A54:V54"/>
    <mergeCell ref="A57:E57"/>
    <mergeCell ref="A83:E83"/>
    <mergeCell ref="A64:E64"/>
    <mergeCell ref="A86:E86"/>
    <mergeCell ref="A80:E80"/>
    <mergeCell ref="A74:E74"/>
    <mergeCell ref="A68:E68"/>
    <mergeCell ref="A67:E67"/>
    <mergeCell ref="A69:E69"/>
    <mergeCell ref="A81:E81"/>
    <mergeCell ref="A82:E82"/>
    <mergeCell ref="F56:P56"/>
    <mergeCell ref="Q56:V56"/>
    <mergeCell ref="A94:E94"/>
    <mergeCell ref="A95:E95"/>
    <mergeCell ref="A96:E96"/>
    <mergeCell ref="A93:E93"/>
    <mergeCell ref="A85:E85"/>
    <mergeCell ref="A87:E87"/>
    <mergeCell ref="A88:E88"/>
    <mergeCell ref="A89:E89"/>
    <mergeCell ref="A90:E90"/>
    <mergeCell ref="A91:E91"/>
    <mergeCell ref="A78:E78"/>
    <mergeCell ref="A79:E79"/>
    <mergeCell ref="A92:E92"/>
    <mergeCell ref="U1:V1"/>
    <mergeCell ref="A2:V2"/>
    <mergeCell ref="A4:V4"/>
    <mergeCell ref="A5:H5"/>
    <mergeCell ref="I5:U5"/>
    <mergeCell ref="A6:H6"/>
    <mergeCell ref="I6:U6"/>
    <mergeCell ref="A55:E55"/>
    <mergeCell ref="A56:E56"/>
    <mergeCell ref="A49:E49"/>
    <mergeCell ref="Q52:V52"/>
    <mergeCell ref="F46:P46"/>
    <mergeCell ref="Q46:V46"/>
    <mergeCell ref="F48:V48"/>
    <mergeCell ref="Q49:V49"/>
    <mergeCell ref="F49:P49"/>
    <mergeCell ref="F52:P52"/>
    <mergeCell ref="F51:V51"/>
    <mergeCell ref="A50:V50"/>
    <mergeCell ref="A51:E51"/>
    <mergeCell ref="A52:E52"/>
    <mergeCell ref="A27:U27"/>
    <mergeCell ref="A24:U24"/>
    <mergeCell ref="A17:U17"/>
    <mergeCell ref="Q42:V42"/>
    <mergeCell ref="A63:E63"/>
    <mergeCell ref="A42:E42"/>
    <mergeCell ref="A43:E43"/>
    <mergeCell ref="F43:P43"/>
    <mergeCell ref="Q43:V43"/>
    <mergeCell ref="Q36:V36"/>
    <mergeCell ref="F36:P36"/>
    <mergeCell ref="A36:E36"/>
    <mergeCell ref="A37:E37"/>
    <mergeCell ref="A38:V38"/>
    <mergeCell ref="A39:V39"/>
    <mergeCell ref="A40:E40"/>
    <mergeCell ref="A41:E41"/>
    <mergeCell ref="F42:P42"/>
    <mergeCell ref="A44:V44"/>
    <mergeCell ref="A45:E45"/>
    <mergeCell ref="A46:E46"/>
    <mergeCell ref="A47:V47"/>
    <mergeCell ref="A48:E48"/>
    <mergeCell ref="Q41:V41"/>
    <mergeCell ref="F53:P53"/>
    <mergeCell ref="Q53:V53"/>
    <mergeCell ref="F55:V55"/>
    <mergeCell ref="A10:H10"/>
    <mergeCell ref="I10:U10"/>
    <mergeCell ref="A9:H9"/>
    <mergeCell ref="I9:U9"/>
    <mergeCell ref="A8:H8"/>
    <mergeCell ref="I8:U8"/>
    <mergeCell ref="A7:H7"/>
    <mergeCell ref="I7:U7"/>
    <mergeCell ref="T14:T15"/>
    <mergeCell ref="U14:U15"/>
    <mergeCell ref="A14:A15"/>
    <mergeCell ref="B14:B15"/>
    <mergeCell ref="C14:C15"/>
    <mergeCell ref="D14:D15"/>
    <mergeCell ref="E14:F14"/>
    <mergeCell ref="G14:R14"/>
    <mergeCell ref="S14:S15"/>
    <mergeCell ref="A13:V13"/>
  </mergeCells>
  <pageMargins left="0.7" right="0.7" top="0.75" bottom="0.75" header="0.3" footer="0.3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Паспорт МП</vt:lpstr>
      <vt:lpstr>'Паспорт МП'!_ftnref6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2024-11-25T11:38:26Z</dcterms:modified>
</cp:coreProperties>
</file>