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450" windowWidth="14940" windowHeight="8970"/>
  </bookViews>
  <sheets>
    <sheet name="Бюджет" sheetId="1" r:id="rId1"/>
  </sheets>
  <definedNames>
    <definedName name="APPT" localSheetId="0">Бюджет!$A$13</definedName>
    <definedName name="FIO" localSheetId="0">Бюджет!$L$13</definedName>
    <definedName name="LAST_CELL" localSheetId="0">Бюджет!$P$67</definedName>
    <definedName name="SIGN" localSheetId="0">Бюджет!$A$13:$N$14</definedName>
    <definedName name="Z_0BF2A2E2_F1C7_46FF_B10E_C71D919C947D_.wvu.PrintTitles" localSheetId="0" hidden="1">Бюджет!$4:$5</definedName>
    <definedName name="Z_8289DF7F_C971_4A64_BCB5_95645F988332_.wvu.FilterData" localSheetId="0" hidden="1">Бюджет!$A$7:$P$62</definedName>
    <definedName name="_xlnm.Print_Titles" localSheetId="0">Бюджет!$4:$5</definedName>
  </definedNames>
  <calcPr calcId="162913"/>
  <customWorkbookViews>
    <customWorkbookView name="Маганёва Екатерина Николаевна - Личное представление" guid="{8289DF7F-C971-4A64-BCB5-95645F988332}" mergeInterval="0" personalView="1" maximized="1" xWindow="-8" yWindow="-8" windowWidth="1936" windowHeight="1056" activeSheetId="1"/>
    <customWorkbookView name="Вершинина Мария Игоревна - Личное представление" guid="{0BF2A2E2-F1C7-46FF-B10E-C71D919C947D}" mergeInterval="0" personalView="1" maximized="1" windowWidth="1916" windowHeight="855" activeSheetId="1"/>
  </customWorkbookViews>
  <fileRecoveryPr autoRecover="0"/>
</workbook>
</file>

<file path=xl/calcChain.xml><?xml version="1.0" encoding="utf-8"?>
<calcChain xmlns="http://schemas.openxmlformats.org/spreadsheetml/2006/main">
  <c r="I7" i="1" l="1"/>
  <c r="H8" i="1"/>
  <c r="I8" i="1"/>
  <c r="H9" i="1"/>
  <c r="I9" i="1"/>
  <c r="H10" i="1"/>
  <c r="I10" i="1"/>
  <c r="H11" i="1"/>
  <c r="I11" i="1"/>
  <c r="H12" i="1"/>
  <c r="I12" i="1"/>
  <c r="H13" i="1"/>
  <c r="I13" i="1"/>
  <c r="H14" i="1"/>
  <c r="I14" i="1"/>
  <c r="H15" i="1"/>
  <c r="I15" i="1"/>
  <c r="I16" i="1"/>
  <c r="H17" i="1"/>
  <c r="I17" i="1"/>
  <c r="H18" i="1"/>
  <c r="I18" i="1"/>
  <c r="H19" i="1"/>
  <c r="I19" i="1"/>
  <c r="H20" i="1"/>
  <c r="I20" i="1"/>
  <c r="I21" i="1"/>
  <c r="I22" i="1"/>
  <c r="H23" i="1"/>
  <c r="I23" i="1"/>
  <c r="H24" i="1"/>
  <c r="I24" i="1"/>
  <c r="H25" i="1"/>
  <c r="I25" i="1"/>
  <c r="H26" i="1"/>
  <c r="I26" i="1"/>
  <c r="H27" i="1"/>
  <c r="I27" i="1"/>
  <c r="I28" i="1"/>
  <c r="H29" i="1"/>
  <c r="I29" i="1"/>
  <c r="I30" i="1"/>
  <c r="H31" i="1"/>
  <c r="I31" i="1"/>
  <c r="H32" i="1"/>
  <c r="I32" i="1"/>
  <c r="H33" i="1"/>
  <c r="I33" i="1"/>
  <c r="H34" i="1"/>
  <c r="I34" i="1"/>
  <c r="I35" i="1"/>
  <c r="H36" i="1"/>
  <c r="I36" i="1"/>
  <c r="H37" i="1"/>
  <c r="I37" i="1"/>
  <c r="I38" i="1"/>
  <c r="H39" i="1"/>
  <c r="I39" i="1"/>
  <c r="H40" i="1"/>
  <c r="I40" i="1"/>
  <c r="H41" i="1"/>
  <c r="I41" i="1"/>
  <c r="H42" i="1"/>
  <c r="I42" i="1"/>
  <c r="H43" i="1"/>
  <c r="I43" i="1"/>
  <c r="I44" i="1"/>
  <c r="H45" i="1"/>
  <c r="I45" i="1"/>
  <c r="H46" i="1"/>
  <c r="I46" i="1"/>
  <c r="I47" i="1"/>
  <c r="H48" i="1"/>
  <c r="I48" i="1"/>
  <c r="I49" i="1"/>
  <c r="H50" i="1"/>
  <c r="I50" i="1"/>
  <c r="H51" i="1"/>
  <c r="I51" i="1"/>
  <c r="H52" i="1"/>
  <c r="I52" i="1"/>
  <c r="I53" i="1"/>
  <c r="I54" i="1"/>
  <c r="H55" i="1"/>
  <c r="I55" i="1"/>
  <c r="H56" i="1"/>
  <c r="I56" i="1"/>
  <c r="H57" i="1"/>
  <c r="I57" i="1"/>
  <c r="H58" i="1"/>
  <c r="I58" i="1"/>
  <c r="I59" i="1"/>
  <c r="H60" i="1"/>
  <c r="I60" i="1"/>
  <c r="I61" i="1"/>
  <c r="H62" i="1"/>
  <c r="I62" i="1"/>
  <c r="I6" i="1"/>
  <c r="E61" i="1"/>
  <c r="H61" i="1" s="1"/>
  <c r="E59" i="1"/>
  <c r="H59" i="1" s="1"/>
  <c r="E54" i="1"/>
  <c r="H54" i="1" s="1"/>
  <c r="E49" i="1"/>
  <c r="H49" i="1" s="1"/>
  <c r="E47" i="1"/>
  <c r="H47" i="1" s="1"/>
  <c r="E44" i="1"/>
  <c r="H44" i="1" s="1"/>
  <c r="E38" i="1"/>
  <c r="H38" i="1" s="1"/>
  <c r="E35" i="1"/>
  <c r="H35" i="1" s="1"/>
  <c r="E30" i="1"/>
  <c r="H30" i="1" s="1"/>
  <c r="E21" i="1"/>
  <c r="H21" i="1" s="1"/>
  <c r="E16" i="1"/>
  <c r="H16" i="1" s="1"/>
  <c r="E7" i="1"/>
  <c r="H7" i="1" s="1"/>
  <c r="E6" i="1" l="1"/>
  <c r="H6" i="1" s="1"/>
</calcChain>
</file>

<file path=xl/sharedStrings.xml><?xml version="1.0" encoding="utf-8"?>
<sst xmlns="http://schemas.openxmlformats.org/spreadsheetml/2006/main" count="282" uniqueCount="172">
  <si>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</si>
  <si>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</si>
  <si>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</si>
  <si>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</si>
  <si>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</si>
  <si>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</si>
  <si>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</si>
  <si>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</si>
  <si>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</si>
  <si>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</si>
  <si>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</si>
  <si>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</si>
  <si>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</si>
  <si>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</si>
  <si>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</si>
  <si>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</si>
  <si>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</si>
  <si>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Лесное хозяйство</t>
  </si>
  <si>
    <t>Транспорт</t>
  </si>
  <si>
    <t>Дорожное хозяйство (дорожные фонды)</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</si>
  <si>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</si>
  <si>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</si>
  <si>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</si>
  <si>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</si>
  <si>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</si>
  <si>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</si>
  <si>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</si>
  <si>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</si>
  <si>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</si>
  <si>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</si>
  <si>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</si>
  <si>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</si>
  <si>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</si>
  <si>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</si>
  <si>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</si>
  <si>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</si>
  <si>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</si>
  <si>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</si>
  <si>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</si>
  <si>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</si>
  <si>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</si>
  <si>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</si>
  <si>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</si>
  <si>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Пенсионное обеспечение</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</si>
  <si>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</si>
  <si>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</si>
  <si>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</si>
  <si>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</si>
  <si>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</si>
  <si>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</si>
  <si>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</si>
  <si>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</si>
  <si>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</si>
  <si>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Периодическая печать и издательства</t>
  </si>
  <si>
    <t>ОБСЛУЖИВАНИЕ ГОСУДАРСТВЕННОГО (МУНИЦИПАЛЬНОГО) ДОЛГА</t>
  </si>
  <si>
    <t>Обслуживание государственного (муниципального) внутреннего долга</t>
  </si>
  <si>
    <t>01</t>
  </si>
  <si>
    <t>03</t>
  </si>
  <si>
    <t>04</t>
  </si>
  <si>
    <t>05</t>
  </si>
  <si>
    <t>06</t>
  </si>
  <si>
    <t>07</t>
  </si>
  <si>
    <t>08</t>
  </si>
  <si>
    <t>09</t>
  </si>
  <si>
    <t>10</t>
  </si>
  <si>
    <t>11</t>
  </si>
  <si>
    <t>12</t>
  </si>
  <si>
    <t>13</t>
  </si>
  <si>
    <t>00</t>
  </si>
  <si>
    <t>02</t>
  </si>
  <si>
    <t>14</t>
  </si>
  <si>
    <t>№п/п</t>
  </si>
  <si>
    <t xml:space="preserve">Наименование </t>
  </si>
  <si>
    <t>Раздел</t>
  </si>
  <si>
    <t>Подраздел</t>
  </si>
  <si>
    <t>Уточненный план, руб.</t>
  </si>
  <si>
    <t xml:space="preserve">% исполнения </t>
  </si>
  <si>
    <t xml:space="preserve">Пояснения отклонений фактического исполнения (+,-5% и более) </t>
  </si>
  <si>
    <t>к утвержденному плану</t>
  </si>
  <si>
    <t>к уточненному плану</t>
  </si>
  <si>
    <t>к первоначально утвержденному плану</t>
  </si>
  <si>
    <t>Исполнено за 2023 год, руб.</t>
  </si>
  <si>
    <t xml:space="preserve">Сведения о фактически произведенных расходах по разделам и подразделам классификации расходов бюджета  в сравнении с первоначально утвержденными решением о бюджете значениями и с уточненными значениями с учетом внесенных изменений за 2023 год </t>
  </si>
  <si>
    <t>Утвержденный бюджет решением Думы города от 26.12.2022 № 250-VII ДГ "О бюджете городского округа Сургут Ханты-Мансийского автономного округа-Югры на 2023 год и плановый период 2024-2025 годов"</t>
  </si>
  <si>
    <t>1.</t>
  </si>
  <si>
    <t>1.1.</t>
  </si>
  <si>
    <t>1.2.</t>
  </si>
  <si>
    <t>1.3.</t>
  </si>
  <si>
    <t>1.4.</t>
  </si>
  <si>
    <t>1.5.</t>
  </si>
  <si>
    <t>1.6.</t>
  </si>
  <si>
    <t>1.7.</t>
  </si>
  <si>
    <t>1.8.</t>
  </si>
  <si>
    <t>2.</t>
  </si>
  <si>
    <t>2.1.</t>
  </si>
  <si>
    <t>2.2.</t>
  </si>
  <si>
    <t>2.3.</t>
  </si>
  <si>
    <t>2.4.</t>
  </si>
  <si>
    <t>3.</t>
  </si>
  <si>
    <t>3.1.</t>
  </si>
  <si>
    <t>3.2.</t>
  </si>
  <si>
    <t>3.3.</t>
  </si>
  <si>
    <t>3.4.</t>
  </si>
  <si>
    <t>3.5.</t>
  </si>
  <si>
    <t>3.6.</t>
  </si>
  <si>
    <t>3.7.</t>
  </si>
  <si>
    <t>3.8.</t>
  </si>
  <si>
    <t>4.</t>
  </si>
  <si>
    <t>4.1.</t>
  </si>
  <si>
    <t>4.2.</t>
  </si>
  <si>
    <t>4.3.</t>
  </si>
  <si>
    <t>4.4.</t>
  </si>
  <si>
    <t>5.</t>
  </si>
  <si>
    <t>5.1.</t>
  </si>
  <si>
    <t>5.2.</t>
  </si>
  <si>
    <t>6.</t>
  </si>
  <si>
    <t>6.1.</t>
  </si>
  <si>
    <t>6.2.</t>
  </si>
  <si>
    <t>6.3.</t>
  </si>
  <si>
    <t>6.4.</t>
  </si>
  <si>
    <t>6.5.</t>
  </si>
  <si>
    <t>7.</t>
  </si>
  <si>
    <t>7.1.</t>
  </si>
  <si>
    <t>7.2.</t>
  </si>
  <si>
    <t>8.</t>
  </si>
  <si>
    <t>8.1.</t>
  </si>
  <si>
    <t>9.</t>
  </si>
  <si>
    <t>9.1.</t>
  </si>
  <si>
    <t>9.2.</t>
  </si>
  <si>
    <t>9.3.</t>
  </si>
  <si>
    <t>9.4.</t>
  </si>
  <si>
    <t>10.</t>
  </si>
  <si>
    <t>10.1</t>
  </si>
  <si>
    <t>10.2</t>
  </si>
  <si>
    <t>10.3</t>
  </si>
  <si>
    <t>10.4.</t>
  </si>
  <si>
    <t>11.</t>
  </si>
  <si>
    <t>11.1.</t>
  </si>
  <si>
    <t>12.</t>
  </si>
  <si>
    <t>12.1</t>
  </si>
  <si>
    <t>Высокое исполнение обусловлено в основном приобретением технических средств для организации проведения выборов Президента Российской Федерации в марте 2024 года.</t>
  </si>
  <si>
    <t>Высокое исполнение обусловлено в основном получением иных межбюджетных трансфертов на размещение в пунктах временного размещения и питание граждан вынужденно покинувших территории Украины, Донецкой Народной Республики, Луганской Народной Республики и прибывших на территорию Российской Федерации в экстренном массовом порядке</t>
  </si>
  <si>
    <t>Высокое исполнение обусловлено в основном приобретением генераторной установки в целях обеспечения муниципального коммунального объекта резервным источником энергоснабжения.</t>
  </si>
  <si>
    <t>Высокое исполнение обусловлено перераспределением средств, иным образом зарезервированных в бюджетной росписи департамента финансов до определения исполнителей для  реализации мероприятий по содействию трудоустройству граждан государственной программы "Поддержка занятости населения"</t>
  </si>
  <si>
    <t>Высокое исполнение обусловлено в основном расходами на осуществление городских пассажирских регулярных перевозок</t>
  </si>
  <si>
    <t>Высокое исполнение обусловлено в основном индексацией заработной платы и увеличением расходов на начисления на выплаты по оплате труда</t>
  </si>
  <si>
    <t>Высокое исполнение обусловлено в основном увеличением количества получателей пенсии за выслугу лет лицам, замещавшим должности муниципальной службы</t>
  </si>
  <si>
    <t>Низкое исполнение обусловлено в основном отсутствием потребности использования средств для уплаты процентов по муниципальным контрактам на оказание финансовой услуги по предоставлению кредитов в связи с отсутствием потребности в выборке кредитных средств в 2023 году, переносом срока выборки кредитных средств на более поздний срок в сравнении с первоначально запланированным</t>
  </si>
  <si>
    <t>Низкое исполнение обусловлено в основном уточнением графика строительных работ объектов инженерной инфраструктуры в целях реализации проекта "Научно-технологический центр в городе Сургуте"</t>
  </si>
  <si>
    <t>Высокое исполнение обусловлено в основном:
- благоустройством объекта похоронного назначения;
- выполнением работ по сносу домов, подлежащих выводу из эксплуатации с последующим демонтажем строительных конструкций, в связи с переселением из них граждан.</t>
  </si>
  <si>
    <t>Низкое исполнение обусловлено в основном экономией, сложившейся по итогам фактического заключения договоров на основании коммерческих предложений по поставке саженцев деревьев и кустарников</t>
  </si>
  <si>
    <t>Низкое исполнение обусловлено в основном сроками проектирования спортивных объектов в соответствии с условиями концессионных соглашений и отсутствием необходимости в предоставлении капитальных грантов в текущем финансовом году</t>
  </si>
  <si>
    <t>Низкое исполнение обусловлено в основном сроками проектирования объекта в соответствии с условиями концессионного соглашения и отсутствием необходимости в предоставлении капитального гранта в текущем финансовом году</t>
  </si>
  <si>
    <t>Низкое исполнение обусловлено в основном нарушением подрядными организациями сроков исполнения и иных условий контрактов, повлекшее судебные процедуры</t>
  </si>
  <si>
    <t>Высокое исполнение обусловлено в основном реализацией полномочий в области строительства и жилищных отношений (выплата выкупной цены за изымаемое жилое помещение собственникам жилых помещений, приобретение жилых помещений для обеспечения граждан жильем, а также для формирования маневренного жилищного фонда)</t>
  </si>
  <si>
    <t>Низкое исполнение обусловлено в основном экономией, сложившейся по результатам проведения конкурсных процедур на оказание услуг по акарицидной обработке и дератизации</t>
  </si>
  <si>
    <t>Низкое исполнение обусловлено в основном:
- нарушение подрядными организациями сроков исполнения и иных условий контрактов, не повлекшее судебные процедуры;
- оплатой работ "по факту" на основании актов выполненных работ;
- отменой закупки в связи с необходимостью внесения изменений в техническую документацию по архитектурному освещению дороги</t>
  </si>
  <si>
    <t>Низкое исполнение обусловлено в основном изменением сроков проектирования объектов образования в соответствии с условиями концессионных соглашений и отсутствием необходимости в предоставлении субсидии на предоставление капитального гранта, инвестиционного платежа, процентов в текущем финансовом году</t>
  </si>
  <si>
    <t>Высокое исполнение обусловлено предоставлением дополнительной меры социальной поддержки в виде единовременной денежной выплаты гражданам, заключивших контракт о прохождении военной службы, направленных для выполнения задач в ходе специальной военной операции на территориях Украины, Донецкой Народной Республики, Луганской Народной Республики, Запорожской, Херсонской областей</t>
  </si>
  <si>
    <t>Низкое исполнение обусловлено заявительным характером предоставления дополнительной меры социальной поддержки в виде единовременной денежной выплаты гражданам, заключивших контракт о прохождении военной службы, направленных для выполнения задач в ходе специальной военной операции на территориях Украины, Донецкой Народной Республики, Луганской Народной Республики, Запорожской, Херсонской областей</t>
  </si>
  <si>
    <t xml:space="preserve">Высокое исполнение обусловлено в основном получением 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 </t>
  </si>
  <si>
    <t xml:space="preserve">Высокое исполнение обусловлено в основном:
- организацией мероприятий при осуществлении деятельности по обращению с животными без владельцев;
- предоставлением субвенции на развитие рыбохозяйственного комплекса за счет средств бюджета Ханты-Мансийского автономного округа – Югры </t>
  </si>
  <si>
    <t xml:space="preserve">Высокое исполнение обусловлено в основном получением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за счет средств бюджета Ханты-Мансийского автономного округа – Югры </t>
  </si>
  <si>
    <t xml:space="preserve">Низкое исполнение обусловлено уточнением кодов бюджетной классификации расходов без изменения целевого направления средств ввиду уточнения раздела, подраздела по субсидии на выполнение муниципального задания учреждений спорта, согласно приказа Министерства финансов Российской Федерации от 24.05.2022 № 82н «О Порядке формирования и применения кодов бюджетной классификации Российской Федерации, их структуре и принципах назначения» (с изменениями), Федерального закона от 30.04.2021 №127-ФЗ "О внесении изменений в Федеральный закон "О физической культуре и спорте в Российской Федерации" и Федеральный закон "Об образовании в Российской Федерации" (с изменениями).                                                                                                                                                                                                                                                                                                                                                                                                                                    </t>
  </si>
  <si>
    <t xml:space="preserve">Высокое исполнение обусловлено уточнением кодов бюджетной классификации расходов без изменения целевого направления средств ввиду уточнения раздела, подраздела по субсидии на выполнение муниципального задания учреждений спорта, согласно приказа Министерства финансов Российской Федерации от 24.05.2022 № 82н «О Порядке формирования и применения кодов бюджетной классификации Российской Федерации, их структуре и принципах назначения» (с изменениями), Федерального закона от 30.04.2021 №127-ФЗ "О внесении изменений в Федеральный закон "О физической культуре и спорте в Российской Федерации" и Федеральный закон "Об образовании в Российской Федерации" (с изменениями).                                                                                                                                                                                                                                                                                                                                                                                                                                    </t>
  </si>
  <si>
    <t>Высокое исполнение обусловлено в основном строительством объекта благоустройства в целях реализации проекта "Научно-технологический центр в городе Сургуте"</t>
  </si>
  <si>
    <t>Высокое исполнение обусловлено оплатой кредиторской задолженности за декабрь 2022 года, в связи с упразднением с 01.01.2024 года управления по опеке и попечительству</t>
  </si>
  <si>
    <t>Низкое исполнение обусловлено неиспользованием средств резервного фонда Администрации города в связи с отсутствием фактической потребности в осуществлении расходов, связанных с предупреждением либо ликвидацией чрезвычайных ситуаций</t>
  </si>
  <si>
    <t xml:space="preserve">Низкое исполнение обусловлено в основном отсутствием обращений  главных распорядителей бюджетных средств о выделении средств, зарезервированных в бюджетной росписи департамента финансов до определения исполнителей, в том числе:
- на повышение оплаты труда, выплат социального характера работникам муниципальных учреждений и органов местного самоуправления;
- на обеспечение обязательств по концессионным соглашениям, обеспечение доли города Сургута в соответствии с условиями государственных программ Ханты-Мансийского автономного округа – Югры в целях софинансирования мероприятий государственных программ Ханты-Мансийского автономного округа – Югры при предоставлении из бюджетов бюджетной системы Российской Федерации объёма субсидий сверх утверждённого решением Думы города о бюджете города Сургута;
- на обеспечение расходных обязательств, возникающих после ввода в эксплуатацию новых (завершения капитального ремонта действующих) объектов муниципальной собственности, завершения благоустройства общественных территорий, создания новых муниципальных учреждений.
</t>
  </si>
  <si>
    <t xml:space="preserve">Низкое исполнение обусловлено в основном отсутствием обращений главных распорядителей бюджетных средств о выделении средств, зарезервированных в бюджетной росписи департамента финансов до определения исполнителей, в том числе:
- на повышение оплаты труда, выплат социального характера работникам муниципальных учреждений и органов местного самоуправления;
- на обеспечение обязательств по концессионным соглашениям, обеспечение доли города Сургута в соответствии с условиями государственных программ Ханты-Мансийского автономного округа – Югры в целях софинансирования мероприятий государственных программ Ханты-Мансийского автономного округа – Югры при предоставлении из бюджетов бюджетной системы Российской Федерации объёма субсидий сверх утверждённого решением Думы города о бюджете города Сургута;
- на обеспечение расходных обязательств, возникающих после ввода в эксплуатацию новых (завершения капитального ремонта действующих) объектов муниципальной собственности, завершения благоустройства общественных территорий, создания новых муниципальных учреждений.
</t>
  </si>
  <si>
    <t>Высокое исполнение обусловлено в основном:
- текущим ремонтом автомобильных дорог;
- работами по содержанию в чистоте объектов дорожного хозяйства.</t>
  </si>
  <si>
    <t>Высокое исполнение обусловлено в основном оказанием услуг по актуализации документов стратегического планирования и выполнением работ по комплексному проекту корректировки документов территориального планирования градостроительного зонирования в целях повышения эффективности управления развитием территории муниципального образования городской округ Сургут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</si>
</sst>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7" x14ac:knownFonts="1">
    <font>
      <sz val="10"/>
      <name val="Arial"/>
    </font>
    <font>
      <sz val="12"/>
      <color rgb="FFFF0000"/>
      <name val="Times New Roman"/>
      <family val="1"/>
      <charset val="204"/>
    </font>
    <font>
      <sz val="12"/>
      <name val="Times New Roman"/>
      <family val="1"/>
      <charset val="204"/>
    </font>
    <font>
      <sz val="10"/>
      <name val="Arial"/>
      <family val="2"/>
      <charset val="204"/>
    </font>
    <font>
      <sz val="10"/>
      <name val="Times New Roman"/>
      <family val="1"/>
      <charset val="204"/>
    </font>
    <font>
      <sz val="12"/>
      <color theme="1"/>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cellStyleXfs>
  <cellXfs count="45">
    <xf numFmtId="0" fontId="0" fillId="0" borderId="0" xfId="0"/>
    <xf numFmtId="0" fontId="1" fillId="0" borderId="0" xfId="0" applyFont="1" applyFill="1" applyAlignment="1">
      <alignment horizontal="center" vertical="center"/>
    </xf>
    <xf numFmtId="0" fontId="1" fillId="0" borderId="0" xfId="0" applyFont="1" applyFill="1"/>
    <xf numFmtId="0" fontId="1" fillId="0" borderId="0" xfId="0" applyFont="1" applyFill="1" applyAlignment="1">
      <alignment horizontal="center"/>
    </xf>
    <xf numFmtId="165" fontId="1" fillId="0" borderId="0" xfId="0" applyNumberFormat="1" applyFont="1" applyFill="1"/>
    <xf numFmtId="0" fontId="2" fillId="0" borderId="0" xfId="0" applyFont="1" applyFill="1" applyAlignment="1">
      <alignment horizontal="center" vertical="center" wrapText="1"/>
    </xf>
    <xf numFmtId="0" fontId="2" fillId="0" borderId="0" xfId="0" applyFont="1" applyFill="1" applyAlignment="1">
      <alignment wrapText="1"/>
    </xf>
    <xf numFmtId="0" fontId="2" fillId="0" borderId="0" xfId="0" applyFont="1" applyFill="1"/>
    <xf numFmtId="165" fontId="2" fillId="0" borderId="0" xfId="0" applyNumberFormat="1" applyFont="1" applyFill="1" applyAlignment="1">
      <alignment horizontal="right"/>
    </xf>
    <xf numFmtId="165" fontId="2" fillId="0" borderId="0" xfId="0" applyNumberFormat="1" applyFont="1" applyFill="1"/>
    <xf numFmtId="0" fontId="2" fillId="0" borderId="0" xfId="0" applyFont="1" applyFill="1" applyAlignment="1">
      <alignment horizontal="right"/>
    </xf>
    <xf numFmtId="0" fontId="2" fillId="0" borderId="0" xfId="0" applyFont="1" applyFill="1" applyAlignment="1">
      <alignment horizontal="center" wrapText="1"/>
    </xf>
    <xf numFmtId="0" fontId="4" fillId="0" borderId="0" xfId="0" applyFont="1"/>
    <xf numFmtId="49" fontId="4" fillId="0" borderId="0" xfId="0" applyNumberFormat="1" applyFont="1" applyAlignment="1">
      <alignment wrapText="1"/>
    </xf>
    <xf numFmtId="0" fontId="5" fillId="0" borderId="1" xfId="0" applyFont="1" applyFill="1" applyBorder="1" applyAlignment="1">
      <alignment horizontal="center" vertical="center" wrapText="1"/>
    </xf>
    <xf numFmtId="0" fontId="2" fillId="0" borderId="1" xfId="1" applyFont="1" applyFill="1" applyBorder="1" applyAlignment="1">
      <alignment horizontal="center" vertical="center" wrapText="1"/>
    </xf>
    <xf numFmtId="49" fontId="6" fillId="0" borderId="1" xfId="0" applyNumberFormat="1" applyFont="1" applyBorder="1" applyAlignment="1" applyProtection="1">
      <alignment horizontal="center"/>
    </xf>
    <xf numFmtId="49" fontId="6" fillId="0" borderId="1" xfId="0" applyNumberFormat="1" applyFont="1" applyBorder="1" applyAlignment="1" applyProtection="1">
      <alignment horizontal="left"/>
    </xf>
    <xf numFmtId="4" fontId="6" fillId="0" borderId="1" xfId="0" applyNumberFormat="1" applyFont="1" applyBorder="1" applyAlignment="1" applyProtection="1">
      <alignment horizontal="right"/>
    </xf>
    <xf numFmtId="165" fontId="6" fillId="0" borderId="1" xfId="0" applyNumberFormat="1" applyFont="1" applyBorder="1" applyAlignment="1" applyProtection="1">
      <alignment horizontal="right"/>
    </xf>
    <xf numFmtId="49" fontId="6" fillId="0" borderId="1" xfId="0" applyNumberFormat="1" applyFont="1" applyBorder="1" applyAlignment="1" applyProtection="1">
      <alignment horizontal="right" wrapText="1"/>
    </xf>
    <xf numFmtId="0" fontId="2" fillId="0" borderId="0" xfId="0" applyFont="1"/>
    <xf numFmtId="49" fontId="6" fillId="0" borderId="1" xfId="0" applyNumberFormat="1" applyFont="1" applyBorder="1" applyAlignment="1" applyProtection="1">
      <alignment horizontal="center" vertical="center" wrapText="1"/>
    </xf>
    <xf numFmtId="49" fontId="6" fillId="0" borderId="1" xfId="0" applyNumberFormat="1" applyFont="1" applyBorder="1" applyAlignment="1" applyProtection="1">
      <alignment horizontal="left" vertical="center" wrapText="1"/>
    </xf>
    <xf numFmtId="4" fontId="6" fillId="0" borderId="1" xfId="0" applyNumberFormat="1" applyFont="1" applyBorder="1" applyAlignment="1" applyProtection="1">
      <alignment horizontal="right" vertical="center" wrapText="1"/>
    </xf>
    <xf numFmtId="165" fontId="6" fillId="0" borderId="1" xfId="0" applyNumberFormat="1" applyFont="1" applyBorder="1" applyAlignment="1" applyProtection="1">
      <alignment horizontal="right" vertical="center"/>
    </xf>
    <xf numFmtId="49" fontId="6" fillId="0" borderId="1" xfId="0" applyNumberFormat="1" applyFont="1" applyBorder="1" applyAlignment="1" applyProtection="1">
      <alignment horizontal="right" vertical="center" wrapText="1"/>
    </xf>
    <xf numFmtId="0" fontId="2" fillId="0" borderId="0" xfId="0" applyFont="1" applyAlignment="1">
      <alignment vertical="center"/>
    </xf>
    <xf numFmtId="49" fontId="2" fillId="0" borderId="1" xfId="0" applyNumberFormat="1" applyFont="1" applyBorder="1" applyAlignment="1" applyProtection="1">
      <alignment horizontal="center" vertical="center" wrapText="1"/>
    </xf>
    <xf numFmtId="49" fontId="2" fillId="0" borderId="1" xfId="0" applyNumberFormat="1" applyFont="1" applyBorder="1" applyAlignment="1" applyProtection="1">
      <alignment horizontal="left" vertical="center" wrapText="1"/>
    </xf>
    <xf numFmtId="4" fontId="2" fillId="0" borderId="1" xfId="0" applyNumberFormat="1" applyFont="1" applyBorder="1" applyAlignment="1" applyProtection="1">
      <alignment horizontal="right" vertical="center" wrapText="1"/>
    </xf>
    <xf numFmtId="165" fontId="2" fillId="0" borderId="1" xfId="0" applyNumberFormat="1" applyFont="1" applyFill="1" applyBorder="1" applyAlignment="1" applyProtection="1">
      <alignment horizontal="right" vertical="center"/>
    </xf>
    <xf numFmtId="165" fontId="2" fillId="0" borderId="1" xfId="0" applyNumberFormat="1" applyFont="1" applyBorder="1" applyAlignment="1" applyProtection="1">
      <alignment horizontal="right" vertical="center"/>
    </xf>
    <xf numFmtId="165" fontId="2" fillId="0" borderId="1" xfId="0" applyNumberFormat="1" applyFont="1" applyFill="1" applyBorder="1" applyAlignment="1" applyProtection="1">
      <alignment horizontal="left" vertical="center" wrapText="1"/>
    </xf>
    <xf numFmtId="49" fontId="2" fillId="0" borderId="1" xfId="0" applyNumberFormat="1" applyFont="1" applyBorder="1" applyAlignment="1" applyProtection="1">
      <alignment horizontal="right" vertical="center" wrapText="1"/>
    </xf>
    <xf numFmtId="4" fontId="2" fillId="0" borderId="0" xfId="0" applyNumberFormat="1" applyFont="1" applyAlignment="1">
      <alignment vertical="center"/>
    </xf>
    <xf numFmtId="165" fontId="6" fillId="0" borderId="1" xfId="0" applyNumberFormat="1" applyFont="1" applyFill="1" applyBorder="1" applyAlignment="1" applyProtection="1">
      <alignment horizontal="right" vertical="center"/>
    </xf>
    <xf numFmtId="49" fontId="2" fillId="0" borderId="1" xfId="0" applyNumberFormat="1" applyFont="1" applyFill="1" applyBorder="1" applyAlignment="1" applyProtection="1">
      <alignment horizontal="left" vertical="center" wrapText="1"/>
    </xf>
    <xf numFmtId="0" fontId="2" fillId="0" borderId="0" xfId="0" applyFont="1" applyFill="1" applyAlignment="1">
      <alignment horizontal="center" wrapText="1"/>
    </xf>
    <xf numFmtId="0" fontId="1" fillId="0" borderId="0" xfId="0" applyFont="1" applyFill="1" applyAlignment="1">
      <alignment horizontal="center" wrapText="1"/>
    </xf>
    <xf numFmtId="49" fontId="2"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1" applyFont="1" applyFill="1" applyBorder="1" applyAlignment="1" applyProtection="1">
      <alignment horizontal="center" vertical="center"/>
      <protection hidden="1"/>
    </xf>
    <xf numFmtId="0" fontId="2" fillId="0" borderId="1" xfId="1" applyNumberFormat="1" applyFont="1" applyFill="1" applyBorder="1" applyAlignment="1" applyProtection="1">
      <alignment horizontal="center" vertical="center"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L62"/>
  <sheetViews>
    <sheetView showGridLines="0" tabSelected="1" topLeftCell="B1" zoomScale="80" zoomScaleNormal="80" workbookViewId="0">
      <selection activeCell="G12" sqref="G12"/>
    </sheetView>
  </sheetViews>
  <sheetFormatPr defaultRowHeight="12.75" customHeight="1" outlineLevelRow="1" x14ac:dyDescent="0.2"/>
  <cols>
    <col min="1" max="1" width="10.28515625" style="12" customWidth="1"/>
    <col min="2" max="2" width="32.5703125" style="12" customWidth="1"/>
    <col min="3" max="3" width="10.28515625" style="12" customWidth="1"/>
    <col min="4" max="4" width="13.5703125" style="12" customWidth="1"/>
    <col min="5" max="5" width="24.28515625" style="12" customWidth="1"/>
    <col min="6" max="6" width="19.42578125" style="12" customWidth="1"/>
    <col min="7" max="7" width="21.7109375" style="12" customWidth="1"/>
    <col min="8" max="8" width="17.7109375" style="12" customWidth="1"/>
    <col min="9" max="9" width="18.7109375" style="12" customWidth="1"/>
    <col min="10" max="10" width="73.140625" style="13" customWidth="1"/>
    <col min="11" max="11" width="70.140625" style="13" customWidth="1"/>
    <col min="12" max="12" width="18.85546875" style="12" customWidth="1"/>
    <col min="13" max="13" width="13.140625" style="12" customWidth="1"/>
    <col min="14" max="16" width="9.140625" style="12" customWidth="1"/>
    <col min="17" max="16384" width="9.140625" style="12"/>
  </cols>
  <sheetData>
    <row r="1" spans="1:11" s="2" customFormat="1" ht="15.75" x14ac:dyDescent="0.25">
      <c r="A1" s="1"/>
      <c r="C1" s="3"/>
      <c r="D1" s="3"/>
      <c r="G1" s="3"/>
      <c r="H1" s="4"/>
      <c r="I1" s="4"/>
      <c r="J1" s="4"/>
    </row>
    <row r="2" spans="1:11" s="2" customFormat="1" ht="45" customHeight="1" x14ac:dyDescent="0.25">
      <c r="A2" s="38" t="s">
        <v>82</v>
      </c>
      <c r="B2" s="39"/>
      <c r="C2" s="39"/>
      <c r="D2" s="39"/>
      <c r="E2" s="39"/>
      <c r="F2" s="39"/>
      <c r="G2" s="39"/>
      <c r="H2" s="39"/>
      <c r="I2" s="39"/>
      <c r="J2" s="39"/>
      <c r="K2" s="39"/>
    </row>
    <row r="3" spans="1:11" s="2" customFormat="1" ht="15.75" x14ac:dyDescent="0.25">
      <c r="A3" s="5"/>
      <c r="B3" s="6"/>
      <c r="C3" s="11"/>
      <c r="D3" s="11"/>
      <c r="E3" s="6"/>
      <c r="F3" s="6"/>
      <c r="G3" s="7"/>
      <c r="H3" s="8"/>
      <c r="I3" s="9"/>
      <c r="J3" s="9"/>
      <c r="K3" s="10"/>
    </row>
    <row r="4" spans="1:11" s="2" customFormat="1" ht="65.25" customHeight="1" x14ac:dyDescent="0.25">
      <c r="A4" s="40" t="s">
        <v>71</v>
      </c>
      <c r="B4" s="40" t="s">
        <v>72</v>
      </c>
      <c r="C4" s="40" t="s">
        <v>73</v>
      </c>
      <c r="D4" s="40" t="s">
        <v>74</v>
      </c>
      <c r="E4" s="40" t="s">
        <v>83</v>
      </c>
      <c r="F4" s="41" t="s">
        <v>75</v>
      </c>
      <c r="G4" s="42" t="s">
        <v>81</v>
      </c>
      <c r="H4" s="43" t="s">
        <v>76</v>
      </c>
      <c r="I4" s="43"/>
      <c r="J4" s="44" t="s">
        <v>77</v>
      </c>
      <c r="K4" s="44"/>
    </row>
    <row r="5" spans="1:11" s="2" customFormat="1" ht="127.5" customHeight="1" x14ac:dyDescent="0.25">
      <c r="A5" s="40"/>
      <c r="B5" s="40"/>
      <c r="C5" s="40"/>
      <c r="D5" s="40"/>
      <c r="E5" s="40"/>
      <c r="F5" s="41"/>
      <c r="G5" s="42"/>
      <c r="H5" s="14" t="s">
        <v>78</v>
      </c>
      <c r="I5" s="14" t="s">
        <v>79</v>
      </c>
      <c r="J5" s="15" t="s">
        <v>80</v>
      </c>
      <c r="K5" s="15" t="s">
        <v>79</v>
      </c>
    </row>
    <row r="6" spans="1:11" s="21" customFormat="1" ht="15.75" x14ac:dyDescent="0.25">
      <c r="A6" s="16"/>
      <c r="B6" s="17"/>
      <c r="C6" s="16"/>
      <c r="D6" s="16"/>
      <c r="E6" s="18">
        <f>E7+E16+E21+E30+E35+E38+E44+E47+E49+E54+E59+E61</f>
        <v>40670288835.370003</v>
      </c>
      <c r="F6" s="18">
        <v>41718741438.300003</v>
      </c>
      <c r="G6" s="18">
        <v>40273903750.150002</v>
      </c>
      <c r="H6" s="19">
        <f>G6/E6</f>
        <v>0.99025369387405793</v>
      </c>
      <c r="I6" s="19">
        <f>G6/F6</f>
        <v>0.96536717939377803</v>
      </c>
      <c r="J6" s="20"/>
      <c r="K6" s="20"/>
    </row>
    <row r="7" spans="1:11" s="27" customFormat="1" ht="31.5" x14ac:dyDescent="0.2">
      <c r="A7" s="22" t="s">
        <v>84</v>
      </c>
      <c r="B7" s="23" t="s">
        <v>0</v>
      </c>
      <c r="C7" s="22" t="s">
        <v>56</v>
      </c>
      <c r="D7" s="22" t="s">
        <v>68</v>
      </c>
      <c r="E7" s="24">
        <f>E8+E9+E10+E11+E12+E13+E14+E15</f>
        <v>2848239460.7000003</v>
      </c>
      <c r="F7" s="24">
        <v>2680647704.0700002</v>
      </c>
      <c r="G7" s="24">
        <v>2483140030.9499998</v>
      </c>
      <c r="H7" s="25">
        <f t="shared" ref="H7:H62" si="0">G7/E7</f>
        <v>0.87181575327930061</v>
      </c>
      <c r="I7" s="25">
        <f t="shared" ref="I7:I62" si="1">G7/F7</f>
        <v>0.92632091385222814</v>
      </c>
      <c r="J7" s="26"/>
      <c r="K7" s="26"/>
    </row>
    <row r="8" spans="1:11" s="27" customFormat="1" ht="63" outlineLevel="1" x14ac:dyDescent="0.2">
      <c r="A8" s="28" t="s">
        <v>85</v>
      </c>
      <c r="B8" s="29" t="s">
        <v>1</v>
      </c>
      <c r="C8" s="28" t="s">
        <v>56</v>
      </c>
      <c r="D8" s="28" t="s">
        <v>69</v>
      </c>
      <c r="E8" s="30">
        <v>7735933.3899999997</v>
      </c>
      <c r="F8" s="30">
        <v>12317612.35</v>
      </c>
      <c r="G8" s="30">
        <v>12007317.779999999</v>
      </c>
      <c r="H8" s="31">
        <f t="shared" si="0"/>
        <v>1.5521485481663384</v>
      </c>
      <c r="I8" s="32">
        <f t="shared" si="1"/>
        <v>0.97480887032461283</v>
      </c>
      <c r="J8" s="33" t="s">
        <v>145</v>
      </c>
      <c r="K8" s="34"/>
    </row>
    <row r="9" spans="1:11" s="27" customFormat="1" ht="94.5" outlineLevel="1" x14ac:dyDescent="0.2">
      <c r="A9" s="28" t="s">
        <v>86</v>
      </c>
      <c r="B9" s="29" t="s">
        <v>2</v>
      </c>
      <c r="C9" s="28" t="s">
        <v>56</v>
      </c>
      <c r="D9" s="28" t="s">
        <v>57</v>
      </c>
      <c r="E9" s="30">
        <v>77876214.849999994</v>
      </c>
      <c r="F9" s="30">
        <v>87741251.799999997</v>
      </c>
      <c r="G9" s="30">
        <v>84658595.159999996</v>
      </c>
      <c r="H9" s="31">
        <f t="shared" si="0"/>
        <v>1.0870918074673219</v>
      </c>
      <c r="I9" s="32">
        <f t="shared" si="1"/>
        <v>0.96486650718151712</v>
      </c>
      <c r="J9" s="33" t="s">
        <v>145</v>
      </c>
      <c r="K9" s="34"/>
    </row>
    <row r="10" spans="1:11" s="27" customFormat="1" ht="126" outlineLevel="1" x14ac:dyDescent="0.2">
      <c r="A10" s="28" t="s">
        <v>87</v>
      </c>
      <c r="B10" s="29" t="s">
        <v>3</v>
      </c>
      <c r="C10" s="28" t="s">
        <v>56</v>
      </c>
      <c r="D10" s="28" t="s">
        <v>58</v>
      </c>
      <c r="E10" s="30">
        <v>630025178.87</v>
      </c>
      <c r="F10" s="30">
        <v>802195239</v>
      </c>
      <c r="G10" s="30">
        <v>800368519.70000005</v>
      </c>
      <c r="H10" s="31">
        <f t="shared" si="0"/>
        <v>1.2703754493360477</v>
      </c>
      <c r="I10" s="32">
        <f t="shared" si="1"/>
        <v>0.99772284948701873</v>
      </c>
      <c r="J10" s="33" t="s">
        <v>145</v>
      </c>
      <c r="K10" s="34"/>
    </row>
    <row r="11" spans="1:11" s="27" customFormat="1" ht="15.75" outlineLevel="1" x14ac:dyDescent="0.2">
      <c r="A11" s="28" t="s">
        <v>88</v>
      </c>
      <c r="B11" s="29" t="s">
        <v>4</v>
      </c>
      <c r="C11" s="28" t="s">
        <v>56</v>
      </c>
      <c r="D11" s="28" t="s">
        <v>59</v>
      </c>
      <c r="E11" s="30">
        <v>9100</v>
      </c>
      <c r="F11" s="30">
        <v>9100</v>
      </c>
      <c r="G11" s="30">
        <v>9100</v>
      </c>
      <c r="H11" s="32">
        <f t="shared" si="0"/>
        <v>1</v>
      </c>
      <c r="I11" s="32">
        <f t="shared" si="1"/>
        <v>1</v>
      </c>
      <c r="J11" s="34"/>
      <c r="K11" s="34"/>
    </row>
    <row r="12" spans="1:11" s="27" customFormat="1" ht="78.75" outlineLevel="1" x14ac:dyDescent="0.2">
      <c r="A12" s="28" t="s">
        <v>89</v>
      </c>
      <c r="B12" s="29" t="s">
        <v>5</v>
      </c>
      <c r="C12" s="28" t="s">
        <v>56</v>
      </c>
      <c r="D12" s="28" t="s">
        <v>60</v>
      </c>
      <c r="E12" s="30">
        <v>196785281.56999999</v>
      </c>
      <c r="F12" s="30">
        <v>246034356.94</v>
      </c>
      <c r="G12" s="30">
        <v>241403071.44999999</v>
      </c>
      <c r="H12" s="31">
        <f t="shared" si="0"/>
        <v>1.2267333691017368</v>
      </c>
      <c r="I12" s="32">
        <f t="shared" si="1"/>
        <v>0.98117626518669732</v>
      </c>
      <c r="J12" s="33" t="s">
        <v>145</v>
      </c>
      <c r="K12" s="34"/>
    </row>
    <row r="13" spans="1:11" s="27" customFormat="1" ht="47.25" outlineLevel="1" x14ac:dyDescent="0.2">
      <c r="A13" s="28" t="s">
        <v>90</v>
      </c>
      <c r="B13" s="29" t="s">
        <v>6</v>
      </c>
      <c r="C13" s="28" t="s">
        <v>56</v>
      </c>
      <c r="D13" s="28" t="s">
        <v>61</v>
      </c>
      <c r="E13" s="30">
        <v>5168873.58</v>
      </c>
      <c r="F13" s="30">
        <v>10983421.73</v>
      </c>
      <c r="G13" s="30">
        <v>10983078.140000001</v>
      </c>
      <c r="H13" s="31">
        <f t="shared" si="0"/>
        <v>2.1248494415682733</v>
      </c>
      <c r="I13" s="32">
        <f t="shared" si="1"/>
        <v>0.99996871739896309</v>
      </c>
      <c r="J13" s="33" t="s">
        <v>140</v>
      </c>
      <c r="K13" s="34"/>
    </row>
    <row r="14" spans="1:11" s="27" customFormat="1" ht="63" outlineLevel="1" x14ac:dyDescent="0.2">
      <c r="A14" s="28" t="s">
        <v>91</v>
      </c>
      <c r="B14" s="29" t="s">
        <v>7</v>
      </c>
      <c r="C14" s="28" t="s">
        <v>56</v>
      </c>
      <c r="D14" s="28" t="s">
        <v>65</v>
      </c>
      <c r="E14" s="30">
        <v>85000000</v>
      </c>
      <c r="F14" s="30">
        <v>61625185.740000002</v>
      </c>
      <c r="G14" s="30">
        <v>0</v>
      </c>
      <c r="H14" s="32">
        <f t="shared" si="0"/>
        <v>0</v>
      </c>
      <c r="I14" s="32">
        <f t="shared" si="1"/>
        <v>0</v>
      </c>
      <c r="J14" s="33" t="s">
        <v>167</v>
      </c>
      <c r="K14" s="33" t="s">
        <v>167</v>
      </c>
    </row>
    <row r="15" spans="1:11" s="27" customFormat="1" ht="330.75" outlineLevel="1" x14ac:dyDescent="0.2">
      <c r="A15" s="28" t="s">
        <v>92</v>
      </c>
      <c r="B15" s="29" t="s">
        <v>8</v>
      </c>
      <c r="C15" s="28" t="s">
        <v>56</v>
      </c>
      <c r="D15" s="28" t="s">
        <v>67</v>
      </c>
      <c r="E15" s="30">
        <v>1845638878.4400001</v>
      </c>
      <c r="F15" s="30">
        <v>1459741536.51</v>
      </c>
      <c r="G15" s="30">
        <v>1333710348.72</v>
      </c>
      <c r="H15" s="31">
        <f t="shared" si="0"/>
        <v>0.72262800935755089</v>
      </c>
      <c r="I15" s="31">
        <f t="shared" si="1"/>
        <v>0.91366198423638778</v>
      </c>
      <c r="J15" s="33" t="s">
        <v>168</v>
      </c>
      <c r="K15" s="33" t="s">
        <v>169</v>
      </c>
    </row>
    <row r="16" spans="1:11" s="27" customFormat="1" ht="63" x14ac:dyDescent="0.2">
      <c r="A16" s="22" t="s">
        <v>93</v>
      </c>
      <c r="B16" s="23" t="s">
        <v>9</v>
      </c>
      <c r="C16" s="22" t="s">
        <v>57</v>
      </c>
      <c r="D16" s="22" t="s">
        <v>68</v>
      </c>
      <c r="E16" s="24">
        <f>E17+E18+E19+E20</f>
        <v>287712083.02999997</v>
      </c>
      <c r="F16" s="24">
        <v>401687072.82999998</v>
      </c>
      <c r="G16" s="24">
        <v>399113421.45999998</v>
      </c>
      <c r="H16" s="25">
        <f t="shared" si="0"/>
        <v>1.387197288542046</v>
      </c>
      <c r="I16" s="25">
        <f t="shared" si="1"/>
        <v>0.99359289470814205</v>
      </c>
      <c r="J16" s="26"/>
      <c r="K16" s="26"/>
    </row>
    <row r="17" spans="1:12" s="27" customFormat="1" ht="66" customHeight="1" outlineLevel="1" x14ac:dyDescent="0.2">
      <c r="A17" s="28" t="s">
        <v>94</v>
      </c>
      <c r="B17" s="29" t="s">
        <v>10</v>
      </c>
      <c r="C17" s="28" t="s">
        <v>57</v>
      </c>
      <c r="D17" s="28" t="s">
        <v>58</v>
      </c>
      <c r="E17" s="30">
        <v>35872800</v>
      </c>
      <c r="F17" s="30">
        <v>41460123.439999998</v>
      </c>
      <c r="G17" s="30">
        <v>41181785.189999998</v>
      </c>
      <c r="H17" s="31">
        <f t="shared" si="0"/>
        <v>1.1479947255302068</v>
      </c>
      <c r="I17" s="32">
        <f t="shared" si="1"/>
        <v>0.993286603441912</v>
      </c>
      <c r="J17" s="33" t="s">
        <v>160</v>
      </c>
      <c r="K17" s="34"/>
    </row>
    <row r="18" spans="1:12" s="27" customFormat="1" ht="15.75" outlineLevel="1" x14ac:dyDescent="0.2">
      <c r="A18" s="28" t="s">
        <v>95</v>
      </c>
      <c r="B18" s="29" t="s">
        <v>11</v>
      </c>
      <c r="C18" s="28" t="s">
        <v>57</v>
      </c>
      <c r="D18" s="28" t="s">
        <v>63</v>
      </c>
      <c r="E18" s="30">
        <v>238839128.15000001</v>
      </c>
      <c r="F18" s="30">
        <v>251198591.18000001</v>
      </c>
      <c r="G18" s="30">
        <v>250469253.28999999</v>
      </c>
      <c r="H18" s="32">
        <f t="shared" si="0"/>
        <v>1.0486943878504522</v>
      </c>
      <c r="I18" s="32">
        <f t="shared" si="1"/>
        <v>0.99709656854931406</v>
      </c>
      <c r="J18" s="34"/>
      <c r="K18" s="34"/>
    </row>
    <row r="19" spans="1:12" s="27" customFormat="1" ht="78.75" outlineLevel="1" x14ac:dyDescent="0.2">
      <c r="A19" s="28" t="s">
        <v>96</v>
      </c>
      <c r="B19" s="29" t="s">
        <v>12</v>
      </c>
      <c r="C19" s="28" t="s">
        <v>57</v>
      </c>
      <c r="D19" s="28" t="s">
        <v>64</v>
      </c>
      <c r="E19" s="30">
        <v>5099289.76</v>
      </c>
      <c r="F19" s="30">
        <v>18789777.850000001</v>
      </c>
      <c r="G19" s="30">
        <v>18458168.219999999</v>
      </c>
      <c r="H19" s="31">
        <f t="shared" si="0"/>
        <v>3.6197527672951848</v>
      </c>
      <c r="I19" s="32">
        <f t="shared" si="1"/>
        <v>0.98235159390136151</v>
      </c>
      <c r="J19" s="33" t="s">
        <v>142</v>
      </c>
      <c r="K19" s="34"/>
    </row>
    <row r="20" spans="1:12" s="27" customFormat="1" ht="94.5" outlineLevel="1" x14ac:dyDescent="0.2">
      <c r="A20" s="28" t="s">
        <v>97</v>
      </c>
      <c r="B20" s="29" t="s">
        <v>13</v>
      </c>
      <c r="C20" s="28" t="s">
        <v>57</v>
      </c>
      <c r="D20" s="28" t="s">
        <v>70</v>
      </c>
      <c r="E20" s="30">
        <v>7900865.1200000001</v>
      </c>
      <c r="F20" s="30">
        <v>90238580.359999999</v>
      </c>
      <c r="G20" s="30">
        <v>89004214.760000005</v>
      </c>
      <c r="H20" s="31">
        <f t="shared" si="0"/>
        <v>11.265122667984491</v>
      </c>
      <c r="I20" s="32">
        <f t="shared" si="1"/>
        <v>0.98632108799722262</v>
      </c>
      <c r="J20" s="33" t="s">
        <v>141</v>
      </c>
      <c r="K20" s="34"/>
    </row>
    <row r="21" spans="1:12" s="27" customFormat="1" ht="31.5" x14ac:dyDescent="0.2">
      <c r="A21" s="22" t="s">
        <v>98</v>
      </c>
      <c r="B21" s="23" t="s">
        <v>14</v>
      </c>
      <c r="C21" s="22" t="s">
        <v>58</v>
      </c>
      <c r="D21" s="22" t="s">
        <v>68</v>
      </c>
      <c r="E21" s="24">
        <f>E22+E23+E24+E25+E26+E27+E28+E29</f>
        <v>4790249393.3400002</v>
      </c>
      <c r="F21" s="24">
        <v>5624321933.6099997</v>
      </c>
      <c r="G21" s="24">
        <v>5484523339.8800001</v>
      </c>
      <c r="H21" s="25">
        <f t="shared" si="0"/>
        <v>1.1449348227057377</v>
      </c>
      <c r="I21" s="25">
        <f t="shared" si="1"/>
        <v>0.97514392039072539</v>
      </c>
      <c r="J21" s="26"/>
      <c r="K21" s="26"/>
    </row>
    <row r="22" spans="1:12" s="27" customFormat="1" ht="78.75" outlineLevel="1" x14ac:dyDescent="0.2">
      <c r="A22" s="28" t="s">
        <v>99</v>
      </c>
      <c r="B22" s="29" t="s">
        <v>15</v>
      </c>
      <c r="C22" s="28" t="s">
        <v>58</v>
      </c>
      <c r="D22" s="28" t="s">
        <v>56</v>
      </c>
      <c r="E22" s="30"/>
      <c r="F22" s="30">
        <v>13363700</v>
      </c>
      <c r="G22" s="30">
        <v>13361830.949999999</v>
      </c>
      <c r="H22" s="31"/>
      <c r="I22" s="32">
        <f t="shared" si="1"/>
        <v>0.99986013978164723</v>
      </c>
      <c r="J22" s="33" t="s">
        <v>143</v>
      </c>
      <c r="K22" s="34"/>
    </row>
    <row r="23" spans="1:12" s="27" customFormat="1" ht="94.5" outlineLevel="1" x14ac:dyDescent="0.2">
      <c r="A23" s="28" t="s">
        <v>100</v>
      </c>
      <c r="B23" s="29" t="s">
        <v>16</v>
      </c>
      <c r="C23" s="28" t="s">
        <v>58</v>
      </c>
      <c r="D23" s="28" t="s">
        <v>59</v>
      </c>
      <c r="E23" s="30">
        <v>82580248.150000006</v>
      </c>
      <c r="F23" s="30">
        <v>109107919.34</v>
      </c>
      <c r="G23" s="30">
        <v>106300813.77</v>
      </c>
      <c r="H23" s="31">
        <f t="shared" si="0"/>
        <v>1.2872426052403427</v>
      </c>
      <c r="I23" s="32">
        <f t="shared" si="1"/>
        <v>0.97427221060597302</v>
      </c>
      <c r="J23" s="33" t="s">
        <v>161</v>
      </c>
      <c r="K23" s="34"/>
    </row>
    <row r="24" spans="1:12" s="27" customFormat="1" ht="15.75" outlineLevel="1" x14ac:dyDescent="0.2">
      <c r="A24" s="28" t="s">
        <v>101</v>
      </c>
      <c r="B24" s="29" t="s">
        <v>17</v>
      </c>
      <c r="C24" s="28" t="s">
        <v>58</v>
      </c>
      <c r="D24" s="28" t="s">
        <v>61</v>
      </c>
      <c r="E24" s="30">
        <v>15050878.470000001</v>
      </c>
      <c r="F24" s="30">
        <v>14881569.890000001</v>
      </c>
      <c r="G24" s="30">
        <v>14471290.26</v>
      </c>
      <c r="H24" s="32">
        <f t="shared" si="0"/>
        <v>0.96149140323235893</v>
      </c>
      <c r="I24" s="32">
        <f t="shared" si="1"/>
        <v>0.9724303529108379</v>
      </c>
      <c r="J24" s="34"/>
      <c r="K24" s="34"/>
    </row>
    <row r="25" spans="1:12" s="27" customFormat="1" ht="31.5" outlineLevel="1" x14ac:dyDescent="0.2">
      <c r="A25" s="28" t="s">
        <v>102</v>
      </c>
      <c r="B25" s="29" t="s">
        <v>18</v>
      </c>
      <c r="C25" s="28" t="s">
        <v>58</v>
      </c>
      <c r="D25" s="28" t="s">
        <v>62</v>
      </c>
      <c r="E25" s="30">
        <v>763021921.89999998</v>
      </c>
      <c r="F25" s="30">
        <v>1088826583.55</v>
      </c>
      <c r="G25" s="30">
        <v>1050096355.51</v>
      </c>
      <c r="H25" s="31">
        <f t="shared" si="0"/>
        <v>1.3762335332321205</v>
      </c>
      <c r="I25" s="32">
        <f t="shared" si="1"/>
        <v>0.96442938790700328</v>
      </c>
      <c r="J25" s="33" t="s">
        <v>144</v>
      </c>
      <c r="K25" s="34"/>
    </row>
    <row r="26" spans="1:12" s="27" customFormat="1" ht="58.5" customHeight="1" outlineLevel="1" x14ac:dyDescent="0.2">
      <c r="A26" s="28" t="s">
        <v>103</v>
      </c>
      <c r="B26" s="29" t="s">
        <v>19</v>
      </c>
      <c r="C26" s="28" t="s">
        <v>58</v>
      </c>
      <c r="D26" s="28" t="s">
        <v>63</v>
      </c>
      <c r="E26" s="30">
        <v>3133034496.1100001</v>
      </c>
      <c r="F26" s="30">
        <v>3522197230.9499998</v>
      </c>
      <c r="G26" s="30">
        <v>3439362692.3200002</v>
      </c>
      <c r="H26" s="31">
        <f t="shared" si="0"/>
        <v>1.0977736429619078</v>
      </c>
      <c r="I26" s="31">
        <f t="shared" si="1"/>
        <v>0.97648214077788664</v>
      </c>
      <c r="J26" s="33" t="s">
        <v>170</v>
      </c>
      <c r="K26" s="34"/>
      <c r="L26" s="35"/>
    </row>
    <row r="27" spans="1:12" s="27" customFormat="1" ht="47.25" outlineLevel="1" x14ac:dyDescent="0.2">
      <c r="A27" s="28" t="s">
        <v>104</v>
      </c>
      <c r="B27" s="29" t="s">
        <v>20</v>
      </c>
      <c r="C27" s="28" t="s">
        <v>58</v>
      </c>
      <c r="D27" s="28" t="s">
        <v>64</v>
      </c>
      <c r="E27" s="30">
        <v>271910866.38999999</v>
      </c>
      <c r="F27" s="30">
        <v>289922354.25</v>
      </c>
      <c r="G27" s="30">
        <v>289649319.62</v>
      </c>
      <c r="H27" s="31">
        <f t="shared" si="0"/>
        <v>1.0652362793201426</v>
      </c>
      <c r="I27" s="31">
        <f t="shared" si="1"/>
        <v>0.99905824912774899</v>
      </c>
      <c r="J27" s="33" t="s">
        <v>145</v>
      </c>
      <c r="K27" s="34"/>
    </row>
    <row r="28" spans="1:12" s="27" customFormat="1" ht="94.5" outlineLevel="1" x14ac:dyDescent="0.2">
      <c r="A28" s="28" t="s">
        <v>105</v>
      </c>
      <c r="B28" s="29" t="s">
        <v>21</v>
      </c>
      <c r="C28" s="28" t="s">
        <v>58</v>
      </c>
      <c r="D28" s="28" t="s">
        <v>65</v>
      </c>
      <c r="E28" s="30"/>
      <c r="F28" s="30">
        <v>41473770.329999998</v>
      </c>
      <c r="G28" s="30">
        <v>41473770.329999998</v>
      </c>
      <c r="H28" s="31"/>
      <c r="I28" s="31">
        <f t="shared" si="1"/>
        <v>1</v>
      </c>
      <c r="J28" s="33" t="s">
        <v>171</v>
      </c>
      <c r="K28" s="34"/>
    </row>
    <row r="29" spans="1:12" s="27" customFormat="1" ht="31.5" outlineLevel="1" x14ac:dyDescent="0.2">
      <c r="A29" s="28" t="s">
        <v>106</v>
      </c>
      <c r="B29" s="29" t="s">
        <v>22</v>
      </c>
      <c r="C29" s="28" t="s">
        <v>58</v>
      </c>
      <c r="D29" s="28" t="s">
        <v>66</v>
      </c>
      <c r="E29" s="30">
        <v>524650982.31999999</v>
      </c>
      <c r="F29" s="30">
        <v>544548805.29999995</v>
      </c>
      <c r="G29" s="30">
        <v>529807267.12</v>
      </c>
      <c r="H29" s="31">
        <f t="shared" si="0"/>
        <v>1.0098280284870504</v>
      </c>
      <c r="I29" s="31">
        <f t="shared" si="1"/>
        <v>0.97292889445992148</v>
      </c>
      <c r="J29" s="34"/>
      <c r="K29" s="34"/>
    </row>
    <row r="30" spans="1:12" s="27" customFormat="1" ht="47.25" x14ac:dyDescent="0.2">
      <c r="A30" s="22" t="s">
        <v>107</v>
      </c>
      <c r="B30" s="23" t="s">
        <v>23</v>
      </c>
      <c r="C30" s="22" t="s">
        <v>59</v>
      </c>
      <c r="D30" s="22" t="s">
        <v>68</v>
      </c>
      <c r="E30" s="24">
        <f>E31+E32+E33+E34</f>
        <v>3998214536.8400002</v>
      </c>
      <c r="F30" s="24">
        <v>5306816017.1599998</v>
      </c>
      <c r="G30" s="24">
        <v>5159930780.6300001</v>
      </c>
      <c r="H30" s="36">
        <f t="shared" si="0"/>
        <v>1.2905587564363581</v>
      </c>
      <c r="I30" s="36">
        <f t="shared" si="1"/>
        <v>0.97232140024168257</v>
      </c>
      <c r="J30" s="26"/>
      <c r="K30" s="26"/>
    </row>
    <row r="31" spans="1:12" s="27" customFormat="1" ht="94.5" outlineLevel="1" x14ac:dyDescent="0.2">
      <c r="A31" s="28" t="s">
        <v>108</v>
      </c>
      <c r="B31" s="29" t="s">
        <v>24</v>
      </c>
      <c r="C31" s="28" t="s">
        <v>59</v>
      </c>
      <c r="D31" s="28" t="s">
        <v>56</v>
      </c>
      <c r="E31" s="30">
        <v>139169072.77000001</v>
      </c>
      <c r="F31" s="30">
        <v>2362308310.6999998</v>
      </c>
      <c r="G31" s="30">
        <v>2353253323.52</v>
      </c>
      <c r="H31" s="31">
        <f t="shared" si="0"/>
        <v>16.909312368626193</v>
      </c>
      <c r="I31" s="31">
        <f t="shared" si="1"/>
        <v>0.99616689018152904</v>
      </c>
      <c r="J31" s="33" t="s">
        <v>154</v>
      </c>
      <c r="K31" s="34"/>
      <c r="L31" s="35"/>
    </row>
    <row r="32" spans="1:12" s="27" customFormat="1" ht="53.25" customHeight="1" outlineLevel="1" x14ac:dyDescent="0.2">
      <c r="A32" s="28" t="s">
        <v>109</v>
      </c>
      <c r="B32" s="29" t="s">
        <v>25</v>
      </c>
      <c r="C32" s="28" t="s">
        <v>59</v>
      </c>
      <c r="D32" s="28" t="s">
        <v>69</v>
      </c>
      <c r="E32" s="30">
        <v>2981995107.23</v>
      </c>
      <c r="F32" s="30">
        <v>1830882836.5599999</v>
      </c>
      <c r="G32" s="30">
        <v>1801471054.04</v>
      </c>
      <c r="H32" s="31">
        <f t="shared" si="0"/>
        <v>0.60411603281046333</v>
      </c>
      <c r="I32" s="31">
        <f t="shared" si="1"/>
        <v>0.98393573748538654</v>
      </c>
      <c r="J32" s="33" t="s">
        <v>148</v>
      </c>
      <c r="K32" s="34"/>
      <c r="L32" s="35"/>
    </row>
    <row r="33" spans="1:11" s="27" customFormat="1" ht="105.75" customHeight="1" outlineLevel="1" x14ac:dyDescent="0.2">
      <c r="A33" s="28" t="s">
        <v>110</v>
      </c>
      <c r="B33" s="29" t="s">
        <v>26</v>
      </c>
      <c r="C33" s="28" t="s">
        <v>59</v>
      </c>
      <c r="D33" s="28" t="s">
        <v>57</v>
      </c>
      <c r="E33" s="30">
        <v>675446292.5</v>
      </c>
      <c r="F33" s="30">
        <v>887850156.49000001</v>
      </c>
      <c r="G33" s="30">
        <v>780390435.95000005</v>
      </c>
      <c r="H33" s="31">
        <f t="shared" si="0"/>
        <v>1.1553700784433576</v>
      </c>
      <c r="I33" s="31">
        <f t="shared" si="1"/>
        <v>0.87896637765450425</v>
      </c>
      <c r="J33" s="33" t="s">
        <v>149</v>
      </c>
      <c r="K33" s="33" t="s">
        <v>156</v>
      </c>
    </row>
    <row r="34" spans="1:11" s="27" customFormat="1" ht="47.25" outlineLevel="1" x14ac:dyDescent="0.2">
      <c r="A34" s="28" t="s">
        <v>111</v>
      </c>
      <c r="B34" s="29" t="s">
        <v>27</v>
      </c>
      <c r="C34" s="28" t="s">
        <v>59</v>
      </c>
      <c r="D34" s="28" t="s">
        <v>59</v>
      </c>
      <c r="E34" s="30">
        <v>201604064.34</v>
      </c>
      <c r="F34" s="30">
        <v>225774713.41</v>
      </c>
      <c r="G34" s="30">
        <v>224815967.12</v>
      </c>
      <c r="H34" s="31">
        <f t="shared" si="0"/>
        <v>1.1151360854553694</v>
      </c>
      <c r="I34" s="31">
        <f t="shared" si="1"/>
        <v>0.99575352671023465</v>
      </c>
      <c r="J34" s="33" t="s">
        <v>145</v>
      </c>
      <c r="K34" s="34"/>
    </row>
    <row r="35" spans="1:11" s="27" customFormat="1" ht="31.5" x14ac:dyDescent="0.2">
      <c r="A35" s="22" t="s">
        <v>112</v>
      </c>
      <c r="B35" s="23" t="s">
        <v>28</v>
      </c>
      <c r="C35" s="22" t="s">
        <v>60</v>
      </c>
      <c r="D35" s="22" t="s">
        <v>68</v>
      </c>
      <c r="E35" s="24">
        <f>E36+E37</f>
        <v>1125325588.0300002</v>
      </c>
      <c r="F35" s="24">
        <v>1463763700.01</v>
      </c>
      <c r="G35" s="24">
        <v>1463222651.53</v>
      </c>
      <c r="H35" s="36">
        <f t="shared" si="0"/>
        <v>1.3002660448622019</v>
      </c>
      <c r="I35" s="36">
        <f t="shared" si="1"/>
        <v>0.99963037170549018</v>
      </c>
      <c r="J35" s="26"/>
      <c r="K35" s="26"/>
    </row>
    <row r="36" spans="1:11" s="27" customFormat="1" ht="84.75" customHeight="1" outlineLevel="1" x14ac:dyDescent="0.2">
      <c r="A36" s="28" t="s">
        <v>113</v>
      </c>
      <c r="B36" s="29" t="s">
        <v>29</v>
      </c>
      <c r="C36" s="28" t="s">
        <v>60</v>
      </c>
      <c r="D36" s="28" t="s">
        <v>57</v>
      </c>
      <c r="E36" s="30">
        <v>603666.9</v>
      </c>
      <c r="F36" s="30">
        <v>603666.9</v>
      </c>
      <c r="G36" s="30">
        <v>353550</v>
      </c>
      <c r="H36" s="31">
        <f t="shared" si="0"/>
        <v>0.585670673677818</v>
      </c>
      <c r="I36" s="31">
        <f t="shared" si="1"/>
        <v>0.585670673677818</v>
      </c>
      <c r="J36" s="33" t="s">
        <v>150</v>
      </c>
      <c r="K36" s="33" t="s">
        <v>150</v>
      </c>
    </row>
    <row r="37" spans="1:11" s="27" customFormat="1" ht="47.25" outlineLevel="1" x14ac:dyDescent="0.2">
      <c r="A37" s="28" t="s">
        <v>114</v>
      </c>
      <c r="B37" s="29" t="s">
        <v>30</v>
      </c>
      <c r="C37" s="28" t="s">
        <v>60</v>
      </c>
      <c r="D37" s="28" t="s">
        <v>59</v>
      </c>
      <c r="E37" s="30">
        <v>1124721921.1300001</v>
      </c>
      <c r="F37" s="30">
        <v>1463160033.1099999</v>
      </c>
      <c r="G37" s="30">
        <v>1462869101.53</v>
      </c>
      <c r="H37" s="31">
        <f t="shared" si="0"/>
        <v>1.3006495863975567</v>
      </c>
      <c r="I37" s="31">
        <f t="shared" si="1"/>
        <v>0.9998011621603814</v>
      </c>
      <c r="J37" s="33" t="s">
        <v>165</v>
      </c>
      <c r="K37" s="34"/>
    </row>
    <row r="38" spans="1:11" s="27" customFormat="1" ht="15.75" x14ac:dyDescent="0.2">
      <c r="A38" s="22" t="s">
        <v>115</v>
      </c>
      <c r="B38" s="23" t="s">
        <v>31</v>
      </c>
      <c r="C38" s="22" t="s">
        <v>61</v>
      </c>
      <c r="D38" s="22" t="s">
        <v>68</v>
      </c>
      <c r="E38" s="24">
        <f>E39+E40+E41+E42+E43</f>
        <v>23799446376.790005</v>
      </c>
      <c r="F38" s="24">
        <v>21905437221.630001</v>
      </c>
      <c r="G38" s="24">
        <v>21509612957.790001</v>
      </c>
      <c r="H38" s="36">
        <f t="shared" si="0"/>
        <v>0.90378627373310982</v>
      </c>
      <c r="I38" s="36">
        <f t="shared" si="1"/>
        <v>0.98193031895071459</v>
      </c>
      <c r="J38" s="26"/>
      <c r="K38" s="26"/>
    </row>
    <row r="39" spans="1:11" s="27" customFormat="1" ht="15.75" outlineLevel="1" x14ac:dyDescent="0.2">
      <c r="A39" s="28" t="s">
        <v>116</v>
      </c>
      <c r="B39" s="29" t="s">
        <v>32</v>
      </c>
      <c r="C39" s="28" t="s">
        <v>61</v>
      </c>
      <c r="D39" s="28" t="s">
        <v>56</v>
      </c>
      <c r="E39" s="30">
        <v>8315899532.9099998</v>
      </c>
      <c r="F39" s="30">
        <v>8475033857.9799995</v>
      </c>
      <c r="G39" s="30">
        <v>8297973667.6999998</v>
      </c>
      <c r="H39" s="31">
        <f t="shared" si="0"/>
        <v>0.99784438651055618</v>
      </c>
      <c r="I39" s="31">
        <f t="shared" si="1"/>
        <v>0.97910802561416532</v>
      </c>
      <c r="J39" s="34"/>
      <c r="K39" s="34"/>
    </row>
    <row r="40" spans="1:11" s="27" customFormat="1" ht="111" customHeight="1" outlineLevel="1" x14ac:dyDescent="0.2">
      <c r="A40" s="28" t="s">
        <v>117</v>
      </c>
      <c r="B40" s="29" t="s">
        <v>33</v>
      </c>
      <c r="C40" s="28" t="s">
        <v>61</v>
      </c>
      <c r="D40" s="28" t="s">
        <v>69</v>
      </c>
      <c r="E40" s="30">
        <v>13372106026.09</v>
      </c>
      <c r="F40" s="30">
        <v>11153446494.27</v>
      </c>
      <c r="G40" s="30">
        <v>10959937502.030001</v>
      </c>
      <c r="H40" s="31">
        <f t="shared" si="0"/>
        <v>0.81961192056407017</v>
      </c>
      <c r="I40" s="31">
        <f t="shared" si="1"/>
        <v>0.98265029627035794</v>
      </c>
      <c r="J40" s="33" t="s">
        <v>157</v>
      </c>
      <c r="K40" s="34"/>
    </row>
    <row r="41" spans="1:11" s="27" customFormat="1" ht="47.25" outlineLevel="1" x14ac:dyDescent="0.2">
      <c r="A41" s="28" t="s">
        <v>118</v>
      </c>
      <c r="B41" s="29" t="s">
        <v>34</v>
      </c>
      <c r="C41" s="28" t="s">
        <v>61</v>
      </c>
      <c r="D41" s="28" t="s">
        <v>57</v>
      </c>
      <c r="E41" s="30">
        <v>927764832.49000001</v>
      </c>
      <c r="F41" s="30">
        <v>1069270295</v>
      </c>
      <c r="G41" s="30">
        <v>1066321696.8</v>
      </c>
      <c r="H41" s="31">
        <f t="shared" si="0"/>
        <v>1.149344811807677</v>
      </c>
      <c r="I41" s="31">
        <f t="shared" si="1"/>
        <v>0.99724242016841957</v>
      </c>
      <c r="J41" s="33" t="s">
        <v>145</v>
      </c>
      <c r="K41" s="34"/>
    </row>
    <row r="42" spans="1:11" s="27" customFormat="1" ht="15.75" outlineLevel="1" x14ac:dyDescent="0.2">
      <c r="A42" s="28" t="s">
        <v>119</v>
      </c>
      <c r="B42" s="29" t="s">
        <v>35</v>
      </c>
      <c r="C42" s="28" t="s">
        <v>61</v>
      </c>
      <c r="D42" s="28" t="s">
        <v>61</v>
      </c>
      <c r="E42" s="30">
        <v>394141163.49000001</v>
      </c>
      <c r="F42" s="30">
        <v>422768430.06</v>
      </c>
      <c r="G42" s="30">
        <v>410554410.31</v>
      </c>
      <c r="H42" s="31">
        <f t="shared" si="0"/>
        <v>1.0416430668511396</v>
      </c>
      <c r="I42" s="31">
        <f t="shared" si="1"/>
        <v>0.97110943277324047</v>
      </c>
      <c r="J42" s="34"/>
      <c r="K42" s="34"/>
    </row>
    <row r="43" spans="1:11" s="27" customFormat="1" ht="31.5" outlineLevel="1" x14ac:dyDescent="0.2">
      <c r="A43" s="28" t="s">
        <v>120</v>
      </c>
      <c r="B43" s="29" t="s">
        <v>36</v>
      </c>
      <c r="C43" s="28" t="s">
        <v>61</v>
      </c>
      <c r="D43" s="28" t="s">
        <v>63</v>
      </c>
      <c r="E43" s="30">
        <v>789534821.80999994</v>
      </c>
      <c r="F43" s="30">
        <v>784918144.32000005</v>
      </c>
      <c r="G43" s="30">
        <v>774825680.95000005</v>
      </c>
      <c r="H43" s="31">
        <f t="shared" si="0"/>
        <v>0.98136986431291362</v>
      </c>
      <c r="I43" s="31">
        <f t="shared" si="1"/>
        <v>0.98714201800145229</v>
      </c>
      <c r="J43" s="34"/>
      <c r="K43" s="34"/>
    </row>
    <row r="44" spans="1:11" s="27" customFormat="1" ht="31.5" x14ac:dyDescent="0.2">
      <c r="A44" s="22" t="s">
        <v>121</v>
      </c>
      <c r="B44" s="23" t="s">
        <v>37</v>
      </c>
      <c r="C44" s="22" t="s">
        <v>62</v>
      </c>
      <c r="D44" s="22" t="s">
        <v>68</v>
      </c>
      <c r="E44" s="24">
        <f>E45+E46</f>
        <v>1333147390.53</v>
      </c>
      <c r="F44" s="24">
        <v>1573196736.1099999</v>
      </c>
      <c r="G44" s="24">
        <v>1566878501.29</v>
      </c>
      <c r="H44" s="36">
        <f t="shared" si="0"/>
        <v>1.1753227830773303</v>
      </c>
      <c r="I44" s="36">
        <f t="shared" si="1"/>
        <v>0.9959838240984259</v>
      </c>
      <c r="J44" s="26"/>
      <c r="K44" s="26"/>
    </row>
    <row r="45" spans="1:11" s="27" customFormat="1" ht="47.25" outlineLevel="1" x14ac:dyDescent="0.2">
      <c r="A45" s="28" t="s">
        <v>122</v>
      </c>
      <c r="B45" s="29" t="s">
        <v>38</v>
      </c>
      <c r="C45" s="28" t="s">
        <v>62</v>
      </c>
      <c r="D45" s="28" t="s">
        <v>56</v>
      </c>
      <c r="E45" s="30">
        <v>1252314570.8</v>
      </c>
      <c r="F45" s="30">
        <v>1482253303.4300001</v>
      </c>
      <c r="G45" s="30">
        <v>1476426020.27</v>
      </c>
      <c r="H45" s="31">
        <f t="shared" si="0"/>
        <v>1.1789577911936566</v>
      </c>
      <c r="I45" s="31">
        <f t="shared" si="1"/>
        <v>0.99606863203035845</v>
      </c>
      <c r="J45" s="33" t="s">
        <v>145</v>
      </c>
      <c r="K45" s="34"/>
    </row>
    <row r="46" spans="1:11" s="27" customFormat="1" ht="47.25" outlineLevel="1" x14ac:dyDescent="0.2">
      <c r="A46" s="28" t="s">
        <v>123</v>
      </c>
      <c r="B46" s="29" t="s">
        <v>39</v>
      </c>
      <c r="C46" s="28" t="s">
        <v>62</v>
      </c>
      <c r="D46" s="28" t="s">
        <v>58</v>
      </c>
      <c r="E46" s="30">
        <v>80832819.730000004</v>
      </c>
      <c r="F46" s="30">
        <v>90943432.680000007</v>
      </c>
      <c r="G46" s="30">
        <v>90452481.019999996</v>
      </c>
      <c r="H46" s="31">
        <f t="shared" si="0"/>
        <v>1.1190068752040552</v>
      </c>
      <c r="I46" s="31">
        <f t="shared" si="1"/>
        <v>0.99460157104771374</v>
      </c>
      <c r="J46" s="33" t="s">
        <v>145</v>
      </c>
      <c r="K46" s="34"/>
    </row>
    <row r="47" spans="1:11" s="27" customFormat="1" ht="15.75" x14ac:dyDescent="0.2">
      <c r="A47" s="22" t="s">
        <v>124</v>
      </c>
      <c r="B47" s="23" t="s">
        <v>40</v>
      </c>
      <c r="C47" s="22" t="s">
        <v>63</v>
      </c>
      <c r="D47" s="22" t="s">
        <v>68</v>
      </c>
      <c r="E47" s="24">
        <f>E48</f>
        <v>6876581.0199999996</v>
      </c>
      <c r="F47" s="24">
        <v>4353081.0199999996</v>
      </c>
      <c r="G47" s="24">
        <v>4296307.46</v>
      </c>
      <c r="H47" s="36">
        <f t="shared" si="0"/>
        <v>0.6247737716613132</v>
      </c>
      <c r="I47" s="36">
        <f t="shared" si="1"/>
        <v>0.98695784440051626</v>
      </c>
      <c r="J47" s="26"/>
      <c r="K47" s="26"/>
    </row>
    <row r="48" spans="1:11" s="27" customFormat="1" ht="47.25" outlineLevel="1" x14ac:dyDescent="0.2">
      <c r="A48" s="28" t="s">
        <v>125</v>
      </c>
      <c r="B48" s="29" t="s">
        <v>41</v>
      </c>
      <c r="C48" s="28" t="s">
        <v>63</v>
      </c>
      <c r="D48" s="28" t="s">
        <v>63</v>
      </c>
      <c r="E48" s="30">
        <v>6876581.0199999996</v>
      </c>
      <c r="F48" s="30">
        <v>4353081.0199999996</v>
      </c>
      <c r="G48" s="30">
        <v>4296307.46</v>
      </c>
      <c r="H48" s="31">
        <f t="shared" si="0"/>
        <v>0.6247737716613132</v>
      </c>
      <c r="I48" s="31">
        <f t="shared" si="1"/>
        <v>0.98695784440051626</v>
      </c>
      <c r="J48" s="33" t="s">
        <v>155</v>
      </c>
      <c r="K48" s="34"/>
    </row>
    <row r="49" spans="1:12" s="27" customFormat="1" ht="15.75" x14ac:dyDescent="0.2">
      <c r="A49" s="22" t="s">
        <v>126</v>
      </c>
      <c r="B49" s="23" t="s">
        <v>42</v>
      </c>
      <c r="C49" s="22" t="s">
        <v>64</v>
      </c>
      <c r="D49" s="22" t="s">
        <v>68</v>
      </c>
      <c r="E49" s="24">
        <f>E50+E51+E52+E53</f>
        <v>423146566.73000002</v>
      </c>
      <c r="F49" s="24">
        <v>617377574.97000003</v>
      </c>
      <c r="G49" s="24">
        <v>583231931.38</v>
      </c>
      <c r="H49" s="36">
        <f t="shared" si="0"/>
        <v>1.3783213128422869</v>
      </c>
      <c r="I49" s="36">
        <f t="shared" si="1"/>
        <v>0.94469244596119439</v>
      </c>
      <c r="J49" s="26"/>
      <c r="K49" s="26"/>
    </row>
    <row r="50" spans="1:12" s="27" customFormat="1" ht="47.25" outlineLevel="1" x14ac:dyDescent="0.2">
      <c r="A50" s="28" t="s">
        <v>127</v>
      </c>
      <c r="B50" s="29" t="s">
        <v>43</v>
      </c>
      <c r="C50" s="28" t="s">
        <v>64</v>
      </c>
      <c r="D50" s="28" t="s">
        <v>56</v>
      </c>
      <c r="E50" s="30">
        <v>27932484</v>
      </c>
      <c r="F50" s="30">
        <v>32465718</v>
      </c>
      <c r="G50" s="30">
        <v>32227316</v>
      </c>
      <c r="H50" s="31">
        <f t="shared" si="0"/>
        <v>1.1537576106729355</v>
      </c>
      <c r="I50" s="31">
        <f t="shared" si="1"/>
        <v>0.9926568080213104</v>
      </c>
      <c r="J50" s="33" t="s">
        <v>146</v>
      </c>
      <c r="K50" s="34"/>
    </row>
    <row r="51" spans="1:12" s="27" customFormat="1" ht="119.25" customHeight="1" outlineLevel="1" x14ac:dyDescent="0.2">
      <c r="A51" s="28" t="s">
        <v>128</v>
      </c>
      <c r="B51" s="29" t="s">
        <v>44</v>
      </c>
      <c r="C51" s="28" t="s">
        <v>64</v>
      </c>
      <c r="D51" s="28" t="s">
        <v>57</v>
      </c>
      <c r="E51" s="30">
        <v>180672182.72999999</v>
      </c>
      <c r="F51" s="30">
        <v>341017954.48000002</v>
      </c>
      <c r="G51" s="30">
        <v>307128494.24000001</v>
      </c>
      <c r="H51" s="31">
        <f t="shared" si="0"/>
        <v>1.6999213138360032</v>
      </c>
      <c r="I51" s="31">
        <f t="shared" si="1"/>
        <v>0.90062265111033157</v>
      </c>
      <c r="J51" s="33" t="s">
        <v>158</v>
      </c>
      <c r="K51" s="33" t="s">
        <v>159</v>
      </c>
    </row>
    <row r="52" spans="1:12" s="27" customFormat="1" ht="78.75" outlineLevel="1" x14ac:dyDescent="0.2">
      <c r="A52" s="28" t="s">
        <v>129</v>
      </c>
      <c r="B52" s="29" t="s">
        <v>45</v>
      </c>
      <c r="C52" s="28" t="s">
        <v>64</v>
      </c>
      <c r="D52" s="28" t="s">
        <v>58</v>
      </c>
      <c r="E52" s="30">
        <v>214541900</v>
      </c>
      <c r="F52" s="30">
        <v>243664179</v>
      </c>
      <c r="G52" s="30">
        <v>243646397.65000001</v>
      </c>
      <c r="H52" s="31">
        <f t="shared" si="0"/>
        <v>1.1356588044107003</v>
      </c>
      <c r="I52" s="32">
        <f t="shared" si="1"/>
        <v>0.99992702517837062</v>
      </c>
      <c r="J52" s="33" t="s">
        <v>162</v>
      </c>
      <c r="K52" s="34"/>
    </row>
    <row r="53" spans="1:12" s="27" customFormat="1" ht="47.25" outlineLevel="1" x14ac:dyDescent="0.2">
      <c r="A53" s="28" t="s">
        <v>130</v>
      </c>
      <c r="B53" s="29" t="s">
        <v>46</v>
      </c>
      <c r="C53" s="28" t="s">
        <v>64</v>
      </c>
      <c r="D53" s="28" t="s">
        <v>60</v>
      </c>
      <c r="E53" s="30"/>
      <c r="F53" s="30">
        <v>229723.49</v>
      </c>
      <c r="G53" s="30">
        <v>229723.49</v>
      </c>
      <c r="H53" s="31"/>
      <c r="I53" s="32">
        <f t="shared" si="1"/>
        <v>1</v>
      </c>
      <c r="J53" s="33" t="s">
        <v>166</v>
      </c>
      <c r="K53" s="34"/>
    </row>
    <row r="54" spans="1:12" s="27" customFormat="1" ht="31.5" x14ac:dyDescent="0.2">
      <c r="A54" s="22" t="s">
        <v>131</v>
      </c>
      <c r="B54" s="23" t="s">
        <v>47</v>
      </c>
      <c r="C54" s="22" t="s">
        <v>65</v>
      </c>
      <c r="D54" s="22" t="s">
        <v>68</v>
      </c>
      <c r="E54" s="24">
        <f>E55+E56+E57+E58</f>
        <v>1832087514.2200003</v>
      </c>
      <c r="F54" s="24">
        <v>2031425381.1700001</v>
      </c>
      <c r="G54" s="24">
        <v>1580376439.3299999</v>
      </c>
      <c r="H54" s="25">
        <f t="shared" si="0"/>
        <v>0.86260968816374217</v>
      </c>
      <c r="I54" s="25">
        <f t="shared" si="1"/>
        <v>0.77796430721948628</v>
      </c>
      <c r="J54" s="26"/>
      <c r="K54" s="26"/>
    </row>
    <row r="55" spans="1:12" s="27" customFormat="1" ht="189" outlineLevel="1" x14ac:dyDescent="0.2">
      <c r="A55" s="28" t="s">
        <v>132</v>
      </c>
      <c r="B55" s="29" t="s">
        <v>48</v>
      </c>
      <c r="C55" s="28" t="s">
        <v>65</v>
      </c>
      <c r="D55" s="28" t="s">
        <v>56</v>
      </c>
      <c r="E55" s="30">
        <v>1137836867.1600001</v>
      </c>
      <c r="F55" s="30">
        <v>75264911.239999995</v>
      </c>
      <c r="G55" s="30">
        <v>59387787.590000004</v>
      </c>
      <c r="H55" s="31">
        <f t="shared" si="0"/>
        <v>5.2193587063345717E-2</v>
      </c>
      <c r="I55" s="31">
        <f t="shared" si="1"/>
        <v>0.78905012457435808</v>
      </c>
      <c r="J55" s="37" t="s">
        <v>163</v>
      </c>
      <c r="K55" s="33" t="s">
        <v>153</v>
      </c>
      <c r="L55" s="35"/>
    </row>
    <row r="56" spans="1:12" s="27" customFormat="1" ht="63" outlineLevel="1" x14ac:dyDescent="0.2">
      <c r="A56" s="28" t="s">
        <v>133</v>
      </c>
      <c r="B56" s="29" t="s">
        <v>49</v>
      </c>
      <c r="C56" s="28" t="s">
        <v>65</v>
      </c>
      <c r="D56" s="28" t="s">
        <v>69</v>
      </c>
      <c r="E56" s="30">
        <v>603860288.60000002</v>
      </c>
      <c r="F56" s="30">
        <v>699764903.05999994</v>
      </c>
      <c r="G56" s="30">
        <v>264811985.81</v>
      </c>
      <c r="H56" s="31">
        <f t="shared" si="0"/>
        <v>0.43853187700741941</v>
      </c>
      <c r="I56" s="31">
        <f t="shared" si="1"/>
        <v>0.3784299336134242</v>
      </c>
      <c r="J56" s="33" t="s">
        <v>151</v>
      </c>
      <c r="K56" s="33" t="s">
        <v>152</v>
      </c>
    </row>
    <row r="57" spans="1:12" s="27" customFormat="1" ht="189" outlineLevel="1" x14ac:dyDescent="0.2">
      <c r="A57" s="28" t="s">
        <v>134</v>
      </c>
      <c r="B57" s="29" t="s">
        <v>50</v>
      </c>
      <c r="C57" s="28" t="s">
        <v>65</v>
      </c>
      <c r="D57" s="28" t="s">
        <v>57</v>
      </c>
      <c r="E57" s="30">
        <v>61018541.200000003</v>
      </c>
      <c r="F57" s="30">
        <v>1221176205.6099999</v>
      </c>
      <c r="G57" s="30">
        <v>1221053073.98</v>
      </c>
      <c r="H57" s="31">
        <f t="shared" si="0"/>
        <v>20.011181027382541</v>
      </c>
      <c r="I57" s="32">
        <f t="shared" si="1"/>
        <v>0.9998991696452697</v>
      </c>
      <c r="J57" s="37" t="s">
        <v>164</v>
      </c>
      <c r="K57" s="34"/>
    </row>
    <row r="58" spans="1:12" s="27" customFormat="1" ht="47.25" outlineLevel="1" x14ac:dyDescent="0.2">
      <c r="A58" s="28" t="s">
        <v>135</v>
      </c>
      <c r="B58" s="29" t="s">
        <v>51</v>
      </c>
      <c r="C58" s="28" t="s">
        <v>65</v>
      </c>
      <c r="D58" s="28" t="s">
        <v>59</v>
      </c>
      <c r="E58" s="30">
        <v>29371817.260000002</v>
      </c>
      <c r="F58" s="30">
        <v>35219361.259999998</v>
      </c>
      <c r="G58" s="30">
        <v>35123591.950000003</v>
      </c>
      <c r="H58" s="31">
        <f t="shared" si="0"/>
        <v>1.1958263133358471</v>
      </c>
      <c r="I58" s="32">
        <f t="shared" si="1"/>
        <v>0.99728077663609527</v>
      </c>
      <c r="J58" s="33" t="s">
        <v>145</v>
      </c>
      <c r="K58" s="34"/>
    </row>
    <row r="59" spans="1:12" s="27" customFormat="1" ht="31.5" x14ac:dyDescent="0.2">
      <c r="A59" s="22" t="s">
        <v>136</v>
      </c>
      <c r="B59" s="23" t="s">
        <v>52</v>
      </c>
      <c r="C59" s="22" t="s">
        <v>66</v>
      </c>
      <c r="D59" s="22" t="s">
        <v>68</v>
      </c>
      <c r="E59" s="24">
        <f>E60</f>
        <v>3558010</v>
      </c>
      <c r="F59" s="24">
        <v>3482606.6</v>
      </c>
      <c r="G59" s="24">
        <v>3479775.9</v>
      </c>
      <c r="H59" s="25">
        <f t="shared" si="0"/>
        <v>0.97801183807802672</v>
      </c>
      <c r="I59" s="25">
        <f t="shared" si="1"/>
        <v>0.99918718927368932</v>
      </c>
      <c r="J59" s="26"/>
      <c r="K59" s="26"/>
    </row>
    <row r="60" spans="1:12" s="27" customFormat="1" ht="31.5" outlineLevel="1" x14ac:dyDescent="0.2">
      <c r="A60" s="28" t="s">
        <v>137</v>
      </c>
      <c r="B60" s="29" t="s">
        <v>53</v>
      </c>
      <c r="C60" s="28" t="s">
        <v>66</v>
      </c>
      <c r="D60" s="28" t="s">
        <v>69</v>
      </c>
      <c r="E60" s="30">
        <v>3558010</v>
      </c>
      <c r="F60" s="30">
        <v>3482606.6</v>
      </c>
      <c r="G60" s="30">
        <v>3479775.9</v>
      </c>
      <c r="H60" s="32">
        <f t="shared" si="0"/>
        <v>0.97801183807802672</v>
      </c>
      <c r="I60" s="32">
        <f t="shared" si="1"/>
        <v>0.99918718927368932</v>
      </c>
      <c r="J60" s="34"/>
      <c r="K60" s="34"/>
    </row>
    <row r="61" spans="1:12" s="27" customFormat="1" ht="63" x14ac:dyDescent="0.2">
      <c r="A61" s="22" t="s">
        <v>138</v>
      </c>
      <c r="B61" s="23" t="s">
        <v>54</v>
      </c>
      <c r="C61" s="22" t="s">
        <v>67</v>
      </c>
      <c r="D61" s="22" t="s">
        <v>68</v>
      </c>
      <c r="E61" s="24">
        <f>E62</f>
        <v>222285334.13999999</v>
      </c>
      <c r="F61" s="24">
        <v>106232409.12</v>
      </c>
      <c r="G61" s="24">
        <v>36097612.549999997</v>
      </c>
      <c r="H61" s="25">
        <f t="shared" si="0"/>
        <v>0.16239313623482221</v>
      </c>
      <c r="I61" s="25">
        <f t="shared" si="1"/>
        <v>0.33979849321899663</v>
      </c>
      <c r="J61" s="26"/>
      <c r="K61" s="26"/>
    </row>
    <row r="62" spans="1:12" s="27" customFormat="1" ht="110.25" outlineLevel="1" x14ac:dyDescent="0.2">
      <c r="A62" s="28" t="s">
        <v>139</v>
      </c>
      <c r="B62" s="29" t="s">
        <v>55</v>
      </c>
      <c r="C62" s="28" t="s">
        <v>67</v>
      </c>
      <c r="D62" s="28" t="s">
        <v>56</v>
      </c>
      <c r="E62" s="30">
        <v>222285334.13999999</v>
      </c>
      <c r="F62" s="30">
        <v>106232409.12</v>
      </c>
      <c r="G62" s="30">
        <v>36097612.549999997</v>
      </c>
      <c r="H62" s="31">
        <f t="shared" si="0"/>
        <v>0.16239313623482221</v>
      </c>
      <c r="I62" s="31">
        <f t="shared" si="1"/>
        <v>0.33979849321899663</v>
      </c>
      <c r="J62" s="33" t="s">
        <v>147</v>
      </c>
      <c r="K62" s="33" t="s">
        <v>147</v>
      </c>
    </row>
  </sheetData>
  <customSheetViews>
    <customSheetView guid="{8289DF7F-C971-4A64-BCB5-95645F988332}" scale="78" showPageBreaks="1" showGridLines="0" showAutoFilter="1" topLeftCell="A46">
      <selection activeCell="J54" sqref="J54"/>
      <pageMargins left="0.74803149606299213" right="0.74803149606299213" top="0.98425196850393704" bottom="0.98425196850393704" header="0.51181102362204722" footer="0.51181102362204722"/>
      <pageSetup paperSize="9" orientation="landscape" r:id="rId1"/>
      <headerFooter alignWithMargins="0"/>
      <autoFilter ref="A7:P62"/>
    </customSheetView>
    <customSheetView guid="{0BF2A2E2-F1C7-46FF-B10E-C71D919C947D}" scale="78" showPageBreaks="1" showGridLines="0" fitToPage="1" topLeftCell="A53">
      <selection activeCell="J57" sqref="J57"/>
      <pageMargins left="0.74803149606299213" right="0.74803149606299213" top="0.98425196850393704" bottom="0.98425196850393704" header="0.51181102362204722" footer="0.51181102362204722"/>
      <pageSetup paperSize="8" scale="59" fitToHeight="4" orientation="landscape" r:id="rId2"/>
      <headerFooter alignWithMargins="0"/>
    </customSheetView>
  </customSheetViews>
  <mergeCells count="10">
    <mergeCell ref="A2:K2"/>
    <mergeCell ref="A4:A5"/>
    <mergeCell ref="B4:B5"/>
    <mergeCell ref="C4:C5"/>
    <mergeCell ref="D4:D5"/>
    <mergeCell ref="E4:E5"/>
    <mergeCell ref="F4:F5"/>
    <mergeCell ref="G4:G5"/>
    <mergeCell ref="H4:I4"/>
    <mergeCell ref="J4:K4"/>
  </mergeCells>
  <pageMargins left="0.74803149606299213" right="0.74803149606299213" top="0.98425196850393704" bottom="0.98425196850393704" header="0.51181102362204722" footer="0.51181102362204722"/>
  <pageSetup paperSize="8" scale="59" fitToHeight="4"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5</vt:i4>
      </vt:variant>
    </vt:vector>
  </HeadingPairs>
  <TitlesOfParts>
    <vt:vector size="6" baseType="lpstr">
      <vt:lpstr>Бюджет</vt:lpstr>
      <vt:lpstr>Бюджет!APPT</vt:lpstr>
      <vt:lpstr>Бюджет!FIO</vt:lpstr>
      <vt:lpstr>Бюджет!LAST_CELL</vt:lpstr>
      <vt:lpstr>Бюджет!SIGN</vt:lpstr>
      <vt:lpstr>Бюджет!Заголовки_для_печати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Вершинина Мария Игоревна</dc:creator>
  <dc:description>POI HSSF rep:2.56.0.149</dc:description>
  <cp:lastModifiedBy>Вершинина Мария Игоревна</cp:lastModifiedBy>
  <cp:lastPrinted>2024-02-22T04:19:22Z</cp:lastPrinted>
  <dcterms:created xsi:type="dcterms:W3CDTF">2024-02-20T04:27:18Z</dcterms:created>
  <dcterms:modified xsi:type="dcterms:W3CDTF">2024-03-25T07:56:16Z</dcterms:modified>
</cp:coreProperties>
</file>