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000" windowHeight="9435" tabRatio="924"/>
  </bookViews>
  <sheets>
    <sheet name="Лист1" sheetId="1" r:id="rId1"/>
    <sheet name="Лист2-3" sheetId="2" r:id="rId2"/>
    <sheet name="Лист4-5 " sheetId="3" r:id="rId3"/>
    <sheet name="АЦК 2023" sheetId="4" state="hidden" r:id="rId4"/>
    <sheet name="Налоги" sheetId="5" state="hidden" r:id="rId5"/>
    <sheet name="Лист6" sheetId="6" state="hidden" r:id="rId6"/>
    <sheet name="Лист7" sheetId="7" state="hidden" r:id="rId7"/>
    <sheet name="Лист8" sheetId="8" r:id="rId8"/>
    <sheet name="Лист9" sheetId="9" state="hidden" r:id="rId9"/>
    <sheet name="Лист10" sheetId="10" r:id="rId10"/>
    <sheet name="Лист11" sheetId="11" r:id="rId11"/>
    <sheet name="Лист12" sheetId="12" r:id="rId12"/>
    <sheet name="Лист14" sheetId="13" state="hidden" r:id="rId13"/>
    <sheet name="Лист15" sheetId="14" r:id="rId14"/>
    <sheet name="Лист16" sheetId="15" r:id="rId15"/>
    <sheet name="Лист17" sheetId="16" state="hidden" r:id="rId16"/>
    <sheet name="Лист18" sheetId="17" state="hidden" r:id="rId17"/>
    <sheet name="Лист19" sheetId="18" state="hidden" r:id="rId18"/>
    <sheet name="Лист20" sheetId="19" state="hidden" r:id="rId19"/>
    <sheet name="Лист21" sheetId="20" r:id="rId20"/>
    <sheet name="Лист22" sheetId="21" r:id="rId21"/>
    <sheet name="Лист23" sheetId="22" state="hidden" r:id="rId22"/>
    <sheet name="Лист24" sheetId="23" r:id="rId23"/>
    <sheet name="Листы25-26" sheetId="24" state="hidden" r:id="rId24"/>
    <sheet name="Листы27-28" sheetId="25" state="hidden" r:id="rId25"/>
    <sheet name="Листы29-30" sheetId="26" state="hidden" r:id="rId26"/>
    <sheet name="Листы31-32" sheetId="27" state="hidden" r:id="rId27"/>
    <sheet name="Лист33" sheetId="28" r:id="rId28"/>
    <sheet name="Лист13 - не заполняем" sheetId="29" state="hidden" r:id="rId29"/>
    <sheet name="Лист 2-3 по ОУ" sheetId="30" r:id="rId30"/>
  </sheets>
  <externalReferences>
    <externalReference r:id="rId31"/>
  </externalReferences>
  <definedNames>
    <definedName name="_xlnm._FilterDatabase" localSheetId="3" hidden="1">'АЦК 2023'!$A$10:$H$2301</definedName>
    <definedName name="_xlnm._FilterDatabase" localSheetId="2" hidden="1">'Лист4-5 '!$A$14:$FB$68</definedName>
    <definedName name="APPT" localSheetId="3">'АЦК 2023'!$B$18</definedName>
    <definedName name="FIO" localSheetId="3">'АЦК 2023'!$G$18</definedName>
    <definedName name="LAST_CELL" localSheetId="3">'АЦК 2023'!$H$2261</definedName>
    <definedName name="SIGN" localSheetId="3">'АЦК 2023'!$B$18:$G$19</definedName>
    <definedName name="Z_4BE3C8FA_D548_414A_9C22_E6B17FFC182F_.wvu.FilterData" localSheetId="2" hidden="1">'Лист4-5 '!$A$14:$FB$14</definedName>
    <definedName name="Z_5B44D67A_4A8A_4B75_BA10_E8F24D4649E0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5B44D67A_4A8A_4B75_BA10_E8F24D4649E0_.wvu.FilterData" localSheetId="3" hidden="1">'АЦК 2023'!$A$10:$H$2301</definedName>
    <definedName name="Z_5B44D67A_4A8A_4B75_BA10_E8F24D4649E0_.wvu.FilterData" localSheetId="2" hidden="1">'Лист4-5 '!$A$14:$FB$68</definedName>
    <definedName name="Z_5B44D67A_4A8A_4B75_BA10_E8F24D4649E0_.wvu.PrintArea" localSheetId="29" hidden="1">'Лист 2-3 по ОУ'!$A$1:$F$96</definedName>
    <definedName name="Z_5B44D67A_4A8A_4B75_BA10_E8F24D4649E0_.wvu.PrintArea" localSheetId="0" hidden="1">Лист1!$A$1:$CS$67</definedName>
    <definedName name="Z_5B44D67A_4A8A_4B75_BA10_E8F24D4649E0_.wvu.PrintArea" localSheetId="1" hidden="1">'Лист2-3'!$A$1:$EK$69</definedName>
    <definedName name="Z_5B44D67A_4A8A_4B75_BA10_E8F24D4649E0_.wvu.PrintArea" localSheetId="2" hidden="1">'Лист4-5 '!$A$1:$EK$77</definedName>
    <definedName name="Z_5B44D67A_4A8A_4B75_BA10_E8F24D4649E0_.wvu.PrintTitles" localSheetId="29" hidden="1">'Лист 2-3 по ОУ'!$4:$8</definedName>
    <definedName name="Z_5B44D67A_4A8A_4B75_BA10_E8F24D4649E0_.wvu.PrintTitles" localSheetId="1" hidden="1">'Лист2-3'!$14:$18</definedName>
    <definedName name="Z_5B44D67A_4A8A_4B75_BA10_E8F24D4649E0_.wvu.PrintTitles" localSheetId="2" hidden="1">'Лист4-5 '!$3:$14</definedName>
    <definedName name="Z_5B44D67A_4A8A_4B75_BA10_E8F24D4649E0_.wvu.PrintTitles" localSheetId="23" hidden="1">'Листы25-26'!$15:$19</definedName>
    <definedName name="Z_5B44D67A_4A8A_4B75_BA10_E8F24D4649E0_.wvu.PrintTitles" localSheetId="24" hidden="1">'Листы27-28'!$3:$9</definedName>
    <definedName name="Z_5B44D67A_4A8A_4B75_BA10_E8F24D4649E0_.wvu.PrintTitles" localSheetId="25" hidden="1">'Листы29-30'!$3:$12</definedName>
    <definedName name="Z_5B44D67A_4A8A_4B75_BA10_E8F24D4649E0_.wvu.PrintTitles" localSheetId="26" hidden="1">'Листы31-32'!$3:$11</definedName>
    <definedName name="Z_5B44D67A_4A8A_4B75_BA10_E8F24D4649E0_.wvu.Rows" localSheetId="0" hidden="1">Лист1!$64:$65</definedName>
    <definedName name="Z_8245D48B_E30A_4D6B_B502_5465684E3381_.wvu.FilterData" localSheetId="3" hidden="1">'АЦК 2023'!$A$10:$H$2265</definedName>
    <definedName name="Z_82CCC9A0_ECB6_4AF2_A2B1_D7575B63512F_.wvu.FilterData" localSheetId="2" hidden="1">'Лист4-5 '!$A$14:$FB$68</definedName>
    <definedName name="Z_8571FEC0_40BB_4ABA_8D26_02CD2D7275B0_.wvu.FilterData" localSheetId="3" hidden="1">'АЦК 2023'!$A$10:$H$2265</definedName>
    <definedName name="Z_8571FEC0_40BB_4ABA_8D26_02CD2D7275B0_.wvu.FilterData" localSheetId="2" hidden="1">'Лист4-5 '!$A$14:$FB$14</definedName>
    <definedName name="Z_8571FEC0_40BB_4ABA_8D26_02CD2D7275B0_.wvu.PrintArea" localSheetId="2" hidden="1">'Лист4-5 '!$A$1:$EK$77</definedName>
    <definedName name="Z_8571FEC0_40BB_4ABA_8D26_02CD2D7275B0_.wvu.PrintTitles" localSheetId="2" hidden="1">'Лист4-5 '!$3:$14</definedName>
    <definedName name="Z_A45B347B_0EBC_44EE_9B49_FA909AD108E4_.wvu.FilterData" localSheetId="3" hidden="1">'АЦК 2023'!$A$10:$H$2301</definedName>
    <definedName name="Z_A45B347B_0EBC_44EE_9B49_FA909AD108E4_.wvu.FilterData" localSheetId="2" hidden="1">'Лист4-5 '!$A$14:$FB$68</definedName>
    <definedName name="Z_A45B347B_0EBC_44EE_9B49_FA909AD108E4_.wvu.PrintArea" localSheetId="2" hidden="1">'Лист4-5 '!$A$1:$EK$77</definedName>
    <definedName name="Z_A45B347B_0EBC_44EE_9B49_FA909AD108E4_.wvu.PrintTitles" localSheetId="2" hidden="1">'Лист4-5 '!$3:$14</definedName>
    <definedName name="Z_ACF119BA_BAF4_4470_B33B_78DD28BCB13C_.wvu.FilterData" localSheetId="2" hidden="1">'Лист4-5 '!$A$14:$FB$68</definedName>
    <definedName name="Z_B1FA3864_7F05_425E_8ED1_7784AEC0641C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B1FA3864_7F05_425E_8ED1_7784AEC0641C_.wvu.FilterData" localSheetId="3" hidden="1">'АЦК 2023'!$A$10:$H$2301</definedName>
    <definedName name="Z_B1FA3864_7F05_425E_8ED1_7784AEC0641C_.wvu.FilterData" localSheetId="2" hidden="1">'Лист4-5 '!$A$14:$FB$68</definedName>
    <definedName name="Z_B1FA3864_7F05_425E_8ED1_7784AEC0641C_.wvu.PrintArea" localSheetId="29" hidden="1">'Лист 2-3 по ОУ'!$A$1:$F$96</definedName>
    <definedName name="Z_B1FA3864_7F05_425E_8ED1_7784AEC0641C_.wvu.PrintArea" localSheetId="0" hidden="1">Лист1!$A$1:$CS$67</definedName>
    <definedName name="Z_B1FA3864_7F05_425E_8ED1_7784AEC0641C_.wvu.PrintArea" localSheetId="1" hidden="1">'Лист2-3'!$A$1:$EK$69</definedName>
    <definedName name="Z_B1FA3864_7F05_425E_8ED1_7784AEC0641C_.wvu.PrintArea" localSheetId="2" hidden="1">'Лист4-5 '!$A$1:$EK$77</definedName>
    <definedName name="Z_B1FA3864_7F05_425E_8ED1_7784AEC0641C_.wvu.PrintTitles" localSheetId="29" hidden="1">'Лист 2-3 по ОУ'!$4:$8</definedName>
    <definedName name="Z_B1FA3864_7F05_425E_8ED1_7784AEC0641C_.wvu.PrintTitles" localSheetId="1" hidden="1">'Лист2-3'!$14:$18</definedName>
    <definedName name="Z_B1FA3864_7F05_425E_8ED1_7784AEC0641C_.wvu.PrintTitles" localSheetId="2" hidden="1">'Лист4-5 '!$3:$14</definedName>
    <definedName name="Z_B1FA3864_7F05_425E_8ED1_7784AEC0641C_.wvu.PrintTitles" localSheetId="23" hidden="1">'Листы25-26'!$15:$19</definedName>
    <definedName name="Z_B1FA3864_7F05_425E_8ED1_7784AEC0641C_.wvu.PrintTitles" localSheetId="24" hidden="1">'Листы27-28'!$3:$9</definedName>
    <definedName name="Z_B1FA3864_7F05_425E_8ED1_7784AEC0641C_.wvu.PrintTitles" localSheetId="25" hidden="1">'Листы29-30'!$3:$12</definedName>
    <definedName name="Z_B1FA3864_7F05_425E_8ED1_7784AEC0641C_.wvu.PrintTitles" localSheetId="26" hidden="1">'Листы31-32'!$3:$11</definedName>
    <definedName name="Z_B1FA3864_7F05_425E_8ED1_7784AEC0641C_.wvu.Rows" localSheetId="0" hidden="1">Лист1!$64:$65</definedName>
    <definedName name="Z_CF47E490_C0ED_4780_9B5C_F9D87DEF3722_.wvu.Cols" localSheetId="0" hidden="1">Лист1!$EK:$FH,Лист1!$OG:$PD,Лист1!$YC:$YZ,Лист1!$AHY:$AIV,Лист1!$ARU:$ASR,Лист1!$BBQ:$BCN,Лист1!$BLM:$BMJ,Лист1!$BVI:$BWF,Лист1!$CFE:$CGB,Лист1!$CPA:$CPX,Лист1!$CYW:$CZT,Лист1!$DIS:$DJP,Лист1!$DSO:$DTL,Лист1!$ECK:$EDH,Лист1!$EMG:$END,Лист1!$EWC:$EWZ,Лист1!$FFY:$FGV,Лист1!$FPU:$FQR,Лист1!$FZQ:$GAN,Лист1!$GJM:$GKJ,Лист1!$GTI:$GUF,Лист1!$HDE:$HEB,Лист1!$HNA:$HNX,Лист1!$HWW:$HXT,Лист1!$IGS:$IHP,Лист1!$IQO:$IRL,Лист1!$JAK:$JBH,Лист1!$JKG:$JLD,Лист1!$JUC:$JUZ,Лист1!$KDY:$KEV,Лист1!$KNU:$KOR,Лист1!$KXQ:$KYN,Лист1!$LHM:$LIJ,Лист1!$LRI:$LSF,Лист1!$MBE:$MCB,Лист1!$MLA:$MLX,Лист1!$MUW:$MVT,Лист1!$NES:$NFP,Лист1!$NOO:$NPL,Лист1!$NYK:$NZH,Лист1!$OIG:$OJD,Лист1!$OSC:$OSZ,Лист1!$PBY:$PCV,Лист1!$PLU:$PMR,Лист1!$PVQ:$PWN,Лист1!$QFM:$QGJ,Лист1!$QPI:$QQF,Лист1!$QZE:$RAB,Лист1!$RJA:$RJX,Лист1!$RSW:$RTT,Лист1!$SCS:$SDP,Лист1!$SMO:$SNL,Лист1!$SWK:$SXH,Лист1!$TGG:$THD,Лист1!$TQC:$TQZ,Лист1!$TZY:$UAV,Лист1!$UJU:$UKR,Лист1!$UTQ:$UUN,Лист1!$VDM:$VEJ,Лист1!$VNI:$VOF,Лист1!$VXE:$VYB,Лист1!$WHA:$WHX,Лист1!$WQW:$WRT,Лист1!$XAS:$XBP</definedName>
    <definedName name="Z_CF47E490_C0ED_4780_9B5C_F9D87DEF3722_.wvu.FilterData" localSheetId="3" hidden="1">'АЦК 2023'!$A$10:$H$2301</definedName>
    <definedName name="Z_CF47E490_C0ED_4780_9B5C_F9D87DEF3722_.wvu.FilterData" localSheetId="2" hidden="1">'Лист4-5 '!$A$14:$FB$68</definedName>
    <definedName name="Z_CF47E490_C0ED_4780_9B5C_F9D87DEF3722_.wvu.PrintArea" localSheetId="29" hidden="1">'Лист 2-3 по ОУ'!$A$1:$F$96</definedName>
    <definedName name="Z_CF47E490_C0ED_4780_9B5C_F9D87DEF3722_.wvu.PrintArea" localSheetId="0" hidden="1">Лист1!$A$1:$CS$67</definedName>
    <definedName name="Z_CF47E490_C0ED_4780_9B5C_F9D87DEF3722_.wvu.PrintArea" localSheetId="1" hidden="1">'Лист2-3'!$A$1:$EK$69</definedName>
    <definedName name="Z_CF47E490_C0ED_4780_9B5C_F9D87DEF3722_.wvu.PrintArea" localSheetId="2" hidden="1">'Лист4-5 '!$A$1:$EK$77</definedName>
    <definedName name="Z_CF47E490_C0ED_4780_9B5C_F9D87DEF3722_.wvu.PrintTitles" localSheetId="29" hidden="1">'Лист 2-3 по ОУ'!$4:$8</definedName>
    <definedName name="Z_CF47E490_C0ED_4780_9B5C_F9D87DEF3722_.wvu.PrintTitles" localSheetId="1" hidden="1">'Лист2-3'!$14:$18</definedName>
    <definedName name="Z_CF47E490_C0ED_4780_9B5C_F9D87DEF3722_.wvu.PrintTitles" localSheetId="2" hidden="1">'Лист4-5 '!$3:$14</definedName>
    <definedName name="Z_CF47E490_C0ED_4780_9B5C_F9D87DEF3722_.wvu.PrintTitles" localSheetId="23" hidden="1">'Листы25-26'!$15:$19</definedName>
    <definedName name="Z_CF47E490_C0ED_4780_9B5C_F9D87DEF3722_.wvu.PrintTitles" localSheetId="24" hidden="1">'Листы27-28'!$3:$9</definedName>
    <definedName name="Z_CF47E490_C0ED_4780_9B5C_F9D87DEF3722_.wvu.PrintTitles" localSheetId="25" hidden="1">'Листы29-30'!$3:$12</definedName>
    <definedName name="Z_CF47E490_C0ED_4780_9B5C_F9D87DEF3722_.wvu.PrintTitles" localSheetId="26" hidden="1">'Листы31-32'!$3:$11</definedName>
    <definedName name="Z_CF47E490_C0ED_4780_9B5C_F9D87DEF3722_.wvu.Rows" localSheetId="0" hidden="1">Лист1!$64:$65</definedName>
    <definedName name="Z_E06CF934_3481_413A_958E_A1F9FB8C33AF_.wvu.Cols" localSheetId="0" hidden="1">Лист1!$EK:$FH</definedName>
    <definedName name="Z_E06CF934_3481_413A_958E_A1F9FB8C33AF_.wvu.PrintArea" localSheetId="0" hidden="1">Лист1!$A$1:$CS$67</definedName>
    <definedName name="_xlnm.Print_Titles" localSheetId="29">'Лист 2-3 по ОУ'!$4:$8</definedName>
    <definedName name="_xlnm.Print_Titles" localSheetId="1">'Лист2-3'!$14:$18</definedName>
    <definedName name="_xlnm.Print_Titles" localSheetId="2">'Лист4-5 '!$3:$14</definedName>
    <definedName name="_xlnm.Print_Titles" localSheetId="5">Лист6!$15:$19</definedName>
    <definedName name="_xlnm.Print_Titles" localSheetId="23">'Листы25-26'!$15:$19</definedName>
    <definedName name="_xlnm.Print_Titles" localSheetId="24">'Листы27-28'!$3:$9</definedName>
    <definedName name="_xlnm.Print_Titles" localSheetId="25">'Листы29-30'!$3:$12</definedName>
    <definedName name="_xlnm.Print_Titles" localSheetId="26">'Листы31-32'!$3:$11</definedName>
    <definedName name="_xlnm.Print_Area" localSheetId="29">'Лист 2-3 по ОУ'!$A$1:$F$96</definedName>
    <definedName name="_xlnm.Print_Area" localSheetId="0">Лист1!$A$1:$CS$67</definedName>
    <definedName name="_xlnm.Print_Area" localSheetId="1">'Лист2-3'!$A$1:$EK$69</definedName>
    <definedName name="_xlnm.Print_Area" localSheetId="27">Лист33!$A$1:$EK$59</definedName>
    <definedName name="_xlnm.Print_Area" localSheetId="2">'Лист4-5 '!$A$1:$EK$77</definedName>
    <definedName name="_xlnm.Print_Area" localSheetId="4">Налоги!$A$1:$K$46</definedName>
  </definedNames>
  <calcPr calcId="145621"/>
  <customWorkbookViews>
    <customWorkbookView name="Кудашева - Личное представление" guid="{5B44D67A-4A8A-4B75-BA10-E8F24D4649E0}" mergeInterval="0" personalView="1" maximized="1" windowWidth="1916" windowHeight="807" tabRatio="924" activeSheetId="3"/>
    <customWorkbookView name="Гофман - Личное представление" guid="{CF47E490-C0ED-4780-9B5C-F9D87DEF3722}" mergeInterval="0" personalView="1" maximized="1" windowWidth="1916" windowHeight="755" tabRatio="924" activeSheetId="3"/>
    <customWorkbookView name="Глазкова Анна - Личное представление" guid="{B1FA3864-7F05-425E-8ED1-7784AEC0641C}" mergeInterval="0" personalView="1" maximized="1" windowWidth="1916" windowHeight="855" tabRatio="924" activeSheetId="3"/>
  </customWorkbookViews>
</workbook>
</file>

<file path=xl/calcChain.xml><?xml version="1.0" encoding="utf-8"?>
<calcChain xmlns="http://schemas.openxmlformats.org/spreadsheetml/2006/main">
  <c r="BI2" i="1" l="1"/>
  <c r="CF18" i="28" l="1"/>
  <c r="CF41" i="28" s="1"/>
  <c r="AS19" i="28"/>
  <c r="AH34" i="23" l="1"/>
  <c r="AH32" i="23"/>
  <c r="AH31" i="23"/>
  <c r="AH23" i="23"/>
  <c r="AH25" i="23"/>
  <c r="DB22" i="23"/>
  <c r="AH22" i="23" s="1"/>
  <c r="AH49" i="23" s="1"/>
  <c r="DB49" i="23" l="1"/>
  <c r="CZ34" i="1"/>
  <c r="BF12" i="15" l="1"/>
  <c r="BF11" i="15" s="1"/>
  <c r="BF34" i="15" s="1"/>
  <c r="BX11" i="15"/>
  <c r="BX34" i="15" s="1"/>
  <c r="AT49" i="23" l="1"/>
  <c r="CN11" i="15"/>
  <c r="CN34" i="15" s="1"/>
  <c r="BO11" i="15"/>
  <c r="BO34" i="15" s="1"/>
  <c r="BJ31" i="12" l="1"/>
  <c r="BB31" i="12"/>
  <c r="AL30" i="12"/>
  <c r="AD30" i="12" s="1"/>
  <c r="AL28" i="12"/>
  <c r="AD28" i="12" s="1"/>
  <c r="AL26" i="12"/>
  <c r="AL25" i="12"/>
  <c r="AD25" i="12" s="1"/>
  <c r="AL23" i="12"/>
  <c r="AD23" i="12" s="1"/>
  <c r="AL22" i="12"/>
  <c r="AD22" i="12" s="1"/>
  <c r="AL21" i="12"/>
  <c r="AD21" i="12" s="1"/>
  <c r="AL19" i="12"/>
  <c r="AD19" i="12" s="1"/>
  <c r="AL18" i="12"/>
  <c r="AD18" i="12" s="1"/>
  <c r="AL31" i="12" l="1"/>
  <c r="AD26" i="12"/>
  <c r="AD31" i="12" s="1"/>
  <c r="EE40" i="11"/>
  <c r="DP40" i="11"/>
  <c r="DH40" i="11"/>
  <c r="CZ40" i="11"/>
  <c r="CR40" i="11"/>
  <c r="CK40" i="11"/>
  <c r="CD40" i="11"/>
  <c r="AY40" i="11"/>
  <c r="AJ40" i="11"/>
  <c r="AB40" i="11"/>
  <c r="DX39" i="11"/>
  <c r="BN39" i="11"/>
  <c r="BF39" i="11" s="1"/>
  <c r="AR39" i="11"/>
  <c r="DX37" i="11"/>
  <c r="BF37" i="11"/>
  <c r="AR37" i="11"/>
  <c r="DX35" i="11"/>
  <c r="BV35" i="11"/>
  <c r="BN35" i="11"/>
  <c r="BF35" i="11" s="1"/>
  <c r="AR35" i="11"/>
  <c r="DX34" i="11"/>
  <c r="BF34" i="11"/>
  <c r="AR34" i="11"/>
  <c r="BF32" i="11"/>
  <c r="DX31" i="11"/>
  <c r="BN31" i="11"/>
  <c r="BF31" i="11" s="1"/>
  <c r="DX30" i="11"/>
  <c r="BF30" i="11"/>
  <c r="AR30" i="11"/>
  <c r="BF28" i="11"/>
  <c r="AR28" i="11"/>
  <c r="DX27" i="11"/>
  <c r="BV27" i="11"/>
  <c r="BN27" i="11"/>
  <c r="BF27" i="11" s="1"/>
  <c r="AR27" i="11"/>
  <c r="BF40" i="11" l="1"/>
  <c r="BN40" i="11"/>
  <c r="BV40" i="11"/>
  <c r="DX40" i="11"/>
  <c r="AR40" i="11"/>
  <c r="C40" i="1"/>
  <c r="C39" i="1"/>
  <c r="C52" i="30" l="1"/>
  <c r="BL32" i="20" l="1"/>
  <c r="BL33" i="20" s="1"/>
  <c r="DL59" i="20"/>
  <c r="CL59" i="20"/>
  <c r="AL53" i="20"/>
  <c r="AL51" i="20"/>
  <c r="AL50" i="20"/>
  <c r="DL35" i="20"/>
  <c r="DL33" i="20" s="1"/>
  <c r="DL42" i="20"/>
  <c r="DL44" i="20"/>
  <c r="AL44" i="20" s="1"/>
  <c r="AY44" i="20" s="1"/>
  <c r="AL32" i="20"/>
  <c r="BL59" i="20" l="1"/>
  <c r="BL35" i="20"/>
  <c r="AY32" i="20"/>
  <c r="AL42" i="20" l="1"/>
  <c r="AL33" i="20"/>
  <c r="AY33" i="20" s="1"/>
  <c r="AL35" i="20"/>
  <c r="AY35" i="20" s="1"/>
  <c r="CL33" i="20"/>
  <c r="CL35" i="20" s="1"/>
  <c r="DL43" i="21"/>
  <c r="DD43" i="21"/>
  <c r="CU43" i="21"/>
  <c r="CM43" i="21"/>
  <c r="CD43" i="21"/>
  <c r="BV43" i="21"/>
  <c r="BM43" i="21"/>
  <c r="BD43" i="21"/>
  <c r="AU43" i="21"/>
  <c r="AL43" i="21"/>
  <c r="AL41" i="20" l="1"/>
  <c r="AY42" i="20"/>
  <c r="AL26" i="21"/>
  <c r="AL28" i="21" s="1"/>
  <c r="DL18" i="21"/>
  <c r="DL20" i="21" s="1"/>
  <c r="DD18" i="21"/>
  <c r="DD20" i="21" s="1"/>
  <c r="CU18" i="21"/>
  <c r="CU20" i="21" s="1"/>
  <c r="CM18" i="21"/>
  <c r="CM20" i="21" s="1"/>
  <c r="CD18" i="21"/>
  <c r="CD20" i="21" s="1"/>
  <c r="BV18" i="21"/>
  <c r="BV20" i="21" s="1"/>
  <c r="BM18" i="21"/>
  <c r="BM20" i="21" s="1"/>
  <c r="BD18" i="21"/>
  <c r="BD20" i="21" s="1"/>
  <c r="AU18" i="21"/>
  <c r="AU20" i="21" s="1"/>
  <c r="AL18" i="21"/>
  <c r="AL20" i="21" s="1"/>
  <c r="DV25" i="14"/>
  <c r="DV47" i="14" s="1"/>
  <c r="CI25" i="14"/>
  <c r="CI47" i="14" s="1"/>
  <c r="DF26" i="14"/>
  <c r="DF25" i="14" s="1"/>
  <c r="DF47" i="14" s="1"/>
  <c r="CB26" i="14"/>
  <c r="CB25" i="14" s="1"/>
  <c r="CB47" i="14" s="1"/>
  <c r="AY41" i="20" l="1"/>
  <c r="AY59" i="20" s="1"/>
  <c r="AL59" i="20"/>
  <c r="DU45" i="10"/>
  <c r="DU52" i="10" s="1"/>
  <c r="BF45" i="10"/>
  <c r="BF52" i="10" s="1"/>
  <c r="BT48" i="8"/>
  <c r="BM48" i="8"/>
  <c r="AR48" i="8"/>
  <c r="AY32" i="8"/>
  <c r="BF32" i="8"/>
  <c r="BM32" i="8"/>
  <c r="AR32" i="8"/>
  <c r="DC30" i="8"/>
  <c r="DC28" i="8"/>
  <c r="DJ25" i="8"/>
  <c r="DJ27" i="8"/>
  <c r="DC27" i="8" s="1"/>
  <c r="DJ48" i="8" l="1"/>
  <c r="DC25" i="8"/>
  <c r="DC48" i="8" s="1"/>
  <c r="M52" i="30"/>
  <c r="L52" i="30"/>
  <c r="J9" i="4"/>
  <c r="M9" i="4" s="1"/>
  <c r="J10" i="4"/>
  <c r="G9" i="4"/>
  <c r="K47" i="5"/>
  <c r="J47" i="5"/>
  <c r="I47" i="5"/>
  <c r="G47" i="5"/>
  <c r="F47" i="5"/>
  <c r="D47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H3" i="5"/>
  <c r="E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3" i="5"/>
  <c r="C47" i="5"/>
  <c r="H47" i="5" l="1"/>
  <c r="B47" i="5"/>
  <c r="E47" i="5"/>
  <c r="G8" i="4"/>
  <c r="U76" i="3"/>
  <c r="G76" i="3" l="1"/>
  <c r="B76" i="3"/>
  <c r="W72" i="3"/>
  <c r="EL1" i="3"/>
  <c r="EL3" i="3" s="1"/>
  <c r="Y50" i="3" l="1"/>
  <c r="Y48" i="3"/>
  <c r="Y53" i="3"/>
  <c r="Y51" i="3"/>
  <c r="DL51" i="3"/>
  <c r="DL48" i="3"/>
  <c r="CY51" i="3"/>
  <c r="DL50" i="3"/>
  <c r="CY48" i="3"/>
  <c r="DL53" i="3"/>
  <c r="CY50" i="3"/>
  <c r="CY53" i="3"/>
  <c r="AL48" i="3"/>
  <c r="EM67" i="3"/>
  <c r="EM66" i="3"/>
  <c r="EF66" i="3"/>
  <c r="DS66" i="3"/>
  <c r="DF66" i="3"/>
  <c r="CF66" i="3"/>
  <c r="BF66" i="3"/>
  <c r="AS66" i="3"/>
  <c r="AF66" i="3"/>
  <c r="EM65" i="3"/>
  <c r="EM64" i="3"/>
  <c r="EM63" i="3"/>
  <c r="EF63" i="3"/>
  <c r="DS63" i="3"/>
  <c r="DF63" i="3"/>
  <c r="BF63" i="3"/>
  <c r="AS63" i="3"/>
  <c r="AF63" i="3"/>
  <c r="DY62" i="3"/>
  <c r="DL62" i="3"/>
  <c r="CY62" i="3"/>
  <c r="BY62" i="3"/>
  <c r="CF62" i="3" s="1"/>
  <c r="AY62" i="3"/>
  <c r="AL62" i="3"/>
  <c r="Y62" i="3"/>
  <c r="EM61" i="3"/>
  <c r="EM60" i="3"/>
  <c r="EF60" i="3"/>
  <c r="DS60" i="3"/>
  <c r="DF60" i="3"/>
  <c r="CF60" i="3"/>
  <c r="BF60" i="3"/>
  <c r="AS60" i="3"/>
  <c r="AF60" i="3"/>
  <c r="EM59" i="3"/>
  <c r="EM58" i="3"/>
  <c r="EM57" i="3"/>
  <c r="EM56" i="3"/>
  <c r="EF56" i="3"/>
  <c r="DS56" i="3"/>
  <c r="DF56" i="3"/>
  <c r="CF56" i="3"/>
  <c r="BF56" i="3"/>
  <c r="AS56" i="3"/>
  <c r="AF56" i="3"/>
  <c r="EM55" i="3"/>
  <c r="EM54" i="3"/>
  <c r="EF54" i="3"/>
  <c r="DS54" i="3"/>
  <c r="DF54" i="3"/>
  <c r="CF54" i="3"/>
  <c r="BF54" i="3"/>
  <c r="AS54" i="3"/>
  <c r="Y54" i="3"/>
  <c r="AF54" i="3" s="1"/>
  <c r="EF53" i="3"/>
  <c r="CF53" i="3"/>
  <c r="BF53" i="3"/>
  <c r="EM52" i="3"/>
  <c r="EF52" i="3"/>
  <c r="DS52" i="3"/>
  <c r="DF52" i="3"/>
  <c r="CF52" i="3"/>
  <c r="BF52" i="3"/>
  <c r="AS52" i="3"/>
  <c r="AF52" i="3"/>
  <c r="EF51" i="3"/>
  <c r="CF51" i="3"/>
  <c r="BF51" i="3"/>
  <c r="AL51" i="3"/>
  <c r="EF50" i="3"/>
  <c r="CF50" i="3"/>
  <c r="BF50" i="3"/>
  <c r="AL50" i="3"/>
  <c r="EM49" i="3"/>
  <c r="EF48" i="3"/>
  <c r="CF48" i="3"/>
  <c r="BF48" i="3"/>
  <c r="EM47" i="3"/>
  <c r="EM46" i="3"/>
  <c r="EF46" i="3"/>
  <c r="DS46" i="3"/>
  <c r="DF46" i="3"/>
  <c r="CF46" i="3"/>
  <c r="BF46" i="3"/>
  <c r="AS46" i="3"/>
  <c r="AF46" i="3"/>
  <c r="EM45" i="3"/>
  <c r="EM44" i="3"/>
  <c r="EF44" i="3"/>
  <c r="DS44" i="3"/>
  <c r="DF44" i="3"/>
  <c r="CF44" i="3"/>
  <c r="BF44" i="3"/>
  <c r="AS44" i="3"/>
  <c r="AF44" i="3"/>
  <c r="EM43" i="3"/>
  <c r="EM42" i="3"/>
  <c r="EM41" i="3"/>
  <c r="EM40" i="3"/>
  <c r="DY39" i="3"/>
  <c r="EF39" i="3" s="1"/>
  <c r="DL39" i="3"/>
  <c r="CY39" i="3"/>
  <c r="BY39" i="3"/>
  <c r="CF39" i="3" s="1"/>
  <c r="AY39" i="3"/>
  <c r="BF39" i="3" s="1"/>
  <c r="AL39" i="3"/>
  <c r="Y39" i="3"/>
  <c r="DY38" i="3"/>
  <c r="EF38" i="3" s="1"/>
  <c r="DL38" i="3"/>
  <c r="CY38" i="3"/>
  <c r="BY38" i="3"/>
  <c r="CF38" i="3" s="1"/>
  <c r="AY38" i="3"/>
  <c r="AL38" i="3"/>
  <c r="Y38" i="3"/>
  <c r="EM37" i="3"/>
  <c r="EM36" i="3"/>
  <c r="EF36" i="3"/>
  <c r="DS36" i="3"/>
  <c r="DF36" i="3"/>
  <c r="CF36" i="3"/>
  <c r="BF36" i="3"/>
  <c r="AS36" i="3"/>
  <c r="Y36" i="3"/>
  <c r="AF36" i="3" s="1"/>
  <c r="EM35" i="3"/>
  <c r="EM34" i="3"/>
  <c r="EF34" i="3"/>
  <c r="DS34" i="3"/>
  <c r="DF34" i="3"/>
  <c r="CF34" i="3"/>
  <c r="BF34" i="3"/>
  <c r="AS34" i="3"/>
  <c r="Y34" i="3"/>
  <c r="AF34" i="3" s="1"/>
  <c r="DY33" i="3"/>
  <c r="DL33" i="3"/>
  <c r="CY33" i="3"/>
  <c r="BY33" i="3"/>
  <c r="AY33" i="3"/>
  <c r="AL33" i="3"/>
  <c r="Y33" i="3"/>
  <c r="EM32" i="3"/>
  <c r="EF32" i="3"/>
  <c r="DS32" i="3"/>
  <c r="DF32" i="3"/>
  <c r="CF32" i="3"/>
  <c r="BF32" i="3"/>
  <c r="AS32" i="3"/>
  <c r="Y32" i="3"/>
  <c r="AF32" i="3" s="1"/>
  <c r="EM31" i="3"/>
  <c r="EF31" i="3"/>
  <c r="DS31" i="3"/>
  <c r="DF31" i="3"/>
  <c r="CF31" i="3"/>
  <c r="BF31" i="3"/>
  <c r="AS31" i="3"/>
  <c r="Y31" i="3"/>
  <c r="AF31" i="3" s="1"/>
  <c r="DY30" i="3"/>
  <c r="DL30" i="3"/>
  <c r="CY30" i="3"/>
  <c r="BY30" i="3"/>
  <c r="AY30" i="3"/>
  <c r="AL30" i="3"/>
  <c r="Y30" i="3"/>
  <c r="DY29" i="3"/>
  <c r="DL29" i="3"/>
  <c r="CY29" i="3"/>
  <c r="BY29" i="3"/>
  <c r="AY29" i="3"/>
  <c r="AL29" i="3"/>
  <c r="Y29" i="3"/>
  <c r="EM28" i="3"/>
  <c r="DY27" i="3"/>
  <c r="EF27" i="3" s="1"/>
  <c r="DL27" i="3"/>
  <c r="CY27" i="3"/>
  <c r="BY27" i="3"/>
  <c r="CF27" i="3" s="1"/>
  <c r="AY27" i="3"/>
  <c r="BF27" i="3" s="1"/>
  <c r="AL27" i="3"/>
  <c r="Y27" i="3"/>
  <c r="EM26" i="3"/>
  <c r="DY25" i="3"/>
  <c r="EF25" i="3" s="1"/>
  <c r="DL25" i="3"/>
  <c r="CY25" i="3"/>
  <c r="BY25" i="3"/>
  <c r="BF25" i="3"/>
  <c r="AL25" i="3"/>
  <c r="Y25" i="3"/>
  <c r="DY24" i="3"/>
  <c r="EF24" i="3" s="1"/>
  <c r="DL24" i="3"/>
  <c r="CY24" i="3"/>
  <c r="BY24" i="3"/>
  <c r="CF24" i="3" s="1"/>
  <c r="AY24" i="3"/>
  <c r="BF24" i="3" s="1"/>
  <c r="AL24" i="3"/>
  <c r="Y24" i="3"/>
  <c r="DY23" i="3"/>
  <c r="EF23" i="3" s="1"/>
  <c r="DL23" i="3"/>
  <c r="CY23" i="3"/>
  <c r="BY23" i="3"/>
  <c r="CF23" i="3" s="1"/>
  <c r="AY23" i="3"/>
  <c r="AL23" i="3"/>
  <c r="Y23" i="3"/>
  <c r="EM22" i="3"/>
  <c r="DY21" i="3"/>
  <c r="EF21" i="3" s="1"/>
  <c r="DL21" i="3"/>
  <c r="CY21" i="3"/>
  <c r="BY21" i="3"/>
  <c r="CF21" i="3" s="1"/>
  <c r="AY21" i="3"/>
  <c r="BF21" i="3" s="1"/>
  <c r="AL21" i="3"/>
  <c r="Y21" i="3"/>
  <c r="EM20" i="3"/>
  <c r="EM18" i="3"/>
  <c r="DY17" i="3"/>
  <c r="EF17" i="3" s="1"/>
  <c r="DL17" i="3"/>
  <c r="CY17" i="3"/>
  <c r="BY17" i="3"/>
  <c r="CF17" i="3" s="1"/>
  <c r="AY17" i="3"/>
  <c r="AL17" i="3"/>
  <c r="Y17" i="3"/>
  <c r="EM16" i="3"/>
  <c r="DY15" i="3"/>
  <c r="DL15" i="3"/>
  <c r="CY15" i="3"/>
  <c r="BY15" i="3"/>
  <c r="CF15" i="3" s="1"/>
  <c r="AY15" i="3"/>
  <c r="AL15" i="3"/>
  <c r="Y15" i="3"/>
  <c r="EL48" i="3" l="1"/>
  <c r="BF23" i="3"/>
  <c r="EL50" i="3"/>
  <c r="EL49" i="3"/>
  <c r="AS48" i="3"/>
  <c r="EF15" i="3"/>
  <c r="DS23" i="3"/>
  <c r="DF23" i="3"/>
  <c r="EF29" i="3"/>
  <c r="EM53" i="3"/>
  <c r="EN53" i="3" s="1"/>
  <c r="DF25" i="3"/>
  <c r="CF29" i="3"/>
  <c r="DS53" i="3"/>
  <c r="AS23" i="3"/>
  <c r="DS25" i="3"/>
  <c r="BF38" i="3"/>
  <c r="DF53" i="3"/>
  <c r="AS53" i="3"/>
  <c r="DF50" i="3"/>
  <c r="AS25" i="3"/>
  <c r="BF29" i="3"/>
  <c r="DF27" i="3"/>
  <c r="AS27" i="3"/>
  <c r="BF17" i="3"/>
  <c r="AL19" i="3"/>
  <c r="AL68" i="3" s="1"/>
  <c r="EM25" i="3"/>
  <c r="CF30" i="3"/>
  <c r="DF39" i="3"/>
  <c r="DF15" i="3"/>
  <c r="DS27" i="3"/>
  <c r="DS17" i="3"/>
  <c r="DF21" i="3"/>
  <c r="EM48" i="3"/>
  <c r="EM51" i="3"/>
  <c r="DF33" i="3"/>
  <c r="EM21" i="3"/>
  <c r="EN21" i="3" s="1"/>
  <c r="DF30" i="3"/>
  <c r="DS33" i="3"/>
  <c r="DF38" i="3"/>
  <c r="DS39" i="3"/>
  <c r="AS15" i="3"/>
  <c r="EM17" i="3"/>
  <c r="EN17" i="3" s="1"/>
  <c r="DL19" i="3"/>
  <c r="DL68" i="3" s="1"/>
  <c r="DF24" i="3"/>
  <c r="DF29" i="3"/>
  <c r="AS30" i="3"/>
  <c r="DS30" i="3"/>
  <c r="BF33" i="3"/>
  <c r="EF33" i="3"/>
  <c r="AS38" i="3"/>
  <c r="DS38" i="3"/>
  <c r="EM50" i="3"/>
  <c r="BY19" i="3"/>
  <c r="EM33" i="3"/>
  <c r="EN33" i="3" s="1"/>
  <c r="AS39" i="3"/>
  <c r="DS62" i="3"/>
  <c r="DS15" i="3"/>
  <c r="BF15" i="3"/>
  <c r="AS17" i="3"/>
  <c r="DF17" i="3"/>
  <c r="DS21" i="3"/>
  <c r="AS24" i="3"/>
  <c r="DS24" i="3"/>
  <c r="AS29" i="3"/>
  <c r="DS29" i="3"/>
  <c r="BF30" i="3"/>
  <c r="EF30" i="3"/>
  <c r="CF33" i="3"/>
  <c r="AS62" i="3"/>
  <c r="EM27" i="3"/>
  <c r="EN27" i="3" s="1"/>
  <c r="AS33" i="3"/>
  <c r="EM15" i="3"/>
  <c r="EN15" i="3" s="1"/>
  <c r="Y19" i="3"/>
  <c r="AY19" i="3"/>
  <c r="AY68" i="3" s="1"/>
  <c r="CY19" i="3"/>
  <c r="DY19" i="3"/>
  <c r="DY68" i="3" s="1"/>
  <c r="AS21" i="3"/>
  <c r="CF25" i="3"/>
  <c r="EM30" i="3"/>
  <c r="EN30" i="3" s="1"/>
  <c r="BF62" i="3"/>
  <c r="DF62" i="3"/>
  <c r="EF62" i="3"/>
  <c r="EM38" i="3"/>
  <c r="EN38" i="3" s="1"/>
  <c r="EM39" i="3"/>
  <c r="EN39" i="3" s="1"/>
  <c r="EM23" i="3"/>
  <c r="EN23" i="3" s="1"/>
  <c r="EM24" i="3"/>
  <c r="EN24" i="3" s="1"/>
  <c r="EM29" i="3"/>
  <c r="EN29" i="3" s="1"/>
  <c r="EM62" i="3"/>
  <c r="EN62" i="3" s="1"/>
  <c r="CX68" i="2"/>
  <c r="CX67" i="2"/>
  <c r="CX66" i="2"/>
  <c r="CX64" i="2"/>
  <c r="CX62" i="2"/>
  <c r="CX61" i="2"/>
  <c r="CX59" i="2"/>
  <c r="CX56" i="2"/>
  <c r="CX54" i="2"/>
  <c r="CX51" i="2"/>
  <c r="CX46" i="2"/>
  <c r="CX38" i="2"/>
  <c r="CX36" i="2"/>
  <c r="CX34" i="2"/>
  <c r="CX30" i="2"/>
  <c r="CX28" i="2"/>
  <c r="CX24" i="2"/>
  <c r="CX23" i="2"/>
  <c r="CX20" i="2"/>
  <c r="DR68" i="2"/>
  <c r="DR67" i="2"/>
  <c r="DR66" i="2"/>
  <c r="DR64" i="2"/>
  <c r="DR62" i="2"/>
  <c r="DR61" i="2"/>
  <c r="DR60" i="2"/>
  <c r="DR59" i="2"/>
  <c r="DR58" i="2"/>
  <c r="DR56" i="2"/>
  <c r="DR54" i="2"/>
  <c r="DR53" i="2"/>
  <c r="DR47" i="2"/>
  <c r="DR46" i="2"/>
  <c r="DR44" i="2"/>
  <c r="DR41" i="2"/>
  <c r="DR38" i="2"/>
  <c r="DR30" i="2"/>
  <c r="DR28" i="2"/>
  <c r="DR27" i="2"/>
  <c r="DR25" i="2"/>
  <c r="DR24" i="2"/>
  <c r="DR23" i="2"/>
  <c r="DR20" i="2"/>
  <c r="CX41" i="2"/>
  <c r="CX49" i="2"/>
  <c r="CX47" i="2"/>
  <c r="CX44" i="2"/>
  <c r="CX25" i="2"/>
  <c r="CX60" i="2"/>
  <c r="CX58" i="2"/>
  <c r="CX53" i="2"/>
  <c r="CX27" i="2"/>
  <c r="CB275" i="6"/>
  <c r="BR275" i="6"/>
  <c r="DS48" i="3" l="1"/>
  <c r="EN48" i="3"/>
  <c r="DF48" i="3"/>
  <c r="AS51" i="3"/>
  <c r="DS51" i="3"/>
  <c r="DF51" i="3"/>
  <c r="EN51" i="3"/>
  <c r="AS50" i="3"/>
  <c r="DS50" i="3"/>
  <c r="EN50" i="3"/>
  <c r="CF19" i="3"/>
  <c r="DF19" i="3"/>
  <c r="BY68" i="3"/>
  <c r="BF19" i="3"/>
  <c r="EF19" i="3"/>
  <c r="EM19" i="3"/>
  <c r="EN19" i="3" s="1"/>
  <c r="DS19" i="3"/>
  <c r="Y68" i="3"/>
  <c r="CY68" i="3"/>
  <c r="AS19" i="3"/>
  <c r="BF68" i="3" l="1"/>
  <c r="AF38" i="3"/>
  <c r="AF39" i="3"/>
  <c r="AF33" i="3"/>
  <c r="AS68" i="3"/>
  <c r="EF68" i="3"/>
  <c r="DF68" i="3"/>
  <c r="AF68" i="3"/>
  <c r="EL69" i="3"/>
  <c r="AF53" i="3"/>
  <c r="AF62" i="3"/>
  <c r="AF51" i="3"/>
  <c r="AF25" i="3"/>
  <c r="AF27" i="3"/>
  <c r="EL68" i="3"/>
  <c r="AF21" i="3"/>
  <c r="AF30" i="3"/>
  <c r="AF29" i="3"/>
  <c r="AF50" i="3"/>
  <c r="AF23" i="3"/>
  <c r="AF24" i="3"/>
  <c r="AF48" i="3"/>
  <c r="C35" i="1"/>
  <c r="A35" i="1" s="1"/>
  <c r="C33" i="1"/>
  <c r="A33" i="1" s="1"/>
  <c r="B49" i="28"/>
  <c r="U49" i="28"/>
  <c r="G49" i="28"/>
  <c r="W45" i="28"/>
  <c r="Z10" i="28"/>
  <c r="Z9" i="28"/>
  <c r="Z7" i="28"/>
  <c r="CA4" i="28"/>
  <c r="DW4" i="28"/>
  <c r="BM4" i="28"/>
  <c r="B86" i="27"/>
  <c r="U86" i="27"/>
  <c r="G86" i="27"/>
  <c r="W80" i="27"/>
  <c r="CA4" i="24"/>
  <c r="DW4" i="24"/>
  <c r="Z10" i="24"/>
  <c r="Z9" i="24"/>
  <c r="Z7" i="24"/>
  <c r="BM4" i="24"/>
  <c r="B60" i="23"/>
  <c r="U60" i="23"/>
  <c r="G60" i="23"/>
  <c r="W54" i="23"/>
  <c r="Z10" i="20"/>
  <c r="Z9" i="20"/>
  <c r="Z7" i="20"/>
  <c r="DW4" i="20"/>
  <c r="CA4" i="20"/>
  <c r="BM4" i="20"/>
  <c r="Z7" i="19"/>
  <c r="U55" i="19"/>
  <c r="B55" i="19"/>
  <c r="G55" i="19"/>
  <c r="W49" i="19"/>
  <c r="Z10" i="19"/>
  <c r="Z9" i="19"/>
  <c r="DW4" i="19"/>
  <c r="CA4" i="19"/>
  <c r="BM4" i="19"/>
  <c r="B45" i="18"/>
  <c r="U45" i="18"/>
  <c r="G45" i="18"/>
  <c r="W39" i="18"/>
  <c r="Z10" i="17"/>
  <c r="Z9" i="17"/>
  <c r="Z7" i="17"/>
  <c r="DW4" i="17"/>
  <c r="BM4" i="17"/>
  <c r="B41" i="16"/>
  <c r="U41" i="16"/>
  <c r="G41" i="16"/>
  <c r="M35" i="16"/>
  <c r="Z11" i="16"/>
  <c r="Z10" i="16"/>
  <c r="Z8" i="16"/>
  <c r="DW5" i="16"/>
  <c r="CA5" i="16"/>
  <c r="BM5" i="16"/>
  <c r="B42" i="15"/>
  <c r="U42" i="15"/>
  <c r="G42" i="15"/>
  <c r="W38" i="15"/>
  <c r="Z11" i="14"/>
  <c r="Z10" i="14"/>
  <c r="Z8" i="14"/>
  <c r="DW5" i="14"/>
  <c r="CA5" i="14"/>
  <c r="BM5" i="14"/>
  <c r="B38" i="13"/>
  <c r="U38" i="13"/>
  <c r="G38" i="13"/>
  <c r="W32" i="13"/>
  <c r="Z10" i="13"/>
  <c r="Z9" i="13"/>
  <c r="Z7" i="13"/>
  <c r="DW4" i="13"/>
  <c r="CA4" i="13"/>
  <c r="BM4" i="13"/>
  <c r="DW4" i="11"/>
  <c r="Z10" i="11"/>
  <c r="Z9" i="11"/>
  <c r="Z7" i="11"/>
  <c r="CA4" i="11"/>
  <c r="BM4" i="11"/>
  <c r="U59" i="10"/>
  <c r="B59" i="10"/>
  <c r="G59" i="10"/>
  <c r="W55" i="10"/>
  <c r="Z10" i="10"/>
  <c r="Z9" i="10"/>
  <c r="Z7" i="10"/>
  <c r="DW4" i="10"/>
  <c r="CA4" i="10"/>
  <c r="BM4" i="10"/>
  <c r="B57" i="9"/>
  <c r="U57" i="9"/>
  <c r="G57" i="9"/>
  <c r="W53" i="9"/>
  <c r="Z7" i="9"/>
  <c r="Z9" i="9"/>
  <c r="Z10" i="9"/>
  <c r="Z10" i="8"/>
  <c r="Z9" i="8"/>
  <c r="Z7" i="8"/>
  <c r="DW4" i="9"/>
  <c r="CA4" i="9"/>
  <c r="BM4" i="9"/>
  <c r="B57" i="8"/>
  <c r="U57" i="8"/>
  <c r="G57" i="8"/>
  <c r="W51" i="8"/>
  <c r="DW4" i="8"/>
  <c r="CA4" i="8"/>
  <c r="BM4" i="8"/>
  <c r="B35" i="7"/>
  <c r="U35" i="7"/>
  <c r="G35" i="7"/>
  <c r="W29" i="7"/>
  <c r="Z11" i="7"/>
  <c r="Z10" i="7"/>
  <c r="Z8" i="7"/>
  <c r="DW5" i="7"/>
  <c r="CA5" i="7"/>
  <c r="BM5" i="7"/>
  <c r="W302" i="6"/>
  <c r="B306" i="6"/>
  <c r="U306" i="6"/>
  <c r="G306" i="6"/>
  <c r="DW4" i="6"/>
  <c r="Z9" i="6"/>
  <c r="Z10" i="6"/>
  <c r="Z7" i="6"/>
  <c r="BM3" i="6"/>
  <c r="CA3" i="6"/>
  <c r="DW3" i="2"/>
  <c r="Z8" i="2"/>
  <c r="Z7" i="2"/>
  <c r="Z5" i="2"/>
  <c r="EO5" i="2" s="1"/>
  <c r="CA3" i="2"/>
  <c r="BM3" i="2"/>
  <c r="BB61" i="1"/>
  <c r="C34" i="1"/>
  <c r="A34" i="1" s="1"/>
  <c r="CI26" i="1"/>
  <c r="DW10" i="20" s="1"/>
  <c r="CI22" i="1"/>
  <c r="DW9" i="16" s="1"/>
  <c r="CI21" i="1"/>
  <c r="P21" i="1"/>
  <c r="CI20" i="1"/>
  <c r="DW7" i="24" s="1"/>
  <c r="CI19" i="1"/>
  <c r="DW6" i="28" s="1"/>
  <c r="CI17" i="1"/>
  <c r="DW5" i="28" s="1"/>
  <c r="CQ49" i="19" l="1"/>
  <c r="BG72" i="3"/>
  <c r="CD22" i="2"/>
  <c r="BJ22" i="2"/>
  <c r="BJ19" i="2"/>
  <c r="CD19" i="2"/>
  <c r="DW5" i="6"/>
  <c r="DW6" i="7"/>
  <c r="DW5" i="17"/>
  <c r="DW5" i="11"/>
  <c r="DW5" i="13"/>
  <c r="DW5" i="8"/>
  <c r="DW5" i="9"/>
  <c r="DW5" i="10"/>
  <c r="DW6" i="16"/>
  <c r="DW5" i="20"/>
  <c r="DW6" i="14"/>
  <c r="DW5" i="19"/>
  <c r="DW5" i="24"/>
  <c r="DW7" i="7"/>
  <c r="DW9" i="20"/>
  <c r="DW9" i="7"/>
  <c r="DW6" i="8"/>
  <c r="DW6" i="10"/>
  <c r="DW6" i="17"/>
  <c r="DW6" i="6"/>
  <c r="DW8" i="8"/>
  <c r="DW8" i="10"/>
  <c r="DW8" i="17"/>
  <c r="DW6" i="19"/>
  <c r="DW6" i="24"/>
  <c r="DW8" i="6"/>
  <c r="DW8" i="19"/>
  <c r="DW6" i="20"/>
  <c r="DW8" i="24"/>
  <c r="DW8" i="2"/>
  <c r="CQ302" i="6"/>
  <c r="DW7" i="9"/>
  <c r="DW10" i="11"/>
  <c r="DW10" i="13"/>
  <c r="DW11" i="14"/>
  <c r="DW11" i="16"/>
  <c r="CQ39" i="18"/>
  <c r="CQ54" i="23"/>
  <c r="CQ80" i="27"/>
  <c r="DW7" i="28"/>
  <c r="BI45" i="28"/>
  <c r="DW4" i="2"/>
  <c r="DW7" i="6"/>
  <c r="DW11" i="7"/>
  <c r="DW10" i="8"/>
  <c r="DW8" i="9"/>
  <c r="DW10" i="10"/>
  <c r="DW6" i="11"/>
  <c r="DW6" i="13"/>
  <c r="CQ32" i="13"/>
  <c r="DW7" i="14"/>
  <c r="CQ38" i="15"/>
  <c r="DW7" i="16"/>
  <c r="CG35" i="16"/>
  <c r="DW7" i="17"/>
  <c r="DW7" i="19"/>
  <c r="DW7" i="20"/>
  <c r="DW10" i="24"/>
  <c r="DW8" i="28"/>
  <c r="DW5" i="2"/>
  <c r="CQ29" i="7"/>
  <c r="DW10" i="9"/>
  <c r="CQ53" i="9"/>
  <c r="CQ55" i="10"/>
  <c r="DW7" i="11"/>
  <c r="DW7" i="13"/>
  <c r="DW8" i="14"/>
  <c r="DW8" i="16"/>
  <c r="DW10" i="28"/>
  <c r="CB4" i="1"/>
  <c r="DW6" i="2"/>
  <c r="DW10" i="6"/>
  <c r="DW8" i="7"/>
  <c r="DW7" i="8"/>
  <c r="BG51" i="8"/>
  <c r="DW6" i="9"/>
  <c r="DW7" i="10"/>
  <c r="DW8" i="11"/>
  <c r="DW8" i="13"/>
  <c r="DW9" i="14"/>
  <c r="DW10" i="17"/>
  <c r="DW10" i="19"/>
  <c r="BJ69" i="2" l="1"/>
  <c r="CD69" i="2"/>
  <c r="CX19" i="2"/>
  <c r="CX22" i="2"/>
  <c r="DR49" i="2" l="1"/>
  <c r="DR51" i="2"/>
  <c r="DR19" i="2"/>
  <c r="DR36" i="2"/>
  <c r="DR34" i="2"/>
  <c r="DR22" i="2"/>
  <c r="AU28" i="21"/>
</calcChain>
</file>

<file path=xl/comments1.xml><?xml version="1.0" encoding="utf-8"?>
<comments xmlns="http://schemas.openxmlformats.org/spreadsheetml/2006/main">
  <authors>
    <author>Кудашева</author>
  </authors>
  <commentList>
    <comment ref="DL14" authorId="0">
      <text>
        <r>
          <rPr>
            <b/>
            <sz val="9"/>
            <color indexed="81"/>
            <rFont val="Tahoma"/>
            <family val="2"/>
            <charset val="204"/>
          </rPr>
          <t>201, 203, 905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Y14" authorId="0">
      <text>
        <r>
          <rPr>
            <b/>
            <sz val="9"/>
            <color indexed="81"/>
            <rFont val="Tahoma"/>
            <family val="2"/>
            <charset val="204"/>
          </rPr>
          <t>220, 230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Кунгурцева</author>
  </authors>
  <commentList>
    <comment ref="BN31" authorId="0">
      <text>
        <r>
          <rPr>
            <b/>
            <sz val="9"/>
            <color indexed="81"/>
            <rFont val="Tahoma"/>
            <family val="2"/>
            <charset val="204"/>
          </rPr>
          <t>Кунгурцева:</t>
        </r>
        <r>
          <rPr>
            <sz val="9"/>
            <color indexed="81"/>
            <rFont val="Tahoma"/>
            <family val="2"/>
            <charset val="204"/>
          </rPr>
          <t xml:space="preserve">
зав.хоз.+секретарь+гардер.+уборщ.</t>
        </r>
      </text>
    </comment>
    <comment ref="BN34" authorId="0">
      <text>
        <r>
          <rPr>
            <b/>
            <sz val="9"/>
            <color indexed="81"/>
            <rFont val="Tahoma"/>
            <family val="2"/>
            <charset val="204"/>
          </rPr>
          <t>Кунгурцева:</t>
        </r>
        <r>
          <rPr>
            <sz val="9"/>
            <color indexed="81"/>
            <rFont val="Tahoma"/>
            <family val="2"/>
            <charset val="204"/>
          </rPr>
          <t xml:space="preserve">
секретарь</t>
        </r>
      </text>
    </comment>
  </commentList>
</comments>
</file>

<file path=xl/sharedStrings.xml><?xml version="1.0" encoding="utf-8"?>
<sst xmlns="http://schemas.openxmlformats.org/spreadsheetml/2006/main" count="17514" uniqueCount="1568">
  <si>
    <t>Сведения об оказываемых услугах, выполняемых работах</t>
  </si>
  <si>
    <t>сверх установленного государственного (муниципального) задания, а также выпускаемой продукции</t>
  </si>
  <si>
    <t>КОДЫ</t>
  </si>
  <si>
    <t>Дата</t>
  </si>
  <si>
    <t>по Сводному реестру</t>
  </si>
  <si>
    <t>ИНН</t>
  </si>
  <si>
    <t>КПП</t>
  </si>
  <si>
    <t>глава по БК</t>
  </si>
  <si>
    <t>по ОКТМО</t>
  </si>
  <si>
    <t xml:space="preserve">на 1 </t>
  </si>
  <si>
    <t xml:space="preserve"> г.</t>
  </si>
  <si>
    <t>Учреждение</t>
  </si>
  <si>
    <t>Орган, осуществляющий функции</t>
  </si>
  <si>
    <t>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</si>
  <si>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</si>
  <si>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</si>
  <si>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</si>
  <si>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</si>
  <si>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</t>
  </si>
  <si>
    <t>ОКВЭД</t>
  </si>
  <si>
    <t>Код по</t>
  </si>
  <si>
    <t>строки</t>
  </si>
  <si>
    <t>Объем оказанных услуг</t>
  </si>
  <si>
    <t>Справочно: реквизиты акта, которым установлена цена (тариф)</t>
  </si>
  <si>
    <t>единица измерения</t>
  </si>
  <si>
    <t>наименование</t>
  </si>
  <si>
    <t>код по</t>
  </si>
  <si>
    <t>ОКЕИ</t>
  </si>
  <si>
    <t>всего</t>
  </si>
  <si>
    <t>Доход</t>
  </si>
  <si>
    <t>от оказания</t>
  </si>
  <si>
    <t>услуг, руб.</t>
  </si>
  <si>
    <t>Цена</t>
  </si>
  <si>
    <t>(тариф)</t>
  </si>
  <si>
    <t>кем издан</t>
  </si>
  <si>
    <t>(ФОИВ, учреждение)</t>
  </si>
  <si>
    <t>дата</t>
  </si>
  <si>
    <t>номер</t>
  </si>
  <si>
    <t>Итого</t>
  </si>
  <si>
    <t>х</t>
  </si>
  <si>
    <t>1000</t>
  </si>
  <si>
    <t>2000</t>
  </si>
  <si>
    <t>9000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</si>
  <si>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</si>
  <si>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</si>
  <si>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Руководитель</t>
  </si>
  <si>
    <t>(должность)</t>
  </si>
  <si>
    <t>(подпись)</t>
  </si>
  <si>
    <t>(расшифровка подписи)</t>
  </si>
  <si>
    <t>Исполнитель</t>
  </si>
  <si>
    <t>(уполномоченное лицо) Учреждения</t>
  </si>
  <si>
    <t>«</t>
  </si>
  <si>
    <t>»</t>
  </si>
  <si>
    <t>Сведения о доходах учреждения в виде прибыли, приходящейся на доли</t>
  </si>
  <si>
    <r>
      <t>в уставных (складочных) капиталах хозяйственных товариществ и обществ, или дивидендов по акциям, принадлежащим учреждению</t>
    </r>
    <r>
      <rPr>
        <vertAlign val="superscript"/>
        <sz val="12"/>
        <rFont val="Times New Roman"/>
        <family val="1"/>
        <charset val="204"/>
      </rPr>
      <t>1</t>
    </r>
  </si>
  <si>
    <t>Организация (предприятие)</t>
  </si>
  <si>
    <t>Доходы, подлежащие получению</t>
  </si>
  <si>
    <t>за отчетный период</t>
  </si>
  <si>
    <t>ОКОПФ</t>
  </si>
  <si>
    <t>создания</t>
  </si>
  <si>
    <t>основной вид</t>
  </si>
  <si>
    <t>деятельности</t>
  </si>
  <si>
    <t>в уставный</t>
  </si>
  <si>
    <t>капитал</t>
  </si>
  <si>
    <t>Сумма</t>
  </si>
  <si>
    <t>вложений</t>
  </si>
  <si>
    <t>Доля</t>
  </si>
  <si>
    <t>в уставном</t>
  </si>
  <si>
    <t>капитале, %</t>
  </si>
  <si>
    <r>
      <t>Вид вложений</t>
    </r>
    <r>
      <rPr>
        <vertAlign val="superscript"/>
        <sz val="10"/>
        <rFont val="Times New Roman"/>
        <family val="1"/>
        <charset val="204"/>
      </rPr>
      <t>2</t>
    </r>
  </si>
  <si>
    <t>Задолженность</t>
  </si>
  <si>
    <t>перед учрежде-</t>
  </si>
  <si>
    <t>нием по пере-</t>
  </si>
  <si>
    <t>числению части</t>
  </si>
  <si>
    <t>прибыли (диви-</t>
  </si>
  <si>
    <t>дендов) на нача-</t>
  </si>
  <si>
    <t>ло года</t>
  </si>
  <si>
    <t>начислено,</t>
  </si>
  <si>
    <t>руб.</t>
  </si>
  <si>
    <t>поступило,</t>
  </si>
  <si>
    <t>нием по перечис-</t>
  </si>
  <si>
    <t>лению части при-</t>
  </si>
  <si>
    <t>были (дивидендов)</t>
  </si>
  <si>
    <t>на конец отчет-</t>
  </si>
  <si>
    <t>ного периода</t>
  </si>
  <si>
    <t>Учреждения</t>
  </si>
  <si>
    <t>(уполномоченное лицо)</t>
  </si>
  <si>
    <t>(фамилия, инициалы)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</si>
  <si>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</si>
  <si>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Указывается вид вложений «1» — денежные средства, «2» — имущество, «3» — право пользования нематериальными активами.</t>
    </r>
  </si>
  <si>
    <t xml:space="preserve"> Сведения о просроченной кредиторской задолженности</t>
  </si>
  <si>
    <t>Сведения о задолженности по ущербу, недостачам, хищениям денежных средств и материальных ценностей</t>
  </si>
  <si>
    <t>Сведения о численности сотрудников и оплате труда</t>
  </si>
  <si>
    <t>Наименование показателя</t>
  </si>
  <si>
    <t>Объем просроченной</t>
  </si>
  <si>
    <t>кредиторской задолжен-</t>
  </si>
  <si>
    <t>ности на начало года</t>
  </si>
  <si>
    <t>Предельно допустимые значения</t>
  </si>
  <si>
    <t>просроченной кредиторской</t>
  </si>
  <si>
    <r>
      <t>задолженности</t>
    </r>
    <r>
      <rPr>
        <vertAlign val="superscript"/>
        <sz val="10"/>
        <rFont val="Times New Roman"/>
        <family val="1"/>
        <charset val="204"/>
      </rPr>
      <t>3</t>
    </r>
  </si>
  <si>
    <t>Объем просроченной кредиторской</t>
  </si>
  <si>
    <t>задолженности на конец отчетного периода</t>
  </si>
  <si>
    <t>в том числе по срокам</t>
  </si>
  <si>
    <t>значение</t>
  </si>
  <si>
    <t>срок,</t>
  </si>
  <si>
    <t>дней</t>
  </si>
  <si>
    <t>в процен-</t>
  </si>
  <si>
    <r>
      <t>тах</t>
    </r>
    <r>
      <rPr>
        <vertAlign val="superscript"/>
        <sz val="10"/>
        <rFont val="Times New Roman"/>
        <family val="1"/>
        <charset val="204"/>
      </rPr>
      <t>5</t>
    </r>
  </si>
  <si>
    <t>в абсолют-</t>
  </si>
  <si>
    <t>ных вели-</t>
  </si>
  <si>
    <r>
      <t>чинах</t>
    </r>
    <r>
      <rPr>
        <vertAlign val="superscript"/>
        <sz val="10"/>
        <rFont val="Times New Roman"/>
        <family val="1"/>
        <charset val="204"/>
      </rPr>
      <t>4</t>
    </r>
  </si>
  <si>
    <t>из нее</t>
  </si>
  <si>
    <t>по исполни-</t>
  </si>
  <si>
    <t>тельным</t>
  </si>
  <si>
    <t>листам</t>
  </si>
  <si>
    <t>менее 30</t>
  </si>
  <si>
    <t>просрочки</t>
  </si>
  <si>
    <t>от 30 до 90</t>
  </si>
  <si>
    <t>от 90 до 180</t>
  </si>
  <si>
    <t>более 180</t>
  </si>
  <si>
    <t>сумма,</t>
  </si>
  <si>
    <t>в процентах</t>
  </si>
  <si>
    <t>Причина</t>
  </si>
  <si>
    <t>образования</t>
  </si>
  <si>
    <t>Меры, прини-</t>
  </si>
  <si>
    <t>маемые по пога-</t>
  </si>
  <si>
    <t>шению просро-</t>
  </si>
  <si>
    <t>ченной креди-</t>
  </si>
  <si>
    <t>торской задол-</t>
  </si>
  <si>
    <t>женности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</si>
  <si>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</si>
  <si>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</si>
  <si>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</si>
  <si>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</t>
  </si>
  <si>
    <t>по перечислению удержанного налога</t>
  </si>
  <si>
    <t>на доходы физических лиц</t>
  </si>
  <si>
    <t>по оплате налогов, сборов, за исключе-</t>
  </si>
  <si>
    <t>нием страховых взносов на обязательное</t>
  </si>
  <si>
    <t>социальное страхование</t>
  </si>
  <si>
    <t>тельное социальное страхование</t>
  </si>
  <si>
    <t>по оплате страховых взносов на обяза-</t>
  </si>
  <si>
    <t>по возврату в бюджет средств субсидий</t>
  </si>
  <si>
    <t>(грантов в форме субсидий)</t>
  </si>
  <si>
    <t>из них:</t>
  </si>
  <si>
    <t>в связи с невыполнением государствен-</t>
  </si>
  <si>
    <t>ного (муниципального) задания</t>
  </si>
  <si>
    <t>в связи с недостижением результатов</t>
  </si>
  <si>
    <t>предоставления субсидий (грантов</t>
  </si>
  <si>
    <t>в форме субсидий)</t>
  </si>
  <si>
    <t>в связи с невыполнением условий</t>
  </si>
  <si>
    <t>соглашений, в том числе по софинан-</t>
  </si>
  <si>
    <t>сированию расходов</t>
  </si>
  <si>
    <t>По оплате товаров, работ, услуг, всего</t>
  </si>
  <si>
    <t>по публичным договорам</t>
  </si>
  <si>
    <t>По оплате прочих расходов, всего</t>
  </si>
  <si>
    <t>по выплатам, связанным с причинением</t>
  </si>
  <si>
    <t>вреда гражданам</t>
  </si>
  <si>
    <t>5100</t>
  </si>
  <si>
    <t>5000</t>
  </si>
  <si>
    <t>4100</t>
  </si>
  <si>
    <t>4000</t>
  </si>
  <si>
    <t>3430</t>
  </si>
  <si>
    <t>3420</t>
  </si>
  <si>
    <t>3410</t>
  </si>
  <si>
    <t>3400</t>
  </si>
  <si>
    <t>3300</t>
  </si>
  <si>
    <t>3200</t>
  </si>
  <si>
    <t>3100</t>
  </si>
  <si>
    <t>3000</t>
  </si>
  <si>
    <t>(телефон)</t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</si>
  <si>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</si>
  <si>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</si>
  <si>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8"/>
        <rFont val="Times New Roman"/>
        <family val="1"/>
        <charset val="204"/>
      </rPr>
      <t>5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</si>
  <si>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8"/>
        <rFont val="Times New Roman"/>
        <family val="1"/>
        <charset val="204"/>
      </rPr>
      <t>6</t>
    </r>
    <r>
      <rPr>
        <sz val="8"/>
        <rFont val="Times New Roman"/>
        <family val="1"/>
        <charset val="204"/>
      </rPr>
      <t xml:space="preserve"> Указывается общая сумма увеличения или уменьшения кредиторской задолженности.</t>
    </r>
  </si>
  <si>
    <t>Недостача, хищение денежных средств, всего</t>
  </si>
  <si>
    <t>в связи с хищением (кражами)</t>
  </si>
  <si>
    <t>возбуждено уголовных дел (находится</t>
  </si>
  <si>
    <t>в следственных органах)</t>
  </si>
  <si>
    <t>в связи с выявлением при обработке</t>
  </si>
  <si>
    <t>наличных денег денежных знаков, имеющих</t>
  </si>
  <si>
    <t>признаки подделки</t>
  </si>
  <si>
    <t>в связи с банкротством кредитной</t>
  </si>
  <si>
    <t>организации</t>
  </si>
  <si>
    <t>Ущерб имуществу (за исключением денежных</t>
  </si>
  <si>
    <t>средств)</t>
  </si>
  <si>
    <t>в связи с недостачами, включая хищения</t>
  </si>
  <si>
    <t>(кражи)</t>
  </si>
  <si>
    <t>в связи с нарушением правил хранения</t>
  </si>
  <si>
    <t>в связи с нанесением ущерба техническому</t>
  </si>
  <si>
    <t>состоянию объекта</t>
  </si>
  <si>
    <t>В связи с нарушением условий договоров</t>
  </si>
  <si>
    <t>(контрактов)</t>
  </si>
  <si>
    <t>в связи с нарушением сроков (начислено</t>
  </si>
  <si>
    <t>пени, штрафов, неустойки)</t>
  </si>
  <si>
    <t>в связи с невыполнением условий о возврате</t>
  </si>
  <si>
    <t>предоплаты (аванса)</t>
  </si>
  <si>
    <t>0100</t>
  </si>
  <si>
    <t>0110</t>
  </si>
  <si>
    <t>0111</t>
  </si>
  <si>
    <t>0120</t>
  </si>
  <si>
    <t>0130</t>
  </si>
  <si>
    <t>0200</t>
  </si>
  <si>
    <t>0210</t>
  </si>
  <si>
    <t>0211</t>
  </si>
  <si>
    <t>0220</t>
  </si>
  <si>
    <t>0230</t>
  </si>
  <si>
    <t>0300</t>
  </si>
  <si>
    <t>0310</t>
  </si>
  <si>
    <t>0320</t>
  </si>
  <si>
    <t>Остаток задолженности</t>
  </si>
  <si>
    <t>по возмещению ущерба</t>
  </si>
  <si>
    <t>на начало года</t>
  </si>
  <si>
    <t>из него на</t>
  </si>
  <si>
    <t>взыскании</t>
  </si>
  <si>
    <t>в службе</t>
  </si>
  <si>
    <t>судебных</t>
  </si>
  <si>
    <t>приставов</t>
  </si>
  <si>
    <t>Выявлено недостач, хищений,</t>
  </si>
  <si>
    <t>нанесения ущерба</t>
  </si>
  <si>
    <t>из них взыскано</t>
  </si>
  <si>
    <t>с виновных лиц</t>
  </si>
  <si>
    <t>виновные</t>
  </si>
  <si>
    <t>лица уста-</t>
  </si>
  <si>
    <t>новлены</t>
  </si>
  <si>
    <t>лица не уста-</t>
  </si>
  <si>
    <t>Возмещено недостач, хищений, нанесения ущерба</t>
  </si>
  <si>
    <t>из них</t>
  </si>
  <si>
    <t>по решению</t>
  </si>
  <si>
    <t>суда</t>
  </si>
  <si>
    <t>страховыми</t>
  </si>
  <si>
    <t>организа-</t>
  </si>
  <si>
    <t>циями</t>
  </si>
  <si>
    <t>из них в связи</t>
  </si>
  <si>
    <t>с прекраще-</t>
  </si>
  <si>
    <t>нием взыска-</t>
  </si>
  <si>
    <t>ния по испол-</t>
  </si>
  <si>
    <t>нительным</t>
  </si>
  <si>
    <t>Списано</t>
  </si>
  <si>
    <t>на конец отчетного периода</t>
  </si>
  <si>
    <t>из него</t>
  </si>
  <si>
    <t>на взыскании</t>
  </si>
  <si>
    <t>Раздел 1. Сведения о численности сотрудников</t>
  </si>
  <si>
    <t>Группы персонала</t>
  </si>
  <si>
    <t>(категория персонала)</t>
  </si>
  <si>
    <t>Штатная численность на начало года</t>
  </si>
  <si>
    <t>Средняя численность сотрудников за отчетный период</t>
  </si>
  <si>
    <t>По договорам гражданско-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</si>
  <si>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</si>
  <si>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Штатная численность на конец отчетного периода</t>
  </si>
  <si>
    <t>установлено штатным</t>
  </si>
  <si>
    <t>расписанием</t>
  </si>
  <si>
    <t>вакантных</t>
  </si>
  <si>
    <t>должностей</t>
  </si>
  <si>
    <t>замещено</t>
  </si>
  <si>
    <t>по основным</t>
  </si>
  <si>
    <t>видам дея-</t>
  </si>
  <si>
    <t>тельности</t>
  </si>
  <si>
    <t>физические</t>
  </si>
  <si>
    <t>лица, не яв-</t>
  </si>
  <si>
    <t>ляющиеся</t>
  </si>
  <si>
    <t>сотрудниками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</si>
  <si>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</si>
  <si>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сотрудники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</si>
  <si>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</si>
  <si>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по внеш-</t>
  </si>
  <si>
    <t>нему сов-</t>
  </si>
  <si>
    <t>меститель-</t>
  </si>
  <si>
    <t>ству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</si>
  <si>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</si>
  <si>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по основному месту работы</t>
  </si>
  <si>
    <t>по внутрен-</t>
  </si>
  <si>
    <t>ству (по сов-</t>
  </si>
  <si>
    <t>мещению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</si>
  <si>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</si>
  <si>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t>должнос-</t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</si>
  <si>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</si>
  <si>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t>Административно-управленческий</t>
  </si>
  <si>
    <t>2100</t>
  </si>
  <si>
    <t>1100</t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</si>
  <si>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</si>
  <si>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</si>
  <si>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</si>
  <si>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</si>
  <si>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</si>
  <si>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</si>
  <si>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</si>
  <si>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</si>
  <si>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</si>
  <si>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Раздел 2. Сведения об оплате труда</t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</si>
  <si>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</si>
  <si>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Аналитическое распределение оплаты труда сотрудников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</si>
  <si>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</si>
  <si>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Начислено по договорам</t>
  </si>
  <si>
    <t>гражданско-правового</t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</si>
  <si>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</si>
  <si>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за счет средств гранта</t>
  </si>
  <si>
    <t>в форме субсидии</t>
  </si>
  <si>
    <t>за счет</t>
  </si>
  <si>
    <t>средств</t>
  </si>
  <si>
    <t>от принося-</t>
  </si>
  <si>
    <t>щей доход</t>
  </si>
  <si>
    <t>деятель-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</si>
  <si>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</si>
  <si>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из бюджетов</t>
  </si>
  <si>
    <t>субъектов</t>
  </si>
  <si>
    <t>Российской</t>
  </si>
  <si>
    <t>Федерации</t>
  </si>
  <si>
    <t>и местных</t>
  </si>
  <si>
    <t>бюджетов</t>
  </si>
  <si>
    <t>субсидии</t>
  </si>
  <si>
    <t>на иные цели</t>
  </si>
  <si>
    <t>из федераль-</t>
  </si>
  <si>
    <t>ного бюджета</t>
  </si>
  <si>
    <t>средств суб-</t>
  </si>
  <si>
    <t>сидии на вы-</t>
  </si>
  <si>
    <t>полнение го-</t>
  </si>
  <si>
    <t>физическим</t>
  </si>
  <si>
    <t>лицам, не</t>
  </si>
  <si>
    <t>учреждения</t>
  </si>
  <si>
    <t>сотрудникам</t>
  </si>
  <si>
    <t>Фонд начисленной оплаты труда сотрудников за отчетный период, руб.</t>
  </si>
  <si>
    <t>в том числе на условиях:</t>
  </si>
  <si>
    <t>полного</t>
  </si>
  <si>
    <t>рабочего</t>
  </si>
  <si>
    <t>времени</t>
  </si>
  <si>
    <t>неполного</t>
  </si>
  <si>
    <t>нему совмес-</t>
  </si>
  <si>
    <t>тительству</t>
  </si>
  <si>
    <t>(совмещению</t>
  </si>
  <si>
    <t>должностей)</t>
  </si>
  <si>
    <t>по внешнему</t>
  </si>
  <si>
    <t>совмести-</t>
  </si>
  <si>
    <t>тельству</t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</si>
  <si>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</si>
  <si>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</si>
  <si>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</si>
  <si>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</si>
  <si>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</si>
  <si>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</si>
  <si>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</si>
  <si>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по внутреннему совместительству (совмещению должностей)</t>
  </si>
  <si>
    <t>по внешнему совместительству</t>
  </si>
  <si>
    <t>за счет средств</t>
  </si>
  <si>
    <t>субсидии на вы-</t>
  </si>
  <si>
    <t>полнение госу-</t>
  </si>
  <si>
    <t>дарственного</t>
  </si>
  <si>
    <t>(муниципального)</t>
  </si>
  <si>
    <t>задания</t>
  </si>
  <si>
    <t>ОМС</t>
  </si>
  <si>
    <t>от приносящей</t>
  </si>
  <si>
    <t>доход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</si>
  <si>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</si>
  <si>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</si>
  <si>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</si>
  <si>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субъектов Рос-</t>
  </si>
  <si>
    <t>сийской Феде-</t>
  </si>
  <si>
    <t>рации и мест-</t>
  </si>
  <si>
    <t>ных бюджетов</t>
  </si>
  <si>
    <t>в форме субсидии,</t>
  </si>
  <si>
    <t>Сведения о счетах учреждения, открытых в кредитных организациях</t>
  </si>
  <si>
    <t>Номер счета в кредитной организации</t>
  </si>
  <si>
    <r>
      <t>Вид счета</t>
    </r>
    <r>
      <rPr>
        <vertAlign val="superscript"/>
        <sz val="1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</si>
  <si>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</si>
  <si>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t>вид акта</t>
  </si>
  <si>
    <t>Остаток средств на счете</t>
  </si>
  <si>
    <r>
      <t>на начало года</t>
    </r>
    <r>
      <rPr>
        <vertAlign val="superscript"/>
        <sz val="10"/>
        <rFont val="Times New Roman"/>
        <family val="1"/>
        <charset val="204"/>
      </rPr>
      <t>24</t>
    </r>
  </si>
  <si>
    <t>на конец отчетного</t>
  </si>
  <si>
    <r>
      <t>периода</t>
    </r>
    <r>
      <rPr>
        <vertAlign val="superscript"/>
        <sz val="10"/>
        <rFont val="Times New Roman"/>
        <family val="1"/>
        <charset val="204"/>
      </rPr>
      <t>24</t>
    </r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</si>
  <si>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</si>
  <si>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</si>
  <si>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</si>
  <si>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r>
      <rPr>
        <vertAlign val="superscript"/>
        <sz val="8"/>
        <rFont val="Times New Roman"/>
        <family val="1"/>
        <charset val="204"/>
      </rPr>
      <t>23</t>
    </r>
    <r>
      <rPr>
        <sz val="8"/>
        <rFont val="Times New Roman"/>
        <family val="1"/>
        <charset val="204"/>
      </rPr>
      <t xml:space="preserve"> 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</si>
  <si>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rPr>
        <vertAlign val="superscript"/>
        <sz val="8"/>
        <rFont val="Times New Roman"/>
        <family val="1"/>
        <charset val="204"/>
      </rPr>
      <t>24</t>
    </r>
    <r>
      <rPr>
        <sz val="8"/>
        <rFont val="Times New Roman"/>
        <family val="1"/>
        <charset val="204"/>
      </rPr>
      <t xml:space="preserve"> 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</si>
  <si>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</t>
  </si>
  <si>
    <t>закрепленном на праве оперативного управления</t>
  </si>
  <si>
    <t>Адрес</t>
  </si>
  <si>
    <t>Наименование объекта</t>
  </si>
  <si>
    <t>Кадастровый</t>
  </si>
  <si>
    <t>ОКТМО</t>
  </si>
  <si>
    <t>ройки</t>
  </si>
  <si>
    <t>Единица измерения</t>
  </si>
  <si>
    <t>Используется учреждением</t>
  </si>
  <si>
    <t>Передано во временное пользование сторонним</t>
  </si>
  <si>
    <t>организациям (индивидуальным предпринимателям)</t>
  </si>
  <si>
    <t>на основании</t>
  </si>
  <si>
    <t>договоров</t>
  </si>
  <si>
    <t>аренды</t>
  </si>
  <si>
    <t>безвозмезд-</t>
  </si>
  <si>
    <t>ного пользо-</t>
  </si>
  <si>
    <t>вания</t>
  </si>
  <si>
    <t>без оформле-</t>
  </si>
  <si>
    <t>ния права</t>
  </si>
  <si>
    <t>пользования</t>
  </si>
  <si>
    <t>(с почасовой</t>
  </si>
  <si>
    <t>оплатой)</t>
  </si>
  <si>
    <t>для иных</t>
  </si>
  <si>
    <t>целей</t>
  </si>
  <si>
    <t>для осуществления</t>
  </si>
  <si>
    <t>основной деятельности</t>
  </si>
  <si>
    <t>за плату сверх</t>
  </si>
  <si>
    <t>государствен-</t>
  </si>
  <si>
    <t>пального)</t>
  </si>
  <si>
    <t>ного (муни-</t>
  </si>
  <si>
    <t>ципального)</t>
  </si>
  <si>
    <t>в рамках</t>
  </si>
  <si>
    <r>
      <t>Площадные объекты</t>
    </r>
    <r>
      <rPr>
        <vertAlign val="superscript"/>
        <sz val="10"/>
        <rFont val="Times New Roman"/>
        <family val="1"/>
        <charset val="204"/>
      </rPr>
      <t>25</t>
    </r>
    <r>
      <rPr>
        <sz val="10"/>
        <rFont val="Times New Roman"/>
        <family val="1"/>
        <charset val="204"/>
      </rPr>
      <t>, всего</t>
    </r>
  </si>
  <si>
    <r>
      <t>Линейные объекты</t>
    </r>
    <r>
      <rPr>
        <vertAlign val="superscript"/>
        <sz val="10"/>
        <rFont val="Times New Roman"/>
        <family val="1"/>
        <charset val="204"/>
      </rPr>
      <t>26</t>
    </r>
    <r>
      <rPr>
        <sz val="10"/>
        <rFont val="Times New Roman"/>
        <family val="1"/>
        <charset val="204"/>
      </rPr>
      <t>, всего</t>
    </r>
  </si>
  <si>
    <t>Резервуары, емкости, иные</t>
  </si>
  <si>
    <t>аналогичные объекты, всего</t>
  </si>
  <si>
    <t>Скважины, иные аналогичные</t>
  </si>
  <si>
    <t>объекты, всего</t>
  </si>
  <si>
    <t>Иные объекты, включая</t>
  </si>
  <si>
    <t>точечные, всего</t>
  </si>
  <si>
    <t>1001</t>
  </si>
  <si>
    <t>2001</t>
  </si>
  <si>
    <t>3001</t>
  </si>
  <si>
    <t>4001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</si>
  <si>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</si>
  <si>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</si>
  <si>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</si>
  <si>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коммунальные услуги</t>
  </si>
  <si>
    <t>услуги по содержанию имущества</t>
  </si>
  <si>
    <t>налог на имущество</t>
  </si>
  <si>
    <t>в связи с аварийным</t>
  </si>
  <si>
    <t>состоянием</t>
  </si>
  <si>
    <t>проводится</t>
  </si>
  <si>
    <t>капитальный</t>
  </si>
  <si>
    <t>ремонт</t>
  </si>
  <si>
    <t>и/или ре-</t>
  </si>
  <si>
    <t>конструкция</t>
  </si>
  <si>
    <t>требуется</t>
  </si>
  <si>
    <t>ожидает</t>
  </si>
  <si>
    <t>списания</t>
  </si>
  <si>
    <t>по неисполь-</t>
  </si>
  <si>
    <t>зуемому</t>
  </si>
  <si>
    <t>возмещается</t>
  </si>
  <si>
    <t>пользовате-</t>
  </si>
  <si>
    <t>лями иму-</t>
  </si>
  <si>
    <t>Сведения о транспортных средствах</t>
  </si>
  <si>
    <t>Раздел 1. Сведения об используемых транспортных средствах</t>
  </si>
  <si>
    <t>Сведения о земельных участках,</t>
  </si>
  <si>
    <t>предоставленных на праве постоянного (бессрочного) пользования</t>
  </si>
  <si>
    <t>(уполномоченное</t>
  </si>
  <si>
    <t>лицо) Учреждения</t>
  </si>
  <si>
    <t>Наименование</t>
  </si>
  <si>
    <t>показателя</t>
  </si>
  <si>
    <t>Кадаст-</t>
  </si>
  <si>
    <t>ровый</t>
  </si>
  <si>
    <t>код</t>
  </si>
  <si>
    <t>Справоч-</t>
  </si>
  <si>
    <t>но: исполь-</t>
  </si>
  <si>
    <t>зуется по</t>
  </si>
  <si>
    <t>соглаше-</t>
  </si>
  <si>
    <t>ниям об</t>
  </si>
  <si>
    <t>установ-</t>
  </si>
  <si>
    <t>лении</t>
  </si>
  <si>
    <t>сервитута</t>
  </si>
  <si>
    <t>Не используется учреждением</t>
  </si>
  <si>
    <t>Фактические расходы на содержание</t>
  </si>
  <si>
    <t>земельного участка</t>
  </si>
  <si>
    <t>(руб. в год)</t>
  </si>
  <si>
    <t>наимено-</t>
  </si>
  <si>
    <t>вание</t>
  </si>
  <si>
    <t>для</t>
  </si>
  <si>
    <t>иных</t>
  </si>
  <si>
    <t>вание сторонним организациям</t>
  </si>
  <si>
    <t>передано во временное пользо-</t>
  </si>
  <si>
    <t>на осно-</t>
  </si>
  <si>
    <t>вании</t>
  </si>
  <si>
    <t>вании дого-</t>
  </si>
  <si>
    <t>воров без-</t>
  </si>
  <si>
    <t>возмезд-</t>
  </si>
  <si>
    <t>ного поль-</t>
  </si>
  <si>
    <t>зования</t>
  </si>
  <si>
    <t>без оформ-</t>
  </si>
  <si>
    <t>ления</t>
  </si>
  <si>
    <t>права</t>
  </si>
  <si>
    <t>пользо-</t>
  </si>
  <si>
    <t>по иным</t>
  </si>
  <si>
    <t>причинам</t>
  </si>
  <si>
    <t>за плату</t>
  </si>
  <si>
    <t>сверх госу-</t>
  </si>
  <si>
    <t>дарственно-</t>
  </si>
  <si>
    <t>го (муници-</t>
  </si>
  <si>
    <t>государст-</t>
  </si>
  <si>
    <t>венного</t>
  </si>
  <si>
    <t>(муници-</t>
  </si>
  <si>
    <t>эксплуатационные</t>
  </si>
  <si>
    <t>расходы</t>
  </si>
  <si>
    <t>возмещает-</t>
  </si>
  <si>
    <t>ся пользо-</t>
  </si>
  <si>
    <t>вателями</t>
  </si>
  <si>
    <t>имущества</t>
  </si>
  <si>
    <t>налог</t>
  </si>
  <si>
    <t>на землю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</si>
  <si>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</si>
  <si>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</si>
  <si>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</t>
  </si>
  <si>
    <t>арендуемого</t>
  </si>
  <si>
    <t>Арендодатель (ссудодатель)</t>
  </si>
  <si>
    <t>Срок пользования</t>
  </si>
  <si>
    <t>Арендная плата</t>
  </si>
  <si>
    <t>Фактические</t>
  </si>
  <si>
    <t>расходы на</t>
  </si>
  <si>
    <t>содержание</t>
  </si>
  <si>
    <t>арендованно-</t>
  </si>
  <si>
    <t>го имущества</t>
  </si>
  <si>
    <t>(руб./год)</t>
  </si>
  <si>
    <t>Направление использования</t>
  </si>
  <si>
    <t>арендованного имущества</t>
  </si>
  <si>
    <t>Обоснование</t>
  </si>
  <si>
    <t>заключения</t>
  </si>
  <si>
    <t>договора</t>
  </si>
  <si>
    <t>по</t>
  </si>
  <si>
    <t>КИСЭ</t>
  </si>
  <si>
    <t>начала</t>
  </si>
  <si>
    <t>оконча-</t>
  </si>
  <si>
    <t>ния</t>
  </si>
  <si>
    <t>за единицу</t>
  </si>
  <si>
    <t>меры</t>
  </si>
  <si>
    <t>(руб./мес.)</t>
  </si>
  <si>
    <t>за объект</t>
  </si>
  <si>
    <t>для осущест-</t>
  </si>
  <si>
    <t>вления основ-</t>
  </si>
  <si>
    <t>ной деятель-</t>
  </si>
  <si>
    <r>
      <t>ности</t>
    </r>
    <r>
      <rPr>
        <vertAlign val="superscript"/>
        <sz val="10"/>
        <rFont val="Times New Roman"/>
        <family val="1"/>
        <charset val="204"/>
      </rPr>
      <t>27</t>
    </r>
  </si>
  <si>
    <t>вления иной</t>
  </si>
  <si>
    <r>
      <t>ности</t>
    </r>
    <r>
      <rPr>
        <vertAlign val="superscript"/>
        <sz val="10"/>
        <rFont val="Times New Roman"/>
        <family val="1"/>
        <charset val="204"/>
      </rPr>
      <t>28</t>
    </r>
  </si>
  <si>
    <t>Скважины, иные аналогичные объекты,</t>
  </si>
  <si>
    <t>Иные объекты, включая точечные,</t>
  </si>
  <si>
    <t>Раздел 2. Сведения о недвижимом имуществе, используемом на праве аренды с почасовой оплатой</t>
  </si>
  <si>
    <t>Длитель-</t>
  </si>
  <si>
    <t>ность ис-</t>
  </si>
  <si>
    <t>пользова-</t>
  </si>
  <si>
    <t>объекта недвижимого</t>
  </si>
  <si>
    <t>объекта не-</t>
  </si>
  <si>
    <t>движимого</t>
  </si>
  <si>
    <t>всего за год</t>
  </si>
  <si>
    <t>(руб.)</t>
  </si>
  <si>
    <r>
      <rPr>
        <vertAlign val="superscript"/>
        <sz val="8"/>
        <rFont val="Times New Roman"/>
        <family val="1"/>
        <charset val="204"/>
      </rPr>
      <t>27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«1» — для осуществления основной деятельности в рамках государственного (муниципального) задания, «2» — для осуществления основной деятельности за плату сверх государственного (муниципального) задания.</t>
    </r>
  </si>
  <si>
    <r>
      <rPr>
        <vertAlign val="superscript"/>
        <sz val="8"/>
        <rFont val="Times New Roman"/>
        <family val="1"/>
        <charset val="204"/>
      </rPr>
      <t>28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«3» — проведение концертно-зрелищных мероприятий и иных культурно-массовых мероприятий, «4» — проведение спортивных мероприятий, «5» — проведение конференций, семинаров, выставок, переговоров, встреч, совещаний, съездов, конгрессов, «6» —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</si>
  <si>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</si>
  <si>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Cсудодатель</t>
  </si>
  <si>
    <t>ссуды</t>
  </si>
  <si>
    <t>расходы на со-</t>
  </si>
  <si>
    <t>держание объ-</t>
  </si>
  <si>
    <t>екта недвижи-</t>
  </si>
  <si>
    <t>ва (руб./год)</t>
  </si>
  <si>
    <t>мого имущест-</t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</si>
  <si>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</si>
  <si>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</si>
  <si>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(группа основных средств)</t>
  </si>
  <si>
    <t>Наличие движимого имущества на конец отчетного периода</t>
  </si>
  <si>
    <t>используется</t>
  </si>
  <si>
    <t>учреждением</t>
  </si>
  <si>
    <t>в аренду</t>
  </si>
  <si>
    <t>безвозмездно</t>
  </si>
  <si>
    <t>требует ремонта</t>
  </si>
  <si>
    <t>не используется</t>
  </si>
  <si>
    <t>физически и морально изношено,</t>
  </si>
  <si>
    <t>ожидает согласования, списания</t>
  </si>
  <si>
    <t>из них требует замены</t>
  </si>
  <si>
    <t>передано в пользование</t>
  </si>
  <si>
    <t>Нежилые помещения, здания и сооружения,</t>
  </si>
  <si>
    <t>не отнесенные к недвижимому имуществу</t>
  </si>
  <si>
    <t>для основной деятельности</t>
  </si>
  <si>
    <t>для оказания услуг (выполнения работ) в рамках</t>
  </si>
  <si>
    <t>утвержденного государственного (муниципального)</t>
  </si>
  <si>
    <t>для иной деятельности</t>
  </si>
  <si>
    <t>Машины и оборудование</t>
  </si>
  <si>
    <t>Хозяйственный и производственный инвентарь, всего</t>
  </si>
  <si>
    <t>Прочие основные средства, всего</t>
  </si>
  <si>
    <t>1110</t>
  </si>
  <si>
    <t>1200</t>
  </si>
  <si>
    <t>2110</t>
  </si>
  <si>
    <t>2200</t>
  </si>
  <si>
    <t>3110</t>
  </si>
  <si>
    <t>4110</t>
  </si>
  <si>
    <t>4200</t>
  </si>
  <si>
    <r>
      <t>Фактический срок использования</t>
    </r>
    <r>
      <rPr>
        <vertAlign val="superscript"/>
        <sz val="10"/>
        <rFont val="Times New Roman"/>
        <family val="1"/>
        <charset val="204"/>
      </rPr>
      <t>29</t>
    </r>
  </si>
  <si>
    <t>от 121 месяца и более</t>
  </si>
  <si>
    <t>количество,</t>
  </si>
  <si>
    <t>ед.</t>
  </si>
  <si>
    <t>балансовая</t>
  </si>
  <si>
    <t>стоимость,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</si>
  <si>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</si>
  <si>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</si>
  <si>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</si>
  <si>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</si>
  <si>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</si>
  <si>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Остаточная стоимость объектов особо ценного движимого имущества,</t>
  </si>
  <si>
    <t>в том числе с оставшимся сроком полезного использования</t>
  </si>
  <si>
    <t>менее 12</t>
  </si>
  <si>
    <t>месяцев</t>
  </si>
  <si>
    <t>от 12 до 24</t>
  </si>
  <si>
    <t>от 25 до 36</t>
  </si>
  <si>
    <t>от 37 до 48</t>
  </si>
  <si>
    <t>от 49 до 60</t>
  </si>
  <si>
    <t>от 61 до 72</t>
  </si>
  <si>
    <t>от 73 до 84</t>
  </si>
  <si>
    <t>от 85 до 96</t>
  </si>
  <si>
    <t>от 97 до 108</t>
  </si>
  <si>
    <t>от 109 до 120</t>
  </si>
  <si>
    <t>от 121 месяца</t>
  </si>
  <si>
    <t>и более</t>
  </si>
  <si>
    <t>Раздел 2. Сведения о расходах на содержание особо ценного движимого имущества</t>
  </si>
  <si>
    <t>за отчетный</t>
  </si>
  <si>
    <t>период</t>
  </si>
  <si>
    <t>Расходы на содержание особо ценного движимого имущества</t>
  </si>
  <si>
    <t>на текущее обслуживание</t>
  </si>
  <si>
    <t>периодическое</t>
  </si>
  <si>
    <t>техническое</t>
  </si>
  <si>
    <t>(профилактическое)</t>
  </si>
  <si>
    <t>обслуживание</t>
  </si>
  <si>
    <t>на текущий ремонт,</t>
  </si>
  <si>
    <t>включая</t>
  </si>
  <si>
    <t>приобретение</t>
  </si>
  <si>
    <t>запасных частей</t>
  </si>
  <si>
    <t>для оказания услуг (выполнения работ)</t>
  </si>
  <si>
    <t>в рамках утвержденного государственного</t>
  </si>
  <si>
    <t>(муниципального) задания</t>
  </si>
  <si>
    <t>Хозяйственный и производственный инвентарь</t>
  </si>
  <si>
    <t>на обязательное</t>
  </si>
  <si>
    <t>страхование</t>
  </si>
  <si>
    <t>на добровольное</t>
  </si>
  <si>
    <t>ремонт, включая</t>
  </si>
  <si>
    <t>на уплату налогов</t>
  </si>
  <si>
    <t>заработная плата</t>
  </si>
  <si>
    <t>обслуживающего</t>
  </si>
  <si>
    <t>персонала</t>
  </si>
  <si>
    <t>иные расходы</t>
  </si>
  <si>
    <t>Прочие основные средства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</si>
  <si>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</si>
  <si>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</si>
  <si>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</si>
  <si>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</si>
  <si>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в среднем за год</t>
  </si>
  <si>
    <t>на отчетную дату</t>
  </si>
  <si>
    <t>Наземные транспортные средства</t>
  </si>
  <si>
    <t>автомобили легковые (за исключением автомобилей</t>
  </si>
  <si>
    <t>скорой медицинской помощи), всего</t>
  </si>
  <si>
    <r>
      <t>в том числе:</t>
    </r>
    <r>
      <rPr>
        <vertAlign val="superscript"/>
        <sz val="10"/>
        <rFont val="Times New Roman"/>
        <family val="1"/>
        <charset val="204"/>
      </rPr>
      <t>30</t>
    </r>
  </si>
  <si>
    <t>средней стоимостью менее 3 миллионов рублей,</t>
  </si>
  <si>
    <t>с года выпуска которых прошло не более 3 лет</t>
  </si>
  <si>
    <t>с года выпуска которых прошло более 3 лет</t>
  </si>
  <si>
    <t>средней стоимостью от 3 миллионов до 5 миллионов</t>
  </si>
  <si>
    <t>рублей включительно, с года выпуска которых</t>
  </si>
  <si>
    <t>прошло не более 3 лет</t>
  </si>
  <si>
    <t>прошло более 3 лет</t>
  </si>
  <si>
    <t>средней стоимостью от 5 миллионов до 10 миллионов</t>
  </si>
  <si>
    <t>рублей включительно</t>
  </si>
  <si>
    <t>средней стоимостью от 15 миллионов рублей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</si>
  <si>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</si>
  <si>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</si>
  <si>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</t>
  </si>
  <si>
    <t>скотовозы, специальные машины для перевозки птицы,</t>
  </si>
  <si>
    <t xml:space="preserve">машины для перевозки минеральных удобрений, </t>
  </si>
  <si>
    <t>ветеринарной помощи, технического обслуживания)</t>
  </si>
  <si>
    <t>автобусы</t>
  </si>
  <si>
    <t>мотосани, снегоходы</t>
  </si>
  <si>
    <t>прочие самоходные машины и механизмы</t>
  </si>
  <si>
    <t>на пневматическом и гусеничном ходу</t>
  </si>
  <si>
    <t>мотоциклы, мотороллеры</t>
  </si>
  <si>
    <t>1101</t>
  </si>
  <si>
    <t>1103</t>
  </si>
  <si>
    <t>1104</t>
  </si>
  <si>
    <t>1105</t>
  </si>
  <si>
    <t>1106</t>
  </si>
  <si>
    <t>1107</t>
  </si>
  <si>
    <t>1108</t>
  </si>
  <si>
    <t>1300</t>
  </si>
  <si>
    <t>1400</t>
  </si>
  <si>
    <t>1500</t>
  </si>
  <si>
    <t>1600</t>
  </si>
  <si>
    <t>1700</t>
  </si>
  <si>
    <t>1800</t>
  </si>
  <si>
    <t>1900</t>
  </si>
  <si>
    <t>Воздушные судна</t>
  </si>
  <si>
    <t>самолеты, всего</t>
  </si>
  <si>
    <t>самолеты пассажирские</t>
  </si>
  <si>
    <t>самолеты грузовые</t>
  </si>
  <si>
    <t>самолеты пожарные</t>
  </si>
  <si>
    <t>самолеты аварийно-технической службы</t>
  </si>
  <si>
    <t>другие самолеты</t>
  </si>
  <si>
    <t>вертолеты, всего</t>
  </si>
  <si>
    <t>вертолеты пассажирские</t>
  </si>
  <si>
    <t>вертолеты грузовые</t>
  </si>
  <si>
    <t>вертолеты пожарные</t>
  </si>
  <si>
    <t>вертолеты аварийно-технической службы</t>
  </si>
  <si>
    <t>другие вертолеты</t>
  </si>
  <si>
    <t>воздушные транспортные средства, не имеющие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</si>
  <si>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</si>
  <si>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</si>
  <si>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</si>
  <si>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</si>
  <si>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</si>
  <si>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</si>
  <si>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моторные лодки</t>
  </si>
  <si>
    <t>парусно-моторные суда</t>
  </si>
  <si>
    <t>другие водные транспортные средства самоходные</t>
  </si>
  <si>
    <t>несамоходные (буксируемые) суда и иные</t>
  </si>
  <si>
    <t>транспортные средства (водные транспортные</t>
  </si>
  <si>
    <t>средства, не имеющие двигателей)</t>
  </si>
  <si>
    <r>
      <rPr>
        <vertAlign val="superscript"/>
        <sz val="8"/>
        <rFont val="Times New Roman"/>
        <family val="1"/>
        <charset val="204"/>
      </rPr>
      <t>30</t>
    </r>
    <r>
      <rPr>
        <sz val="8"/>
        <rFont val="Times New Roman"/>
        <family val="1"/>
        <charset val="204"/>
      </rPr>
      <t xml:space="preserve"> 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</si>
  <si>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</si>
  <si>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излишнее имущество</t>
  </si>
  <si>
    <t>(подлежит передаче</t>
  </si>
  <si>
    <t>в казну РФ)</t>
  </si>
  <si>
    <t>состоянием (подле-</t>
  </si>
  <si>
    <r>
      <t>жит списанию)</t>
    </r>
    <r>
      <rPr>
        <vertAlign val="superscript"/>
        <sz val="10"/>
        <rFont val="Times New Roman"/>
        <family val="1"/>
        <charset val="204"/>
      </rPr>
      <t>31</t>
    </r>
  </si>
  <si>
    <t>состоянием (требу-</t>
  </si>
  <si>
    <t>ется ремонт)</t>
  </si>
  <si>
    <t>проводится капи-</t>
  </si>
  <si>
    <t>тальный ремонт и/</t>
  </si>
  <si>
    <t>или реконструкция</t>
  </si>
  <si>
    <t>без оформления</t>
  </si>
  <si>
    <t>права пользования</t>
  </si>
  <si>
    <t>ного пользования</t>
  </si>
  <si>
    <t>говоров безвозмезд-</t>
  </si>
  <si>
    <t>на основании до-</t>
  </si>
  <si>
    <t>договоров аренды</t>
  </si>
  <si>
    <r>
      <rPr>
        <vertAlign val="superscript"/>
        <sz val="8"/>
        <rFont val="Times New Roman"/>
        <family val="1"/>
        <charset val="204"/>
      </rPr>
      <t>31</t>
    </r>
    <r>
      <rPr>
        <sz val="8"/>
        <rFont val="Times New Roman"/>
        <family val="1"/>
        <charset val="204"/>
      </rPr>
      <t xml:space="preserve"> 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</si>
  <si>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t>автомобили легковые (за исключением</t>
  </si>
  <si>
    <t>автомобилей скорой медицинской помощи), всего</t>
  </si>
  <si>
    <t>средней стоимостью от 3 миллионов до 5</t>
  </si>
  <si>
    <t>миллионов рублей включительно, с года</t>
  </si>
  <si>
    <t>выпуска которых прошло не более 3 лет</t>
  </si>
  <si>
    <t>выпуска которых прошло более 3 лет</t>
  </si>
  <si>
    <t>средней стоимостью от 5 миллионов до 10</t>
  </si>
  <si>
    <t>средней стоимостью от 10 миллионов до 15</t>
  </si>
  <si>
    <t>миллионов рублей включительно</t>
  </si>
  <si>
    <t>автомобили грузовые, за исключением</t>
  </si>
  <si>
    <t>специальных</t>
  </si>
  <si>
    <t>скотовозы, специальные машины для перевозки</t>
  </si>
  <si>
    <t>птицы, машины для перевозки минеральных</t>
  </si>
  <si>
    <t>обслуживания)</t>
  </si>
  <si>
    <t>удобрений, ветеринарной помощи, технического</t>
  </si>
  <si>
    <t>Раздел 3. Направления использования транспортных средств</t>
  </si>
  <si>
    <t>Транспортные средства, непосредственно используемые в целях</t>
  </si>
  <si>
    <t>оказания услуг, 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</si>
  <si>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</si>
  <si>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</si>
  <si>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</t>
  </si>
  <si>
    <t>управлении уч-</t>
  </si>
  <si>
    <t>реждения, ед.</t>
  </si>
  <si>
    <t>по договорам</t>
  </si>
  <si>
    <t>аренды, ед.</t>
  </si>
  <si>
    <t>безвозмездного</t>
  </si>
  <si>
    <t>пользования, ед.</t>
  </si>
  <si>
    <t>на от-</t>
  </si>
  <si>
    <t>четную</t>
  </si>
  <si>
    <t>дату</t>
  </si>
  <si>
    <t>в сред-</t>
  </si>
  <si>
    <t>нем за</t>
  </si>
  <si>
    <t>год</t>
  </si>
  <si>
    <t>средней стоимостью от 3</t>
  </si>
  <si>
    <t>средней стоимостью от 5</t>
  </si>
  <si>
    <t>средней стоимостью от 10</t>
  </si>
  <si>
    <t>миллионов до 15 миллионов</t>
  </si>
  <si>
    <t>средней стоимостью от 15</t>
  </si>
  <si>
    <t>миллионов рублей</t>
  </si>
  <si>
    <t>автомобили скорой медицинской</t>
  </si>
  <si>
    <t>помощи</t>
  </si>
  <si>
    <t>автомобили грузовые, за</t>
  </si>
  <si>
    <t>исключением специальных</t>
  </si>
  <si>
    <t>специальные грузовые</t>
  </si>
  <si>
    <t>автомашины (молоковозы,</t>
  </si>
  <si>
    <t>скотовозы, специальные</t>
  </si>
  <si>
    <t>машины для перевозки птицы,</t>
  </si>
  <si>
    <t>машины для перевозки</t>
  </si>
  <si>
    <t>минеральных удобрений,</t>
  </si>
  <si>
    <t>ветеринарной помощи,</t>
  </si>
  <si>
    <t>технического обслуживания)</t>
  </si>
  <si>
    <t>тракторы самоходные, комбайны</t>
  </si>
  <si>
    <t>прочие самоходные машины</t>
  </si>
  <si>
    <t>и механизмы на пневматическом</t>
  </si>
  <si>
    <t>и гусеничном ходу</t>
  </si>
  <si>
    <r>
      <t>в иных целях</t>
    </r>
    <r>
      <rPr>
        <vertAlign val="superscript"/>
        <sz val="8"/>
        <rFont val="Times New Roman"/>
        <family val="1"/>
        <charset val="204"/>
      </rPr>
      <t>32</t>
    </r>
  </si>
  <si>
    <r>
      <t>в том числе:</t>
    </r>
    <r>
      <rPr>
        <vertAlign val="superscript"/>
        <sz val="8"/>
        <rFont val="Times New Roman"/>
        <family val="1"/>
        <charset val="204"/>
      </rPr>
      <t>30</t>
    </r>
  </si>
  <si>
    <t>автомобили легковые (за исключе-</t>
  </si>
  <si>
    <t>нием автомобилей скорой медицин-</t>
  </si>
  <si>
    <t>ской помощи), всего</t>
  </si>
  <si>
    <t>средней стоимостью менее 3</t>
  </si>
  <si>
    <t>миллионов рублей, с года выпуска</t>
  </si>
  <si>
    <t>которых прошло более 3 лет</t>
  </si>
  <si>
    <t>которых прошло не более 3 лет</t>
  </si>
  <si>
    <t>включительно, с года выпуска</t>
  </si>
  <si>
    <t>миллионов до 10 миллионов рублей</t>
  </si>
  <si>
    <t>миллионов до 5 миллионов рублей</t>
  </si>
  <si>
    <t>1102</t>
  </si>
  <si>
    <t>самолеты аварийно-технической</t>
  </si>
  <si>
    <t>службы</t>
  </si>
  <si>
    <t>вертолеты аварийно-технической</t>
  </si>
  <si>
    <t>воздушные транспортные</t>
  </si>
  <si>
    <t>средства, не имеющие двигателей</t>
  </si>
  <si>
    <t>суда грузовые морские и речные</t>
  </si>
  <si>
    <t>самоходные</t>
  </si>
  <si>
    <t>другие водные транспортные</t>
  </si>
  <si>
    <t>средства самоходные</t>
  </si>
  <si>
    <t>несамоходные (буксируемые) суда</t>
  </si>
  <si>
    <t>и иные транспортные средства</t>
  </si>
  <si>
    <t>(водные транспортные средства,</t>
  </si>
  <si>
    <t>не имеющие двигателей)</t>
  </si>
  <si>
    <r>
      <rPr>
        <vertAlign val="superscript"/>
        <sz val="7"/>
        <rFont val="Times New Roman"/>
        <family val="1"/>
        <charset val="204"/>
      </rPr>
      <t>32</t>
    </r>
    <r>
      <rPr>
        <sz val="7"/>
        <rFont val="Times New Roman"/>
        <family val="1"/>
        <charset val="204"/>
      </rPr>
      <t xml:space="preserve"> 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</si>
  <si>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</si>
  <si>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</si>
  <si>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</si>
  <si>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</si>
  <si>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</si>
  <si>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</si>
  <si>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</si>
  <si>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</si>
  <si>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</si>
  <si>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</si>
  <si>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</si>
  <si>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3500</t>
  </si>
  <si>
    <t>3600</t>
  </si>
  <si>
    <t>3700</t>
  </si>
  <si>
    <t>3800</t>
  </si>
  <si>
    <t>3900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</si>
  <si>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</si>
  <si>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</si>
  <si>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на обслуживание транспортных средств</t>
  </si>
  <si>
    <t>содержание гаражей</t>
  </si>
  <si>
    <t>заработная плата обслуживающего</t>
  </si>
  <si>
    <t>уплата</t>
  </si>
  <si>
    <t>транспорт-</t>
  </si>
  <si>
    <t>ного налога</t>
  </si>
  <si>
    <t>администра-</t>
  </si>
  <si>
    <t>тивного пер-</t>
  </si>
  <si>
    <t>сонала гара-</t>
  </si>
  <si>
    <t>жей</t>
  </si>
  <si>
    <t>обслужива-</t>
  </si>
  <si>
    <t>ющего пер-</t>
  </si>
  <si>
    <t>водителей</t>
  </si>
  <si>
    <t>гаражей</t>
  </si>
  <si>
    <t>аренда</t>
  </si>
  <si>
    <t>гаражей,</t>
  </si>
  <si>
    <t>парковоч-</t>
  </si>
  <si>
    <t>ных мест</t>
  </si>
  <si>
    <t>техобслужи-</t>
  </si>
  <si>
    <t>вание сторон-</t>
  </si>
  <si>
    <t>ними органи-</t>
  </si>
  <si>
    <t>зациями</t>
  </si>
  <si>
    <t>ремонт,</t>
  </si>
  <si>
    <t>включая при-</t>
  </si>
  <si>
    <t>обретение за-</t>
  </si>
  <si>
    <t>пасных частей</t>
  </si>
  <si>
    <t>добровольное</t>
  </si>
  <si>
    <t>на ОСАГО</t>
  </si>
  <si>
    <t>(замена) ко-</t>
  </si>
  <si>
    <t>лес, шин,</t>
  </si>
  <si>
    <t>дисков</t>
  </si>
  <si>
    <t>горюче-сма-</t>
  </si>
  <si>
    <t>зочные ма-</t>
  </si>
  <si>
    <t>териалы</t>
  </si>
  <si>
    <t>двигателей</t>
  </si>
  <si>
    <t>Объем выполненных работ</t>
  </si>
  <si>
    <t>Объем произведенной продукции</t>
  </si>
  <si>
    <t>от выполнения</t>
  </si>
  <si>
    <t>работ, руб.</t>
  </si>
  <si>
    <t>от реализации</t>
  </si>
  <si>
    <t>продукции, руб.</t>
  </si>
  <si>
    <t>Наименование выполняемых работ</t>
  </si>
  <si>
    <t>Наименование производимой продукции</t>
  </si>
  <si>
    <t>Изменение</t>
  </si>
  <si>
    <r>
      <t>задолженности</t>
    </r>
    <r>
      <rPr>
        <vertAlign val="superscript"/>
        <sz val="10"/>
        <rFont val="Times New Roman"/>
        <family val="1"/>
        <charset val="204"/>
      </rPr>
      <t>6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</si>
  <si>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</si>
  <si>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t>являющимся</t>
  </si>
  <si>
    <t>сударствен-</t>
  </si>
  <si>
    <t>Основной персонал, всего</t>
  </si>
  <si>
    <t>Вспомогательный персонал, всего</t>
  </si>
  <si>
    <t>персонал, всего</t>
  </si>
  <si>
    <r>
      <rPr>
        <vertAlign val="superscript"/>
        <sz val="8"/>
        <rFont val="Times New Roman"/>
        <family val="1"/>
        <charset val="204"/>
      </rPr>
      <t>26</t>
    </r>
    <r>
      <rPr>
        <sz val="8"/>
        <rFont val="Times New Roman"/>
        <family val="1"/>
        <charset val="204"/>
      </rPr>
      <t xml:space="preserve">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</si>
  <si>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r>
      <rPr>
        <vertAlign val="superscript"/>
        <sz val="8"/>
        <rFont val="Times New Roman"/>
        <family val="1"/>
        <charset val="204"/>
      </rPr>
      <t>25</t>
    </r>
    <r>
      <rPr>
        <sz val="8"/>
        <rFont val="Times New Roman"/>
        <family val="1"/>
        <charset val="204"/>
      </rPr>
      <t xml:space="preserve"> Указываются здания, строения, сооружения и иные аналогичные объекты.</t>
    </r>
  </si>
  <si>
    <t>(руб./час)</t>
  </si>
  <si>
    <t>Всего:</t>
  </si>
  <si>
    <t>Отчет</t>
  </si>
  <si>
    <t>о результатах деятельности государственного (муниципального) учреждения и об использовании</t>
  </si>
  <si>
    <t>закрепленного за ним государственного (муниципального) имущества</t>
  </si>
  <si>
    <t>Тип учреждения</t>
  </si>
  <si>
    <t>Орган, осуществляющий</t>
  </si>
  <si>
    <t>функции и полномочия</t>
  </si>
  <si>
    <t>учредителя</t>
  </si>
  <si>
    <t>по БК</t>
  </si>
  <si>
    <t>Публично-правовое</t>
  </si>
  <si>
    <t>образование</t>
  </si>
  <si>
    <t>по Сводному</t>
  </si>
  <si>
    <t>реестру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</si>
  <si>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</si>
  <si>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</si>
  <si>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</si>
  <si>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Уникальный</t>
  </si>
  <si>
    <r>
      <t>объекта</t>
    </r>
    <r>
      <rPr>
        <vertAlign val="superscript"/>
        <sz val="10"/>
        <rFont val="Times New Roman"/>
        <family val="1"/>
        <charset val="204"/>
      </rPr>
      <t>24.1</t>
    </r>
  </si>
  <si>
    <t>наиме-</t>
  </si>
  <si>
    <t>нование</t>
  </si>
  <si>
    <t>пост-</t>
  </si>
  <si>
    <t>Год</t>
  </si>
  <si>
    <r>
      <rPr>
        <vertAlign val="superscript"/>
        <sz val="8"/>
        <rFont val="Times New Roman"/>
        <family val="1"/>
        <charset val="204"/>
      </rPr>
      <t>24.1</t>
    </r>
    <r>
      <rPr>
        <sz val="8"/>
        <rFont val="Times New Roman"/>
        <family val="1"/>
        <charset val="204"/>
      </rPr>
      <t xml:space="preserve"> Указывается уникальный код объекта капитального строительства, объекта недвижимого имущества (при наличии).</t>
    </r>
  </si>
  <si>
    <t>Сведения об имуществе, за исключением земельных участков, переданном в аренду</t>
  </si>
  <si>
    <r>
      <t>Адрес</t>
    </r>
    <r>
      <rPr>
        <vertAlign val="superscript"/>
        <sz val="10"/>
        <rFont val="Times New Roman"/>
        <family val="1"/>
        <charset val="204"/>
      </rPr>
      <t>33</t>
    </r>
  </si>
  <si>
    <t>Вид</t>
  </si>
  <si>
    <r>
      <t>объекта</t>
    </r>
    <r>
      <rPr>
        <vertAlign val="superscript"/>
        <sz val="10"/>
        <rFont val="Times New Roman"/>
        <family val="1"/>
        <charset val="204"/>
      </rPr>
      <t>34</t>
    </r>
  </si>
  <si>
    <t>4.1</t>
  </si>
  <si>
    <t>Объем переданного</t>
  </si>
  <si>
    <r>
      <t>Направление использования</t>
    </r>
    <r>
      <rPr>
        <vertAlign val="superscript"/>
        <sz val="10"/>
        <rFont val="Times New Roman"/>
        <family val="1"/>
        <charset val="204"/>
      </rPr>
      <t>35</t>
    </r>
  </si>
  <si>
    <r>
      <t>Комментарий</t>
    </r>
    <r>
      <rPr>
        <vertAlign val="superscript"/>
        <sz val="10"/>
        <rFont val="Times New Roman"/>
        <family val="1"/>
        <charset val="204"/>
      </rPr>
      <t>36</t>
    </r>
  </si>
  <si>
    <r>
      <rPr>
        <vertAlign val="superscript"/>
        <sz val="8"/>
        <rFont val="Times New Roman"/>
        <family val="1"/>
        <charset val="204"/>
      </rPr>
      <t>33</t>
    </r>
    <r>
      <rPr>
        <sz val="8"/>
        <rFont val="Times New Roman"/>
        <family val="1"/>
        <charset val="204"/>
      </rPr>
      <t xml:space="preserve"> Заполняется в отношении недвижимого имущества.</t>
    </r>
  </si>
  <si>
    <r>
      <rPr>
        <vertAlign val="superscript"/>
        <sz val="8"/>
        <rFont val="Times New Roman"/>
        <family val="1"/>
        <charset val="204"/>
      </rPr>
      <t>36</t>
    </r>
    <r>
      <rPr>
        <sz val="8"/>
        <rFont val="Times New Roman"/>
        <family val="1"/>
        <charset val="204"/>
      </rPr>
      <t xml:space="preserve"> В случае указания в графе 8 значения «18 — иное», указывается направление использования переданного в аренду имущества.</t>
    </r>
  </si>
  <si>
    <r>
      <rPr>
        <vertAlign val="superscript"/>
        <sz val="8"/>
        <rFont val="Times New Roman"/>
        <family val="1"/>
        <charset val="204"/>
      </rPr>
      <t>34</t>
    </r>
    <r>
      <rPr>
        <sz val="8"/>
        <rFont val="Times New Roman"/>
        <family val="1"/>
        <charset val="204"/>
      </rPr>
      <t xml:space="preserve"> Указывается вид объекта: 1 — здание (строение, сооружение) в целом, 2 — помещение в здании, строении (за исключением подвалов, чердаков), 3 — подвалы, чердаки, 4 — конструктивная часть здания (крыша, стена), 5 — архитектурный элемент фасада здания (навес над входными дверями зданий), 6 — часть помещения в местах общего пользования (вестибюли, холлы, фойе, коридоры), 7 — линии электропередачи, линии связи (в том числе линейно-кабельные сооружения), 8 — трубопроводы, 9 — автомобильные дороги, 10 — железнодорожные линии, 11 — резервуар, иная емкость, 12 — скважины на воду, 13 — скважины газовые и нефтяные, 14 — скважины иные, 15 — движимое имущество, предоставляемое в прокат, 16 — иные.</t>
    </r>
  </si>
  <si>
    <r>
      <rPr>
        <vertAlign val="superscript"/>
        <sz val="8"/>
        <rFont val="Times New Roman"/>
        <family val="1"/>
        <charset val="204"/>
      </rPr>
      <t>35</t>
    </r>
    <r>
      <rPr>
        <sz val="8"/>
        <rFont val="Times New Roman"/>
        <family val="1"/>
        <charset val="204"/>
      </rPr>
      <t xml:space="preserve"> Указывается направление использования имущества, переданного в аренду (разрешенное использование): 1 — размещение банкоматов, 2 — размещение торговых автоматов для продажи воды, кофе и кондитерских изделий, 3 — размещение столовых и буфетов, 4 — размещение книжных киосков, магазинов канцелярских принадлежностей, 5 — размещение аптечных пунктов, 6 — размещение торговых автоматов для продажи бахил, одноразовых халатов, 7 — размещение платежных терминалов, 8 — размещение иных торговых точек, 9 — размещение офисов банков, 10 — проведение образовательных и информационно-просветительских мероприятий, 11 — проведение концертно-зрелищных мероприятий, 12 — проведение ярмарок, выставок, 13 — проведение конгрессов, съездов, симпозиумов, конференций, 14 — проведение спортивных мероприятий, 15 — проведение иных культурно-массовых мероприятий, 16 — прокат оборудования, 17 — прокат спортивного инвентаря, 18 — иное.</t>
    </r>
  </si>
  <si>
    <t>(казенное — «01», бюджетное — «02», автономное — «03»)</t>
  </si>
  <si>
    <t>кредиторской</t>
  </si>
  <si>
    <t>Сведения о поступлениях и выплатах учреждения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</si>
  <si>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</si>
  <si>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</si>
  <si>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</si>
  <si>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</si>
  <si>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</si>
  <si>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</si>
  <si>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</si>
  <si>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</si>
  <si>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</si>
  <si>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</si>
  <si>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</si>
  <si>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</si>
  <si>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</si>
  <si>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</si>
  <si>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</si>
  <si>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Гранты в форме субсидий, всего</t>
  </si>
  <si>
    <t>гранты в форме субсидий из федерального бюджета</t>
  </si>
  <si>
    <t>Гранты, предоставляемые юридическими и физическими лицами (за исключением грантов</t>
  </si>
  <si>
    <t>в форме субсидий, предоставляемых из бюджетов бюджетной системы Российской Федерации)</t>
  </si>
  <si>
    <t>гранты в форме субсидий из бюджетов субъектов Российской Федерации и местных бюджетов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</si>
  <si>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</si>
  <si>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</si>
  <si>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</si>
  <si>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</si>
  <si>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</si>
  <si>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</si>
  <si>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от собственности), всего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</si>
  <si>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</si>
  <si>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</si>
  <si>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</si>
  <si>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</si>
  <si>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</si>
  <si>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</si>
  <si>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</si>
  <si>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</si>
  <si>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доходы от оказания медицинских услуг, предоставляемых женщинам в период беременности,</t>
  </si>
  <si>
    <t>женщинам и новорожденным в период родов и в послеродовой период</t>
  </si>
  <si>
    <t>прочие доходы от оказания услуг, выполнения работ, компенсации затрат учреждения,</t>
  </si>
  <si>
    <t>включая возмещение расходов по решению судов (возмещение судебных издержек)</t>
  </si>
  <si>
    <t>0400</t>
  </si>
  <si>
    <t>0500</t>
  </si>
  <si>
    <t>0501</t>
  </si>
  <si>
    <t>0502</t>
  </si>
  <si>
    <t>0600</t>
  </si>
  <si>
    <t>0610</t>
  </si>
  <si>
    <t>0700</t>
  </si>
  <si>
    <t>0800</t>
  </si>
  <si>
    <t>0801</t>
  </si>
  <si>
    <t>0802</t>
  </si>
  <si>
    <t>0803</t>
  </si>
  <si>
    <t>0804</t>
  </si>
  <si>
    <t>0805</t>
  </si>
  <si>
    <t>0806</t>
  </si>
  <si>
    <t>0807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</si>
  <si>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</si>
  <si>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</si>
  <si>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</si>
  <si>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</si>
  <si>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</si>
  <si>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</si>
  <si>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</si>
  <si>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</si>
  <si>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</si>
  <si>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100 %</t>
  </si>
  <si>
    <t>Доходы от собственности, всего</t>
  </si>
  <si>
    <t>государственного (муниципального) имущества</t>
  </si>
  <si>
    <t>индивидуализации</t>
  </si>
  <si>
    <t>проценты по депозитам учреждения в кредитных организациях</t>
  </si>
  <si>
    <t>проценты по остаткам средств на счетах учреждения в кредитных организациях</t>
  </si>
  <si>
    <t>проценты по иным финансовым инструментам</t>
  </si>
  <si>
    <t>доходы в виде прибыли, приходящейся на доли в уставных (складочных) капиталах хозяйственных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</si>
  <si>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</si>
  <si>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</si>
  <si>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</si>
  <si>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</si>
  <si>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</si>
  <si>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Сведения о кредиторской задолженности и обязательствах учреждения</t>
  </si>
  <si>
    <t>Единица измерения: руб.</t>
  </si>
  <si>
    <t>Объем кредиторской</t>
  </si>
  <si>
    <t>задолженности</t>
  </si>
  <si>
    <t>Объем кредиторской задолженности</t>
  </si>
  <si>
    <t>Объем отложенных обязательств учреждения</t>
  </si>
  <si>
    <t>из нее срок</t>
  </si>
  <si>
    <t>оплаты</t>
  </si>
  <si>
    <t>наступил</t>
  </si>
  <si>
    <t>в отчетном</t>
  </si>
  <si>
    <t>финансо-</t>
  </si>
  <si>
    <t>вом году</t>
  </si>
  <si>
    <t>из нее срок оплаты наступает в:</t>
  </si>
  <si>
    <t>1 квартале,</t>
  </si>
  <si>
    <t>из нее:</t>
  </si>
  <si>
    <t>в январе</t>
  </si>
  <si>
    <t>2 квартале</t>
  </si>
  <si>
    <t>3 квартале</t>
  </si>
  <si>
    <t>4 квартале</t>
  </si>
  <si>
    <t>в очеред-</t>
  </si>
  <si>
    <t>ном финан-</t>
  </si>
  <si>
    <t>совом году</t>
  </si>
  <si>
    <t>и плановом</t>
  </si>
  <si>
    <t>периоде</t>
  </si>
  <si>
    <t>по оплате</t>
  </si>
  <si>
    <t>труда</t>
  </si>
  <si>
    <t>по претен-</t>
  </si>
  <si>
    <t>зионным</t>
  </si>
  <si>
    <t>требова-</t>
  </si>
  <si>
    <t>ниям</t>
  </si>
  <si>
    <t>по непос-</t>
  </si>
  <si>
    <t>тупившим</t>
  </si>
  <si>
    <t>расчетным</t>
  </si>
  <si>
    <t>докумен-</t>
  </si>
  <si>
    <t>там</t>
  </si>
  <si>
    <t>иные</t>
  </si>
  <si>
    <t>по оплате страховых взносов на обязательное социальное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</si>
  <si>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</si>
  <si>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</si>
  <si>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</si>
  <si>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</si>
  <si>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</si>
  <si>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</si>
  <si>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в связи с невыполнением условий соглашений, в том числе</t>
  </si>
  <si>
    <t>по софинансированию расходов</t>
  </si>
  <si>
    <t>по выплатам, связанным с причинением вреда гражданам</t>
  </si>
  <si>
    <t>Раздел 2. Сведения о выплатах учреждения</t>
  </si>
  <si>
    <t>выплат</t>
  </si>
  <si>
    <t>за отчет-</t>
  </si>
  <si>
    <t>ный пе-</t>
  </si>
  <si>
    <t>риод,</t>
  </si>
  <si>
    <t>в общей</t>
  </si>
  <si>
    <t>сумме</t>
  </si>
  <si>
    <t>выплат,</t>
  </si>
  <si>
    <t>%</t>
  </si>
  <si>
    <t>в том числе по источникам финансового обеспечения обязательств по выплатам</t>
  </si>
  <si>
    <t>средств, по-</t>
  </si>
  <si>
    <t>лученных</t>
  </si>
  <si>
    <t>услуг, вы-</t>
  </si>
  <si>
    <t>полнения</t>
  </si>
  <si>
    <t>работ, реа-</t>
  </si>
  <si>
    <t>лизации</t>
  </si>
  <si>
    <t>продукции</t>
  </si>
  <si>
    <t>доля</t>
  </si>
  <si>
    <t>отражен-</t>
  </si>
  <si>
    <t>безвоз-</t>
  </si>
  <si>
    <t>мездных</t>
  </si>
  <si>
    <t>поступ-</t>
  </si>
  <si>
    <t>лений</t>
  </si>
  <si>
    <t>на выпол-</t>
  </si>
  <si>
    <t>нение го-</t>
  </si>
  <si>
    <t>сударст-</t>
  </si>
  <si>
    <t>ных в</t>
  </si>
  <si>
    <t>графе 3,</t>
  </si>
  <si>
    <t>на иные</t>
  </si>
  <si>
    <t>цели</t>
  </si>
  <si>
    <t>за счет средств гранта в форме субсидии</t>
  </si>
  <si>
    <t>из феде-</t>
  </si>
  <si>
    <t>рального</t>
  </si>
  <si>
    <t>бюджета</t>
  </si>
  <si>
    <t>из бюдже-</t>
  </si>
  <si>
    <t>тов субъ-</t>
  </si>
  <si>
    <t>ектов Рос-</t>
  </si>
  <si>
    <t>сийской</t>
  </si>
  <si>
    <t>Федера-</t>
  </si>
  <si>
    <t>ции и</t>
  </si>
  <si>
    <t>местных</t>
  </si>
  <si>
    <t>от прино-</t>
  </si>
  <si>
    <t>сящей</t>
  </si>
  <si>
    <t>ности,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</si>
  <si>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</si>
  <si>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</si>
  <si>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</si>
  <si>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</si>
  <si>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</si>
  <si>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</si>
  <si>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услуги связи</t>
  </si>
  <si>
    <t>транспортные услуги</t>
  </si>
  <si>
    <t>арендная плата за пользование</t>
  </si>
  <si>
    <t>имуществом</t>
  </si>
  <si>
    <t>работы, услуги по содержанию</t>
  </si>
  <si>
    <t>прочие работы, услуги</t>
  </si>
  <si>
    <t>основные средства</t>
  </si>
  <si>
    <t>непроизведенные активы</t>
  </si>
  <si>
    <t>материальные запасы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</si>
  <si>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</si>
  <si>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</si>
  <si>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</si>
  <si>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</si>
  <si>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</si>
  <si>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</si>
  <si>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налог на прибыль</t>
  </si>
  <si>
    <t>земельный налог</t>
  </si>
  <si>
    <t>транспортный налог</t>
  </si>
  <si>
    <t>водный налог</t>
  </si>
  <si>
    <t>государственные пошлины</t>
  </si>
  <si>
    <t>0707</t>
  </si>
  <si>
    <t>0706</t>
  </si>
  <si>
    <t>0705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</si>
  <si>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</si>
  <si>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</si>
  <si>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</si>
  <si>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</si>
  <si>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</si>
  <si>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</si>
  <si>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</si>
  <si>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</si>
  <si>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</si>
  <si>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0701</t>
  </si>
  <si>
    <t>0702</t>
  </si>
  <si>
    <t>0703</t>
  </si>
  <si>
    <t>0704</t>
  </si>
  <si>
    <t xml:space="preserve">налог на добавленную </t>
  </si>
  <si>
    <t>стоимость</t>
  </si>
  <si>
    <t xml:space="preserve">налог на имущество </t>
  </si>
  <si>
    <t>организаций</t>
  </si>
  <si>
    <t>платежей в бюджет (за</t>
  </si>
  <si>
    <t>исключением взносов по</t>
  </si>
  <si>
    <t>страхованию), всего</t>
  </si>
  <si>
    <t>обязательному социальному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</si>
  <si>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</si>
  <si>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</si>
  <si>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</si>
  <si>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</si>
  <si>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</si>
  <si>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</si>
  <si>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</si>
  <si>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</si>
  <si>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</si>
  <si>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</si>
  <si>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</si>
  <si>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r>
      <t>щества</t>
    </r>
    <r>
      <rPr>
        <vertAlign val="superscript"/>
        <sz val="10"/>
        <rFont val="Times New Roman"/>
        <family val="1"/>
        <charset val="204"/>
      </rPr>
      <t>24.2</t>
    </r>
  </si>
  <si>
    <r>
      <rPr>
        <vertAlign val="superscript"/>
        <sz val="8"/>
        <rFont val="Times New Roman"/>
        <family val="1"/>
        <charset val="204"/>
      </rPr>
      <t>24.2</t>
    </r>
    <r>
      <rPr>
        <sz val="8"/>
        <rFont val="Times New Roman"/>
        <family val="1"/>
        <charset val="204"/>
      </rPr>
      <t xml:space="preserve"> Указываются расходы, возмещенные учреждению пользователями объектов недвижимого имущества, указанных в графе 13.</t>
    </r>
  </si>
  <si>
    <r>
      <t>имуществу</t>
    </r>
    <r>
      <rPr>
        <vertAlign val="superscript"/>
        <sz val="10"/>
        <rFont val="Times New Roman"/>
        <family val="1"/>
        <charset val="204"/>
      </rPr>
      <t>24.3</t>
    </r>
  </si>
  <si>
    <r>
      <rPr>
        <vertAlign val="superscript"/>
        <sz val="8"/>
        <rFont val="Times New Roman"/>
        <family val="1"/>
        <charset val="204"/>
      </rPr>
      <t>24.3</t>
    </r>
    <r>
      <rPr>
        <sz val="8"/>
        <rFont val="Times New Roman"/>
        <family val="1"/>
        <charset val="204"/>
      </rPr>
      <t xml:space="preserve"> Указываются расходы учреждения на содержание объектов недвижимого имущества, указанных в графе 17.</t>
    </r>
  </si>
  <si>
    <t>Глава по БК</t>
  </si>
  <si>
    <t>доходы в виде арендной либо иной платы за передачу в возмездное пользование</t>
  </si>
  <si>
    <t>доходы от распоряжения правами на результаты интеллектуальной деятельности и средствами</t>
  </si>
  <si>
    <t>проценты, полученные от предоставления займов</t>
  </si>
  <si>
    <t>нематериальные активы</t>
  </si>
  <si>
    <t>по перечислению удержанного налога на доходы физических лиц</t>
  </si>
  <si>
    <t>(час.)</t>
  </si>
  <si>
    <r>
      <rPr>
        <vertAlign val="superscript"/>
        <sz val="8"/>
        <rFont val="Times New Roman"/>
        <family val="1"/>
        <charset val="204"/>
      </rPr>
      <t>29</t>
    </r>
    <r>
      <rPr>
        <sz val="8"/>
        <rFont val="Times New Roman"/>
        <family val="1"/>
        <charset val="204"/>
      </rPr>
      <t xml:space="preserve"> Срок использования имущества считается, начиная с 1-го числа месяца, следующего за месяцем принятия его к бухгалтерскому учету.</t>
    </r>
  </si>
  <si>
    <t>возмещение расходов, понесенных в связи с эксплуатацией имущества, находящегося</t>
  </si>
  <si>
    <t>СОГЛАСОВАНО</t>
  </si>
  <si>
    <t>УТВЕРЖДАЮ</t>
  </si>
  <si>
    <t>Директор департамента образования Администрации города</t>
  </si>
  <si>
    <t>Директор</t>
  </si>
  <si>
    <t>И.П.Замятина</t>
  </si>
  <si>
    <t>(Ф.И.О.)</t>
  </si>
  <si>
    <t>января</t>
  </si>
  <si>
    <t>МУНИЦИПАЛЬНОЕ БЮДЖЕТНОЕ ОБЩЕОБРАЗОВАТЕЛЬНОЕ УЧРЕЖДЕНИЕ ЛИЦЕЙ ИМЕНИ ГЕНЕРАЛ-МАЙОРА ХИСМАТУЛИНА ВАСИЛИЯ ИВАНОВИЧА</t>
  </si>
  <si>
    <t>город Сургут</t>
  </si>
  <si>
    <t>выбрать номер листа</t>
  </si>
  <si>
    <t>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</si>
  <si>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Сведения о доходах учреждения в виде прибыли, приходящейся на доли в уставных (складочных) капиталах хозяйственных товариществ и обществ, или дивидендов по акциям, принадлежащим учреждению</t>
  </si>
  <si>
    <t>Сведения о просроченной кредиторской задолженности</t>
  </si>
  <si>
    <t>Сведения о недвижимом имуществе, за исключением земельных участков, закрепленном на праве оперативного управления</t>
  </si>
  <si>
    <t>Перечень форм отчетности не включенных в состав отчета в виду отсутствия числовых значений показателей</t>
  </si>
  <si>
    <t>директор</t>
  </si>
  <si>
    <t>Полное наименование</t>
  </si>
  <si>
    <t>Код адм. подчиненности</t>
  </si>
  <si>
    <t>МУНИЦИПАЛЬНОЕ АВТОНОМНОЕ ОБРАЗОВАТЕЛЬНОЕ УЧРЕЖДЕНИЕ ДОПОЛНИТЕЛЬНОГО ОБРАЗОВАНИЯ "ТЕХНОПОЛИС"</t>
  </si>
  <si>
    <t>043</t>
  </si>
  <si>
    <t>АВТОНОМНОЕ</t>
  </si>
  <si>
    <t>03</t>
  </si>
  <si>
    <t>Т.Г. Андроник</t>
  </si>
  <si>
    <t>743D0500</t>
  </si>
  <si>
    <t>МАОУ ДО "Технополис"</t>
  </si>
  <si>
    <t>МУНИЦИПАЛЬНОЕ АВТОНОМНОЕ ОБРАЗОВАТЕЛЬНОЕ УЧРЕЖДЕНИЕ ДОПОЛНИТЕЛЬНОГО ОБРАЗОВАНИЯ "ЦЕНТР ПЛАВАНИЯ "ДЕЛЬФИН"</t>
  </si>
  <si>
    <t>И.Ю. Лодырев</t>
  </si>
  <si>
    <t>МАОУ ДО "Центр плавания "Дельфин"</t>
  </si>
  <si>
    <t>МУНИЦИПАЛЬНОЕ АВТОНОМНОЕ ОБРАЗОВАТЕЛЬНОЕ УЧРЕЖДЕНИЕ ДОПОЛНИТЕЛЬНОГО ОБРАЗОВАНИЯ "ЦЕНТР ДЕТСКОГО ТВОРЧЕСТВА"</t>
  </si>
  <si>
    <t>Ю.С. Юдина</t>
  </si>
  <si>
    <t>743D0506</t>
  </si>
  <si>
    <t>МАОУ ДО "ЦДТ"</t>
  </si>
  <si>
    <t>МУНИЦИПАЛЬНОЕ АВТОНОМНОЕ ОБРАЗОВАТЕЛЬНОЕ УЧРЕЖДЕНИЕ ДОПОЛНИТЕЛЬНОГО ОБРАЗОВАНИЯ "ЭКОЛОГО-БИОЛОГИЧЕСКИЙ ЦЕНТР"</t>
  </si>
  <si>
    <t>О.В.Зорина</t>
  </si>
  <si>
    <t>743D0509</t>
  </si>
  <si>
    <t>МАОУ ДО "ЭБЦ"</t>
  </si>
  <si>
    <t>С.П. Гончарова</t>
  </si>
  <si>
    <t>743D0508</t>
  </si>
  <si>
    <t>МАУ "ИМЦ"</t>
  </si>
  <si>
    <t>февраля</t>
  </si>
  <si>
    <t>МУНИЦИПАЛЬНОЕ БЮДЖЕТНОЕ ВЕЧЕРНЕЕ (СМЕННОЕ) ОБЩЕОБРАЗОВАТЕЛЬНОЕ УЧРЕЖДЕНИЕ ОТКРЫТАЯ (СМЕННАЯ) ОБЩЕОБРАЗОВАТЕЛЬНАЯ ШКОЛА № 1</t>
  </si>
  <si>
    <t>БЮДЖЕТНОЕ</t>
  </si>
  <si>
    <t>02</t>
  </si>
  <si>
    <t>Т.В. Леонова</t>
  </si>
  <si>
    <t>МБВ(С)ОУО(С)ОШ № 1</t>
  </si>
  <si>
    <t>МУНИЦИПАЛЬНОЕ БЮДЖЕТНОЕ ОБЩЕОБРАЗОВАТЕЛЬНОЕ УЧРЕЖДЕНИЕ ШКОЛА "ПЕРСПЕКТИВА"</t>
  </si>
  <si>
    <t>Е.Л.Запольских</t>
  </si>
  <si>
    <t>МБОУ "Перспектива"</t>
  </si>
  <si>
    <t>МУНИЦИПАЛЬНОЕ БЮДЖЕТНОЕ ОБЩЕОБРАЗОВАТЕЛЬНОЕ УЧРЕЖДЕНИЕ "СУРГУТСКАЯ ТЕХНОЛОГИЧЕСКАЯ ШКОЛА"</t>
  </si>
  <si>
    <t>Л.М.Саммигулина</t>
  </si>
  <si>
    <t>МБОУ "СТШ"</t>
  </si>
  <si>
    <t>МУНИЦИПАЛЬНОЕ БЮДЖЕТНОЕ ОБЩЕОБРАЗОВАТЕЛЬНОЕ УЧРЕЖДЕНИЕ ГИМНАЗИЯ "ЛАБОРАТОРИЯ САЛАХОВА"</t>
  </si>
  <si>
    <t>Т.В. Кисель</t>
  </si>
  <si>
    <t>МБОУ гимназия "Лаборатория Салахова"</t>
  </si>
  <si>
    <t>МУНИЦИПАЛЬНОЕ БЮДЖЕТНОЕ ОБЩЕОБРАЗОВАТЕЛЬНОЕ УЧРЕЖДЕНИЕ ГИМНАЗИЯ № 2</t>
  </si>
  <si>
    <t>И.В. Лемешева</t>
  </si>
  <si>
    <t>МБОУ гимназия №2</t>
  </si>
  <si>
    <t>МУНИЦИПАЛЬНОЕ БЮДЖЕТНОЕ ОБЩЕОБРАЗОВАТЕЛЬНОЕ УЧРЕЖДЕНИЕ ГИМНАЗИЯ ИМЕНИ Ф.К. САЛМАНОВА</t>
  </si>
  <si>
    <t>С.А. Кучина</t>
  </si>
  <si>
    <t>МБОУ гимназия имени Ф.К.Салманова</t>
  </si>
  <si>
    <t>МУНИЦИПАЛЬНОЕ БЮДЖЕТНОЕ ОБЩЕОБРАЗОВАТЕЛЬНОЕ УЧРЕЖДЕНИЕ ЛИЦЕЙ № 1</t>
  </si>
  <si>
    <t>П.В. Воронин</t>
  </si>
  <si>
    <t>Мбоу лицей №1</t>
  </si>
  <si>
    <t>МУНИЦИПАЛЬНОЕ БЮДЖЕТНОЕ ОБЩЕОБРАЗОВАТЕЛЬНОЕ УЧРЕЖДЕНИЕ ЛИЦЕЙ № 3</t>
  </si>
  <si>
    <t>А.В. Тостановский</t>
  </si>
  <si>
    <t>МБОУ лицей №3</t>
  </si>
  <si>
    <t>С.В. Фисун</t>
  </si>
  <si>
    <t>МБОУ лицей ИМЕНИ ГЕНЕРАЛ-МАЙОРА ХИСМАТУЛИНА ВАСИЛИЯ ИВАНОВИЧА</t>
  </si>
  <si>
    <t>МУНИЦИПАЛЬНОЕ БЮДЖЕТНОЕ ОБЩЕОБРАЗОВАТЕЛЬНОЕ УЧРЕЖДЕНИЕ НАЧАЛЬНАЯ ШКОЛА "ПРОГИМНАЗИЯ"</t>
  </si>
  <si>
    <t>В.В. Горячева</t>
  </si>
  <si>
    <t>МБОУ НШ "Прогимназия"</t>
  </si>
  <si>
    <t>МУНИЦИПАЛЬНОЕ БЮДЖЕТНОЕ ОБЩЕОБРАЗОВАТЕЛЬНОЕ УЧРЕЖДЕНИЕ НАЧАЛЬНАЯ ШКОЛА № 30</t>
  </si>
  <si>
    <t>С.В. Колесник</t>
  </si>
  <si>
    <t>МБОУ НШ №30</t>
  </si>
  <si>
    <t>МУНИЦИПАЛЬНОЕ БЮДЖЕТНОЕ ОБЩЕОБРАЗОВАТЕЛЬНОЕ УЧРЕЖДЕНИЕ СРЕДНЯЯ ОБЩЕОБРАЗОВАТЕЛЬНАЯ ШКОЛА № 1</t>
  </si>
  <si>
    <t>Т.О. Катербарг</t>
  </si>
  <si>
    <t>МБОУ СОШ №1</t>
  </si>
  <si>
    <t>МУНИЦИПАЛЬНОЕ БЮДЖЕТНОЕ ОБЩЕОБРАЗОВАТЕЛЬНОЕ УЧРЕЖДЕНИЕ СРЕДНЯЯ ОБЩЕОБРАЗОВАТЕЛЬНАЯ ШКОЛА № 10 С УГЛУБЛЕННЫМ ИЗУЧЕНИЕМ ОТДЕЛЬНЫХ ПРЕДМЕТОВ</t>
  </si>
  <si>
    <t>Е.В. Озерова</t>
  </si>
  <si>
    <t>МБОУ СОШ №10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</si>
  <si>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15</t>
  </si>
  <si>
    <t>В.И. Сердюченко</t>
  </si>
  <si>
    <t>МБОУ СОШ №15</t>
  </si>
  <si>
    <t>МУНИЦИПАЛЬНОЕ БЮДЖЕТНОЕ ОБЩЕОБРАЗОВАТЕЛЬНОЕ УЧРЕЖДЕНИЕ СРЕДНЯЯ ОБЩЕОБРАЗОВАТЕЛЬНАЯ ШКОЛА № 18 ИМЕНИ ВИТАЛИЯ ЯКОВЛЕВИЧА АЛЕКСЕЕВА</t>
  </si>
  <si>
    <t>Е.В. Калганова</t>
  </si>
  <si>
    <t>МБОУ СОШ №18 ИМЕНИ ВИТАЛИЯ ЯКОВЛЕВИЧА АЛЕКСЕЕВА</t>
  </si>
  <si>
    <t>МУНИЦИПАЛЬНОЕ БЮДЖЕТНОЕ ОБЩЕОБРАЗОВАТЕЛЬНОЕ УЧРЕЖДЕНИЕ СРЕДНЯЯ ОБЩЕОБРАЗОВАТЕЛЬНАЯ ШКОЛА № 19</t>
  </si>
  <si>
    <t>С.В. Ширина</t>
  </si>
  <si>
    <t>МБОУ СОШ №19</t>
  </si>
  <si>
    <t>МУНИЦИПАЛЬНОЕ БЮДЖЕТНОЕ ОБЩЕОБРАЗОВАТЕЛЬНОЕ УЧРЕЖДЕНИЕ СРЕДНЯЯ ОБЩЕОБРАЗОВАТЕЛЬНАЯ ШКОЛА № 20</t>
  </si>
  <si>
    <t>Н.В. Бауэр</t>
  </si>
  <si>
    <t>МБОУ СОШ №20</t>
  </si>
  <si>
    <t>МУНИЦИПАЛЬНОЕ БЮДЖЕТНОЕ ОБЩЕОБРАЗОВАТЕЛЬНОЕ УЧРЕЖДЕНИЕ СРЕДНЯЯ ОБЩЕОБРАЗОВАТЕЛЬНАЯ ШКОЛА № 22 ИМЕНИ ГЕННАДИЯ ФЕДОТОВИЧА ПОНОМАРЕВА</t>
  </si>
  <si>
    <t>Л.А. Постникова</t>
  </si>
  <si>
    <t>МБОУ СОШ №22 ИМЕНИ ГЕННАДИЯ ФЕДОТОВИЧА ПОНОМАРЕВА</t>
  </si>
  <si>
    <t>МУНИЦИПАЛЬНОЕ БЮДЖЕТНОЕ ОБЩЕОБРАЗОВАТЕЛЬНОЕ УЧРЕЖДЕНИЕ СРЕДНЯЯ ОБЩЕОБРАЗОВАТЕЛЬНАЯ ШКОЛА № 24</t>
  </si>
  <si>
    <t>И.В. Усольцева</t>
  </si>
  <si>
    <t>МБОУ СОШ №24</t>
  </si>
  <si>
    <t>МУНИЦИПАЛЬНОЕ БЮДЖЕТНОЕ ОБЩЕОБРАЗОВАТЕЛЬНОЕ УЧРЕЖДЕНИЕ СРЕДНЯЯ ОБЩЕОБРАЗОВАТЕЛЬНАЯ ШКОЛА № 25</t>
  </si>
  <si>
    <t>Е.В. Маркова</t>
  </si>
  <si>
    <t>МБОУ СОШ №25</t>
  </si>
  <si>
    <t>МУНИЦИПАЛЬНОЕ БЮДЖЕТНОЕ ОБЩЕОБРАЗОВАТЕЛЬНОЕ УЧРЕЖДЕНИЕ СРЕДНЯЯ ОБЩЕОБРАЗОВАТЕЛЬНАЯ ШКОЛА № 26</t>
  </si>
  <si>
    <t>Е.Н. Елисеева</t>
  </si>
  <si>
    <t>МБОУ СОШ №26</t>
  </si>
  <si>
    <t>МУНИЦИПАЛЬНОЕ БЮДЖЕТНОЕ ОБЩЕОБРАЗОВАТЕЛЬНОЕ УЧРЕЖДЕНИЕ СРЕДНЯЯ ОБЩЕОБРАЗОВАТЕЛЬНАЯ ШКОЛА № 27</t>
  </si>
  <si>
    <t>С.В. Шайдурова</t>
  </si>
  <si>
    <t>МБОУ СОШ №27</t>
  </si>
  <si>
    <t>МУНИЦИПАЛЬНОЕ БЮДЖЕТНОЕ ОБЩЕОБРАЗОВАТЕЛЬНОЕ УЧРЕЖДЕНИЕ СРЕДНЯЯ ОБЩЕОБРАЗОВАТЕЛЬНАЯ ШКОЛА № 29</t>
  </si>
  <si>
    <t>М.Б. Светлова</t>
  </si>
  <si>
    <t>МБОУ СОШ №29</t>
  </si>
  <si>
    <t>МУНИЦИПАЛЬНОЕ БЮДЖЕТНОЕ ОБЩЕОБРАЗОВАТЕЛЬНОЕ УЧРЕЖДЕНИЕ СРЕДНЯЯ ОБЩЕОБРАЗОВАТЕЛЬНАЯ ШКОЛА № 3</t>
  </si>
  <si>
    <t>У.В. Черепинская</t>
  </si>
  <si>
    <t>МБОУ СОШ №3</t>
  </si>
  <si>
    <t>МУНИЦИПАЛЬНОЕ БЮДЖЕТНОЕ ОБЩЕОБРАЗОВАТЕЛЬНОЕ УЧРЕЖДЕНИЕ СРЕДНЯЯ ОБЩЕОБРАЗОВАТЕЛЬНАЯ ШКОЛА № 32</t>
  </si>
  <si>
    <t>Л.Н. Прогонюк</t>
  </si>
  <si>
    <t>МБОУ СОШ №32</t>
  </si>
  <si>
    <t>МУНИЦИПАЛЬНОЕ БЮДЖЕТНОЕ ОБЩЕОБРАЗОВАТЕЛЬНОЕ УЧРЕЖДЕНИЕ СРЕДНЯЯ ОБЩЕОБРАЗОВАТЕЛЬНАЯ ШКОЛА № 4 ИМЕНИ ЛАРИСЫ ИВАНОВНЫ ЗОЛОТУХИНОЙ</t>
  </si>
  <si>
    <t>Н.П. Буркацкая</t>
  </si>
  <si>
    <t>МБОУ СОШ №4 ИМЕНИ ЛАРИСЫ ИВАНОВНЫ ЗОЛОТУХИНОЙ</t>
  </si>
  <si>
    <t>МУНИЦИПАЛЬНОЕ БЮДЖЕТНОЕ ОБЩЕОБРАЗОВАТЕЛЬНОЕ УЧРЕЖДЕНИЕ СРЕДНЯЯ ОБЩЕОБРАЗОВАТЕЛЬНАЯ ШКОЛА № 44</t>
  </si>
  <si>
    <t>Р.С. Чаппарова</t>
  </si>
  <si>
    <t>МБОУ СОШ №44</t>
  </si>
  <si>
    <t>МУНИЦИПАЛЬНОЕ БЮДЖЕТНОЕ ОБЩЕОБРАЗОВАТЕЛЬНОЕ УЧРЕЖДЕНИЕ СРЕДНЯЯ ОБЩЕОБРАЗОВАТЕЛЬНАЯ ШКОЛА № 45</t>
  </si>
  <si>
    <t>Н.А. Шинкаренко</t>
  </si>
  <si>
    <t>МБОУ СОШ №45</t>
  </si>
  <si>
    <t>МУНИЦИПАЛЬНОЕ БЮДЖЕТНОЕ ОБЩЕОБРАЗОВАТЕЛЬНОЕ УЧРЕЖДЕНИЕ СРЕДНЯЯ ОБЩЕОБРАЗОВАТЕЛЬНАЯ ШКОЛА № 46 С УГЛУБЛЕННЫМ ИЗУЧЕНИЕМ ОТДЕЛЬНЫХ ПРЕДМЕТОВ</t>
  </si>
  <si>
    <t>Л.В. Гейнц</t>
  </si>
  <si>
    <t>МБОУ СОШ №46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</si>
  <si>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5</t>
  </si>
  <si>
    <t>Н.Ю. Петкова</t>
  </si>
  <si>
    <t>МБОУ СОШ №5</t>
  </si>
  <si>
    <t>МУНИЦИПАЛЬНОЕ БЮДЖЕТНОЕ ОБЩЕОБРАЗОВАТЕЛЬНОЕ УЧРЕЖДЕНИЕ СРЕДНЯЯ ОБЩЕОБРАЗОВАТЕЛЬНАЯ ШКОЛА № 6</t>
  </si>
  <si>
    <t>Е.П. Грязнова</t>
  </si>
  <si>
    <t>МБОУ СОШ №6</t>
  </si>
  <si>
    <t>МУНИЦИПАЛЬНОЕ БЮДЖЕТНОЕ ОБЩЕОБРАЗОВАТЕЛЬНОЕ УЧРЕЖДЕНИЕ СРЕДНЯЯ ОБЩЕОБРАЗОВАТЕЛЬНАЯ ШКОЛА № 7</t>
  </si>
  <si>
    <t>М.В. Путинцева</t>
  </si>
  <si>
    <t>МБОУ СОШ №7</t>
  </si>
  <si>
    <t>МУНИЦИПАЛЬНОЕ БЮДЖЕТНОЕ ОБЩЕОБРАЗОВАТЕЛЬНОЕ УЧРЕЖДЕНИЕ СРЕДНЯЯ ОБЩЕОБРАЗОВАТЕЛЬНАЯ ШКОЛА № 8 ИМЕНИ СИБИРЦЕВА А.Н.</t>
  </si>
  <si>
    <t>И.А. Кирпикова</t>
  </si>
  <si>
    <t>МБОУ СОШ №8 ИМЕНИ СИБИРЦЕВА А.Н.</t>
  </si>
  <si>
    <t>МУНИЦИПАЛЬНОЕ БЮДЖЕТНОЕ ОБЩЕОБРАЗОВАТЕЛЬНОЕ УЧРЕЖДЕНИЕ СУРГУТСКИЙ ЕСТЕСТВЕННО-НАУЧНЫЙ ЛИЦЕЙ</t>
  </si>
  <si>
    <t>Н.Д. Ялчибаева</t>
  </si>
  <si>
    <t>МБОУ СУРГУТСКИЙ ЕСТЕСТВЕННО-НАУЧНЫЙ ЛИЦЕЙ</t>
  </si>
  <si>
    <t>МУНИЦИПАЛЬНОЕ БЮДЖЕТНОЕ ОБЩЕОБРАЗОВАТЕЛЬНОЕ УЧРЕЖДЕНИЕ СРЕДНЯЯ ШКОЛА № 12</t>
  </si>
  <si>
    <t>И.Н. Джафарова</t>
  </si>
  <si>
    <t>МБОУ СШ №12</t>
  </si>
  <si>
    <t>МУНИЦИПАЛЬНОЕ БЮДЖЕТНОЕ ОБЩЕОБРАЗОВАТЕЛЬНОЕ УЧРЕЖДЕНИЕ СРЕДНЯЯ ШКОЛА № 31</t>
  </si>
  <si>
    <t>О.Г. Сивак</t>
  </si>
  <si>
    <t>МБОУ СШ №31</t>
  </si>
  <si>
    <t>МУНИЦИПАЛЬНОЕ БЮДЖЕТНОЕ ОБЩЕОБРАЗОВАТЕЛЬНОЕ УЧРЕЖДЕНИЕ СРЕДНЯЯ ШКОЛА № 9</t>
  </si>
  <si>
    <t>Е.Н. Дорохина</t>
  </si>
  <si>
    <t>743D0199</t>
  </si>
  <si>
    <t>МБОУ СШ №9</t>
  </si>
  <si>
    <t>муниципальное казенное учреждение "Управление учёта и отчётности образовательных учреждений"</t>
  </si>
  <si>
    <t>казенное</t>
  </si>
  <si>
    <t>01</t>
  </si>
  <si>
    <t>Т.С. Рудомётова</t>
  </si>
  <si>
    <t>МКУ "УУиООУ"</t>
  </si>
  <si>
    <t>муниципальное казенное учреждение для детей, нуждающихся в психолого-педагогической и медико-социальной помощи "Центр диагностики и консультирования"</t>
  </si>
  <si>
    <t>С.В. Дробышева</t>
  </si>
  <si>
    <t>МКУ "ЦДиК"</t>
  </si>
  <si>
    <t>20</t>
  </si>
  <si>
    <t>24</t>
  </si>
  <si>
    <t>20.02.2024</t>
  </si>
  <si>
    <t>"______"_________________________________2024 г.</t>
  </si>
  <si>
    <t>=Лист1!$BD$16</t>
  </si>
  <si>
    <t>за 2023 год</t>
  </si>
  <si>
    <t>за 2022 год</t>
  </si>
  <si>
    <t>Лист 2-5</t>
  </si>
  <si>
    <t>Лист 15-16</t>
  </si>
  <si>
    <t>Лист 11-12</t>
  </si>
  <si>
    <t>Лист 21</t>
  </si>
  <si>
    <t>Разница это (возврат ФСС) поступают Анал.гр. 130</t>
  </si>
  <si>
    <t>в том числе</t>
  </si>
  <si>
    <t>МБОУ СОШ № 1</t>
  </si>
  <si>
    <t>МБОУ СОШ № 3</t>
  </si>
  <si>
    <t>МБОУ СОШ № 4 имени Л.И. Золотухиной</t>
  </si>
  <si>
    <t>МБОУ СОШ № 5</t>
  </si>
  <si>
    <t>МБОУ СОШ № 6</t>
  </si>
  <si>
    <t>МБОУ СОШ № 7</t>
  </si>
  <si>
    <t>МБОУ СОШ № 8 имени Сибирцева А.Н.</t>
  </si>
  <si>
    <t>МБОУ СШ № 9</t>
  </si>
  <si>
    <t>МБОУ СОШ № 10</t>
  </si>
  <si>
    <t>МБОУ СШ № 12</t>
  </si>
  <si>
    <t>МБОУ СОШ № 15</t>
  </si>
  <si>
    <t>МБОУ СОШ № 18 имени В.Я. Алексеева</t>
  </si>
  <si>
    <t>МБОУ СОШ № 19</t>
  </si>
  <si>
    <t>МБОУ СОШ № 20</t>
  </si>
  <si>
    <t>МБОУ СОШ № 22 имени Г.Ф. Пономарева</t>
  </si>
  <si>
    <t>МБОУ СОШ № 24</t>
  </si>
  <si>
    <t>МБОУ СОШ № 25</t>
  </si>
  <si>
    <t>МБОУ СОШ № 26</t>
  </si>
  <si>
    <t>МБОУ СОШ № 27</t>
  </si>
  <si>
    <t>МБОУ СОШ № 29</t>
  </si>
  <si>
    <t>МБОУ НШ № 30</t>
  </si>
  <si>
    <t>МБОУ СШ № 31</t>
  </si>
  <si>
    <t>МБОУ СОШ № 32</t>
  </si>
  <si>
    <t>МБОУ СОШ № 44</t>
  </si>
  <si>
    <t>МБОУ СОШ № 45</t>
  </si>
  <si>
    <t>МБОУ СОШ № 46 с углубленным изучением отдельных предметов</t>
  </si>
  <si>
    <t>МБОУ лицей № 1</t>
  </si>
  <si>
    <t>МБОУ Сургутский естественно-научный лицей</t>
  </si>
  <si>
    <t>МБОУ лицей № 3</t>
  </si>
  <si>
    <t>МБОУ лицей имени генерал-майора Хисматулина В.И.</t>
  </si>
  <si>
    <t>МБОУ гимназия № 2</t>
  </si>
  <si>
    <t>МБОУ гимназия имени Ф.К. Салманова</t>
  </si>
  <si>
    <t>МБВ(с)ОУО(с)ОШ № 1</t>
  </si>
  <si>
    <t>МАОУ ДО ЭБЦ</t>
  </si>
  <si>
    <t>МАОУ ДО ЦДТ</t>
  </si>
  <si>
    <t>МАУ "Информационно-организационный центр"</t>
  </si>
  <si>
    <t>ВЫБИРАЕМ ОУ!!!!!!!!!!!!</t>
  </si>
  <si>
    <t>211, 212, 214</t>
  </si>
  <si>
    <t>226, 227, 228</t>
  </si>
  <si>
    <t>341, 342, 343, 344, 345, 346, 347, 349</t>
  </si>
  <si>
    <t>263, 264, 265, 266, 267</t>
  </si>
  <si>
    <t>291, 292, 293, 295, 296, 297</t>
  </si>
  <si>
    <t>МАОУ ДО "ТЕХНОПОЛИС"</t>
  </si>
  <si>
    <t>МАОУ ДО "ЦЕНТР ПЛАВАНИЯ "ДЕЛЬФИН"</t>
  </si>
  <si>
    <t>МАУ "ИОЦ"</t>
  </si>
  <si>
    <t>МБОУ "ПЕРСПЕКТИВА"</t>
  </si>
  <si>
    <t>МБОУ ГИМНАЗИЯ "ЛАБОРАТОРИЯ САЛАХОВА"</t>
  </si>
  <si>
    <t>МБОУ ГИМНАЗИЯ № 2</t>
  </si>
  <si>
    <t>МБОУ ГИМНАЗИЯ ИМЕНИ Ф.К. САЛМАНОВА</t>
  </si>
  <si>
    <t>МБОУ ЛИЦЕЙ № 1</t>
  </si>
  <si>
    <t>МБОУ ЛИЦЕЙ № 3</t>
  </si>
  <si>
    <t>МБОУ ЛИЦЕЙ ИМЕНИ ГЕНЕРАЛ-МАЙОРА ХИСМАТУЛИНА В.И.</t>
  </si>
  <si>
    <t>МБОУ НШ "ПРОГИМНАЗИЯ"</t>
  </si>
  <si>
    <t>МБОУ СОШ № 18 ИМЕНИ В.Я. АЛЕКСЕЕВА</t>
  </si>
  <si>
    <t>МБОУ СОШ № 22 ИМЕНИ Г.Ф. ПОНОМАРЕВА</t>
  </si>
  <si>
    <t>МБОУ СОШ № 4 ИМЕНИ Л.И. ЗОЛОТУХИНОЙ</t>
  </si>
  <si>
    <t>МБОУ СОШ № 46 С УГЛУБЛЕННЫМ ИЗУЧЕНИЕМ ОТДЕЛЬНЫХ ПРЕДМЕТОВ</t>
  </si>
  <si>
    <t>МБОУ СОШ № 8 ИМЕНИ СИБИРЦЕВА А.Н.</t>
  </si>
  <si>
    <t>департамент финансов Администрации города Сургута</t>
  </si>
  <si>
    <t>(наименование органа, исполняющего бюджет)</t>
  </si>
  <si>
    <t>Просмотр операций БУ/АУ</t>
  </si>
  <si>
    <t>Дата печати: 15.02.2024</t>
  </si>
  <si>
    <t>Код строки</t>
  </si>
  <si>
    <t>Код субсидии</t>
  </si>
  <si>
    <t>Отраслевой код</t>
  </si>
  <si>
    <t>КОСГУ</t>
  </si>
  <si>
    <t>КВФО</t>
  </si>
  <si>
    <t>Остаток средств на ЛС</t>
  </si>
  <si>
    <t>0000000000</t>
  </si>
  <si>
    <t>2.22.0.10.00000.000000</t>
  </si>
  <si>
    <t>2.1.1</t>
  </si>
  <si>
    <t>2</t>
  </si>
  <si>
    <t>2400010000</t>
  </si>
  <si>
    <t>2.03.3.01.20980.000000</t>
  </si>
  <si>
    <t>4</t>
  </si>
  <si>
    <t>2400010010</t>
  </si>
  <si>
    <t>2.1.2</t>
  </si>
  <si>
    <t>2506010000</t>
  </si>
  <si>
    <t>2.03.3.01.20700.000000</t>
  </si>
  <si>
    <t>5</t>
  </si>
  <si>
    <t>2.1.3</t>
  </si>
  <si>
    <t>2.1.4</t>
  </si>
  <si>
    <t>2.2.1</t>
  </si>
  <si>
    <t>2.2.3</t>
  </si>
  <si>
    <t>2.29.1.00.00000.000000</t>
  </si>
  <si>
    <t>2.2.4</t>
  </si>
  <si>
    <t>2.2.5</t>
  </si>
  <si>
    <t>2.2.6</t>
  </si>
  <si>
    <t>2400012205</t>
  </si>
  <si>
    <t>2.03.4.01.82050.000000</t>
  </si>
  <si>
    <t>2.03.4.01.S2050.000000</t>
  </si>
  <si>
    <t>2.03.4.01.20980.000000</t>
  </si>
  <si>
    <t>2.2.7</t>
  </si>
  <si>
    <t>2505010000</t>
  </si>
  <si>
    <t>2.03.3.01.72600.000000</t>
  </si>
  <si>
    <t>2.6.3</t>
  </si>
  <si>
    <t>2.6.6</t>
  </si>
  <si>
    <t>2.6.7</t>
  </si>
  <si>
    <t>2.9.1</t>
  </si>
  <si>
    <t>2.9.5</t>
  </si>
  <si>
    <t>2.9.6</t>
  </si>
  <si>
    <t>3.1.0</t>
  </si>
  <si>
    <t>2.29.0.80.00000.000000</t>
  </si>
  <si>
    <t>3.4.1</t>
  </si>
  <si>
    <t>3.4.3</t>
  </si>
  <si>
    <t>3.4.6</t>
  </si>
  <si>
    <t>2.29.0.90.00000.000000</t>
  </si>
  <si>
    <t>3.4.9</t>
  </si>
  <si>
    <t>2.2.2</t>
  </si>
  <si>
    <t>2.22.0.60.00000.000000</t>
  </si>
  <si>
    <t>2.22.3.00.00000.000000</t>
  </si>
  <si>
    <t>3.4.5</t>
  </si>
  <si>
    <t>2506040000</t>
  </si>
  <si>
    <t>2.37.1.15.20980.000000</t>
  </si>
  <si>
    <t>2.6.4</t>
  </si>
  <si>
    <t>2.29.0.50.00000.000000</t>
  </si>
  <si>
    <t>2.22.2.00.00000.000000</t>
  </si>
  <si>
    <t>2.5.3</t>
  </si>
  <si>
    <t>2.9.2</t>
  </si>
  <si>
    <t>2.03.0.01.20980.000000</t>
  </si>
  <si>
    <t>2.03.0.01.20700.000000</t>
  </si>
  <si>
    <t>2506030000</t>
  </si>
  <si>
    <t>2514002302</t>
  </si>
  <si>
    <t>2.03.0.01.85160.000000</t>
  </si>
  <si>
    <t>2.03.0.04.20980.000000</t>
  </si>
  <si>
    <t>2.37.1.02.20980.000000</t>
  </si>
  <si>
    <t>2.37.2.02.20980.000000</t>
  </si>
  <si>
    <t>2509010000</t>
  </si>
  <si>
    <t>2.03.3.05.20980.000000</t>
  </si>
  <si>
    <t>2.03.0.01.72600.000000</t>
  </si>
  <si>
    <t>2400012101</t>
  </si>
  <si>
    <t>2.03.2.01.84303.000000</t>
  </si>
  <si>
    <t>2400010101</t>
  </si>
  <si>
    <t>2507015301</t>
  </si>
  <si>
    <t>2.03.2.01.53030.000000</t>
  </si>
  <si>
    <t>2507037217</t>
  </si>
  <si>
    <t>2.03.2.EВ.51790.000000</t>
  </si>
  <si>
    <t>2.03.2.01.20980.000000</t>
  </si>
  <si>
    <t>2506020000</t>
  </si>
  <si>
    <t>2.03.2.01.20700.000000</t>
  </si>
  <si>
    <t>2.37.1.03.20980.000000</t>
  </si>
  <si>
    <t>2.03.2.01.84305.000000</t>
  </si>
  <si>
    <t>2503010000</t>
  </si>
  <si>
    <t>2502010000</t>
  </si>
  <si>
    <t>2519000601</t>
  </si>
  <si>
    <t>2504002115</t>
  </si>
  <si>
    <t>2.03.1.01.84050.000000</t>
  </si>
  <si>
    <t>2.03.1.01.84303.000000</t>
  </si>
  <si>
    <t>2.03.1.01.20980.000000</t>
  </si>
  <si>
    <t>2.22.0.30.00000.000000</t>
  </si>
  <si>
    <t>2.03.2.01.72600.000000</t>
  </si>
  <si>
    <t>3.4.4</t>
  </si>
  <si>
    <t>2.03.2.01.85160.000000</t>
  </si>
  <si>
    <t>2503030000</t>
  </si>
  <si>
    <t>2.6.5</t>
  </si>
  <si>
    <t>2.9.7</t>
  </si>
  <si>
    <t>2.9.3</t>
  </si>
  <si>
    <t>2.22.0.70.00000.000000</t>
  </si>
  <si>
    <t>2.37.1.18.20980.000000</t>
  </si>
  <si>
    <t>3.4.2</t>
  </si>
  <si>
    <t>2507022310</t>
  </si>
  <si>
    <t>2.03.2.01.85060.000000</t>
  </si>
  <si>
    <t>2503020000</t>
  </si>
  <si>
    <t>2.37.1.06.20980.000000</t>
  </si>
  <si>
    <t>2520010000</t>
  </si>
  <si>
    <t>3.4.7</t>
  </si>
  <si>
    <t>2503050000</t>
  </si>
  <si>
    <t>2.2.8</t>
  </si>
  <si>
    <t>ГРАНТЫ</t>
  </si>
  <si>
    <t>211</t>
  </si>
  <si>
    <t>212</t>
  </si>
  <si>
    <t>213</t>
  </si>
  <si>
    <t>214</t>
  </si>
  <si>
    <t>221</t>
  </si>
  <si>
    <t>222</t>
  </si>
  <si>
    <t>223</t>
  </si>
  <si>
    <t>225</t>
  </si>
  <si>
    <t>226</t>
  </si>
  <si>
    <t>229</t>
  </si>
  <si>
    <t>263</t>
  </si>
  <si>
    <t>264</t>
  </si>
  <si>
    <t>265</t>
  </si>
  <si>
    <t>266</t>
  </si>
  <si>
    <t>291</t>
  </si>
  <si>
    <t>296</t>
  </si>
  <si>
    <t>310</t>
  </si>
  <si>
    <t>341</t>
  </si>
  <si>
    <t>345</t>
  </si>
  <si>
    <t>346</t>
  </si>
  <si>
    <t>Наименование учреждения</t>
  </si>
  <si>
    <t>Транспортный налог</t>
  </si>
  <si>
    <t>Земельный налог</t>
  </si>
  <si>
    <t>Налог на имущество</t>
  </si>
  <si>
    <t>заместитель начальника отдела экономического сопровождения</t>
  </si>
  <si>
    <t>Л.А. Кудашева</t>
  </si>
  <si>
    <t>МЗ</t>
  </si>
  <si>
    <t>Внебюджет</t>
  </si>
  <si>
    <t>Госпошлина</t>
  </si>
  <si>
    <t>ВСЕГО</t>
  </si>
  <si>
    <t>МКУ</t>
  </si>
  <si>
    <t>ЭКВАЙРИНГ</t>
  </si>
  <si>
    <t>Ведущий бухгалтер</t>
  </si>
  <si>
    <t>777-932</t>
  </si>
  <si>
    <t>Алейник А.А.</t>
  </si>
  <si>
    <t xml:space="preserve">Часть нежилого здания МАУ ИОЦ </t>
  </si>
  <si>
    <t>ул. Декабристов, 16</t>
  </si>
  <si>
    <t>86:10:0101020:1805</t>
  </si>
  <si>
    <t>71786000</t>
  </si>
  <si>
    <t>1983</t>
  </si>
  <si>
    <t>кв.м.</t>
  </si>
  <si>
    <t>055</t>
  </si>
  <si>
    <r>
      <t>Основной персонал, всего</t>
    </r>
    <r>
      <rPr>
        <b/>
        <vertAlign val="superscript"/>
        <sz val="10"/>
        <rFont val="Times New Roman"/>
        <family val="1"/>
        <charset val="204"/>
      </rPr>
      <t>12</t>
    </r>
  </si>
  <si>
    <t>методисты</t>
  </si>
  <si>
    <t>эксперты</t>
  </si>
  <si>
    <r>
      <t>Вспомогательный персонал, всего</t>
    </r>
    <r>
      <rPr>
        <b/>
        <vertAlign val="superscript"/>
        <sz val="10"/>
        <rFont val="Times New Roman"/>
        <family val="1"/>
        <charset val="204"/>
      </rPr>
      <t>14</t>
    </r>
  </si>
  <si>
    <t>специалисты, деятельность которых не связана с образовательной деятельностью</t>
  </si>
  <si>
    <t>служащие</t>
  </si>
  <si>
    <r>
      <t>персонал, всего</t>
    </r>
    <r>
      <rPr>
        <b/>
        <vertAlign val="superscript"/>
        <sz val="10"/>
        <rFont val="Times New Roman"/>
        <family val="1"/>
        <charset val="204"/>
      </rPr>
      <t>15</t>
    </r>
  </si>
  <si>
    <t>руководитель</t>
  </si>
  <si>
    <t>заместители руководителя</t>
  </si>
  <si>
    <r>
      <t>Основной персонал, всего</t>
    </r>
    <r>
      <rPr>
        <b/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</si>
  <si>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b/>
        <vertAlign val="superscript"/>
        <sz val="10"/>
        <rFont val="Times New Roman"/>
        <family val="1"/>
        <charset val="204"/>
      </rPr>
      <t>21</t>
    </r>
  </si>
  <si>
    <t>специалисты</t>
  </si>
  <si>
    <r>
      <t>персонал, всего</t>
    </r>
    <r>
      <rPr>
        <b/>
        <vertAlign val="superscript"/>
        <sz val="10"/>
        <rFont val="Times New Roman"/>
        <family val="1"/>
        <charset val="204"/>
      </rPr>
      <t>22</t>
    </r>
  </si>
  <si>
    <t>Бухгалтер 1 категории</t>
  </si>
  <si>
    <t>Кудрицкая О.В.</t>
  </si>
  <si>
    <t>+7  (3462) 77-79-32</t>
  </si>
  <si>
    <t>+7 (3462) 77-79-32</t>
  </si>
  <si>
    <t>Лист 8</t>
  </si>
  <si>
    <t>МУНИЦИПАЛЬНОЕ АВТОНОМНОЕ УЧРЕЖДЕНИЕ "ИНФОРМАЦИОННО-ОРГАНИЗАЦИОННЫЙ ЦЕНТР"</t>
  </si>
  <si>
    <t>Департамент образования Администрации города</t>
  </si>
  <si>
    <t>Сведения о земельных участках, предоставленных на праве постоянного (бессрочного) пользования</t>
  </si>
  <si>
    <t>Сведения об имуществе, за исключением земельных участков, переданном в безвозмездное пользование</t>
  </si>
  <si>
    <t>г.Сургут ул. Декабристов, 16</t>
  </si>
  <si>
    <t>10001</t>
  </si>
  <si>
    <t>100002</t>
  </si>
  <si>
    <t>18</t>
  </si>
  <si>
    <t>Создание условий для работы административного персонала, спциалистов финансово-хозяйственной службы, специалистов отдела кадров.</t>
  </si>
  <si>
    <t>Хранение документов учреждения.</t>
  </si>
  <si>
    <t>Сведения об имуществе, переданном по договорам, предусматривающим переход прав владения и (или) пользования, в том числе по договору аренды, договору безвозмездного пользования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</si>
</sst>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"/>
  </numFmts>
  <fonts count="4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4"/>
      <name val="Times New Roman"/>
      <family val="1"/>
      <charset val="204"/>
    </font>
    <font>
      <sz val="10"/>
      <name val="Arial Cyr"/>
      <charset val="204"/>
    </font>
    <font>
      <b/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8.5"/>
      <name val="MS Sans Serif"/>
      <family val="2"/>
      <charset val="204"/>
    </font>
    <font>
      <sz val="8"/>
      <name val="Arial Cy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.5"/>
      <name val="MS Sans Serif"/>
      <family val="2"/>
      <charset val="204"/>
    </font>
    <font>
      <sz val="8.5"/>
      <color rgb="FFFF0000"/>
      <name val="MS Sans Serif"/>
      <family val="2"/>
      <charset val="204"/>
    </font>
    <font>
      <b/>
      <sz val="12"/>
      <name val="Times New Roman"/>
      <family val="1"/>
      <charset val="204"/>
    </font>
    <font>
      <b/>
      <sz val="8.5"/>
      <color rgb="FFFF0000"/>
      <name val="MS Sans Serif"/>
      <family val="2"/>
      <charset val="204"/>
    </font>
    <font>
      <sz val="10"/>
      <color rgb="FFFF0000"/>
      <name val="Arial"/>
      <family val="2"/>
      <charset val="204"/>
    </font>
    <font>
      <sz val="8.5"/>
      <name val="MS Sans Serif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8.5"/>
      <color rgb="FF7030A0"/>
      <name val="MS Sans Serif"/>
      <family val="2"/>
      <charset val="204"/>
    </font>
    <font>
      <sz val="10"/>
      <color rgb="FF7030A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9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thin">
        <color indexed="8"/>
      </left>
      <right/>
      <top style="thin">
        <color indexed="8"/>
      </top>
      <bottom style="thin">
        <color indexed="8"/>
      </bottom>
      <diagonal/>
    </border>
    <border diagonalUp="1" diagonalDown="1"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5" fillId="0" borderId="0"/>
    <xf numFmtId="0" fontId="21" fillId="0" borderId="0"/>
    <xf numFmtId="0" fontId="25" fillId="0" borderId="0"/>
    <xf numFmtId="0" fontId="3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1" fillId="0" borderId="0" applyFont="0" applyFill="0" applyBorder="0" applyAlignment="0" applyProtection="0"/>
  </cellStyleXfs>
  <cellXfs count="814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left"/>
    </xf>
    <xf numFmtId="0" fontId="4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9" fillId="0" borderId="0" xfId="0" applyFont="1" applyAlignment="1">
      <alignment horizontal="left" vertical="center"/>
    </xf>
    <xf numFmtId="0" fontId="7" fillId="0" borderId="11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Alignme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4" fillId="0" borderId="11" xfId="0" applyFont="1" applyBorder="1" applyAlignment="1">
      <alignment horizontal="center"/>
    </xf>
    <xf numFmtId="49" fontId="7" fillId="0" borderId="0" xfId="0" applyNumberFormat="1" applyFont="1" applyBorder="1" applyAlignment="1"/>
    <xf numFmtId="0" fontId="7" fillId="0" borderId="0" xfId="0" applyFont="1" applyBorder="1" applyAlignment="1"/>
    <xf numFmtId="0" fontId="9" fillId="0" borderId="0" xfId="0" applyFont="1" applyBorder="1" applyAlignment="1"/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4" fillId="0" borderId="0" xfId="0" applyFont="1" applyBorder="1" applyAlignment="1">
      <alignment horizontal="justify" vertical="top"/>
    </xf>
    <xf numFmtId="0" fontId="23" fillId="0" borderId="15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9" fontId="10" fillId="0" borderId="0" xfId="0" applyNumberFormat="1" applyFont="1" applyAlignment="1">
      <alignment horizontal="center"/>
    </xf>
    <xf numFmtId="0" fontId="24" fillId="0" borderId="0" xfId="0" applyFont="1" applyBorder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/>
    </xf>
    <xf numFmtId="0" fontId="23" fillId="0" borderId="14" xfId="0" applyFont="1" applyBorder="1" applyAlignment="1">
      <alignment horizontal="center" vertical="center"/>
    </xf>
    <xf numFmtId="0" fontId="7" fillId="0" borderId="0" xfId="0" applyFont="1"/>
    <xf numFmtId="49" fontId="7" fillId="0" borderId="0" xfId="0" applyNumberFormat="1" applyFont="1"/>
    <xf numFmtId="0" fontId="7" fillId="0" borderId="20" xfId="0" applyFont="1" applyBorder="1" applyAlignment="1"/>
    <xf numFmtId="0" fontId="5" fillId="0" borderId="20" xfId="0" applyFont="1" applyBorder="1" applyAlignment="1">
      <alignment horizontal="center"/>
    </xf>
    <xf numFmtId="0" fontId="3" fillId="0" borderId="0" xfId="4"/>
    <xf numFmtId="0" fontId="3" fillId="0" borderId="0" xfId="4" applyAlignment="1"/>
    <xf numFmtId="4" fontId="3" fillId="0" borderId="0" xfId="4" applyNumberFormat="1"/>
    <xf numFmtId="0" fontId="3" fillId="0" borderId="0" xfId="4"/>
    <xf numFmtId="0" fontId="11" fillId="0" borderId="0" xfId="2" applyFont="1" applyFill="1" applyAlignment="1">
      <alignment horizontal="left"/>
    </xf>
    <xf numFmtId="0" fontId="11" fillId="0" borderId="0" xfId="2" applyFont="1" applyFill="1" applyAlignment="1">
      <alignment horizontal="center"/>
    </xf>
    <xf numFmtId="0" fontId="4" fillId="0" borderId="0" xfId="2" applyFont="1" applyFill="1" applyAlignment="1">
      <alignment horizontal="center"/>
    </xf>
    <xf numFmtId="9" fontId="4" fillId="0" borderId="0" xfId="5" applyFont="1" applyFill="1" applyAlignment="1">
      <alignment horizontal="center"/>
    </xf>
    <xf numFmtId="0" fontId="4" fillId="0" borderId="0" xfId="2" applyFont="1" applyFill="1" applyAlignment="1">
      <alignment horizontal="right"/>
    </xf>
    <xf numFmtId="0" fontId="4" fillId="0" borderId="0" xfId="2" applyFont="1" applyFill="1" applyAlignment="1"/>
    <xf numFmtId="0" fontId="27" fillId="0" borderId="0" xfId="2" applyFont="1" applyFill="1" applyAlignment="1">
      <alignment horizontal="left"/>
    </xf>
    <xf numFmtId="0" fontId="7" fillId="0" borderId="0" xfId="2" applyFont="1" applyFill="1" applyAlignment="1">
      <alignment horizontal="center"/>
    </xf>
    <xf numFmtId="43" fontId="7" fillId="0" borderId="0" xfId="2" applyNumberFormat="1" applyFont="1" applyFill="1" applyAlignment="1">
      <alignment horizontal="center"/>
    </xf>
    <xf numFmtId="0" fontId="8" fillId="0" borderId="0" xfId="2" applyFont="1" applyFill="1" applyAlignment="1">
      <alignment horizontal="left"/>
    </xf>
    <xf numFmtId="0" fontId="8" fillId="0" borderId="0" xfId="2" applyFont="1" applyFill="1" applyAlignment="1">
      <alignment horizontal="center"/>
    </xf>
    <xf numFmtId="9" fontId="7" fillId="0" borderId="0" xfId="5" applyFont="1" applyFill="1" applyAlignment="1">
      <alignment horizontal="center"/>
    </xf>
    <xf numFmtId="0" fontId="9" fillId="0" borderId="0" xfId="2" applyFont="1" applyFill="1" applyAlignment="1">
      <alignment horizontal="left"/>
    </xf>
    <xf numFmtId="0" fontId="4" fillId="0" borderId="0" xfId="2" applyFont="1" applyFill="1" applyAlignment="1">
      <alignment horizontal="left"/>
    </xf>
    <xf numFmtId="49" fontId="28" fillId="0" borderId="42" xfId="7" applyNumberFormat="1" applyFont="1" applyFill="1" applyBorder="1" applyAlignment="1" applyProtection="1">
      <alignment horizontal="center" vertical="center" wrapText="1"/>
    </xf>
    <xf numFmtId="49" fontId="29" fillId="0" borderId="43" xfId="7" applyNumberFormat="1" applyFont="1" applyBorder="1" applyAlignment="1" applyProtection="1">
      <alignment horizontal="left" vertical="center" wrapText="1"/>
    </xf>
    <xf numFmtId="0" fontId="32" fillId="0" borderId="11" xfId="7" applyFont="1" applyBorder="1" applyAlignment="1" applyProtection="1">
      <alignment horizontal="left" vertical="center"/>
    </xf>
    <xf numFmtId="0" fontId="26" fillId="0" borderId="0" xfId="7"/>
    <xf numFmtId="0" fontId="28" fillId="0" borderId="11" xfId="7" applyFont="1" applyBorder="1" applyAlignment="1" applyProtection="1">
      <alignment vertical="center"/>
    </xf>
    <xf numFmtId="0" fontId="28" fillId="0" borderId="11" xfId="7" applyFont="1" applyBorder="1" applyAlignment="1" applyProtection="1">
      <alignment horizontal="center" vertical="center"/>
    </xf>
    <xf numFmtId="0" fontId="28" fillId="0" borderId="0" xfId="7" applyFont="1" applyBorder="1" applyAlignment="1" applyProtection="1">
      <alignment horizontal="center" vertical="center"/>
    </xf>
    <xf numFmtId="0" fontId="28" fillId="0" borderId="0" xfId="7" applyFont="1" applyBorder="1" applyAlignment="1" applyProtection="1">
      <alignment vertical="center"/>
    </xf>
    <xf numFmtId="0" fontId="33" fillId="0" borderId="0" xfId="7" applyFont="1" applyBorder="1" applyAlignment="1" applyProtection="1">
      <alignment vertical="center"/>
    </xf>
    <xf numFmtId="0" fontId="28" fillId="0" borderId="0" xfId="7" applyFont="1" applyBorder="1" applyAlignment="1" applyProtection="1">
      <alignment horizontal="left" vertical="center"/>
    </xf>
    <xf numFmtId="49" fontId="34" fillId="0" borderId="0" xfId="7" applyNumberFormat="1" applyFont="1" applyBorder="1" applyAlignment="1" applyProtection="1">
      <alignment horizontal="left" vertical="center"/>
    </xf>
    <xf numFmtId="0" fontId="32" fillId="0" borderId="0" xfId="7" applyFont="1" applyBorder="1" applyAlignment="1" applyProtection="1">
      <alignment horizontal="center" vertical="center"/>
    </xf>
    <xf numFmtId="0" fontId="32" fillId="0" borderId="0" xfId="7" applyFont="1" applyBorder="1" applyAlignment="1" applyProtection="1">
      <alignment horizontal="right" vertical="center"/>
    </xf>
    <xf numFmtId="0" fontId="35" fillId="0" borderId="0" xfId="7" applyFont="1" applyBorder="1" applyAlignment="1" applyProtection="1">
      <alignment horizontal="left" vertical="center"/>
    </xf>
    <xf numFmtId="0" fontId="32" fillId="0" borderId="0" xfId="7" applyFont="1" applyBorder="1" applyAlignment="1" applyProtection="1">
      <alignment vertical="center"/>
    </xf>
    <xf numFmtId="0" fontId="36" fillId="0" borderId="0" xfId="7" applyFont="1"/>
    <xf numFmtId="49" fontId="32" fillId="0" borderId="44" xfId="7" applyNumberFormat="1" applyFont="1" applyBorder="1" applyAlignment="1" applyProtection="1">
      <alignment horizontal="center" vertical="center" wrapText="1"/>
    </xf>
    <xf numFmtId="49" fontId="32" fillId="0" borderId="45" xfId="7" applyNumberFormat="1" applyFont="1" applyBorder="1" applyAlignment="1" applyProtection="1">
      <alignment horizontal="center" vertical="center" wrapText="1"/>
    </xf>
    <xf numFmtId="49" fontId="28" fillId="0" borderId="42" xfId="7" applyNumberFormat="1" applyFont="1" applyBorder="1" applyAlignment="1" applyProtection="1">
      <alignment horizontal="center" vertical="center" wrapText="1"/>
    </xf>
    <xf numFmtId="4" fontId="28" fillId="0" borderId="42" xfId="7" applyNumberFormat="1" applyFont="1" applyBorder="1" applyAlignment="1" applyProtection="1">
      <alignment horizontal="right" vertical="center" wrapText="1"/>
    </xf>
    <xf numFmtId="49" fontId="37" fillId="0" borderId="42" xfId="7" applyNumberFormat="1" applyFont="1" applyBorder="1" applyAlignment="1" applyProtection="1">
      <alignment horizontal="center" vertical="center" wrapText="1"/>
    </xf>
    <xf numFmtId="0" fontId="36" fillId="0" borderId="0" xfId="7" applyFont="1" applyAlignment="1">
      <alignment horizontal="left"/>
    </xf>
    <xf numFmtId="49" fontId="33" fillId="0" borderId="42" xfId="7" applyNumberFormat="1" applyFont="1" applyBorder="1" applyAlignment="1" applyProtection="1">
      <alignment horizontal="center" vertical="center" wrapText="1"/>
    </xf>
    <xf numFmtId="4" fontId="33" fillId="0" borderId="42" xfId="7" applyNumberFormat="1" applyFont="1" applyBorder="1" applyAlignment="1" applyProtection="1">
      <alignment horizontal="right" vertical="center" wrapText="1"/>
    </xf>
    <xf numFmtId="49" fontId="29" fillId="0" borderId="43" xfId="7" applyNumberFormat="1" applyFont="1" applyBorder="1" applyAlignment="1" applyProtection="1">
      <alignment horizontal="center" vertical="center" wrapText="1"/>
    </xf>
    <xf numFmtId="4" fontId="29" fillId="0" borderId="43" xfId="7" applyNumberFormat="1" applyFont="1" applyBorder="1" applyAlignment="1" applyProtection="1">
      <alignment horizontal="right" vertical="center" wrapText="1"/>
    </xf>
    <xf numFmtId="2" fontId="7" fillId="0" borderId="0" xfId="2" applyNumberFormat="1" applyFont="1" applyFill="1" applyAlignment="1">
      <alignment horizontal="center"/>
    </xf>
    <xf numFmtId="0" fontId="2" fillId="0" borderId="0" xfId="4" applyFont="1"/>
    <xf numFmtId="0" fontId="23" fillId="0" borderId="0" xfId="2" applyFont="1" applyFill="1" applyAlignment="1">
      <alignment horizontal="left"/>
    </xf>
    <xf numFmtId="0" fontId="7" fillId="0" borderId="0" xfId="2" applyFont="1" applyFill="1" applyAlignment="1">
      <alignment horizontal="left"/>
    </xf>
    <xf numFmtId="0" fontId="9" fillId="0" borderId="0" xfId="2" applyFont="1" applyFill="1" applyAlignment="1">
      <alignment horizontal="center"/>
    </xf>
    <xf numFmtId="0" fontId="7" fillId="0" borderId="0" xfId="2" applyFont="1" applyFill="1" applyAlignment="1">
      <alignment horizontal="right"/>
    </xf>
    <xf numFmtId="0" fontId="3" fillId="0" borderId="0" xfId="4"/>
    <xf numFmtId="0" fontId="39" fillId="0" borderId="1" xfId="7" applyFont="1" applyBorder="1" applyAlignment="1">
      <alignment horizontal="center" vertical="center" wrapText="1"/>
    </xf>
    <xf numFmtId="0" fontId="7" fillId="0" borderId="0" xfId="7" applyFont="1"/>
    <xf numFmtId="0" fontId="40" fillId="0" borderId="1" xfId="7" applyFont="1" applyBorder="1" applyAlignment="1">
      <alignment vertical="center" wrapText="1"/>
    </xf>
    <xf numFmtId="4" fontId="40" fillId="0" borderId="1" xfId="7" applyNumberFormat="1" applyFont="1" applyBorder="1" applyAlignment="1">
      <alignment horizontal="center" vertical="center" wrapText="1"/>
    </xf>
    <xf numFmtId="43" fontId="7" fillId="0" borderId="1" xfId="8" applyFont="1" applyBorder="1"/>
    <xf numFmtId="0" fontId="7" fillId="0" borderId="1" xfId="7" applyFont="1" applyBorder="1" applyAlignment="1">
      <alignment horizontal="center"/>
    </xf>
    <xf numFmtId="4" fontId="7" fillId="0" borderId="0" xfId="7" applyNumberFormat="1" applyFont="1"/>
    <xf numFmtId="4" fontId="40" fillId="2" borderId="1" xfId="7" applyNumberFormat="1" applyFont="1" applyFill="1" applyBorder="1" applyAlignment="1">
      <alignment vertical="center" wrapText="1"/>
    </xf>
    <xf numFmtId="4" fontId="7" fillId="2" borderId="0" xfId="7" applyNumberFormat="1" applyFont="1" applyFill="1"/>
    <xf numFmtId="0" fontId="7" fillId="2" borderId="0" xfId="7" applyFont="1" applyFill="1"/>
    <xf numFmtId="14" fontId="39" fillId="2" borderId="1" xfId="7" applyNumberFormat="1" applyFont="1" applyFill="1" applyBorder="1" applyAlignment="1">
      <alignment horizontal="center" vertical="center" wrapText="1"/>
    </xf>
    <xf numFmtId="0" fontId="7" fillId="2" borderId="1" xfId="7" applyFont="1" applyFill="1" applyBorder="1" applyAlignment="1">
      <alignment horizontal="center"/>
    </xf>
    <xf numFmtId="43" fontId="7" fillId="2" borderId="1" xfId="8" applyFont="1" applyFill="1" applyBorder="1"/>
    <xf numFmtId="4" fontId="26" fillId="0" borderId="0" xfId="7" applyNumberFormat="1"/>
    <xf numFmtId="0" fontId="26" fillId="0" borderId="0" xfId="7" applyBorder="1"/>
    <xf numFmtId="4" fontId="26" fillId="0" borderId="0" xfId="7" applyNumberFormat="1" applyBorder="1"/>
    <xf numFmtId="0" fontId="41" fillId="0" borderId="0" xfId="7" applyFont="1" applyBorder="1"/>
    <xf numFmtId="0" fontId="7" fillId="0" borderId="0" xfId="7" applyFont="1" applyAlignment="1">
      <alignment horizontal="center"/>
    </xf>
    <xf numFmtId="43" fontId="41" fillId="0" borderId="0" xfId="8" applyFont="1" applyBorder="1"/>
    <xf numFmtId="43" fontId="26" fillId="0" borderId="0" xfId="7" applyNumberFormat="1"/>
    <xf numFmtId="49" fontId="42" fillId="0" borderId="42" xfId="7" applyNumberFormat="1" applyFont="1" applyBorder="1" applyAlignment="1" applyProtection="1">
      <alignment horizontal="center" vertical="center" wrapText="1"/>
    </xf>
    <xf numFmtId="4" fontId="42" fillId="0" borderId="42" xfId="7" applyNumberFormat="1" applyFont="1" applyBorder="1" applyAlignment="1" applyProtection="1">
      <alignment horizontal="right" vertical="center" wrapText="1"/>
    </xf>
    <xf numFmtId="0" fontId="43" fillId="0" borderId="0" xfId="7" applyFont="1"/>
    <xf numFmtId="43" fontId="3" fillId="0" borderId="0" xfId="8" applyFont="1"/>
    <xf numFmtId="4" fontId="38" fillId="0" borderId="0" xfId="4" applyNumberFormat="1" applyFont="1"/>
    <xf numFmtId="0" fontId="44" fillId="0" borderId="0" xfId="4" applyFont="1"/>
    <xf numFmtId="49" fontId="29" fillId="0" borderId="43" xfId="7" applyNumberFormat="1" applyFont="1" applyFill="1" applyBorder="1" applyAlignment="1" applyProtection="1">
      <alignment horizontal="left" vertical="center" wrapText="1"/>
    </xf>
    <xf numFmtId="0" fontId="44" fillId="0" borderId="0" xfId="4" applyFont="1" applyAlignment="1">
      <alignment wrapText="1"/>
    </xf>
    <xf numFmtId="0" fontId="45" fillId="0" borderId="0" xfId="2" applyFont="1" applyFill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" fillId="0" borderId="0" xfId="4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9" fontId="4" fillId="0" borderId="0" xfId="2" applyNumberFormat="1" applyFont="1" applyFill="1" applyAlignment="1">
      <alignment horizontal="center"/>
    </xf>
    <xf numFmtId="9" fontId="7" fillId="0" borderId="0" xfId="2" applyNumberFormat="1" applyFont="1" applyFill="1" applyAlignment="1">
      <alignment horizontal="center"/>
    </xf>
    <xf numFmtId="9" fontId="9" fillId="0" borderId="0" xfId="2" applyNumberFormat="1" applyFont="1" applyFill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right"/>
    </xf>
    <xf numFmtId="49" fontId="4" fillId="0" borderId="11" xfId="0" applyNumberFormat="1" applyFont="1" applyBorder="1" applyAlignment="1">
      <alignment horizontal="left"/>
    </xf>
    <xf numFmtId="49" fontId="7" fillId="0" borderId="3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7" fillId="0" borderId="27" xfId="0" applyNumberFormat="1" applyFont="1" applyBorder="1" applyAlignment="1">
      <alignment horizontal="center"/>
    </xf>
    <xf numFmtId="0" fontId="7" fillId="0" borderId="15" xfId="0" applyNumberFormat="1" applyFont="1" applyBorder="1" applyAlignment="1">
      <alignment horizontal="center"/>
    </xf>
    <xf numFmtId="0" fontId="7" fillId="0" borderId="26" xfId="0" applyNumberFormat="1" applyFont="1" applyBorder="1" applyAlignment="1">
      <alignment horizontal="center"/>
    </xf>
    <xf numFmtId="0" fontId="7" fillId="0" borderId="31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7" fillId="0" borderId="32" xfId="0" applyNumberFormat="1" applyFont="1" applyBorder="1" applyAlignment="1">
      <alignment horizontal="center"/>
    </xf>
    <xf numFmtId="0" fontId="7" fillId="0" borderId="28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/>
    </xf>
    <xf numFmtId="0" fontId="7" fillId="0" borderId="29" xfId="0" applyNumberFormat="1" applyFont="1" applyBorder="1" applyAlignment="1">
      <alignment horizontal="center"/>
    </xf>
    <xf numFmtId="0" fontId="7" fillId="0" borderId="27" xfId="0" applyNumberFormat="1" applyFont="1" applyBorder="1" applyAlignment="1">
      <alignment horizontal="center" vertical="center"/>
    </xf>
    <xf numFmtId="0" fontId="7" fillId="0" borderId="15" xfId="0" applyNumberFormat="1" applyFont="1" applyBorder="1" applyAlignment="1">
      <alignment horizontal="center" vertical="center"/>
    </xf>
    <xf numFmtId="0" fontId="7" fillId="0" borderId="26" xfId="0" applyNumberFormat="1" applyFont="1" applyBorder="1" applyAlignment="1">
      <alignment horizontal="center" vertical="center"/>
    </xf>
    <xf numFmtId="0" fontId="7" fillId="0" borderId="28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 vertical="center"/>
    </xf>
    <xf numFmtId="0" fontId="7" fillId="0" borderId="29" xfId="0" applyNumberFormat="1" applyFont="1" applyBorder="1" applyAlignment="1">
      <alignment horizontal="center" vertical="center"/>
    </xf>
    <xf numFmtId="0" fontId="7" fillId="0" borderId="6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7" fillId="0" borderId="7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justify" vertical="center"/>
    </xf>
    <xf numFmtId="49" fontId="7" fillId="0" borderId="8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49" fontId="7" fillId="0" borderId="10" xfId="0" applyNumberFormat="1" applyFont="1" applyBorder="1" applyAlignment="1">
      <alignment horizontal="center"/>
    </xf>
    <xf numFmtId="0" fontId="4" fillId="0" borderId="11" xfId="0" applyFont="1" applyBorder="1" applyAlignment="1">
      <alignment horizontal="justify" vertical="top"/>
    </xf>
    <xf numFmtId="0" fontId="4" fillId="0" borderId="13" xfId="0" applyFont="1" applyBorder="1" applyAlignment="1">
      <alignment horizontal="justify" vertical="center"/>
    </xf>
    <xf numFmtId="0" fontId="7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top" wrapText="1"/>
    </xf>
    <xf numFmtId="49" fontId="7" fillId="0" borderId="11" xfId="0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left" indent="1"/>
    </xf>
    <xf numFmtId="0" fontId="8" fillId="0" borderId="15" xfId="0" applyFont="1" applyBorder="1" applyAlignment="1">
      <alignment horizontal="right"/>
    </xf>
    <xf numFmtId="0" fontId="8" fillId="0" borderId="26" xfId="0" applyFont="1" applyBorder="1" applyAlignment="1">
      <alignment horizontal="right"/>
    </xf>
    <xf numFmtId="0" fontId="7" fillId="0" borderId="15" xfId="0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 vertical="center"/>
    </xf>
    <xf numFmtId="10" fontId="7" fillId="0" borderId="1" xfId="0" applyNumberFormat="1" applyFont="1" applyBorder="1" applyAlignment="1">
      <alignment horizontal="center" vertical="center"/>
    </xf>
    <xf numFmtId="10" fontId="7" fillId="0" borderId="7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left"/>
    </xf>
    <xf numFmtId="0" fontId="7" fillId="0" borderId="15" xfId="0" applyFont="1" applyBorder="1" applyAlignment="1">
      <alignment horizontal="left" indent="1"/>
    </xf>
    <xf numFmtId="4" fontId="7" fillId="0" borderId="9" xfId="0" applyNumberFormat="1" applyFont="1" applyBorder="1" applyAlignment="1">
      <alignment horizontal="center" vertical="center"/>
    </xf>
    <xf numFmtId="10" fontId="7" fillId="0" borderId="9" xfId="0" applyNumberFormat="1" applyFont="1" applyBorder="1" applyAlignment="1">
      <alignment horizontal="center" vertical="center"/>
    </xf>
    <xf numFmtId="10" fontId="7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indent="1"/>
    </xf>
    <xf numFmtId="0" fontId="7" fillId="0" borderId="13" xfId="0" applyFont="1" applyBorder="1" applyAlignment="1">
      <alignment horizontal="left" indent="1"/>
    </xf>
    <xf numFmtId="49" fontId="7" fillId="0" borderId="33" xfId="0" applyNumberFormat="1" applyFont="1" applyBorder="1" applyAlignment="1">
      <alignment horizontal="center"/>
    </xf>
    <xf numFmtId="49" fontId="7" fillId="0" borderId="23" xfId="0" applyNumberFormat="1" applyFont="1" applyBorder="1" applyAlignment="1">
      <alignment horizontal="center"/>
    </xf>
    <xf numFmtId="4" fontId="7" fillId="0" borderId="23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 indent="1"/>
    </xf>
    <xf numFmtId="0" fontId="7" fillId="0" borderId="11" xfId="0" applyFont="1" applyBorder="1" applyAlignment="1">
      <alignment horizontal="left"/>
    </xf>
    <xf numFmtId="0" fontId="7" fillId="0" borderId="17" xfId="0" applyNumberFormat="1" applyFont="1" applyBorder="1" applyAlignment="1">
      <alignment horizontal="center" vertical="center"/>
    </xf>
    <xf numFmtId="0" fontId="7" fillId="0" borderId="16" xfId="0" applyNumberFormat="1" applyFont="1" applyBorder="1" applyAlignment="1">
      <alignment horizontal="center" vertical="center"/>
    </xf>
    <xf numFmtId="0" fontId="7" fillId="0" borderId="20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7" fillId="0" borderId="21" xfId="0" applyNumberFormat="1" applyFont="1" applyBorder="1" applyAlignment="1">
      <alignment horizontal="center" vertical="center"/>
    </xf>
    <xf numFmtId="0" fontId="7" fillId="0" borderId="18" xfId="0" applyNumberFormat="1" applyFont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" fontId="7" fillId="0" borderId="4" xfId="0" applyNumberFormat="1" applyFont="1" applyBorder="1" applyAlignment="1">
      <alignment horizontal="center" vertical="center"/>
    </xf>
    <xf numFmtId="10" fontId="7" fillId="0" borderId="36" xfId="0" applyNumberFormat="1" applyFont="1" applyBorder="1" applyAlignment="1">
      <alignment horizontal="center" vertical="center"/>
    </xf>
    <xf numFmtId="10" fontId="7" fillId="0" borderId="37" xfId="0" applyNumberFormat="1" applyFont="1" applyBorder="1" applyAlignment="1">
      <alignment horizontal="center" vertical="center"/>
    </xf>
    <xf numFmtId="10" fontId="7" fillId="0" borderId="38" xfId="0" applyNumberFormat="1" applyFont="1" applyBorder="1" applyAlignment="1">
      <alignment horizontal="center" vertical="center"/>
    </xf>
    <xf numFmtId="10" fontId="7" fillId="0" borderId="4" xfId="0" applyNumberFormat="1" applyFont="1" applyBorder="1" applyAlignment="1">
      <alignment horizontal="center" vertical="center"/>
    </xf>
    <xf numFmtId="10" fontId="7" fillId="0" borderId="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7" fillId="0" borderId="11" xfId="0" applyNumberFormat="1" applyFont="1" applyBorder="1" applyAlignment="1">
      <alignment horizontal="left"/>
    </xf>
    <xf numFmtId="0" fontId="7" fillId="0" borderId="2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" fontId="7" fillId="0" borderId="24" xfId="0" applyNumberFormat="1" applyFont="1" applyBorder="1" applyAlignment="1">
      <alignment horizontal="center"/>
    </xf>
    <xf numFmtId="1" fontId="7" fillId="0" borderId="13" xfId="0" applyNumberFormat="1" applyFont="1" applyBorder="1" applyAlignment="1">
      <alignment horizontal="center"/>
    </xf>
    <xf numFmtId="1" fontId="7" fillId="0" borderId="3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2" fontId="7" fillId="0" borderId="27" xfId="0" applyNumberFormat="1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2" fontId="7" fillId="0" borderId="28" xfId="0" applyNumberFormat="1" applyFont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2" fontId="7" fillId="0" borderId="29" xfId="0" applyNumberFormat="1" applyFont="1" applyBorder="1" applyAlignment="1">
      <alignment horizontal="center"/>
    </xf>
    <xf numFmtId="49" fontId="7" fillId="0" borderId="24" xfId="0" applyNumberFormat="1" applyFont="1" applyBorder="1" applyAlignment="1">
      <alignment horizontal="center"/>
    </xf>
    <xf numFmtId="49" fontId="7" fillId="0" borderId="13" xfId="0" applyNumberFormat="1" applyFont="1" applyBorder="1" applyAlignment="1">
      <alignment horizontal="center"/>
    </xf>
    <xf numFmtId="49" fontId="7" fillId="0" borderId="30" xfId="0" applyNumberFormat="1" applyFont="1" applyBorder="1" applyAlignment="1">
      <alignment horizontal="center"/>
    </xf>
    <xf numFmtId="0" fontId="10" fillId="0" borderId="0" xfId="2" applyFont="1" applyFill="1" applyAlignment="1">
      <alignment horizontal="center"/>
    </xf>
    <xf numFmtId="0" fontId="7" fillId="0" borderId="16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/>
    </xf>
    <xf numFmtId="0" fontId="7" fillId="0" borderId="22" xfId="2" applyFont="1" applyFill="1" applyBorder="1" applyAlignment="1">
      <alignment horizontal="center" vertical="center"/>
    </xf>
    <xf numFmtId="0" fontId="7" fillId="0" borderId="21" xfId="2" applyFont="1" applyFill="1" applyBorder="1" applyAlignment="1">
      <alignment horizontal="center" vertical="center"/>
    </xf>
    <xf numFmtId="9" fontId="7" fillId="0" borderId="22" xfId="5" applyFont="1" applyFill="1" applyBorder="1" applyAlignment="1">
      <alignment horizontal="center" vertical="center"/>
    </xf>
    <xf numFmtId="0" fontId="7" fillId="0" borderId="20" xfId="2" applyFont="1" applyFill="1" applyBorder="1" applyAlignment="1">
      <alignment horizontal="center" vertical="center"/>
    </xf>
    <xf numFmtId="0" fontId="7" fillId="0" borderId="19" xfId="2" applyFont="1" applyFill="1" applyBorder="1" applyAlignment="1">
      <alignment horizontal="center" vertical="center"/>
    </xf>
    <xf numFmtId="0" fontId="7" fillId="0" borderId="23" xfId="2" applyFont="1" applyFill="1" applyBorder="1" applyAlignment="1">
      <alignment horizontal="center" vertical="center"/>
    </xf>
    <xf numFmtId="9" fontId="7" fillId="0" borderId="23" xfId="5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/>
    </xf>
    <xf numFmtId="0" fontId="7" fillId="0" borderId="9" xfId="2" applyFont="1" applyFill="1" applyBorder="1" applyAlignment="1">
      <alignment horizontal="center" vertical="center"/>
    </xf>
    <xf numFmtId="0" fontId="7" fillId="0" borderId="17" xfId="2" applyFont="1" applyFill="1" applyBorder="1" applyAlignment="1">
      <alignment horizontal="center" vertical="center"/>
    </xf>
    <xf numFmtId="0" fontId="7" fillId="0" borderId="0" xfId="2" applyFont="1" applyFill="1" applyAlignment="1">
      <alignment horizontal="left"/>
    </xf>
    <xf numFmtId="49" fontId="7" fillId="0" borderId="3" xfId="2" applyNumberFormat="1" applyFont="1" applyFill="1" applyBorder="1" applyAlignment="1">
      <alignment horizontal="center"/>
    </xf>
    <xf numFmtId="49" fontId="7" fillId="0" borderId="4" xfId="2" applyNumberFormat="1" applyFont="1" applyFill="1" applyBorder="1" applyAlignment="1">
      <alignment horizontal="center"/>
    </xf>
    <xf numFmtId="49" fontId="7" fillId="0" borderId="6" xfId="2" applyNumberFormat="1" applyFont="1" applyFill="1" applyBorder="1" applyAlignment="1">
      <alignment horizontal="center"/>
    </xf>
    <xf numFmtId="49" fontId="7" fillId="0" borderId="1" xfId="2" applyNumberFormat="1" applyFont="1" applyFill="1" applyBorder="1" applyAlignment="1">
      <alignment horizontal="center"/>
    </xf>
    <xf numFmtId="43" fontId="7" fillId="0" borderId="23" xfId="2" applyNumberFormat="1" applyFont="1" applyFill="1" applyBorder="1" applyAlignment="1">
      <alignment horizontal="right"/>
    </xf>
    <xf numFmtId="0" fontId="7" fillId="0" borderId="23" xfId="2" applyFont="1" applyFill="1" applyBorder="1" applyAlignment="1">
      <alignment horizontal="right"/>
    </xf>
    <xf numFmtId="0" fontId="7" fillId="0" borderId="1" xfId="2" applyFont="1" applyFill="1" applyBorder="1" applyAlignment="1">
      <alignment horizontal="right"/>
    </xf>
    <xf numFmtId="9" fontId="7" fillId="0" borderId="4" xfId="5" applyNumberFormat="1" applyFont="1" applyFill="1" applyBorder="1" applyAlignment="1">
      <alignment horizontal="right"/>
    </xf>
    <xf numFmtId="9" fontId="7" fillId="0" borderId="2" xfId="5" applyNumberFormat="1" applyFont="1" applyFill="1" applyBorder="1" applyAlignment="1">
      <alignment horizontal="right"/>
    </xf>
    <xf numFmtId="43" fontId="7" fillId="0" borderId="39" xfId="6" applyFont="1" applyFill="1" applyBorder="1" applyAlignment="1">
      <alignment horizontal="right"/>
    </xf>
    <xf numFmtId="43" fontId="7" fillId="0" borderId="40" xfId="6" applyFont="1" applyFill="1" applyBorder="1" applyAlignment="1">
      <alignment horizontal="right"/>
    </xf>
    <xf numFmtId="43" fontId="7" fillId="0" borderId="41" xfId="6" applyFont="1" applyFill="1" applyBorder="1" applyAlignment="1">
      <alignment horizontal="right"/>
    </xf>
    <xf numFmtId="43" fontId="7" fillId="0" borderId="18" xfId="6" applyFont="1" applyFill="1" applyBorder="1" applyAlignment="1">
      <alignment horizontal="right"/>
    </xf>
    <xf numFmtId="43" fontId="7" fillId="0" borderId="11" xfId="6" applyFont="1" applyFill="1" applyBorder="1" applyAlignment="1">
      <alignment horizontal="right"/>
    </xf>
    <xf numFmtId="43" fontId="7" fillId="0" borderId="19" xfId="6" applyFont="1" applyFill="1" applyBorder="1" applyAlignment="1">
      <alignment horizontal="right"/>
    </xf>
    <xf numFmtId="9" fontId="7" fillId="0" borderId="23" xfId="5" applyFont="1" applyFill="1" applyBorder="1" applyAlignment="1">
      <alignment horizontal="right"/>
    </xf>
    <xf numFmtId="9" fontId="7" fillId="0" borderId="1" xfId="5" applyFont="1" applyFill="1" applyBorder="1" applyAlignment="1">
      <alignment horizontal="right"/>
    </xf>
    <xf numFmtId="1" fontId="7" fillId="0" borderId="9" xfId="5" applyNumberFormat="1" applyFont="1" applyFill="1" applyBorder="1" applyAlignment="1">
      <alignment horizontal="center" vertical="center"/>
    </xf>
    <xf numFmtId="9" fontId="7" fillId="0" borderId="4" xfId="5" applyFont="1" applyFill="1" applyBorder="1" applyAlignment="1">
      <alignment horizontal="right"/>
    </xf>
    <xf numFmtId="0" fontId="7" fillId="0" borderId="11" xfId="2" applyFont="1" applyFill="1" applyBorder="1" applyAlignment="1">
      <alignment horizontal="left"/>
    </xf>
    <xf numFmtId="43" fontId="7" fillId="0" borderId="1" xfId="2" applyNumberFormat="1" applyFont="1" applyFill="1" applyBorder="1" applyAlignment="1">
      <alignment horizontal="right"/>
    </xf>
    <xf numFmtId="9" fontId="7" fillId="0" borderId="1" xfId="5" applyNumberFormat="1" applyFont="1" applyFill="1" applyBorder="1" applyAlignment="1">
      <alignment horizontal="right"/>
    </xf>
    <xf numFmtId="43" fontId="7" fillId="0" borderId="1" xfId="6" applyFont="1" applyFill="1" applyBorder="1" applyAlignment="1">
      <alignment horizontal="right"/>
    </xf>
    <xf numFmtId="0" fontId="7" fillId="0" borderId="4" xfId="2" applyFont="1" applyFill="1" applyBorder="1" applyAlignment="1">
      <alignment horizontal="right"/>
    </xf>
    <xf numFmtId="43" fontId="7" fillId="0" borderId="4" xfId="6" applyFont="1" applyFill="1" applyBorder="1" applyAlignment="1">
      <alignment horizontal="right"/>
    </xf>
    <xf numFmtId="9" fontId="7" fillId="0" borderId="1" xfId="2" applyNumberFormat="1" applyFont="1" applyFill="1" applyBorder="1" applyAlignment="1">
      <alignment horizontal="right"/>
    </xf>
    <xf numFmtId="0" fontId="7" fillId="0" borderId="11" xfId="2" applyFont="1" applyFill="1" applyBorder="1" applyAlignment="1">
      <alignment horizontal="left" indent="1"/>
    </xf>
    <xf numFmtId="43" fontId="7" fillId="0" borderId="12" xfId="6" applyFont="1" applyFill="1" applyBorder="1" applyAlignment="1">
      <alignment horizontal="right"/>
    </xf>
    <xf numFmtId="43" fontId="7" fillId="0" borderId="13" xfId="6" applyFont="1" applyFill="1" applyBorder="1" applyAlignment="1">
      <alignment horizontal="right"/>
    </xf>
    <xf numFmtId="43" fontId="7" fillId="0" borderId="14" xfId="6" applyFont="1" applyFill="1" applyBorder="1" applyAlignment="1">
      <alignment horizontal="right"/>
    </xf>
    <xf numFmtId="0" fontId="7" fillId="0" borderId="0" xfId="2" applyFont="1" applyFill="1" applyAlignment="1">
      <alignment horizontal="left" indent="1"/>
    </xf>
    <xf numFmtId="0" fontId="7" fillId="0" borderId="13" xfId="2" applyFont="1" applyFill="1" applyBorder="1" applyAlignment="1">
      <alignment horizontal="left" indent="1"/>
    </xf>
    <xf numFmtId="0" fontId="7" fillId="0" borderId="15" xfId="2" applyFont="1" applyFill="1" applyBorder="1" applyAlignment="1">
      <alignment horizontal="left"/>
    </xf>
    <xf numFmtId="0" fontId="7" fillId="0" borderId="13" xfId="2" applyFont="1" applyFill="1" applyBorder="1" applyAlignment="1">
      <alignment horizontal="left"/>
    </xf>
    <xf numFmtId="0" fontId="7" fillId="0" borderId="0" xfId="2" applyFont="1" applyFill="1" applyBorder="1" applyAlignment="1">
      <alignment horizontal="left" indent="1"/>
    </xf>
    <xf numFmtId="49" fontId="7" fillId="0" borderId="27" xfId="2" applyNumberFormat="1" applyFont="1" applyFill="1" applyBorder="1" applyAlignment="1">
      <alignment horizontal="center"/>
    </xf>
    <xf numFmtId="49" fontId="7" fillId="0" borderId="15" xfId="2" applyNumberFormat="1" applyFont="1" applyFill="1" applyBorder="1" applyAlignment="1">
      <alignment horizontal="center"/>
    </xf>
    <xf numFmtId="49" fontId="7" fillId="0" borderId="16" xfId="2" applyNumberFormat="1" applyFont="1" applyFill="1" applyBorder="1" applyAlignment="1">
      <alignment horizontal="center"/>
    </xf>
    <xf numFmtId="49" fontId="7" fillId="0" borderId="28" xfId="2" applyNumberFormat="1" applyFont="1" applyFill="1" applyBorder="1" applyAlignment="1">
      <alignment horizontal="center"/>
    </xf>
    <xf numFmtId="49" fontId="7" fillId="0" borderId="11" xfId="2" applyNumberFormat="1" applyFont="1" applyFill="1" applyBorder="1" applyAlignment="1">
      <alignment horizontal="center"/>
    </xf>
    <xf numFmtId="49" fontId="7" fillId="0" borderId="19" xfId="2" applyNumberFormat="1" applyFont="1" applyFill="1" applyBorder="1" applyAlignment="1">
      <alignment horizontal="center"/>
    </xf>
    <xf numFmtId="43" fontId="7" fillId="0" borderId="1" xfId="8" applyFont="1" applyFill="1" applyBorder="1" applyAlignment="1">
      <alignment horizontal="right"/>
    </xf>
    <xf numFmtId="0" fontId="7" fillId="0" borderId="30" xfId="2" applyFont="1" applyFill="1" applyBorder="1" applyAlignment="1">
      <alignment horizontal="left" indent="1"/>
    </xf>
    <xf numFmtId="0" fontId="7" fillId="0" borderId="0" xfId="2" applyFont="1" applyFill="1" applyBorder="1" applyAlignment="1">
      <alignment horizontal="left"/>
    </xf>
    <xf numFmtId="0" fontId="7" fillId="0" borderId="32" xfId="2" applyFont="1" applyFill="1" applyBorder="1" applyAlignment="1">
      <alignment horizontal="left"/>
    </xf>
    <xf numFmtId="0" fontId="7" fillId="0" borderId="15" xfId="2" applyFont="1" applyFill="1" applyBorder="1" applyAlignment="1">
      <alignment horizontal="left" indent="1"/>
    </xf>
    <xf numFmtId="0" fontId="8" fillId="0" borderId="15" xfId="2" applyFont="1" applyFill="1" applyBorder="1" applyAlignment="1">
      <alignment horizontal="right"/>
    </xf>
    <xf numFmtId="49" fontId="8" fillId="0" borderId="8" xfId="2" applyNumberFormat="1" applyFont="1" applyFill="1" applyBorder="1" applyAlignment="1">
      <alignment horizontal="center"/>
    </xf>
    <xf numFmtId="49" fontId="8" fillId="0" borderId="9" xfId="2" applyNumberFormat="1" applyFont="1" applyFill="1" applyBorder="1" applyAlignment="1">
      <alignment horizontal="center"/>
    </xf>
    <xf numFmtId="43" fontId="8" fillId="0" borderId="9" xfId="2" applyNumberFormat="1" applyFont="1" applyFill="1" applyBorder="1" applyAlignment="1">
      <alignment horizontal="right"/>
    </xf>
    <xf numFmtId="0" fontId="8" fillId="0" borderId="9" xfId="2" applyFont="1" applyFill="1" applyBorder="1" applyAlignment="1">
      <alignment horizontal="right"/>
    </xf>
    <xf numFmtId="9" fontId="8" fillId="0" borderId="9" xfId="2" applyNumberFormat="1" applyFont="1" applyFill="1" applyBorder="1" applyAlignment="1">
      <alignment horizontal="center"/>
    </xf>
    <xf numFmtId="9" fontId="8" fillId="0" borderId="10" xfId="2" applyNumberFormat="1" applyFont="1" applyFill="1" applyBorder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9" fillId="0" borderId="0" xfId="2" applyFont="1" applyFill="1" applyAlignment="1">
      <alignment horizontal="center"/>
    </xf>
    <xf numFmtId="4" fontId="7" fillId="0" borderId="11" xfId="2" applyNumberFormat="1" applyFont="1" applyFill="1" applyBorder="1" applyAlignment="1">
      <alignment horizontal="center"/>
    </xf>
    <xf numFmtId="0" fontId="7" fillId="0" borderId="0" xfId="2" applyFont="1" applyFill="1" applyAlignment="1">
      <alignment horizontal="right"/>
    </xf>
    <xf numFmtId="1" fontId="7" fillId="0" borderId="11" xfId="2" applyNumberFormat="1" applyFont="1" applyFill="1" applyBorder="1" applyAlignment="1">
      <alignment horizontal="left"/>
    </xf>
    <xf numFmtId="9" fontId="8" fillId="0" borderId="9" xfId="2" applyNumberFormat="1" applyFont="1" applyFill="1" applyBorder="1" applyAlignment="1">
      <alignment horizontal="right"/>
    </xf>
    <xf numFmtId="9" fontId="8" fillId="0" borderId="9" xfId="5" applyFont="1" applyFill="1" applyBorder="1" applyAlignment="1">
      <alignment horizontal="center"/>
    </xf>
    <xf numFmtId="14" fontId="39" fillId="0" borderId="12" xfId="7" applyNumberFormat="1" applyFont="1" applyBorder="1" applyAlignment="1">
      <alignment horizontal="center" vertical="center" wrapText="1"/>
    </xf>
    <xf numFmtId="14" fontId="39" fillId="0" borderId="13" xfId="7" applyNumberFormat="1" applyFont="1" applyBorder="1" applyAlignment="1">
      <alignment horizontal="center" vertical="center" wrapText="1"/>
    </xf>
    <xf numFmtId="14" fontId="39" fillId="0" borderId="14" xfId="7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left"/>
    </xf>
    <xf numFmtId="49" fontId="7" fillId="0" borderId="12" xfId="0" applyNumberFormat="1" applyFont="1" applyBorder="1" applyAlignment="1">
      <alignment horizontal="left"/>
    </xf>
    <xf numFmtId="0" fontId="7" fillId="0" borderId="4" xfId="0" applyFont="1" applyBorder="1" applyAlignment="1">
      <alignment horizontal="left"/>
    </xf>
    <xf numFmtId="49" fontId="7" fillId="0" borderId="4" xfId="0" applyNumberFormat="1" applyFont="1" applyBorder="1" applyAlignment="1">
      <alignment horizontal="left"/>
    </xf>
    <xf numFmtId="0" fontId="7" fillId="0" borderId="4" xfId="0" applyFont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14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2" xfId="0" applyNumberFormat="1" applyFont="1" applyFill="1" applyBorder="1" applyAlignment="1">
      <alignment horizontal="center" vertical="center"/>
    </xf>
    <xf numFmtId="49" fontId="7" fillId="0" borderId="13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right" vertical="center"/>
    </xf>
    <xf numFmtId="4" fontId="7" fillId="0" borderId="7" xfId="0" applyNumberFormat="1" applyFont="1" applyFill="1" applyBorder="1" applyAlignment="1">
      <alignment horizontal="right" vertical="center"/>
    </xf>
    <xf numFmtId="0" fontId="7" fillId="0" borderId="14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" fontId="7" fillId="0" borderId="4" xfId="0" applyNumberFormat="1" applyFont="1" applyFill="1" applyBorder="1" applyAlignment="1">
      <alignment horizontal="right" vertical="center"/>
    </xf>
    <xf numFmtId="4" fontId="7" fillId="0" borderId="5" xfId="0" applyNumberFormat="1" applyFont="1" applyFill="1" applyBorder="1" applyAlignment="1">
      <alignment horizontal="right" vertical="center"/>
    </xf>
    <xf numFmtId="1" fontId="7" fillId="0" borderId="3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7" fillId="0" borderId="6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1" fontId="4" fillId="0" borderId="11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4" fontId="7" fillId="0" borderId="25" xfId="0" applyNumberFormat="1" applyFont="1" applyBorder="1" applyAlignment="1">
      <alignment horizontal="right" vertical="center"/>
    </xf>
    <xf numFmtId="4" fontId="7" fillId="0" borderId="34" xfId="0" applyNumberFormat="1" applyFont="1" applyBorder="1" applyAlignment="1">
      <alignment horizontal="right" vertical="center"/>
    </xf>
    <xf numFmtId="4" fontId="7" fillId="0" borderId="35" xfId="0" applyNumberFormat="1" applyFont="1" applyBorder="1" applyAlignment="1">
      <alignment horizontal="right" vertical="center"/>
    </xf>
    <xf numFmtId="0" fontId="7" fillId="0" borderId="1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1" fontId="7" fillId="0" borderId="11" xfId="0" applyNumberFormat="1" applyFont="1" applyBorder="1" applyAlignment="1">
      <alignment horizontal="center"/>
    </xf>
    <xf numFmtId="1" fontId="7" fillId="0" borderId="11" xfId="0" applyNumberFormat="1" applyFont="1" applyBorder="1" applyAlignment="1">
      <alignment horizontal="left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49" fontId="7" fillId="0" borderId="24" xfId="0" applyNumberFormat="1" applyFont="1" applyBorder="1" applyAlignment="1">
      <alignment horizontal="left"/>
    </xf>
    <xf numFmtId="49" fontId="7" fillId="0" borderId="13" xfId="0" applyNumberFormat="1" applyFont="1" applyBorder="1" applyAlignment="1">
      <alignment horizontal="left"/>
    </xf>
    <xf numFmtId="49" fontId="7" fillId="0" borderId="14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/>
    </xf>
    <xf numFmtId="1" fontId="7" fillId="0" borderId="9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43" fontId="7" fillId="0" borderId="1" xfId="0" applyNumberFormat="1" applyFont="1" applyBorder="1" applyAlignment="1">
      <alignment horizontal="center"/>
    </xf>
    <xf numFmtId="43" fontId="7" fillId="0" borderId="17" xfId="8" applyFont="1" applyBorder="1" applyAlignment="1">
      <alignment horizontal="center"/>
    </xf>
    <xf numFmtId="43" fontId="7" fillId="0" borderId="15" xfId="8" applyFont="1" applyBorder="1" applyAlignment="1">
      <alignment horizontal="center"/>
    </xf>
    <xf numFmtId="43" fontId="7" fillId="0" borderId="16" xfId="8" applyFont="1" applyBorder="1" applyAlignment="1">
      <alignment horizontal="center"/>
    </xf>
    <xf numFmtId="43" fontId="7" fillId="0" borderId="18" xfId="8" applyFont="1" applyBorder="1" applyAlignment="1">
      <alignment horizontal="center"/>
    </xf>
    <xf numFmtId="43" fontId="7" fillId="0" borderId="11" xfId="8" applyFont="1" applyBorder="1" applyAlignment="1">
      <alignment horizontal="center"/>
    </xf>
    <xf numFmtId="43" fontId="7" fillId="0" borderId="19" xfId="8" applyFont="1" applyBorder="1" applyAlignment="1">
      <alignment horizontal="center"/>
    </xf>
    <xf numFmtId="43" fontId="7" fillId="0" borderId="1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3" fontId="7" fillId="0" borderId="9" xfId="0" applyNumberFormat="1" applyFont="1" applyBorder="1" applyAlignment="1">
      <alignment horizontal="right"/>
    </xf>
    <xf numFmtId="0" fontId="7" fillId="0" borderId="19" xfId="0" applyFont="1" applyBorder="1" applyAlignment="1">
      <alignment horizontal="left" indent="1"/>
    </xf>
    <xf numFmtId="0" fontId="7" fillId="0" borderId="23" xfId="0" applyFont="1" applyBorder="1" applyAlignment="1">
      <alignment horizontal="left" indent="1"/>
    </xf>
    <xf numFmtId="0" fontId="7" fillId="0" borderId="18" xfId="0" applyFont="1" applyBorder="1" applyAlignment="1">
      <alignment horizontal="left" indent="1"/>
    </xf>
    <xf numFmtId="0" fontId="7" fillId="0" borderId="21" xfId="0" applyFont="1" applyBorder="1" applyAlignment="1">
      <alignment horizontal="left" indent="1"/>
    </xf>
    <xf numFmtId="0" fontId="7" fillId="0" borderId="22" xfId="0" applyFont="1" applyBorder="1" applyAlignment="1">
      <alignment horizontal="left" indent="1"/>
    </xf>
    <xf numFmtId="0" fontId="7" fillId="0" borderId="20" xfId="0" applyFont="1" applyBorder="1" applyAlignment="1">
      <alignment horizontal="left" indent="1"/>
    </xf>
    <xf numFmtId="0" fontId="7" fillId="0" borderId="19" xfId="0" applyFont="1" applyBorder="1" applyAlignment="1">
      <alignment horizontal="left"/>
    </xf>
    <xf numFmtId="0" fontId="7" fillId="0" borderId="23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43" fontId="7" fillId="0" borderId="9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right"/>
    </xf>
    <xf numFmtId="0" fontId="7" fillId="0" borderId="19" xfId="0" applyFont="1" applyBorder="1" applyAlignment="1">
      <alignment horizontal="left" indent="2"/>
    </xf>
    <xf numFmtId="0" fontId="7" fillId="0" borderId="23" xfId="0" applyFont="1" applyBorder="1" applyAlignment="1">
      <alignment horizontal="left" indent="2"/>
    </xf>
    <xf numFmtId="0" fontId="7" fillId="0" borderId="18" xfId="0" applyFont="1" applyBorder="1" applyAlignment="1">
      <alignment horizontal="left" indent="2"/>
    </xf>
    <xf numFmtId="0" fontId="7" fillId="0" borderId="16" xfId="0" applyFont="1" applyBorder="1" applyAlignment="1">
      <alignment horizontal="left" indent="2"/>
    </xf>
    <xf numFmtId="0" fontId="7" fillId="0" borderId="2" xfId="0" applyFont="1" applyBorder="1" applyAlignment="1">
      <alignment horizontal="left" indent="2"/>
    </xf>
    <xf numFmtId="0" fontId="7" fillId="0" borderId="17" xfId="0" applyFont="1" applyBorder="1" applyAlignment="1">
      <alignment horizontal="left" indent="2"/>
    </xf>
    <xf numFmtId="4" fontId="7" fillId="0" borderId="1" xfId="0" applyNumberFormat="1" applyFont="1" applyBorder="1" applyAlignment="1">
      <alignment horizontal="center"/>
    </xf>
    <xf numFmtId="4" fontId="7" fillId="0" borderId="17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43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43" fontId="7" fillId="0" borderId="4" xfId="0" applyNumberFormat="1" applyFont="1" applyBorder="1" applyAlignment="1">
      <alignment horizontal="right"/>
    </xf>
    <xf numFmtId="43" fontId="7" fillId="0" borderId="1" xfId="8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7" fillId="0" borderId="15" xfId="0" applyFont="1" applyBorder="1" applyAlignment="1">
      <alignment horizontal="left" indent="2"/>
    </xf>
    <xf numFmtId="0" fontId="7" fillId="0" borderId="9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7" fillId="3" borderId="1" xfId="0" applyFont="1" applyFill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0" fontId="8" fillId="3" borderId="9" xfId="0" applyFont="1" applyFill="1" applyBorder="1" applyAlignment="1">
      <alignment horizontal="right"/>
    </xf>
    <xf numFmtId="49" fontId="8" fillId="0" borderId="6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164" fontId="7" fillId="3" borderId="1" xfId="0" applyNumberFormat="1" applyFont="1" applyFill="1" applyBorder="1" applyAlignment="1">
      <alignment horizontal="right"/>
    </xf>
    <xf numFmtId="0" fontId="8" fillId="0" borderId="15" xfId="0" applyFont="1" applyFill="1" applyBorder="1" applyAlignment="1">
      <alignment horizontal="right"/>
    </xf>
    <xf numFmtId="49" fontId="8" fillId="0" borderId="8" xfId="0" applyNumberFormat="1" applyFont="1" applyFill="1" applyBorder="1" applyAlignment="1">
      <alignment horizontal="center"/>
    </xf>
    <xf numFmtId="49" fontId="8" fillId="0" borderId="9" xfId="0" applyNumberFormat="1" applyFont="1" applyFill="1" applyBorder="1" applyAlignment="1">
      <alignment horizontal="center"/>
    </xf>
    <xf numFmtId="164" fontId="8" fillId="3" borderId="9" xfId="0" applyNumberFormat="1" applyFont="1" applyFill="1" applyBorder="1" applyAlignment="1">
      <alignment horizontal="right"/>
    </xf>
    <xf numFmtId="0" fontId="7" fillId="0" borderId="11" xfId="0" applyFont="1" applyFill="1" applyBorder="1" applyAlignment="1">
      <alignment horizontal="left"/>
    </xf>
    <xf numFmtId="49" fontId="7" fillId="0" borderId="6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left" indent="1"/>
    </xf>
    <xf numFmtId="0" fontId="8" fillId="3" borderId="4" xfId="0" applyFont="1" applyFill="1" applyBorder="1" applyAlignment="1">
      <alignment horizontal="right"/>
    </xf>
    <xf numFmtId="3" fontId="7" fillId="3" borderId="1" xfId="0" applyNumberFormat="1" applyFont="1" applyFill="1" applyBorder="1" applyAlignment="1">
      <alignment horizontal="right"/>
    </xf>
    <xf numFmtId="0" fontId="7" fillId="3" borderId="12" xfId="0" applyFont="1" applyFill="1" applyBorder="1" applyAlignment="1">
      <alignment horizontal="right"/>
    </xf>
    <xf numFmtId="0" fontId="7" fillId="3" borderId="13" xfId="0" applyFont="1" applyFill="1" applyBorder="1" applyAlignment="1">
      <alignment horizontal="right"/>
    </xf>
    <xf numFmtId="0" fontId="7" fillId="3" borderId="14" xfId="0" applyFont="1" applyFill="1" applyBorder="1" applyAlignment="1">
      <alignment horizontal="right"/>
    </xf>
    <xf numFmtId="0" fontId="8" fillId="0" borderId="11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7" fillId="0" borderId="13" xfId="0" applyFont="1" applyFill="1" applyBorder="1" applyAlignment="1">
      <alignment horizontal="left" wrapText="1"/>
    </xf>
    <xf numFmtId="0" fontId="7" fillId="0" borderId="30" xfId="0" applyFont="1" applyFill="1" applyBorder="1" applyAlignment="1">
      <alignment horizontal="left" wrapText="1"/>
    </xf>
    <xf numFmtId="0" fontId="8" fillId="3" borderId="12" xfId="0" applyFont="1" applyFill="1" applyBorder="1" applyAlignment="1">
      <alignment horizontal="right"/>
    </xf>
    <xf numFmtId="0" fontId="8" fillId="3" borderId="13" xfId="0" applyFont="1" applyFill="1" applyBorder="1" applyAlignment="1">
      <alignment horizontal="right"/>
    </xf>
    <xf numFmtId="0" fontId="8" fillId="3" borderId="14" xfId="0" applyFont="1" applyFill="1" applyBorder="1" applyAlignment="1">
      <alignment horizontal="right"/>
    </xf>
    <xf numFmtId="0" fontId="8" fillId="0" borderId="13" xfId="0" applyFont="1" applyFill="1" applyBorder="1" applyAlignment="1">
      <alignment horizontal="left"/>
    </xf>
    <xf numFmtId="49" fontId="8" fillId="0" borderId="3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>
      <alignment horizontal="center"/>
    </xf>
    <xf numFmtId="164" fontId="8" fillId="3" borderId="4" xfId="0" applyNumberFormat="1" applyFont="1" applyFill="1" applyBorder="1" applyAlignment="1">
      <alignment horizontal="right"/>
    </xf>
    <xf numFmtId="0" fontId="8" fillId="3" borderId="13" xfId="0" applyFont="1" applyFill="1" applyBorder="1" applyAlignment="1">
      <alignment horizontal="left"/>
    </xf>
    <xf numFmtId="49" fontId="8" fillId="3" borderId="3" xfId="0" applyNumberFormat="1" applyFont="1" applyFill="1" applyBorder="1" applyAlignment="1">
      <alignment horizontal="center"/>
    </xf>
    <xf numFmtId="49" fontId="8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/>
    </xf>
    <xf numFmtId="0" fontId="7" fillId="3" borderId="11" xfId="0" applyFont="1" applyFill="1" applyBorder="1" applyAlignment="1">
      <alignment horizontal="left"/>
    </xf>
    <xf numFmtId="4" fontId="5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left" indent="1"/>
    </xf>
    <xf numFmtId="0" fontId="7" fillId="3" borderId="12" xfId="0" applyFont="1" applyFill="1" applyBorder="1" applyAlignment="1">
      <alignment horizontal="left" indent="1"/>
    </xf>
    <xf numFmtId="49" fontId="7" fillId="3" borderId="6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/>
    </xf>
    <xf numFmtId="0" fontId="8" fillId="3" borderId="11" xfId="0" applyFont="1" applyFill="1" applyBorder="1" applyAlignment="1">
      <alignment horizontal="left"/>
    </xf>
    <xf numFmtId="49" fontId="8" fillId="3" borderId="6" xfId="0" applyNumberFormat="1" applyFont="1" applyFill="1" applyBorder="1" applyAlignment="1">
      <alignment horizontal="center"/>
    </xf>
    <xf numFmtId="49" fontId="8" fillId="3" borderId="1" xfId="0" applyNumberFormat="1" applyFont="1" applyFill="1" applyBorder="1" applyAlignment="1">
      <alignment horizontal="center"/>
    </xf>
    <xf numFmtId="4" fontId="17" fillId="3" borderId="1" xfId="0" applyNumberFormat="1" applyFont="1" applyFill="1" applyBorder="1" applyAlignment="1">
      <alignment horizontal="right"/>
    </xf>
    <xf numFmtId="0" fontId="7" fillId="3" borderId="13" xfId="0" applyFont="1" applyFill="1" applyBorder="1" applyAlignment="1">
      <alignment horizontal="left" wrapText="1"/>
    </xf>
    <xf numFmtId="0" fontId="7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/>
    </xf>
    <xf numFmtId="0" fontId="8" fillId="3" borderId="15" xfId="0" applyFont="1" applyFill="1" applyBorder="1" applyAlignment="1">
      <alignment horizontal="right"/>
    </xf>
    <xf numFmtId="49" fontId="8" fillId="3" borderId="8" xfId="0" applyNumberFormat="1" applyFont="1" applyFill="1" applyBorder="1" applyAlignment="1">
      <alignment horizontal="center"/>
    </xf>
    <xf numFmtId="49" fontId="8" fillId="3" borderId="9" xfId="0" applyNumberFormat="1" applyFont="1" applyFill="1" applyBorder="1" applyAlignment="1">
      <alignment horizontal="center"/>
    </xf>
    <xf numFmtId="4" fontId="17" fillId="3" borderId="9" xfId="0" applyNumberFormat="1" applyFont="1" applyFill="1" applyBorder="1" applyAlignment="1">
      <alignment horizontal="right"/>
    </xf>
    <xf numFmtId="0" fontId="7" fillId="0" borderId="22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13" xfId="0" applyFont="1" applyBorder="1" applyAlignment="1">
      <alignment horizontal="right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49" fontId="7" fillId="0" borderId="14" xfId="0" applyNumberFormat="1" applyFont="1" applyBorder="1" applyAlignment="1">
      <alignment horizontal="center"/>
    </xf>
    <xf numFmtId="4" fontId="8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49" fontId="7" fillId="0" borderId="6" xfId="0" applyNumberFormat="1" applyFont="1" applyBorder="1" applyAlignment="1">
      <alignment horizontal="left"/>
    </xf>
    <xf numFmtId="49" fontId="7" fillId="0" borderId="7" xfId="0" applyNumberFormat="1" applyFont="1" applyBorder="1" applyAlignment="1">
      <alignment horizontal="left"/>
    </xf>
    <xf numFmtId="4" fontId="7" fillId="0" borderId="15" xfId="0" applyNumberFormat="1" applyFont="1" applyBorder="1" applyAlignment="1">
      <alignment horizontal="center"/>
    </xf>
    <xf numFmtId="4" fontId="7" fillId="0" borderId="16" xfId="0" applyNumberFormat="1" applyFont="1" applyBorder="1" applyAlignment="1">
      <alignment horizontal="center"/>
    </xf>
    <xf numFmtId="4" fontId="7" fillId="0" borderId="18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left"/>
    </xf>
    <xf numFmtId="49" fontId="7" fillId="0" borderId="12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7" fillId="0" borderId="8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49" fontId="7" fillId="0" borderId="10" xfId="0" applyNumberFormat="1" applyFont="1" applyBorder="1" applyAlignment="1">
      <alignment horizontal="left"/>
    </xf>
    <xf numFmtId="49" fontId="7" fillId="0" borderId="27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17" xfId="0" applyNumberFormat="1" applyFont="1" applyBorder="1" applyAlignment="1">
      <alignment horizontal="center"/>
    </xf>
    <xf numFmtId="49" fontId="7" fillId="0" borderId="26" xfId="0" applyNumberFormat="1" applyFont="1" applyBorder="1" applyAlignment="1">
      <alignment horizontal="center"/>
    </xf>
    <xf numFmtId="49" fontId="7" fillId="0" borderId="18" xfId="0" applyNumberFormat="1" applyFont="1" applyBorder="1" applyAlignment="1">
      <alignment horizontal="center"/>
    </xf>
    <xf numFmtId="49" fontId="7" fillId="0" borderId="29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/>
    </xf>
    <xf numFmtId="4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4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7" fillId="0" borderId="19" xfId="0" applyFont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left"/>
    </xf>
    <xf numFmtId="49" fontId="7" fillId="0" borderId="49" xfId="0" applyNumberFormat="1" applyFont="1" applyBorder="1" applyAlignment="1">
      <alignment horizontal="left"/>
    </xf>
    <xf numFmtId="49" fontId="7" fillId="0" borderId="37" xfId="0" applyNumberFormat="1" applyFont="1" applyBorder="1" applyAlignment="1">
      <alignment horizontal="left"/>
    </xf>
    <xf numFmtId="49" fontId="7" fillId="0" borderId="38" xfId="0" applyNumberFormat="1" applyFont="1" applyBorder="1" applyAlignment="1">
      <alignment horizontal="left"/>
    </xf>
    <xf numFmtId="49" fontId="7" fillId="0" borderId="36" xfId="0" applyNumberFormat="1" applyFont="1" applyBorder="1" applyAlignment="1">
      <alignment horizontal="left"/>
    </xf>
    <xf numFmtId="49" fontId="7" fillId="0" borderId="48" xfId="0" applyNumberFormat="1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49" fontId="7" fillId="0" borderId="49" xfId="0" applyNumberFormat="1" applyFont="1" applyBorder="1" applyAlignment="1">
      <alignment horizontal="center"/>
    </xf>
    <xf numFmtId="49" fontId="7" fillId="0" borderId="37" xfId="0" applyNumberFormat="1" applyFont="1" applyBorder="1" applyAlignment="1">
      <alignment horizontal="center"/>
    </xf>
    <xf numFmtId="49" fontId="7" fillId="0" borderId="38" xfId="0" applyNumberFormat="1" applyFont="1" applyBorder="1" applyAlignment="1">
      <alignment horizontal="center"/>
    </xf>
    <xf numFmtId="49" fontId="7" fillId="0" borderId="36" xfId="0" applyNumberFormat="1" applyFont="1" applyBorder="1" applyAlignment="1">
      <alignment horizontal="center"/>
    </xf>
    <xf numFmtId="0" fontId="16" fillId="0" borderId="18" xfId="0" applyFont="1" applyBorder="1" applyAlignment="1">
      <alignment horizontal="center" vertical="center"/>
    </xf>
    <xf numFmtId="0" fontId="7" fillId="0" borderId="29" xfId="0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16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47" fillId="0" borderId="9" xfId="0" applyFont="1" applyBorder="1" applyAlignment="1">
      <alignment horizontal="center"/>
    </xf>
    <xf numFmtId="49" fontId="7" fillId="0" borderId="11" xfId="0" applyNumberFormat="1" applyFont="1" applyBorder="1" applyAlignment="1">
      <alignment horizontal="left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0" fillId="0" borderId="18" xfId="0" applyBorder="1"/>
    <xf numFmtId="0" fontId="0" fillId="0" borderId="11" xfId="0" applyBorder="1"/>
    <xf numFmtId="0" fontId="0" fillId="0" borderId="19" xfId="0" applyBorder="1"/>
    <xf numFmtId="0" fontId="7" fillId="0" borderId="17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26" xfId="0" applyBorder="1"/>
    <xf numFmtId="0" fontId="0" fillId="0" borderId="11" xfId="0" applyBorder="1" applyAlignment="1">
      <alignment horizontal="center"/>
    </xf>
    <xf numFmtId="0" fontId="0" fillId="0" borderId="29" xfId="0" applyBorder="1"/>
    <xf numFmtId="0" fontId="0" fillId="0" borderId="16" xfId="0" applyBorder="1"/>
    <xf numFmtId="0" fontId="0" fillId="0" borderId="0" xfId="0" applyBorder="1" applyAlignment="1">
      <alignment horizontal="center"/>
    </xf>
    <xf numFmtId="0" fontId="0" fillId="0" borderId="0" xfId="0"/>
    <xf numFmtId="0" fontId="0" fillId="0" borderId="21" xfId="0" applyBorder="1"/>
    <xf numFmtId="0" fontId="7" fillId="0" borderId="16" xfId="0" applyFont="1" applyBorder="1" applyAlignment="1">
      <alignment horizontal="left" indent="1"/>
    </xf>
    <xf numFmtId="49" fontId="7" fillId="0" borderId="0" xfId="0" applyNumberFormat="1" applyFont="1" applyAlignment="1">
      <alignment horizontal="left"/>
    </xf>
    <xf numFmtId="49" fontId="8" fillId="0" borderId="15" xfId="0" applyNumberFormat="1" applyFont="1" applyBorder="1" applyAlignment="1">
      <alignment horizontal="right"/>
    </xf>
    <xf numFmtId="0" fontId="0" fillId="0" borderId="13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12" xfId="0" applyFont="1" applyBorder="1" applyAlignment="1">
      <alignment horizontal="right"/>
    </xf>
    <xf numFmtId="0" fontId="0" fillId="0" borderId="13" xfId="0" applyBorder="1"/>
    <xf numFmtId="0" fontId="0" fillId="0" borderId="14" xfId="0" applyBorder="1"/>
    <xf numFmtId="4" fontId="0" fillId="0" borderId="16" xfId="0" applyNumberFormat="1" applyBorder="1" applyAlignment="1">
      <alignment horizontal="center"/>
    </xf>
    <xf numFmtId="4" fontId="0" fillId="0" borderId="19" xfId="0" applyNumberForma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13" xfId="0" applyFont="1" applyBorder="1" applyAlignment="1">
      <alignment horizontal="left"/>
    </xf>
    <xf numFmtId="49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" fontId="8" fillId="0" borderId="1" xfId="0" applyNumberFormat="1" applyFont="1" applyBorder="1" applyAlignment="1">
      <alignment horizontal="right"/>
    </xf>
    <xf numFmtId="4" fontId="8" fillId="0" borderId="12" xfId="0" applyNumberFormat="1" applyFont="1" applyBorder="1" applyAlignment="1">
      <alignment horizontal="center"/>
    </xf>
    <xf numFmtId="4" fontId="8" fillId="0" borderId="13" xfId="0" applyNumberFormat="1" applyFont="1" applyBorder="1" applyAlignment="1">
      <alignment horizontal="center"/>
    </xf>
    <xf numFmtId="4" fontId="8" fillId="0" borderId="14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0" fontId="7" fillId="0" borderId="2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6" xfId="0" applyFont="1" applyBorder="1" applyAlignment="1">
      <alignment horizontal="left" indent="1"/>
    </xf>
    <xf numFmtId="4" fontId="0" fillId="0" borderId="17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7" fillId="0" borderId="29" xfId="0" applyFont="1" applyBorder="1" applyAlignment="1">
      <alignment horizontal="left" indent="1"/>
    </xf>
    <xf numFmtId="4" fontId="0" fillId="0" borderId="15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0" fillId="0" borderId="32" xfId="0" applyBorder="1"/>
    <xf numFmtId="0" fontId="7" fillId="0" borderId="32" xfId="0" applyFont="1" applyBorder="1" applyAlignment="1">
      <alignment horizontal="left" indent="2"/>
    </xf>
    <xf numFmtId="4" fontId="0" fillId="0" borderId="1" xfId="0" applyNumberForma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0" fontId="8" fillId="0" borderId="29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Border="1"/>
    <xf numFmtId="4" fontId="0" fillId="0" borderId="0" xfId="0" applyNumberFormat="1" applyAlignment="1">
      <alignment horizontal="center"/>
    </xf>
    <xf numFmtId="4" fontId="0" fillId="0" borderId="21" xfId="0" applyNumberFormat="1" applyBorder="1" applyAlignment="1">
      <alignment horizontal="center"/>
    </xf>
    <xf numFmtId="0" fontId="0" fillId="0" borderId="20" xfId="0" applyBorder="1"/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4" xfId="0" applyFont="1" applyBorder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11" xfId="0" applyFont="1" applyBorder="1" applyAlignment="1">
      <alignment horizontal="left" indent="1"/>
    </xf>
    <xf numFmtId="0" fontId="5" fillId="0" borderId="0" xfId="0" applyFont="1" applyBorder="1" applyAlignment="1">
      <alignment horizontal="left" indent="1"/>
    </xf>
    <xf numFmtId="0" fontId="5" fillId="0" borderId="15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5" xfId="0" applyFont="1" applyBorder="1" applyAlignment="1">
      <alignment horizontal="left" indent="1"/>
    </xf>
    <xf numFmtId="0" fontId="5" fillId="0" borderId="5" xfId="0" applyFont="1" applyBorder="1" applyAlignment="1">
      <alignment horizontal="right"/>
    </xf>
    <xf numFmtId="0" fontId="5" fillId="0" borderId="1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0" fontId="5" fillId="0" borderId="26" xfId="0" applyFont="1" applyBorder="1" applyAlignment="1">
      <alignment horizontal="left" indent="1"/>
    </xf>
    <xf numFmtId="0" fontId="5" fillId="0" borderId="17" xfId="0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5" fillId="0" borderId="18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17" fillId="0" borderId="13" xfId="0" applyFont="1" applyBorder="1" applyAlignment="1">
      <alignment horizontal="left"/>
    </xf>
    <xf numFmtId="49" fontId="17" fillId="0" borderId="6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/>
    </xf>
    <xf numFmtId="49" fontId="17" fillId="0" borderId="3" xfId="0" applyNumberFormat="1" applyFont="1" applyBorder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3" xfId="0" applyFont="1" applyBorder="1" applyAlignment="1">
      <alignment horizontal="left" indent="1"/>
    </xf>
    <xf numFmtId="4" fontId="5" fillId="0" borderId="0" xfId="0" applyNumberFormat="1" applyFont="1" applyBorder="1" applyAlignment="1">
      <alignment horizontal="center"/>
    </xf>
    <xf numFmtId="4" fontId="5" fillId="0" borderId="11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9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49" fontId="17" fillId="0" borderId="8" xfId="0" applyNumberFormat="1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0" fontId="5" fillId="0" borderId="10" xfId="0" applyFont="1" applyBorder="1" applyAlignment="1">
      <alignment horizontal="right"/>
    </xf>
    <xf numFmtId="49" fontId="8" fillId="0" borderId="6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left" wrapText="1"/>
    </xf>
    <xf numFmtId="49" fontId="7" fillId="0" borderId="13" xfId="0" applyNumberFormat="1" applyFont="1" applyBorder="1" applyAlignment="1">
      <alignment horizontal="left" wrapText="1"/>
    </xf>
    <xf numFmtId="49" fontId="7" fillId="0" borderId="30" xfId="0" applyNumberFormat="1" applyFont="1" applyBorder="1" applyAlignment="1">
      <alignment horizontal="left" wrapText="1"/>
    </xf>
    <xf numFmtId="0" fontId="7" fillId="0" borderId="30" xfId="0" applyFont="1" applyBorder="1" applyAlignment="1">
      <alignment horizontal="center"/>
    </xf>
    <xf numFmtId="4" fontId="8" fillId="0" borderId="36" xfId="0" applyNumberFormat="1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49" fontId="7" fillId="0" borderId="17" xfId="0" applyNumberFormat="1" applyFont="1" applyBorder="1" applyAlignment="1">
      <alignment horizontal="left" wrapText="1"/>
    </xf>
    <xf numFmtId="49" fontId="7" fillId="0" borderId="15" xfId="0" applyNumberFormat="1" applyFont="1" applyBorder="1" applyAlignment="1">
      <alignment horizontal="left" wrapText="1"/>
    </xf>
    <xf numFmtId="49" fontId="7" fillId="0" borderId="26" xfId="0" applyNumberFormat="1" applyFont="1" applyBorder="1" applyAlignment="1">
      <alignment horizontal="left" wrapText="1"/>
    </xf>
    <xf numFmtId="49" fontId="7" fillId="0" borderId="18" xfId="0" applyNumberFormat="1" applyFont="1" applyBorder="1" applyAlignment="1">
      <alignment horizontal="left" wrapText="1"/>
    </xf>
    <xf numFmtId="49" fontId="7" fillId="0" borderId="11" xfId="0" applyNumberFormat="1" applyFont="1" applyBorder="1" applyAlignment="1">
      <alignment horizontal="left" wrapText="1"/>
    </xf>
    <xf numFmtId="49" fontId="7" fillId="0" borderId="29" xfId="0" applyNumberFormat="1" applyFont="1" applyBorder="1" applyAlignment="1">
      <alignment horizontal="left" wrapText="1"/>
    </xf>
    <xf numFmtId="2" fontId="7" fillId="0" borderId="0" xfId="0" applyNumberFormat="1" applyFont="1" applyBorder="1" applyAlignment="1">
      <alignment horizontal="left" wrapText="1"/>
    </xf>
    <xf numFmtId="2" fontId="7" fillId="0" borderId="21" xfId="0" applyNumberFormat="1" applyFont="1" applyBorder="1" applyAlignment="1">
      <alignment horizontal="left" wrapText="1"/>
    </xf>
    <xf numFmtId="2" fontId="7" fillId="0" borderId="11" xfId="0" applyNumberFormat="1" applyFont="1" applyBorder="1" applyAlignment="1">
      <alignment horizontal="left" wrapText="1"/>
    </xf>
    <xf numFmtId="2" fontId="7" fillId="0" borderId="19" xfId="0" applyNumberFormat="1" applyFont="1" applyBorder="1" applyAlignment="1">
      <alignment horizontal="left" wrapText="1"/>
    </xf>
    <xf numFmtId="49" fontId="7" fillId="0" borderId="17" xfId="0" applyNumberFormat="1" applyFont="1" applyBorder="1" applyAlignment="1">
      <alignment horizontal="center" wrapText="1"/>
    </xf>
    <xf numFmtId="49" fontId="7" fillId="0" borderId="15" xfId="0" applyNumberFormat="1" applyFont="1" applyBorder="1" applyAlignment="1">
      <alignment horizontal="center" wrapText="1"/>
    </xf>
    <xf numFmtId="49" fontId="7" fillId="0" borderId="16" xfId="0" applyNumberFormat="1" applyFont="1" applyBorder="1" applyAlignment="1">
      <alignment horizontal="center" wrapText="1"/>
    </xf>
    <xf numFmtId="49" fontId="7" fillId="0" borderId="20" xfId="0" applyNumberFormat="1" applyFont="1" applyBorder="1" applyAlignment="1">
      <alignment horizontal="center" wrapText="1"/>
    </xf>
    <xf numFmtId="49" fontId="7" fillId="0" borderId="0" xfId="0" applyNumberFormat="1" applyFont="1" applyBorder="1" applyAlignment="1">
      <alignment horizontal="center" wrapText="1"/>
    </xf>
    <xf numFmtId="49" fontId="7" fillId="0" borderId="21" xfId="0" applyNumberFormat="1" applyFont="1" applyBorder="1" applyAlignment="1">
      <alignment horizontal="center" wrapText="1"/>
    </xf>
    <xf numFmtId="49" fontId="7" fillId="0" borderId="18" xfId="0" applyNumberFormat="1" applyFont="1" applyBorder="1" applyAlignment="1">
      <alignment horizontal="center" wrapText="1"/>
    </xf>
    <xf numFmtId="49" fontId="7" fillId="0" borderId="11" xfId="0" applyNumberFormat="1" applyFont="1" applyBorder="1" applyAlignment="1">
      <alignment horizontal="center" wrapText="1"/>
    </xf>
    <xf numFmtId="49" fontId="7" fillId="0" borderId="19" xfId="0" applyNumberFormat="1" applyFont="1" applyBorder="1" applyAlignment="1">
      <alignment horizontal="center" wrapText="1"/>
    </xf>
    <xf numFmtId="4" fontId="7" fillId="0" borderId="12" xfId="0" applyNumberFormat="1" applyFont="1" applyBorder="1" applyAlignment="1">
      <alignment horizontal="center"/>
    </xf>
    <xf numFmtId="4" fontId="7" fillId="0" borderId="1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49" fontId="7" fillId="0" borderId="25" xfId="0" applyNumberFormat="1" applyFont="1" applyBorder="1" applyAlignment="1">
      <alignment horizontal="center"/>
    </xf>
    <xf numFmtId="49" fontId="7" fillId="0" borderId="34" xfId="0" applyNumberFormat="1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4" fontId="8" fillId="0" borderId="25" xfId="0" applyNumberFormat="1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5" fillId="0" borderId="0" xfId="0" applyFont="1" applyAlignment="1">
      <alignment horizontal="justify" vertical="center"/>
    </xf>
    <xf numFmtId="0" fontId="3" fillId="0" borderId="0" xfId="4"/>
  </cellXfs>
  <cellStyles count="9">
    <cellStyle name="Обычный" xfId="0" builtinId="0"/>
    <cellStyle name="Обычный 116" xfId="1"/>
    <cellStyle name="Обычный 2" xfId="2"/>
    <cellStyle name="Обычный 3" xfId="3"/>
    <cellStyle name="Обычный 4" xfId="4"/>
    <cellStyle name="Обычный 5" xfId="7"/>
    <cellStyle name="Процентный 2" xfId="5"/>
    <cellStyle name="Финансовый" xfId="8" builtinId="3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41;&#1054;&#1059;%20&#1075;&#1080;&#1084;&#1085;&#1072;&#1079;&#1080;&#1103;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-3"/>
      <sheetName val="Лист4-5 "/>
      <sheetName val="АЦК 2023"/>
      <sheetName val="Налоги"/>
      <sheetName val="Лист6"/>
      <sheetName val="Лист7 не заполняем"/>
      <sheetName val="Лист8"/>
      <sheetName val="Лист9 не заполняем"/>
      <sheetName val="Лист10 не заполняем"/>
      <sheetName val="Лист11"/>
      <sheetName val="Лист12"/>
      <sheetName val="Лист14 не заполняем"/>
      <sheetName val="Лист15"/>
      <sheetName val="Лист16"/>
      <sheetName val="Лист17"/>
      <sheetName val="Лист18 не заполняем"/>
      <sheetName val="Лист19 не заполняем"/>
      <sheetName val="Лист20 не заполняем"/>
      <sheetName val="Лист21"/>
      <sheetName val="Лист22"/>
      <sheetName val="Лист23"/>
      <sheetName val="Лист24"/>
      <sheetName val="Листы25-26"/>
      <sheetName val="Листы27-28"/>
      <sheetName val="Листы29-30"/>
      <sheetName val="Листы31-32"/>
      <sheetName val="Лист33"/>
      <sheetName val="Лист13 - не заполняем"/>
      <sheetName val="Лист 2-3 по О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9">
          <cell r="AS19" t="str">
            <v>помещение в здании, строении (за исключением подвалов, чердаков)</v>
          </cell>
        </row>
      </sheetData>
      <sheetData sheetId="28"/>
      <sheetData sheetId="2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3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3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4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5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6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7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8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9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10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FS106"/>
  <sheetViews>
    <sheetView showZeros="0" tabSelected="1" view="pageBreakPreview" topLeftCell="A19" zoomScale="130" zoomScaleNormal="80" zoomScaleSheetLayoutView="130" workbookViewId="0">
      <selection activeCell="O61" sqref="O61:AU61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97" width="1.42578125" style="1"/>
    <col min="98" max="98" width="12.7109375" style="1" customWidth="1"/>
    <col min="99" max="100" width="1.42578125" style="1"/>
    <col min="101" max="101" width="1.140625" style="1" customWidth="1"/>
    <col min="102" max="102" width="1.42578125" style="1" hidden="1" customWidth="1"/>
    <col min="103" max="103" width="9.5703125" style="1" customWidth="1"/>
    <col min="104" max="104" width="110.28515625" style="1" customWidth="1"/>
    <col min="105" max="120" width="19.5703125" style="1" customWidth="1"/>
    <col min="121" max="139" width="1.42578125" style="1"/>
    <col min="140" max="140" width="1" style="1" customWidth="1"/>
    <col min="141" max="164" width="1.42578125" style="1" hidden="1" customWidth="1"/>
    <col min="165" max="165" width="20.7109375" style="1" customWidth="1"/>
    <col min="166" max="166" width="148.42578125" style="1" customWidth="1"/>
    <col min="167" max="169" width="15.5703125" style="1" customWidth="1"/>
    <col min="170" max="170" width="9.7109375" style="1" customWidth="1"/>
    <col min="171" max="171" width="20.5703125" style="1" customWidth="1"/>
    <col min="172" max="172" width="10.7109375" style="87" customWidth="1"/>
    <col min="173" max="173" width="18.85546875" style="4" customWidth="1"/>
    <col min="174" max="174" width="12.28515625" style="1" customWidth="1"/>
    <col min="175" max="175" width="7.28515625" style="4" customWidth="1"/>
    <col min="176" max="180" width="7.28515625" style="1" customWidth="1"/>
    <col min="181" max="353" width="1.42578125" style="1"/>
    <col min="354" max="354" width="12.7109375" style="1" customWidth="1"/>
    <col min="355" max="358" width="1.42578125" style="1"/>
    <col min="359" max="359" width="14" style="1" customWidth="1"/>
    <col min="360" max="360" width="110.28515625" style="1" customWidth="1"/>
    <col min="361" max="376" width="19.5703125" style="1" customWidth="1"/>
    <col min="377" max="395" width="1.42578125" style="1"/>
    <col min="396" max="396" width="1" style="1" customWidth="1"/>
    <col min="397" max="420" width="0" style="1" hidden="1" customWidth="1"/>
    <col min="421" max="421" width="20.7109375" style="1" customWidth="1"/>
    <col min="422" max="422" width="148.42578125" style="1" customWidth="1"/>
    <col min="423" max="425" width="15.5703125" style="1" customWidth="1"/>
    <col min="426" max="426" width="9.7109375" style="1" customWidth="1"/>
    <col min="427" max="427" width="20.5703125" style="1" customWidth="1"/>
    <col min="428" max="428" width="10.7109375" style="1" customWidth="1"/>
    <col min="429" max="429" width="18.85546875" style="1" customWidth="1"/>
    <col min="430" max="430" width="12.28515625" style="1" customWidth="1"/>
    <col min="431" max="436" width="7.28515625" style="1" customWidth="1"/>
    <col min="437" max="609" width="1.42578125" style="1"/>
    <col min="610" max="610" width="12.7109375" style="1" customWidth="1"/>
    <col min="611" max="614" width="1.42578125" style="1"/>
    <col min="615" max="615" width="14" style="1" customWidth="1"/>
    <col min="616" max="616" width="110.28515625" style="1" customWidth="1"/>
    <col min="617" max="632" width="19.5703125" style="1" customWidth="1"/>
    <col min="633" max="651" width="1.42578125" style="1"/>
    <col min="652" max="652" width="1" style="1" customWidth="1"/>
    <col min="653" max="676" width="0" style="1" hidden="1" customWidth="1"/>
    <col min="677" max="677" width="20.7109375" style="1" customWidth="1"/>
    <col min="678" max="678" width="148.42578125" style="1" customWidth="1"/>
    <col min="679" max="681" width="15.5703125" style="1" customWidth="1"/>
    <col min="682" max="682" width="9.7109375" style="1" customWidth="1"/>
    <col min="683" max="683" width="20.5703125" style="1" customWidth="1"/>
    <col min="684" max="684" width="10.7109375" style="1" customWidth="1"/>
    <col min="685" max="685" width="18.85546875" style="1" customWidth="1"/>
    <col min="686" max="686" width="12.28515625" style="1" customWidth="1"/>
    <col min="687" max="692" width="7.28515625" style="1" customWidth="1"/>
    <col min="693" max="865" width="1.42578125" style="1"/>
    <col min="866" max="866" width="12.7109375" style="1" customWidth="1"/>
    <col min="867" max="870" width="1.42578125" style="1"/>
    <col min="871" max="871" width="14" style="1" customWidth="1"/>
    <col min="872" max="872" width="110.28515625" style="1" customWidth="1"/>
    <col min="873" max="888" width="19.5703125" style="1" customWidth="1"/>
    <col min="889" max="907" width="1.42578125" style="1"/>
    <col min="908" max="908" width="1" style="1" customWidth="1"/>
    <col min="909" max="932" width="0" style="1" hidden="1" customWidth="1"/>
    <col min="933" max="933" width="20.7109375" style="1" customWidth="1"/>
    <col min="934" max="934" width="148.42578125" style="1" customWidth="1"/>
    <col min="935" max="937" width="15.5703125" style="1" customWidth="1"/>
    <col min="938" max="938" width="9.7109375" style="1" customWidth="1"/>
    <col min="939" max="939" width="20.5703125" style="1" customWidth="1"/>
    <col min="940" max="940" width="10.7109375" style="1" customWidth="1"/>
    <col min="941" max="941" width="18.85546875" style="1" customWidth="1"/>
    <col min="942" max="942" width="12.28515625" style="1" customWidth="1"/>
    <col min="943" max="948" width="7.28515625" style="1" customWidth="1"/>
    <col min="949" max="1121" width="1.42578125" style="1"/>
    <col min="1122" max="1122" width="12.7109375" style="1" customWidth="1"/>
    <col min="1123" max="1126" width="1.42578125" style="1"/>
    <col min="1127" max="1127" width="14" style="1" customWidth="1"/>
    <col min="1128" max="1128" width="110.28515625" style="1" customWidth="1"/>
    <col min="1129" max="1144" width="19.5703125" style="1" customWidth="1"/>
    <col min="1145" max="1163" width="1.42578125" style="1"/>
    <col min="1164" max="1164" width="1" style="1" customWidth="1"/>
    <col min="1165" max="1188" width="0" style="1" hidden="1" customWidth="1"/>
    <col min="1189" max="1189" width="20.7109375" style="1" customWidth="1"/>
    <col min="1190" max="1190" width="148.42578125" style="1" customWidth="1"/>
    <col min="1191" max="1193" width="15.5703125" style="1" customWidth="1"/>
    <col min="1194" max="1194" width="9.7109375" style="1" customWidth="1"/>
    <col min="1195" max="1195" width="20.5703125" style="1" customWidth="1"/>
    <col min="1196" max="1196" width="10.7109375" style="1" customWidth="1"/>
    <col min="1197" max="1197" width="18.85546875" style="1" customWidth="1"/>
    <col min="1198" max="1198" width="12.28515625" style="1" customWidth="1"/>
    <col min="1199" max="1204" width="7.28515625" style="1" customWidth="1"/>
    <col min="1205" max="1377" width="1.42578125" style="1"/>
    <col min="1378" max="1378" width="12.7109375" style="1" customWidth="1"/>
    <col min="1379" max="1382" width="1.42578125" style="1"/>
    <col min="1383" max="1383" width="14" style="1" customWidth="1"/>
    <col min="1384" max="1384" width="110.28515625" style="1" customWidth="1"/>
    <col min="1385" max="1400" width="19.5703125" style="1" customWidth="1"/>
    <col min="1401" max="1419" width="1.42578125" style="1"/>
    <col min="1420" max="1420" width="1" style="1" customWidth="1"/>
    <col min="1421" max="1444" width="0" style="1" hidden="1" customWidth="1"/>
    <col min="1445" max="1445" width="20.7109375" style="1" customWidth="1"/>
    <col min="1446" max="1446" width="148.42578125" style="1" customWidth="1"/>
    <col min="1447" max="1449" width="15.5703125" style="1" customWidth="1"/>
    <col min="1450" max="1450" width="9.7109375" style="1" customWidth="1"/>
    <col min="1451" max="1451" width="20.5703125" style="1" customWidth="1"/>
    <col min="1452" max="1452" width="10.7109375" style="1" customWidth="1"/>
    <col min="1453" max="1453" width="18.85546875" style="1" customWidth="1"/>
    <col min="1454" max="1454" width="12.28515625" style="1" customWidth="1"/>
    <col min="1455" max="1460" width="7.28515625" style="1" customWidth="1"/>
    <col min="1461" max="1633" width="1.42578125" style="1"/>
    <col min="1634" max="1634" width="12.7109375" style="1" customWidth="1"/>
    <col min="1635" max="1638" width="1.42578125" style="1"/>
    <col min="1639" max="1639" width="14" style="1" customWidth="1"/>
    <col min="1640" max="1640" width="110.28515625" style="1" customWidth="1"/>
    <col min="1641" max="1656" width="19.5703125" style="1" customWidth="1"/>
    <col min="1657" max="1675" width="1.42578125" style="1"/>
    <col min="1676" max="1676" width="1" style="1" customWidth="1"/>
    <col min="1677" max="1700" width="0" style="1" hidden="1" customWidth="1"/>
    <col min="1701" max="1701" width="20.7109375" style="1" customWidth="1"/>
    <col min="1702" max="1702" width="148.42578125" style="1" customWidth="1"/>
    <col min="1703" max="1705" width="15.5703125" style="1" customWidth="1"/>
    <col min="1706" max="1706" width="9.7109375" style="1" customWidth="1"/>
    <col min="1707" max="1707" width="20.5703125" style="1" customWidth="1"/>
    <col min="1708" max="1708" width="10.7109375" style="1" customWidth="1"/>
    <col min="1709" max="1709" width="18.85546875" style="1" customWidth="1"/>
    <col min="1710" max="1710" width="12.28515625" style="1" customWidth="1"/>
    <col min="1711" max="1716" width="7.28515625" style="1" customWidth="1"/>
    <col min="1717" max="1889" width="1.42578125" style="1"/>
    <col min="1890" max="1890" width="12.7109375" style="1" customWidth="1"/>
    <col min="1891" max="1894" width="1.42578125" style="1"/>
    <col min="1895" max="1895" width="14" style="1" customWidth="1"/>
    <col min="1896" max="1896" width="110.28515625" style="1" customWidth="1"/>
    <col min="1897" max="1912" width="19.5703125" style="1" customWidth="1"/>
    <col min="1913" max="1931" width="1.42578125" style="1"/>
    <col min="1932" max="1932" width="1" style="1" customWidth="1"/>
    <col min="1933" max="1956" width="0" style="1" hidden="1" customWidth="1"/>
    <col min="1957" max="1957" width="20.7109375" style="1" customWidth="1"/>
    <col min="1958" max="1958" width="148.42578125" style="1" customWidth="1"/>
    <col min="1959" max="1961" width="15.5703125" style="1" customWidth="1"/>
    <col min="1962" max="1962" width="9.7109375" style="1" customWidth="1"/>
    <col min="1963" max="1963" width="20.5703125" style="1" customWidth="1"/>
    <col min="1964" max="1964" width="10.7109375" style="1" customWidth="1"/>
    <col min="1965" max="1965" width="18.85546875" style="1" customWidth="1"/>
    <col min="1966" max="1966" width="12.28515625" style="1" customWidth="1"/>
    <col min="1967" max="1972" width="7.28515625" style="1" customWidth="1"/>
    <col min="1973" max="2145" width="1.42578125" style="1"/>
    <col min="2146" max="2146" width="12.7109375" style="1" customWidth="1"/>
    <col min="2147" max="2150" width="1.42578125" style="1"/>
    <col min="2151" max="2151" width="14" style="1" customWidth="1"/>
    <col min="2152" max="2152" width="110.28515625" style="1" customWidth="1"/>
    <col min="2153" max="2168" width="19.5703125" style="1" customWidth="1"/>
    <col min="2169" max="2187" width="1.42578125" style="1"/>
    <col min="2188" max="2188" width="1" style="1" customWidth="1"/>
    <col min="2189" max="2212" width="0" style="1" hidden="1" customWidth="1"/>
    <col min="2213" max="2213" width="20.7109375" style="1" customWidth="1"/>
    <col min="2214" max="2214" width="148.42578125" style="1" customWidth="1"/>
    <col min="2215" max="2217" width="15.5703125" style="1" customWidth="1"/>
    <col min="2218" max="2218" width="9.7109375" style="1" customWidth="1"/>
    <col min="2219" max="2219" width="20.5703125" style="1" customWidth="1"/>
    <col min="2220" max="2220" width="10.7109375" style="1" customWidth="1"/>
    <col min="2221" max="2221" width="18.85546875" style="1" customWidth="1"/>
    <col min="2222" max="2222" width="12.28515625" style="1" customWidth="1"/>
    <col min="2223" max="2228" width="7.28515625" style="1" customWidth="1"/>
    <col min="2229" max="2401" width="1.42578125" style="1"/>
    <col min="2402" max="2402" width="12.7109375" style="1" customWidth="1"/>
    <col min="2403" max="2406" width="1.42578125" style="1"/>
    <col min="2407" max="2407" width="14" style="1" customWidth="1"/>
    <col min="2408" max="2408" width="110.28515625" style="1" customWidth="1"/>
    <col min="2409" max="2424" width="19.5703125" style="1" customWidth="1"/>
    <col min="2425" max="2443" width="1.42578125" style="1"/>
    <col min="2444" max="2444" width="1" style="1" customWidth="1"/>
    <col min="2445" max="2468" width="0" style="1" hidden="1" customWidth="1"/>
    <col min="2469" max="2469" width="20.7109375" style="1" customWidth="1"/>
    <col min="2470" max="2470" width="148.42578125" style="1" customWidth="1"/>
    <col min="2471" max="2473" width="15.5703125" style="1" customWidth="1"/>
    <col min="2474" max="2474" width="9.7109375" style="1" customWidth="1"/>
    <col min="2475" max="2475" width="20.5703125" style="1" customWidth="1"/>
    <col min="2476" max="2476" width="10.7109375" style="1" customWidth="1"/>
    <col min="2477" max="2477" width="18.85546875" style="1" customWidth="1"/>
    <col min="2478" max="2478" width="12.28515625" style="1" customWidth="1"/>
    <col min="2479" max="2484" width="7.28515625" style="1" customWidth="1"/>
    <col min="2485" max="2657" width="1.42578125" style="1"/>
    <col min="2658" max="2658" width="12.7109375" style="1" customWidth="1"/>
    <col min="2659" max="2662" width="1.42578125" style="1"/>
    <col min="2663" max="2663" width="14" style="1" customWidth="1"/>
    <col min="2664" max="2664" width="110.28515625" style="1" customWidth="1"/>
    <col min="2665" max="2680" width="19.5703125" style="1" customWidth="1"/>
    <col min="2681" max="2699" width="1.42578125" style="1"/>
    <col min="2700" max="2700" width="1" style="1" customWidth="1"/>
    <col min="2701" max="2724" width="0" style="1" hidden="1" customWidth="1"/>
    <col min="2725" max="2725" width="20.7109375" style="1" customWidth="1"/>
    <col min="2726" max="2726" width="148.42578125" style="1" customWidth="1"/>
    <col min="2727" max="2729" width="15.5703125" style="1" customWidth="1"/>
    <col min="2730" max="2730" width="9.7109375" style="1" customWidth="1"/>
    <col min="2731" max="2731" width="20.5703125" style="1" customWidth="1"/>
    <col min="2732" max="2732" width="10.7109375" style="1" customWidth="1"/>
    <col min="2733" max="2733" width="18.85546875" style="1" customWidth="1"/>
    <col min="2734" max="2734" width="12.28515625" style="1" customWidth="1"/>
    <col min="2735" max="2740" width="7.28515625" style="1" customWidth="1"/>
    <col min="2741" max="2913" width="1.42578125" style="1"/>
    <col min="2914" max="2914" width="12.7109375" style="1" customWidth="1"/>
    <col min="2915" max="2918" width="1.42578125" style="1"/>
    <col min="2919" max="2919" width="14" style="1" customWidth="1"/>
    <col min="2920" max="2920" width="110.28515625" style="1" customWidth="1"/>
    <col min="2921" max="2936" width="19.5703125" style="1" customWidth="1"/>
    <col min="2937" max="2955" width="1.42578125" style="1"/>
    <col min="2956" max="2956" width="1" style="1" customWidth="1"/>
    <col min="2957" max="2980" width="0" style="1" hidden="1" customWidth="1"/>
    <col min="2981" max="2981" width="20.7109375" style="1" customWidth="1"/>
    <col min="2982" max="2982" width="148.42578125" style="1" customWidth="1"/>
    <col min="2983" max="2985" width="15.5703125" style="1" customWidth="1"/>
    <col min="2986" max="2986" width="9.7109375" style="1" customWidth="1"/>
    <col min="2987" max="2987" width="20.5703125" style="1" customWidth="1"/>
    <col min="2988" max="2988" width="10.7109375" style="1" customWidth="1"/>
    <col min="2989" max="2989" width="18.85546875" style="1" customWidth="1"/>
    <col min="2990" max="2990" width="12.28515625" style="1" customWidth="1"/>
    <col min="2991" max="2996" width="7.28515625" style="1" customWidth="1"/>
    <col min="2997" max="3169" width="1.42578125" style="1"/>
    <col min="3170" max="3170" width="12.7109375" style="1" customWidth="1"/>
    <col min="3171" max="3174" width="1.42578125" style="1"/>
    <col min="3175" max="3175" width="14" style="1" customWidth="1"/>
    <col min="3176" max="3176" width="110.28515625" style="1" customWidth="1"/>
    <col min="3177" max="3192" width="19.5703125" style="1" customWidth="1"/>
    <col min="3193" max="3211" width="1.42578125" style="1"/>
    <col min="3212" max="3212" width="1" style="1" customWidth="1"/>
    <col min="3213" max="3236" width="0" style="1" hidden="1" customWidth="1"/>
    <col min="3237" max="3237" width="20.7109375" style="1" customWidth="1"/>
    <col min="3238" max="3238" width="148.42578125" style="1" customWidth="1"/>
    <col min="3239" max="3241" width="15.5703125" style="1" customWidth="1"/>
    <col min="3242" max="3242" width="9.7109375" style="1" customWidth="1"/>
    <col min="3243" max="3243" width="20.5703125" style="1" customWidth="1"/>
    <col min="3244" max="3244" width="10.7109375" style="1" customWidth="1"/>
    <col min="3245" max="3245" width="18.85546875" style="1" customWidth="1"/>
    <col min="3246" max="3246" width="12.28515625" style="1" customWidth="1"/>
    <col min="3247" max="3252" width="7.28515625" style="1" customWidth="1"/>
    <col min="3253" max="3425" width="1.42578125" style="1"/>
    <col min="3426" max="3426" width="12.7109375" style="1" customWidth="1"/>
    <col min="3427" max="3430" width="1.42578125" style="1"/>
    <col min="3431" max="3431" width="14" style="1" customWidth="1"/>
    <col min="3432" max="3432" width="110.28515625" style="1" customWidth="1"/>
    <col min="3433" max="3448" width="19.5703125" style="1" customWidth="1"/>
    <col min="3449" max="3467" width="1.42578125" style="1"/>
    <col min="3468" max="3468" width="1" style="1" customWidth="1"/>
    <col min="3469" max="3492" width="0" style="1" hidden="1" customWidth="1"/>
    <col min="3493" max="3493" width="20.7109375" style="1" customWidth="1"/>
    <col min="3494" max="3494" width="148.42578125" style="1" customWidth="1"/>
    <col min="3495" max="3497" width="15.5703125" style="1" customWidth="1"/>
    <col min="3498" max="3498" width="9.7109375" style="1" customWidth="1"/>
    <col min="3499" max="3499" width="20.5703125" style="1" customWidth="1"/>
    <col min="3500" max="3500" width="10.7109375" style="1" customWidth="1"/>
    <col min="3501" max="3501" width="18.85546875" style="1" customWidth="1"/>
    <col min="3502" max="3502" width="12.28515625" style="1" customWidth="1"/>
    <col min="3503" max="3508" width="7.28515625" style="1" customWidth="1"/>
    <col min="3509" max="3681" width="1.42578125" style="1"/>
    <col min="3682" max="3682" width="12.7109375" style="1" customWidth="1"/>
    <col min="3683" max="3686" width="1.42578125" style="1"/>
    <col min="3687" max="3687" width="14" style="1" customWidth="1"/>
    <col min="3688" max="3688" width="110.28515625" style="1" customWidth="1"/>
    <col min="3689" max="3704" width="19.5703125" style="1" customWidth="1"/>
    <col min="3705" max="3723" width="1.42578125" style="1"/>
    <col min="3724" max="3724" width="1" style="1" customWidth="1"/>
    <col min="3725" max="3748" width="0" style="1" hidden="1" customWidth="1"/>
    <col min="3749" max="3749" width="20.7109375" style="1" customWidth="1"/>
    <col min="3750" max="3750" width="148.42578125" style="1" customWidth="1"/>
    <col min="3751" max="3753" width="15.5703125" style="1" customWidth="1"/>
    <col min="3754" max="3754" width="9.7109375" style="1" customWidth="1"/>
    <col min="3755" max="3755" width="20.5703125" style="1" customWidth="1"/>
    <col min="3756" max="3756" width="10.7109375" style="1" customWidth="1"/>
    <col min="3757" max="3757" width="18.85546875" style="1" customWidth="1"/>
    <col min="3758" max="3758" width="12.28515625" style="1" customWidth="1"/>
    <col min="3759" max="3764" width="7.28515625" style="1" customWidth="1"/>
    <col min="3765" max="3937" width="1.42578125" style="1"/>
    <col min="3938" max="3938" width="12.7109375" style="1" customWidth="1"/>
    <col min="3939" max="3942" width="1.42578125" style="1"/>
    <col min="3943" max="3943" width="14" style="1" customWidth="1"/>
    <col min="3944" max="3944" width="110.28515625" style="1" customWidth="1"/>
    <col min="3945" max="3960" width="19.5703125" style="1" customWidth="1"/>
    <col min="3961" max="3979" width="1.42578125" style="1"/>
    <col min="3980" max="3980" width="1" style="1" customWidth="1"/>
    <col min="3981" max="4004" width="0" style="1" hidden="1" customWidth="1"/>
    <col min="4005" max="4005" width="20.7109375" style="1" customWidth="1"/>
    <col min="4006" max="4006" width="148.42578125" style="1" customWidth="1"/>
    <col min="4007" max="4009" width="15.5703125" style="1" customWidth="1"/>
    <col min="4010" max="4010" width="9.7109375" style="1" customWidth="1"/>
    <col min="4011" max="4011" width="20.5703125" style="1" customWidth="1"/>
    <col min="4012" max="4012" width="10.7109375" style="1" customWidth="1"/>
    <col min="4013" max="4013" width="18.85546875" style="1" customWidth="1"/>
    <col min="4014" max="4014" width="12.28515625" style="1" customWidth="1"/>
    <col min="4015" max="4020" width="7.28515625" style="1" customWidth="1"/>
    <col min="4021" max="4193" width="1.42578125" style="1"/>
    <col min="4194" max="4194" width="12.7109375" style="1" customWidth="1"/>
    <col min="4195" max="4198" width="1.42578125" style="1"/>
    <col min="4199" max="4199" width="14" style="1" customWidth="1"/>
    <col min="4200" max="4200" width="110.28515625" style="1" customWidth="1"/>
    <col min="4201" max="4216" width="19.5703125" style="1" customWidth="1"/>
    <col min="4217" max="4235" width="1.42578125" style="1"/>
    <col min="4236" max="4236" width="1" style="1" customWidth="1"/>
    <col min="4237" max="4260" width="0" style="1" hidden="1" customWidth="1"/>
    <col min="4261" max="4261" width="20.7109375" style="1" customWidth="1"/>
    <col min="4262" max="4262" width="148.42578125" style="1" customWidth="1"/>
    <col min="4263" max="4265" width="15.5703125" style="1" customWidth="1"/>
    <col min="4266" max="4266" width="9.7109375" style="1" customWidth="1"/>
    <col min="4267" max="4267" width="20.5703125" style="1" customWidth="1"/>
    <col min="4268" max="4268" width="10.7109375" style="1" customWidth="1"/>
    <col min="4269" max="4269" width="18.85546875" style="1" customWidth="1"/>
    <col min="4270" max="4270" width="12.28515625" style="1" customWidth="1"/>
    <col min="4271" max="4276" width="7.28515625" style="1" customWidth="1"/>
    <col min="4277" max="4449" width="1.42578125" style="1"/>
    <col min="4450" max="4450" width="12.7109375" style="1" customWidth="1"/>
    <col min="4451" max="4454" width="1.42578125" style="1"/>
    <col min="4455" max="4455" width="14" style="1" customWidth="1"/>
    <col min="4456" max="4456" width="110.28515625" style="1" customWidth="1"/>
    <col min="4457" max="4472" width="19.5703125" style="1" customWidth="1"/>
    <col min="4473" max="4491" width="1.42578125" style="1"/>
    <col min="4492" max="4492" width="1" style="1" customWidth="1"/>
    <col min="4493" max="4516" width="0" style="1" hidden="1" customWidth="1"/>
    <col min="4517" max="4517" width="20.7109375" style="1" customWidth="1"/>
    <col min="4518" max="4518" width="148.42578125" style="1" customWidth="1"/>
    <col min="4519" max="4521" width="15.5703125" style="1" customWidth="1"/>
    <col min="4522" max="4522" width="9.7109375" style="1" customWidth="1"/>
    <col min="4523" max="4523" width="20.5703125" style="1" customWidth="1"/>
    <col min="4524" max="4524" width="10.7109375" style="1" customWidth="1"/>
    <col min="4525" max="4525" width="18.85546875" style="1" customWidth="1"/>
    <col min="4526" max="4526" width="12.28515625" style="1" customWidth="1"/>
    <col min="4527" max="4532" width="7.28515625" style="1" customWidth="1"/>
    <col min="4533" max="4705" width="1.42578125" style="1"/>
    <col min="4706" max="4706" width="12.7109375" style="1" customWidth="1"/>
    <col min="4707" max="4710" width="1.42578125" style="1"/>
    <col min="4711" max="4711" width="14" style="1" customWidth="1"/>
    <col min="4712" max="4712" width="110.28515625" style="1" customWidth="1"/>
    <col min="4713" max="4728" width="19.5703125" style="1" customWidth="1"/>
    <col min="4729" max="4747" width="1.42578125" style="1"/>
    <col min="4748" max="4748" width="1" style="1" customWidth="1"/>
    <col min="4749" max="4772" width="0" style="1" hidden="1" customWidth="1"/>
    <col min="4773" max="4773" width="20.7109375" style="1" customWidth="1"/>
    <col min="4774" max="4774" width="148.42578125" style="1" customWidth="1"/>
    <col min="4775" max="4777" width="15.5703125" style="1" customWidth="1"/>
    <col min="4778" max="4778" width="9.7109375" style="1" customWidth="1"/>
    <col min="4779" max="4779" width="20.5703125" style="1" customWidth="1"/>
    <col min="4780" max="4780" width="10.7109375" style="1" customWidth="1"/>
    <col min="4781" max="4781" width="18.85546875" style="1" customWidth="1"/>
    <col min="4782" max="4782" width="12.28515625" style="1" customWidth="1"/>
    <col min="4783" max="4788" width="7.28515625" style="1" customWidth="1"/>
    <col min="4789" max="4961" width="1.42578125" style="1"/>
    <col min="4962" max="4962" width="12.7109375" style="1" customWidth="1"/>
    <col min="4963" max="4966" width="1.42578125" style="1"/>
    <col min="4967" max="4967" width="14" style="1" customWidth="1"/>
    <col min="4968" max="4968" width="110.28515625" style="1" customWidth="1"/>
    <col min="4969" max="4984" width="19.5703125" style="1" customWidth="1"/>
    <col min="4985" max="5003" width="1.42578125" style="1"/>
    <col min="5004" max="5004" width="1" style="1" customWidth="1"/>
    <col min="5005" max="5028" width="0" style="1" hidden="1" customWidth="1"/>
    <col min="5029" max="5029" width="20.7109375" style="1" customWidth="1"/>
    <col min="5030" max="5030" width="148.42578125" style="1" customWidth="1"/>
    <col min="5031" max="5033" width="15.5703125" style="1" customWidth="1"/>
    <col min="5034" max="5034" width="9.7109375" style="1" customWidth="1"/>
    <col min="5035" max="5035" width="20.5703125" style="1" customWidth="1"/>
    <col min="5036" max="5036" width="10.7109375" style="1" customWidth="1"/>
    <col min="5037" max="5037" width="18.85546875" style="1" customWidth="1"/>
    <col min="5038" max="5038" width="12.28515625" style="1" customWidth="1"/>
    <col min="5039" max="5044" width="7.28515625" style="1" customWidth="1"/>
    <col min="5045" max="5217" width="1.42578125" style="1"/>
    <col min="5218" max="5218" width="12.7109375" style="1" customWidth="1"/>
    <col min="5219" max="5222" width="1.42578125" style="1"/>
    <col min="5223" max="5223" width="14" style="1" customWidth="1"/>
    <col min="5224" max="5224" width="110.28515625" style="1" customWidth="1"/>
    <col min="5225" max="5240" width="19.5703125" style="1" customWidth="1"/>
    <col min="5241" max="5259" width="1.42578125" style="1"/>
    <col min="5260" max="5260" width="1" style="1" customWidth="1"/>
    <col min="5261" max="5284" width="0" style="1" hidden="1" customWidth="1"/>
    <col min="5285" max="5285" width="20.7109375" style="1" customWidth="1"/>
    <col min="5286" max="5286" width="148.42578125" style="1" customWidth="1"/>
    <col min="5287" max="5289" width="15.5703125" style="1" customWidth="1"/>
    <col min="5290" max="5290" width="9.7109375" style="1" customWidth="1"/>
    <col min="5291" max="5291" width="20.5703125" style="1" customWidth="1"/>
    <col min="5292" max="5292" width="10.7109375" style="1" customWidth="1"/>
    <col min="5293" max="5293" width="18.85546875" style="1" customWidth="1"/>
    <col min="5294" max="5294" width="12.28515625" style="1" customWidth="1"/>
    <col min="5295" max="5300" width="7.28515625" style="1" customWidth="1"/>
    <col min="5301" max="5473" width="1.42578125" style="1"/>
    <col min="5474" max="5474" width="12.7109375" style="1" customWidth="1"/>
    <col min="5475" max="5478" width="1.42578125" style="1"/>
    <col min="5479" max="5479" width="14" style="1" customWidth="1"/>
    <col min="5480" max="5480" width="110.28515625" style="1" customWidth="1"/>
    <col min="5481" max="5496" width="19.5703125" style="1" customWidth="1"/>
    <col min="5497" max="5515" width="1.42578125" style="1"/>
    <col min="5516" max="5516" width="1" style="1" customWidth="1"/>
    <col min="5517" max="5540" width="0" style="1" hidden="1" customWidth="1"/>
    <col min="5541" max="5541" width="20.7109375" style="1" customWidth="1"/>
    <col min="5542" max="5542" width="148.42578125" style="1" customWidth="1"/>
    <col min="5543" max="5545" width="15.5703125" style="1" customWidth="1"/>
    <col min="5546" max="5546" width="9.7109375" style="1" customWidth="1"/>
    <col min="5547" max="5547" width="20.5703125" style="1" customWidth="1"/>
    <col min="5548" max="5548" width="10.7109375" style="1" customWidth="1"/>
    <col min="5549" max="5549" width="18.85546875" style="1" customWidth="1"/>
    <col min="5550" max="5550" width="12.28515625" style="1" customWidth="1"/>
    <col min="5551" max="5556" width="7.28515625" style="1" customWidth="1"/>
    <col min="5557" max="5729" width="1.42578125" style="1"/>
    <col min="5730" max="5730" width="12.7109375" style="1" customWidth="1"/>
    <col min="5731" max="5734" width="1.42578125" style="1"/>
    <col min="5735" max="5735" width="14" style="1" customWidth="1"/>
    <col min="5736" max="5736" width="110.28515625" style="1" customWidth="1"/>
    <col min="5737" max="5752" width="19.5703125" style="1" customWidth="1"/>
    <col min="5753" max="5771" width="1.42578125" style="1"/>
    <col min="5772" max="5772" width="1" style="1" customWidth="1"/>
    <col min="5773" max="5796" width="0" style="1" hidden="1" customWidth="1"/>
    <col min="5797" max="5797" width="20.7109375" style="1" customWidth="1"/>
    <col min="5798" max="5798" width="148.42578125" style="1" customWidth="1"/>
    <col min="5799" max="5801" width="15.5703125" style="1" customWidth="1"/>
    <col min="5802" max="5802" width="9.7109375" style="1" customWidth="1"/>
    <col min="5803" max="5803" width="20.5703125" style="1" customWidth="1"/>
    <col min="5804" max="5804" width="10.7109375" style="1" customWidth="1"/>
    <col min="5805" max="5805" width="18.85546875" style="1" customWidth="1"/>
    <col min="5806" max="5806" width="12.28515625" style="1" customWidth="1"/>
    <col min="5807" max="5812" width="7.28515625" style="1" customWidth="1"/>
    <col min="5813" max="5985" width="1.42578125" style="1"/>
    <col min="5986" max="5986" width="12.7109375" style="1" customWidth="1"/>
    <col min="5987" max="5990" width="1.42578125" style="1"/>
    <col min="5991" max="5991" width="14" style="1" customWidth="1"/>
    <col min="5992" max="5992" width="110.28515625" style="1" customWidth="1"/>
    <col min="5993" max="6008" width="19.5703125" style="1" customWidth="1"/>
    <col min="6009" max="6027" width="1.42578125" style="1"/>
    <col min="6028" max="6028" width="1" style="1" customWidth="1"/>
    <col min="6029" max="6052" width="0" style="1" hidden="1" customWidth="1"/>
    <col min="6053" max="6053" width="20.7109375" style="1" customWidth="1"/>
    <col min="6054" max="6054" width="148.42578125" style="1" customWidth="1"/>
    <col min="6055" max="6057" width="15.5703125" style="1" customWidth="1"/>
    <col min="6058" max="6058" width="9.7109375" style="1" customWidth="1"/>
    <col min="6059" max="6059" width="20.5703125" style="1" customWidth="1"/>
    <col min="6060" max="6060" width="10.7109375" style="1" customWidth="1"/>
    <col min="6061" max="6061" width="18.85546875" style="1" customWidth="1"/>
    <col min="6062" max="6062" width="12.28515625" style="1" customWidth="1"/>
    <col min="6063" max="6068" width="7.28515625" style="1" customWidth="1"/>
    <col min="6069" max="6241" width="1.42578125" style="1"/>
    <col min="6242" max="6242" width="12.7109375" style="1" customWidth="1"/>
    <col min="6243" max="6246" width="1.42578125" style="1"/>
    <col min="6247" max="6247" width="14" style="1" customWidth="1"/>
    <col min="6248" max="6248" width="110.28515625" style="1" customWidth="1"/>
    <col min="6249" max="6264" width="19.5703125" style="1" customWidth="1"/>
    <col min="6265" max="6283" width="1.42578125" style="1"/>
    <col min="6284" max="6284" width="1" style="1" customWidth="1"/>
    <col min="6285" max="6308" width="0" style="1" hidden="1" customWidth="1"/>
    <col min="6309" max="6309" width="20.7109375" style="1" customWidth="1"/>
    <col min="6310" max="6310" width="148.42578125" style="1" customWidth="1"/>
    <col min="6311" max="6313" width="15.5703125" style="1" customWidth="1"/>
    <col min="6314" max="6314" width="9.7109375" style="1" customWidth="1"/>
    <col min="6315" max="6315" width="20.5703125" style="1" customWidth="1"/>
    <col min="6316" max="6316" width="10.7109375" style="1" customWidth="1"/>
    <col min="6317" max="6317" width="18.85546875" style="1" customWidth="1"/>
    <col min="6318" max="6318" width="12.28515625" style="1" customWidth="1"/>
    <col min="6319" max="6324" width="7.28515625" style="1" customWidth="1"/>
    <col min="6325" max="6497" width="1.42578125" style="1"/>
    <col min="6498" max="6498" width="12.7109375" style="1" customWidth="1"/>
    <col min="6499" max="6502" width="1.42578125" style="1"/>
    <col min="6503" max="6503" width="14" style="1" customWidth="1"/>
    <col min="6504" max="6504" width="110.28515625" style="1" customWidth="1"/>
    <col min="6505" max="6520" width="19.5703125" style="1" customWidth="1"/>
    <col min="6521" max="6539" width="1.42578125" style="1"/>
    <col min="6540" max="6540" width="1" style="1" customWidth="1"/>
    <col min="6541" max="6564" width="0" style="1" hidden="1" customWidth="1"/>
    <col min="6565" max="6565" width="20.7109375" style="1" customWidth="1"/>
    <col min="6566" max="6566" width="148.42578125" style="1" customWidth="1"/>
    <col min="6567" max="6569" width="15.5703125" style="1" customWidth="1"/>
    <col min="6570" max="6570" width="9.7109375" style="1" customWidth="1"/>
    <col min="6571" max="6571" width="20.5703125" style="1" customWidth="1"/>
    <col min="6572" max="6572" width="10.7109375" style="1" customWidth="1"/>
    <col min="6573" max="6573" width="18.85546875" style="1" customWidth="1"/>
    <col min="6574" max="6574" width="12.28515625" style="1" customWidth="1"/>
    <col min="6575" max="6580" width="7.28515625" style="1" customWidth="1"/>
    <col min="6581" max="6753" width="1.42578125" style="1"/>
    <col min="6754" max="6754" width="12.7109375" style="1" customWidth="1"/>
    <col min="6755" max="6758" width="1.42578125" style="1"/>
    <col min="6759" max="6759" width="14" style="1" customWidth="1"/>
    <col min="6760" max="6760" width="110.28515625" style="1" customWidth="1"/>
    <col min="6761" max="6776" width="19.5703125" style="1" customWidth="1"/>
    <col min="6777" max="6795" width="1.42578125" style="1"/>
    <col min="6796" max="6796" width="1" style="1" customWidth="1"/>
    <col min="6797" max="6820" width="0" style="1" hidden="1" customWidth="1"/>
    <col min="6821" max="6821" width="20.7109375" style="1" customWidth="1"/>
    <col min="6822" max="6822" width="148.42578125" style="1" customWidth="1"/>
    <col min="6823" max="6825" width="15.5703125" style="1" customWidth="1"/>
    <col min="6826" max="6826" width="9.7109375" style="1" customWidth="1"/>
    <col min="6827" max="6827" width="20.5703125" style="1" customWidth="1"/>
    <col min="6828" max="6828" width="10.7109375" style="1" customWidth="1"/>
    <col min="6829" max="6829" width="18.85546875" style="1" customWidth="1"/>
    <col min="6830" max="6830" width="12.28515625" style="1" customWidth="1"/>
    <col min="6831" max="6836" width="7.28515625" style="1" customWidth="1"/>
    <col min="6837" max="7009" width="1.42578125" style="1"/>
    <col min="7010" max="7010" width="12.7109375" style="1" customWidth="1"/>
    <col min="7011" max="7014" width="1.42578125" style="1"/>
    <col min="7015" max="7015" width="14" style="1" customWidth="1"/>
    <col min="7016" max="7016" width="110.28515625" style="1" customWidth="1"/>
    <col min="7017" max="7032" width="19.5703125" style="1" customWidth="1"/>
    <col min="7033" max="7051" width="1.42578125" style="1"/>
    <col min="7052" max="7052" width="1" style="1" customWidth="1"/>
    <col min="7053" max="7076" width="0" style="1" hidden="1" customWidth="1"/>
    <col min="7077" max="7077" width="20.7109375" style="1" customWidth="1"/>
    <col min="7078" max="7078" width="148.42578125" style="1" customWidth="1"/>
    <col min="7079" max="7081" width="15.5703125" style="1" customWidth="1"/>
    <col min="7082" max="7082" width="9.7109375" style="1" customWidth="1"/>
    <col min="7083" max="7083" width="20.5703125" style="1" customWidth="1"/>
    <col min="7084" max="7084" width="10.7109375" style="1" customWidth="1"/>
    <col min="7085" max="7085" width="18.85546875" style="1" customWidth="1"/>
    <col min="7086" max="7086" width="12.28515625" style="1" customWidth="1"/>
    <col min="7087" max="7092" width="7.28515625" style="1" customWidth="1"/>
    <col min="7093" max="7265" width="1.42578125" style="1"/>
    <col min="7266" max="7266" width="12.7109375" style="1" customWidth="1"/>
    <col min="7267" max="7270" width="1.42578125" style="1"/>
    <col min="7271" max="7271" width="14" style="1" customWidth="1"/>
    <col min="7272" max="7272" width="110.28515625" style="1" customWidth="1"/>
    <col min="7273" max="7288" width="19.5703125" style="1" customWidth="1"/>
    <col min="7289" max="7307" width="1.42578125" style="1"/>
    <col min="7308" max="7308" width="1" style="1" customWidth="1"/>
    <col min="7309" max="7332" width="0" style="1" hidden="1" customWidth="1"/>
    <col min="7333" max="7333" width="20.7109375" style="1" customWidth="1"/>
    <col min="7334" max="7334" width="148.42578125" style="1" customWidth="1"/>
    <col min="7335" max="7337" width="15.5703125" style="1" customWidth="1"/>
    <col min="7338" max="7338" width="9.7109375" style="1" customWidth="1"/>
    <col min="7339" max="7339" width="20.5703125" style="1" customWidth="1"/>
    <col min="7340" max="7340" width="10.7109375" style="1" customWidth="1"/>
    <col min="7341" max="7341" width="18.85546875" style="1" customWidth="1"/>
    <col min="7342" max="7342" width="12.28515625" style="1" customWidth="1"/>
    <col min="7343" max="7348" width="7.28515625" style="1" customWidth="1"/>
    <col min="7349" max="7521" width="1.42578125" style="1"/>
    <col min="7522" max="7522" width="12.7109375" style="1" customWidth="1"/>
    <col min="7523" max="7526" width="1.42578125" style="1"/>
    <col min="7527" max="7527" width="14" style="1" customWidth="1"/>
    <col min="7528" max="7528" width="110.28515625" style="1" customWidth="1"/>
    <col min="7529" max="7544" width="19.5703125" style="1" customWidth="1"/>
    <col min="7545" max="7563" width="1.42578125" style="1"/>
    <col min="7564" max="7564" width="1" style="1" customWidth="1"/>
    <col min="7565" max="7588" width="0" style="1" hidden="1" customWidth="1"/>
    <col min="7589" max="7589" width="20.7109375" style="1" customWidth="1"/>
    <col min="7590" max="7590" width="148.42578125" style="1" customWidth="1"/>
    <col min="7591" max="7593" width="15.5703125" style="1" customWidth="1"/>
    <col min="7594" max="7594" width="9.7109375" style="1" customWidth="1"/>
    <col min="7595" max="7595" width="20.5703125" style="1" customWidth="1"/>
    <col min="7596" max="7596" width="10.7109375" style="1" customWidth="1"/>
    <col min="7597" max="7597" width="18.85546875" style="1" customWidth="1"/>
    <col min="7598" max="7598" width="12.28515625" style="1" customWidth="1"/>
    <col min="7599" max="7604" width="7.28515625" style="1" customWidth="1"/>
    <col min="7605" max="7777" width="1.42578125" style="1"/>
    <col min="7778" max="7778" width="12.7109375" style="1" customWidth="1"/>
    <col min="7779" max="7782" width="1.42578125" style="1"/>
    <col min="7783" max="7783" width="14" style="1" customWidth="1"/>
    <col min="7784" max="7784" width="110.28515625" style="1" customWidth="1"/>
    <col min="7785" max="7800" width="19.5703125" style="1" customWidth="1"/>
    <col min="7801" max="7819" width="1.42578125" style="1"/>
    <col min="7820" max="7820" width="1" style="1" customWidth="1"/>
    <col min="7821" max="7844" width="0" style="1" hidden="1" customWidth="1"/>
    <col min="7845" max="7845" width="20.7109375" style="1" customWidth="1"/>
    <col min="7846" max="7846" width="148.42578125" style="1" customWidth="1"/>
    <col min="7847" max="7849" width="15.5703125" style="1" customWidth="1"/>
    <col min="7850" max="7850" width="9.7109375" style="1" customWidth="1"/>
    <col min="7851" max="7851" width="20.5703125" style="1" customWidth="1"/>
    <col min="7852" max="7852" width="10.7109375" style="1" customWidth="1"/>
    <col min="7853" max="7853" width="18.85546875" style="1" customWidth="1"/>
    <col min="7854" max="7854" width="12.28515625" style="1" customWidth="1"/>
    <col min="7855" max="7860" width="7.28515625" style="1" customWidth="1"/>
    <col min="7861" max="8033" width="1.42578125" style="1"/>
    <col min="8034" max="8034" width="12.7109375" style="1" customWidth="1"/>
    <col min="8035" max="8038" width="1.42578125" style="1"/>
    <col min="8039" max="8039" width="14" style="1" customWidth="1"/>
    <col min="8040" max="8040" width="110.28515625" style="1" customWidth="1"/>
    <col min="8041" max="8056" width="19.5703125" style="1" customWidth="1"/>
    <col min="8057" max="8075" width="1.42578125" style="1"/>
    <col min="8076" max="8076" width="1" style="1" customWidth="1"/>
    <col min="8077" max="8100" width="0" style="1" hidden="1" customWidth="1"/>
    <col min="8101" max="8101" width="20.7109375" style="1" customWidth="1"/>
    <col min="8102" max="8102" width="148.42578125" style="1" customWidth="1"/>
    <col min="8103" max="8105" width="15.5703125" style="1" customWidth="1"/>
    <col min="8106" max="8106" width="9.7109375" style="1" customWidth="1"/>
    <col min="8107" max="8107" width="20.5703125" style="1" customWidth="1"/>
    <col min="8108" max="8108" width="10.7109375" style="1" customWidth="1"/>
    <col min="8109" max="8109" width="18.85546875" style="1" customWidth="1"/>
    <col min="8110" max="8110" width="12.28515625" style="1" customWidth="1"/>
    <col min="8111" max="8116" width="7.28515625" style="1" customWidth="1"/>
    <col min="8117" max="8289" width="1.42578125" style="1"/>
    <col min="8290" max="8290" width="12.7109375" style="1" customWidth="1"/>
    <col min="8291" max="8294" width="1.42578125" style="1"/>
    <col min="8295" max="8295" width="14" style="1" customWidth="1"/>
    <col min="8296" max="8296" width="110.28515625" style="1" customWidth="1"/>
    <col min="8297" max="8312" width="19.5703125" style="1" customWidth="1"/>
    <col min="8313" max="8331" width="1.42578125" style="1"/>
    <col min="8332" max="8332" width="1" style="1" customWidth="1"/>
    <col min="8333" max="8356" width="0" style="1" hidden="1" customWidth="1"/>
    <col min="8357" max="8357" width="20.7109375" style="1" customWidth="1"/>
    <col min="8358" max="8358" width="148.42578125" style="1" customWidth="1"/>
    <col min="8359" max="8361" width="15.5703125" style="1" customWidth="1"/>
    <col min="8362" max="8362" width="9.7109375" style="1" customWidth="1"/>
    <col min="8363" max="8363" width="20.5703125" style="1" customWidth="1"/>
    <col min="8364" max="8364" width="10.7109375" style="1" customWidth="1"/>
    <col min="8365" max="8365" width="18.85546875" style="1" customWidth="1"/>
    <col min="8366" max="8366" width="12.28515625" style="1" customWidth="1"/>
    <col min="8367" max="8372" width="7.28515625" style="1" customWidth="1"/>
    <col min="8373" max="8545" width="1.42578125" style="1"/>
    <col min="8546" max="8546" width="12.7109375" style="1" customWidth="1"/>
    <col min="8547" max="8550" width="1.42578125" style="1"/>
    <col min="8551" max="8551" width="14" style="1" customWidth="1"/>
    <col min="8552" max="8552" width="110.28515625" style="1" customWidth="1"/>
    <col min="8553" max="8568" width="19.5703125" style="1" customWidth="1"/>
    <col min="8569" max="8587" width="1.42578125" style="1"/>
    <col min="8588" max="8588" width="1" style="1" customWidth="1"/>
    <col min="8589" max="8612" width="0" style="1" hidden="1" customWidth="1"/>
    <col min="8613" max="8613" width="20.7109375" style="1" customWidth="1"/>
    <col min="8614" max="8614" width="148.42578125" style="1" customWidth="1"/>
    <col min="8615" max="8617" width="15.5703125" style="1" customWidth="1"/>
    <col min="8618" max="8618" width="9.7109375" style="1" customWidth="1"/>
    <col min="8619" max="8619" width="20.5703125" style="1" customWidth="1"/>
    <col min="8620" max="8620" width="10.7109375" style="1" customWidth="1"/>
    <col min="8621" max="8621" width="18.85546875" style="1" customWidth="1"/>
    <col min="8622" max="8622" width="12.28515625" style="1" customWidth="1"/>
    <col min="8623" max="8628" width="7.28515625" style="1" customWidth="1"/>
    <col min="8629" max="8801" width="1.42578125" style="1"/>
    <col min="8802" max="8802" width="12.7109375" style="1" customWidth="1"/>
    <col min="8803" max="8806" width="1.42578125" style="1"/>
    <col min="8807" max="8807" width="14" style="1" customWidth="1"/>
    <col min="8808" max="8808" width="110.28515625" style="1" customWidth="1"/>
    <col min="8809" max="8824" width="19.5703125" style="1" customWidth="1"/>
    <col min="8825" max="8843" width="1.42578125" style="1"/>
    <col min="8844" max="8844" width="1" style="1" customWidth="1"/>
    <col min="8845" max="8868" width="0" style="1" hidden="1" customWidth="1"/>
    <col min="8869" max="8869" width="20.7109375" style="1" customWidth="1"/>
    <col min="8870" max="8870" width="148.42578125" style="1" customWidth="1"/>
    <col min="8871" max="8873" width="15.5703125" style="1" customWidth="1"/>
    <col min="8874" max="8874" width="9.7109375" style="1" customWidth="1"/>
    <col min="8875" max="8875" width="20.5703125" style="1" customWidth="1"/>
    <col min="8876" max="8876" width="10.7109375" style="1" customWidth="1"/>
    <col min="8877" max="8877" width="18.85546875" style="1" customWidth="1"/>
    <col min="8878" max="8878" width="12.28515625" style="1" customWidth="1"/>
    <col min="8879" max="8884" width="7.28515625" style="1" customWidth="1"/>
    <col min="8885" max="9057" width="1.42578125" style="1"/>
    <col min="9058" max="9058" width="12.7109375" style="1" customWidth="1"/>
    <col min="9059" max="9062" width="1.42578125" style="1"/>
    <col min="9063" max="9063" width="14" style="1" customWidth="1"/>
    <col min="9064" max="9064" width="110.28515625" style="1" customWidth="1"/>
    <col min="9065" max="9080" width="19.5703125" style="1" customWidth="1"/>
    <col min="9081" max="9099" width="1.42578125" style="1"/>
    <col min="9100" max="9100" width="1" style="1" customWidth="1"/>
    <col min="9101" max="9124" width="0" style="1" hidden="1" customWidth="1"/>
    <col min="9125" max="9125" width="20.7109375" style="1" customWidth="1"/>
    <col min="9126" max="9126" width="148.42578125" style="1" customWidth="1"/>
    <col min="9127" max="9129" width="15.5703125" style="1" customWidth="1"/>
    <col min="9130" max="9130" width="9.7109375" style="1" customWidth="1"/>
    <col min="9131" max="9131" width="20.5703125" style="1" customWidth="1"/>
    <col min="9132" max="9132" width="10.7109375" style="1" customWidth="1"/>
    <col min="9133" max="9133" width="18.85546875" style="1" customWidth="1"/>
    <col min="9134" max="9134" width="12.28515625" style="1" customWidth="1"/>
    <col min="9135" max="9140" width="7.28515625" style="1" customWidth="1"/>
    <col min="9141" max="9313" width="1.42578125" style="1"/>
    <col min="9314" max="9314" width="12.7109375" style="1" customWidth="1"/>
    <col min="9315" max="9318" width="1.42578125" style="1"/>
    <col min="9319" max="9319" width="14" style="1" customWidth="1"/>
    <col min="9320" max="9320" width="110.28515625" style="1" customWidth="1"/>
    <col min="9321" max="9336" width="19.5703125" style="1" customWidth="1"/>
    <col min="9337" max="9355" width="1.42578125" style="1"/>
    <col min="9356" max="9356" width="1" style="1" customWidth="1"/>
    <col min="9357" max="9380" width="0" style="1" hidden="1" customWidth="1"/>
    <col min="9381" max="9381" width="20.7109375" style="1" customWidth="1"/>
    <col min="9382" max="9382" width="148.42578125" style="1" customWidth="1"/>
    <col min="9383" max="9385" width="15.5703125" style="1" customWidth="1"/>
    <col min="9386" max="9386" width="9.7109375" style="1" customWidth="1"/>
    <col min="9387" max="9387" width="20.5703125" style="1" customWidth="1"/>
    <col min="9388" max="9388" width="10.7109375" style="1" customWidth="1"/>
    <col min="9389" max="9389" width="18.85546875" style="1" customWidth="1"/>
    <col min="9390" max="9390" width="12.28515625" style="1" customWidth="1"/>
    <col min="9391" max="9396" width="7.28515625" style="1" customWidth="1"/>
    <col min="9397" max="9569" width="1.42578125" style="1"/>
    <col min="9570" max="9570" width="12.7109375" style="1" customWidth="1"/>
    <col min="9571" max="9574" width="1.42578125" style="1"/>
    <col min="9575" max="9575" width="14" style="1" customWidth="1"/>
    <col min="9576" max="9576" width="110.28515625" style="1" customWidth="1"/>
    <col min="9577" max="9592" width="19.5703125" style="1" customWidth="1"/>
    <col min="9593" max="9611" width="1.42578125" style="1"/>
    <col min="9612" max="9612" width="1" style="1" customWidth="1"/>
    <col min="9613" max="9636" width="0" style="1" hidden="1" customWidth="1"/>
    <col min="9637" max="9637" width="20.7109375" style="1" customWidth="1"/>
    <col min="9638" max="9638" width="148.42578125" style="1" customWidth="1"/>
    <col min="9639" max="9641" width="15.5703125" style="1" customWidth="1"/>
    <col min="9642" max="9642" width="9.7109375" style="1" customWidth="1"/>
    <col min="9643" max="9643" width="20.5703125" style="1" customWidth="1"/>
    <col min="9644" max="9644" width="10.7109375" style="1" customWidth="1"/>
    <col min="9645" max="9645" width="18.85546875" style="1" customWidth="1"/>
    <col min="9646" max="9646" width="12.28515625" style="1" customWidth="1"/>
    <col min="9647" max="9652" width="7.28515625" style="1" customWidth="1"/>
    <col min="9653" max="9825" width="1.42578125" style="1"/>
    <col min="9826" max="9826" width="12.7109375" style="1" customWidth="1"/>
    <col min="9827" max="9830" width="1.42578125" style="1"/>
    <col min="9831" max="9831" width="14" style="1" customWidth="1"/>
    <col min="9832" max="9832" width="110.28515625" style="1" customWidth="1"/>
    <col min="9833" max="9848" width="19.5703125" style="1" customWidth="1"/>
    <col min="9849" max="9867" width="1.42578125" style="1"/>
    <col min="9868" max="9868" width="1" style="1" customWidth="1"/>
    <col min="9869" max="9892" width="0" style="1" hidden="1" customWidth="1"/>
    <col min="9893" max="9893" width="20.7109375" style="1" customWidth="1"/>
    <col min="9894" max="9894" width="148.42578125" style="1" customWidth="1"/>
    <col min="9895" max="9897" width="15.5703125" style="1" customWidth="1"/>
    <col min="9898" max="9898" width="9.7109375" style="1" customWidth="1"/>
    <col min="9899" max="9899" width="20.5703125" style="1" customWidth="1"/>
    <col min="9900" max="9900" width="10.7109375" style="1" customWidth="1"/>
    <col min="9901" max="9901" width="18.85546875" style="1" customWidth="1"/>
    <col min="9902" max="9902" width="12.28515625" style="1" customWidth="1"/>
    <col min="9903" max="9908" width="7.28515625" style="1" customWidth="1"/>
    <col min="9909" max="10081" width="1.42578125" style="1"/>
    <col min="10082" max="10082" width="12.7109375" style="1" customWidth="1"/>
    <col min="10083" max="10086" width="1.42578125" style="1"/>
    <col min="10087" max="10087" width="14" style="1" customWidth="1"/>
    <col min="10088" max="10088" width="110.28515625" style="1" customWidth="1"/>
    <col min="10089" max="10104" width="19.5703125" style="1" customWidth="1"/>
    <col min="10105" max="10123" width="1.42578125" style="1"/>
    <col min="10124" max="10124" width="1" style="1" customWidth="1"/>
    <col min="10125" max="10148" width="0" style="1" hidden="1" customWidth="1"/>
    <col min="10149" max="10149" width="20.7109375" style="1" customWidth="1"/>
    <col min="10150" max="10150" width="148.42578125" style="1" customWidth="1"/>
    <col min="10151" max="10153" width="15.5703125" style="1" customWidth="1"/>
    <col min="10154" max="10154" width="9.7109375" style="1" customWidth="1"/>
    <col min="10155" max="10155" width="20.5703125" style="1" customWidth="1"/>
    <col min="10156" max="10156" width="10.7109375" style="1" customWidth="1"/>
    <col min="10157" max="10157" width="18.85546875" style="1" customWidth="1"/>
    <col min="10158" max="10158" width="12.28515625" style="1" customWidth="1"/>
    <col min="10159" max="10164" width="7.28515625" style="1" customWidth="1"/>
    <col min="10165" max="10337" width="1.42578125" style="1"/>
    <col min="10338" max="10338" width="12.7109375" style="1" customWidth="1"/>
    <col min="10339" max="10342" width="1.42578125" style="1"/>
    <col min="10343" max="10343" width="14" style="1" customWidth="1"/>
    <col min="10344" max="10344" width="110.28515625" style="1" customWidth="1"/>
    <col min="10345" max="10360" width="19.5703125" style="1" customWidth="1"/>
    <col min="10361" max="10379" width="1.42578125" style="1"/>
    <col min="10380" max="10380" width="1" style="1" customWidth="1"/>
    <col min="10381" max="10404" width="0" style="1" hidden="1" customWidth="1"/>
    <col min="10405" max="10405" width="20.7109375" style="1" customWidth="1"/>
    <col min="10406" max="10406" width="148.42578125" style="1" customWidth="1"/>
    <col min="10407" max="10409" width="15.5703125" style="1" customWidth="1"/>
    <col min="10410" max="10410" width="9.7109375" style="1" customWidth="1"/>
    <col min="10411" max="10411" width="20.5703125" style="1" customWidth="1"/>
    <col min="10412" max="10412" width="10.7109375" style="1" customWidth="1"/>
    <col min="10413" max="10413" width="18.85546875" style="1" customWidth="1"/>
    <col min="10414" max="10414" width="12.28515625" style="1" customWidth="1"/>
    <col min="10415" max="10420" width="7.28515625" style="1" customWidth="1"/>
    <col min="10421" max="10593" width="1.42578125" style="1"/>
    <col min="10594" max="10594" width="12.7109375" style="1" customWidth="1"/>
    <col min="10595" max="10598" width="1.42578125" style="1"/>
    <col min="10599" max="10599" width="14" style="1" customWidth="1"/>
    <col min="10600" max="10600" width="110.28515625" style="1" customWidth="1"/>
    <col min="10601" max="10616" width="19.5703125" style="1" customWidth="1"/>
    <col min="10617" max="10635" width="1.42578125" style="1"/>
    <col min="10636" max="10636" width="1" style="1" customWidth="1"/>
    <col min="10637" max="10660" width="0" style="1" hidden="1" customWidth="1"/>
    <col min="10661" max="10661" width="20.7109375" style="1" customWidth="1"/>
    <col min="10662" max="10662" width="148.42578125" style="1" customWidth="1"/>
    <col min="10663" max="10665" width="15.5703125" style="1" customWidth="1"/>
    <col min="10666" max="10666" width="9.7109375" style="1" customWidth="1"/>
    <col min="10667" max="10667" width="20.5703125" style="1" customWidth="1"/>
    <col min="10668" max="10668" width="10.7109375" style="1" customWidth="1"/>
    <col min="10669" max="10669" width="18.85546875" style="1" customWidth="1"/>
    <col min="10670" max="10670" width="12.28515625" style="1" customWidth="1"/>
    <col min="10671" max="10676" width="7.28515625" style="1" customWidth="1"/>
    <col min="10677" max="10849" width="1.42578125" style="1"/>
    <col min="10850" max="10850" width="12.7109375" style="1" customWidth="1"/>
    <col min="10851" max="10854" width="1.42578125" style="1"/>
    <col min="10855" max="10855" width="14" style="1" customWidth="1"/>
    <col min="10856" max="10856" width="110.28515625" style="1" customWidth="1"/>
    <col min="10857" max="10872" width="19.5703125" style="1" customWidth="1"/>
    <col min="10873" max="10891" width="1.42578125" style="1"/>
    <col min="10892" max="10892" width="1" style="1" customWidth="1"/>
    <col min="10893" max="10916" width="0" style="1" hidden="1" customWidth="1"/>
    <col min="10917" max="10917" width="20.7109375" style="1" customWidth="1"/>
    <col min="10918" max="10918" width="148.42578125" style="1" customWidth="1"/>
    <col min="10919" max="10921" width="15.5703125" style="1" customWidth="1"/>
    <col min="10922" max="10922" width="9.7109375" style="1" customWidth="1"/>
    <col min="10923" max="10923" width="20.5703125" style="1" customWidth="1"/>
    <col min="10924" max="10924" width="10.7109375" style="1" customWidth="1"/>
    <col min="10925" max="10925" width="18.85546875" style="1" customWidth="1"/>
    <col min="10926" max="10926" width="12.28515625" style="1" customWidth="1"/>
    <col min="10927" max="10932" width="7.28515625" style="1" customWidth="1"/>
    <col min="10933" max="11105" width="1.42578125" style="1"/>
    <col min="11106" max="11106" width="12.7109375" style="1" customWidth="1"/>
    <col min="11107" max="11110" width="1.42578125" style="1"/>
    <col min="11111" max="11111" width="14" style="1" customWidth="1"/>
    <col min="11112" max="11112" width="110.28515625" style="1" customWidth="1"/>
    <col min="11113" max="11128" width="19.5703125" style="1" customWidth="1"/>
    <col min="11129" max="11147" width="1.42578125" style="1"/>
    <col min="11148" max="11148" width="1" style="1" customWidth="1"/>
    <col min="11149" max="11172" width="0" style="1" hidden="1" customWidth="1"/>
    <col min="11173" max="11173" width="20.7109375" style="1" customWidth="1"/>
    <col min="11174" max="11174" width="148.42578125" style="1" customWidth="1"/>
    <col min="11175" max="11177" width="15.5703125" style="1" customWidth="1"/>
    <col min="11178" max="11178" width="9.7109375" style="1" customWidth="1"/>
    <col min="11179" max="11179" width="20.5703125" style="1" customWidth="1"/>
    <col min="11180" max="11180" width="10.7109375" style="1" customWidth="1"/>
    <col min="11181" max="11181" width="18.85546875" style="1" customWidth="1"/>
    <col min="11182" max="11182" width="12.28515625" style="1" customWidth="1"/>
    <col min="11183" max="11188" width="7.28515625" style="1" customWidth="1"/>
    <col min="11189" max="11361" width="1.42578125" style="1"/>
    <col min="11362" max="11362" width="12.7109375" style="1" customWidth="1"/>
    <col min="11363" max="11366" width="1.42578125" style="1"/>
    <col min="11367" max="11367" width="14" style="1" customWidth="1"/>
    <col min="11368" max="11368" width="110.28515625" style="1" customWidth="1"/>
    <col min="11369" max="11384" width="19.5703125" style="1" customWidth="1"/>
    <col min="11385" max="11403" width="1.42578125" style="1"/>
    <col min="11404" max="11404" width="1" style="1" customWidth="1"/>
    <col min="11405" max="11428" width="0" style="1" hidden="1" customWidth="1"/>
    <col min="11429" max="11429" width="20.7109375" style="1" customWidth="1"/>
    <col min="11430" max="11430" width="148.42578125" style="1" customWidth="1"/>
    <col min="11431" max="11433" width="15.5703125" style="1" customWidth="1"/>
    <col min="11434" max="11434" width="9.7109375" style="1" customWidth="1"/>
    <col min="11435" max="11435" width="20.5703125" style="1" customWidth="1"/>
    <col min="11436" max="11436" width="10.7109375" style="1" customWidth="1"/>
    <col min="11437" max="11437" width="18.85546875" style="1" customWidth="1"/>
    <col min="11438" max="11438" width="12.28515625" style="1" customWidth="1"/>
    <col min="11439" max="11444" width="7.28515625" style="1" customWidth="1"/>
    <col min="11445" max="11617" width="1.42578125" style="1"/>
    <col min="11618" max="11618" width="12.7109375" style="1" customWidth="1"/>
    <col min="11619" max="11622" width="1.42578125" style="1"/>
    <col min="11623" max="11623" width="14" style="1" customWidth="1"/>
    <col min="11624" max="11624" width="110.28515625" style="1" customWidth="1"/>
    <col min="11625" max="11640" width="19.5703125" style="1" customWidth="1"/>
    <col min="11641" max="11659" width="1.42578125" style="1"/>
    <col min="11660" max="11660" width="1" style="1" customWidth="1"/>
    <col min="11661" max="11684" width="0" style="1" hidden="1" customWidth="1"/>
    <col min="11685" max="11685" width="20.7109375" style="1" customWidth="1"/>
    <col min="11686" max="11686" width="148.42578125" style="1" customWidth="1"/>
    <col min="11687" max="11689" width="15.5703125" style="1" customWidth="1"/>
    <col min="11690" max="11690" width="9.7109375" style="1" customWidth="1"/>
    <col min="11691" max="11691" width="20.5703125" style="1" customWidth="1"/>
    <col min="11692" max="11692" width="10.7109375" style="1" customWidth="1"/>
    <col min="11693" max="11693" width="18.85546875" style="1" customWidth="1"/>
    <col min="11694" max="11694" width="12.28515625" style="1" customWidth="1"/>
    <col min="11695" max="11700" width="7.28515625" style="1" customWidth="1"/>
    <col min="11701" max="11873" width="1.42578125" style="1"/>
    <col min="11874" max="11874" width="12.7109375" style="1" customWidth="1"/>
    <col min="11875" max="11878" width="1.42578125" style="1"/>
    <col min="11879" max="11879" width="14" style="1" customWidth="1"/>
    <col min="11880" max="11880" width="110.28515625" style="1" customWidth="1"/>
    <col min="11881" max="11896" width="19.5703125" style="1" customWidth="1"/>
    <col min="11897" max="11915" width="1.42578125" style="1"/>
    <col min="11916" max="11916" width="1" style="1" customWidth="1"/>
    <col min="11917" max="11940" width="0" style="1" hidden="1" customWidth="1"/>
    <col min="11941" max="11941" width="20.7109375" style="1" customWidth="1"/>
    <col min="11942" max="11942" width="148.42578125" style="1" customWidth="1"/>
    <col min="11943" max="11945" width="15.5703125" style="1" customWidth="1"/>
    <col min="11946" max="11946" width="9.7109375" style="1" customWidth="1"/>
    <col min="11947" max="11947" width="20.5703125" style="1" customWidth="1"/>
    <col min="11948" max="11948" width="10.7109375" style="1" customWidth="1"/>
    <col min="11949" max="11949" width="18.85546875" style="1" customWidth="1"/>
    <col min="11950" max="11950" width="12.28515625" style="1" customWidth="1"/>
    <col min="11951" max="11956" width="7.28515625" style="1" customWidth="1"/>
    <col min="11957" max="12129" width="1.42578125" style="1"/>
    <col min="12130" max="12130" width="12.7109375" style="1" customWidth="1"/>
    <col min="12131" max="12134" width="1.42578125" style="1"/>
    <col min="12135" max="12135" width="14" style="1" customWidth="1"/>
    <col min="12136" max="12136" width="110.28515625" style="1" customWidth="1"/>
    <col min="12137" max="12152" width="19.5703125" style="1" customWidth="1"/>
    <col min="12153" max="12171" width="1.42578125" style="1"/>
    <col min="12172" max="12172" width="1" style="1" customWidth="1"/>
    <col min="12173" max="12196" width="0" style="1" hidden="1" customWidth="1"/>
    <col min="12197" max="12197" width="20.7109375" style="1" customWidth="1"/>
    <col min="12198" max="12198" width="148.42578125" style="1" customWidth="1"/>
    <col min="12199" max="12201" width="15.5703125" style="1" customWidth="1"/>
    <col min="12202" max="12202" width="9.7109375" style="1" customWidth="1"/>
    <col min="12203" max="12203" width="20.5703125" style="1" customWidth="1"/>
    <col min="12204" max="12204" width="10.7109375" style="1" customWidth="1"/>
    <col min="12205" max="12205" width="18.85546875" style="1" customWidth="1"/>
    <col min="12206" max="12206" width="12.28515625" style="1" customWidth="1"/>
    <col min="12207" max="12212" width="7.28515625" style="1" customWidth="1"/>
    <col min="12213" max="12385" width="1.42578125" style="1"/>
    <col min="12386" max="12386" width="12.7109375" style="1" customWidth="1"/>
    <col min="12387" max="12390" width="1.42578125" style="1"/>
    <col min="12391" max="12391" width="14" style="1" customWidth="1"/>
    <col min="12392" max="12392" width="110.28515625" style="1" customWidth="1"/>
    <col min="12393" max="12408" width="19.5703125" style="1" customWidth="1"/>
    <col min="12409" max="12427" width="1.42578125" style="1"/>
    <col min="12428" max="12428" width="1" style="1" customWidth="1"/>
    <col min="12429" max="12452" width="0" style="1" hidden="1" customWidth="1"/>
    <col min="12453" max="12453" width="20.7109375" style="1" customWidth="1"/>
    <col min="12454" max="12454" width="148.42578125" style="1" customWidth="1"/>
    <col min="12455" max="12457" width="15.5703125" style="1" customWidth="1"/>
    <col min="12458" max="12458" width="9.7109375" style="1" customWidth="1"/>
    <col min="12459" max="12459" width="20.5703125" style="1" customWidth="1"/>
    <col min="12460" max="12460" width="10.7109375" style="1" customWidth="1"/>
    <col min="12461" max="12461" width="18.85546875" style="1" customWidth="1"/>
    <col min="12462" max="12462" width="12.28515625" style="1" customWidth="1"/>
    <col min="12463" max="12468" width="7.28515625" style="1" customWidth="1"/>
    <col min="12469" max="12641" width="1.42578125" style="1"/>
    <col min="12642" max="12642" width="12.7109375" style="1" customWidth="1"/>
    <col min="12643" max="12646" width="1.42578125" style="1"/>
    <col min="12647" max="12647" width="14" style="1" customWidth="1"/>
    <col min="12648" max="12648" width="110.28515625" style="1" customWidth="1"/>
    <col min="12649" max="12664" width="19.5703125" style="1" customWidth="1"/>
    <col min="12665" max="12683" width="1.42578125" style="1"/>
    <col min="12684" max="12684" width="1" style="1" customWidth="1"/>
    <col min="12685" max="12708" width="0" style="1" hidden="1" customWidth="1"/>
    <col min="12709" max="12709" width="20.7109375" style="1" customWidth="1"/>
    <col min="12710" max="12710" width="148.42578125" style="1" customWidth="1"/>
    <col min="12711" max="12713" width="15.5703125" style="1" customWidth="1"/>
    <col min="12714" max="12714" width="9.7109375" style="1" customWidth="1"/>
    <col min="12715" max="12715" width="20.5703125" style="1" customWidth="1"/>
    <col min="12716" max="12716" width="10.7109375" style="1" customWidth="1"/>
    <col min="12717" max="12717" width="18.85546875" style="1" customWidth="1"/>
    <col min="12718" max="12718" width="12.28515625" style="1" customWidth="1"/>
    <col min="12719" max="12724" width="7.28515625" style="1" customWidth="1"/>
    <col min="12725" max="12897" width="1.42578125" style="1"/>
    <col min="12898" max="12898" width="12.7109375" style="1" customWidth="1"/>
    <col min="12899" max="12902" width="1.42578125" style="1"/>
    <col min="12903" max="12903" width="14" style="1" customWidth="1"/>
    <col min="12904" max="12904" width="110.28515625" style="1" customWidth="1"/>
    <col min="12905" max="12920" width="19.5703125" style="1" customWidth="1"/>
    <col min="12921" max="12939" width="1.42578125" style="1"/>
    <col min="12940" max="12940" width="1" style="1" customWidth="1"/>
    <col min="12941" max="12964" width="0" style="1" hidden="1" customWidth="1"/>
    <col min="12965" max="12965" width="20.7109375" style="1" customWidth="1"/>
    <col min="12966" max="12966" width="148.42578125" style="1" customWidth="1"/>
    <col min="12967" max="12969" width="15.5703125" style="1" customWidth="1"/>
    <col min="12970" max="12970" width="9.7109375" style="1" customWidth="1"/>
    <col min="12971" max="12971" width="20.5703125" style="1" customWidth="1"/>
    <col min="12972" max="12972" width="10.7109375" style="1" customWidth="1"/>
    <col min="12973" max="12973" width="18.85546875" style="1" customWidth="1"/>
    <col min="12974" max="12974" width="12.28515625" style="1" customWidth="1"/>
    <col min="12975" max="12980" width="7.28515625" style="1" customWidth="1"/>
    <col min="12981" max="13153" width="1.42578125" style="1"/>
    <col min="13154" max="13154" width="12.7109375" style="1" customWidth="1"/>
    <col min="13155" max="13158" width="1.42578125" style="1"/>
    <col min="13159" max="13159" width="14" style="1" customWidth="1"/>
    <col min="13160" max="13160" width="110.28515625" style="1" customWidth="1"/>
    <col min="13161" max="13176" width="19.5703125" style="1" customWidth="1"/>
    <col min="13177" max="13195" width="1.42578125" style="1"/>
    <col min="13196" max="13196" width="1" style="1" customWidth="1"/>
    <col min="13197" max="13220" width="0" style="1" hidden="1" customWidth="1"/>
    <col min="13221" max="13221" width="20.7109375" style="1" customWidth="1"/>
    <col min="13222" max="13222" width="148.42578125" style="1" customWidth="1"/>
    <col min="13223" max="13225" width="15.5703125" style="1" customWidth="1"/>
    <col min="13226" max="13226" width="9.7109375" style="1" customWidth="1"/>
    <col min="13227" max="13227" width="20.5703125" style="1" customWidth="1"/>
    <col min="13228" max="13228" width="10.7109375" style="1" customWidth="1"/>
    <col min="13229" max="13229" width="18.85546875" style="1" customWidth="1"/>
    <col min="13230" max="13230" width="12.28515625" style="1" customWidth="1"/>
    <col min="13231" max="13236" width="7.28515625" style="1" customWidth="1"/>
    <col min="13237" max="13409" width="1.42578125" style="1"/>
    <col min="13410" max="13410" width="12.7109375" style="1" customWidth="1"/>
    <col min="13411" max="13414" width="1.42578125" style="1"/>
    <col min="13415" max="13415" width="14" style="1" customWidth="1"/>
    <col min="13416" max="13416" width="110.28515625" style="1" customWidth="1"/>
    <col min="13417" max="13432" width="19.5703125" style="1" customWidth="1"/>
    <col min="13433" max="13451" width="1.42578125" style="1"/>
    <col min="13452" max="13452" width="1" style="1" customWidth="1"/>
    <col min="13453" max="13476" width="0" style="1" hidden="1" customWidth="1"/>
    <col min="13477" max="13477" width="20.7109375" style="1" customWidth="1"/>
    <col min="13478" max="13478" width="148.42578125" style="1" customWidth="1"/>
    <col min="13479" max="13481" width="15.5703125" style="1" customWidth="1"/>
    <col min="13482" max="13482" width="9.7109375" style="1" customWidth="1"/>
    <col min="13483" max="13483" width="20.5703125" style="1" customWidth="1"/>
    <col min="13484" max="13484" width="10.7109375" style="1" customWidth="1"/>
    <col min="13485" max="13485" width="18.85546875" style="1" customWidth="1"/>
    <col min="13486" max="13486" width="12.28515625" style="1" customWidth="1"/>
    <col min="13487" max="13492" width="7.28515625" style="1" customWidth="1"/>
    <col min="13493" max="13665" width="1.42578125" style="1"/>
    <col min="13666" max="13666" width="12.7109375" style="1" customWidth="1"/>
    <col min="13667" max="13670" width="1.42578125" style="1"/>
    <col min="13671" max="13671" width="14" style="1" customWidth="1"/>
    <col min="13672" max="13672" width="110.28515625" style="1" customWidth="1"/>
    <col min="13673" max="13688" width="19.5703125" style="1" customWidth="1"/>
    <col min="13689" max="13707" width="1.42578125" style="1"/>
    <col min="13708" max="13708" width="1" style="1" customWidth="1"/>
    <col min="13709" max="13732" width="0" style="1" hidden="1" customWidth="1"/>
    <col min="13733" max="13733" width="20.7109375" style="1" customWidth="1"/>
    <col min="13734" max="13734" width="148.42578125" style="1" customWidth="1"/>
    <col min="13735" max="13737" width="15.5703125" style="1" customWidth="1"/>
    <col min="13738" max="13738" width="9.7109375" style="1" customWidth="1"/>
    <col min="13739" max="13739" width="20.5703125" style="1" customWidth="1"/>
    <col min="13740" max="13740" width="10.7109375" style="1" customWidth="1"/>
    <col min="13741" max="13741" width="18.85546875" style="1" customWidth="1"/>
    <col min="13742" max="13742" width="12.28515625" style="1" customWidth="1"/>
    <col min="13743" max="13748" width="7.28515625" style="1" customWidth="1"/>
    <col min="13749" max="13921" width="1.42578125" style="1"/>
    <col min="13922" max="13922" width="12.7109375" style="1" customWidth="1"/>
    <col min="13923" max="13926" width="1.42578125" style="1"/>
    <col min="13927" max="13927" width="14" style="1" customWidth="1"/>
    <col min="13928" max="13928" width="110.28515625" style="1" customWidth="1"/>
    <col min="13929" max="13944" width="19.5703125" style="1" customWidth="1"/>
    <col min="13945" max="13963" width="1.42578125" style="1"/>
    <col min="13964" max="13964" width="1" style="1" customWidth="1"/>
    <col min="13965" max="13988" width="0" style="1" hidden="1" customWidth="1"/>
    <col min="13989" max="13989" width="20.7109375" style="1" customWidth="1"/>
    <col min="13990" max="13990" width="148.42578125" style="1" customWidth="1"/>
    <col min="13991" max="13993" width="15.5703125" style="1" customWidth="1"/>
    <col min="13994" max="13994" width="9.7109375" style="1" customWidth="1"/>
    <col min="13995" max="13995" width="20.5703125" style="1" customWidth="1"/>
    <col min="13996" max="13996" width="10.7109375" style="1" customWidth="1"/>
    <col min="13997" max="13997" width="18.85546875" style="1" customWidth="1"/>
    <col min="13998" max="13998" width="12.28515625" style="1" customWidth="1"/>
    <col min="13999" max="14004" width="7.28515625" style="1" customWidth="1"/>
    <col min="14005" max="14177" width="1.42578125" style="1"/>
    <col min="14178" max="14178" width="12.7109375" style="1" customWidth="1"/>
    <col min="14179" max="14182" width="1.42578125" style="1"/>
    <col min="14183" max="14183" width="14" style="1" customWidth="1"/>
    <col min="14184" max="14184" width="110.28515625" style="1" customWidth="1"/>
    <col min="14185" max="14200" width="19.5703125" style="1" customWidth="1"/>
    <col min="14201" max="14219" width="1.42578125" style="1"/>
    <col min="14220" max="14220" width="1" style="1" customWidth="1"/>
    <col min="14221" max="14244" width="0" style="1" hidden="1" customWidth="1"/>
    <col min="14245" max="14245" width="20.7109375" style="1" customWidth="1"/>
    <col min="14246" max="14246" width="148.42578125" style="1" customWidth="1"/>
    <col min="14247" max="14249" width="15.5703125" style="1" customWidth="1"/>
    <col min="14250" max="14250" width="9.7109375" style="1" customWidth="1"/>
    <col min="14251" max="14251" width="20.5703125" style="1" customWidth="1"/>
    <col min="14252" max="14252" width="10.7109375" style="1" customWidth="1"/>
    <col min="14253" max="14253" width="18.85546875" style="1" customWidth="1"/>
    <col min="14254" max="14254" width="12.28515625" style="1" customWidth="1"/>
    <col min="14255" max="14260" width="7.28515625" style="1" customWidth="1"/>
    <col min="14261" max="14433" width="1.42578125" style="1"/>
    <col min="14434" max="14434" width="12.7109375" style="1" customWidth="1"/>
    <col min="14435" max="14438" width="1.42578125" style="1"/>
    <col min="14439" max="14439" width="14" style="1" customWidth="1"/>
    <col min="14440" max="14440" width="110.28515625" style="1" customWidth="1"/>
    <col min="14441" max="14456" width="19.5703125" style="1" customWidth="1"/>
    <col min="14457" max="14475" width="1.42578125" style="1"/>
    <col min="14476" max="14476" width="1" style="1" customWidth="1"/>
    <col min="14477" max="14500" width="0" style="1" hidden="1" customWidth="1"/>
    <col min="14501" max="14501" width="20.7109375" style="1" customWidth="1"/>
    <col min="14502" max="14502" width="148.42578125" style="1" customWidth="1"/>
    <col min="14503" max="14505" width="15.5703125" style="1" customWidth="1"/>
    <col min="14506" max="14506" width="9.7109375" style="1" customWidth="1"/>
    <col min="14507" max="14507" width="20.5703125" style="1" customWidth="1"/>
    <col min="14508" max="14508" width="10.7109375" style="1" customWidth="1"/>
    <col min="14509" max="14509" width="18.85546875" style="1" customWidth="1"/>
    <col min="14510" max="14510" width="12.28515625" style="1" customWidth="1"/>
    <col min="14511" max="14516" width="7.28515625" style="1" customWidth="1"/>
    <col min="14517" max="14689" width="1.42578125" style="1"/>
    <col min="14690" max="14690" width="12.7109375" style="1" customWidth="1"/>
    <col min="14691" max="14694" width="1.42578125" style="1"/>
    <col min="14695" max="14695" width="14" style="1" customWidth="1"/>
    <col min="14696" max="14696" width="110.28515625" style="1" customWidth="1"/>
    <col min="14697" max="14712" width="19.5703125" style="1" customWidth="1"/>
    <col min="14713" max="14731" width="1.42578125" style="1"/>
    <col min="14732" max="14732" width="1" style="1" customWidth="1"/>
    <col min="14733" max="14756" width="0" style="1" hidden="1" customWidth="1"/>
    <col min="14757" max="14757" width="20.7109375" style="1" customWidth="1"/>
    <col min="14758" max="14758" width="148.42578125" style="1" customWidth="1"/>
    <col min="14759" max="14761" width="15.5703125" style="1" customWidth="1"/>
    <col min="14762" max="14762" width="9.7109375" style="1" customWidth="1"/>
    <col min="14763" max="14763" width="20.5703125" style="1" customWidth="1"/>
    <col min="14764" max="14764" width="10.7109375" style="1" customWidth="1"/>
    <col min="14765" max="14765" width="18.85546875" style="1" customWidth="1"/>
    <col min="14766" max="14766" width="12.28515625" style="1" customWidth="1"/>
    <col min="14767" max="14772" width="7.28515625" style="1" customWidth="1"/>
    <col min="14773" max="14945" width="1.42578125" style="1"/>
    <col min="14946" max="14946" width="12.7109375" style="1" customWidth="1"/>
    <col min="14947" max="14950" width="1.42578125" style="1"/>
    <col min="14951" max="14951" width="14" style="1" customWidth="1"/>
    <col min="14952" max="14952" width="110.28515625" style="1" customWidth="1"/>
    <col min="14953" max="14968" width="19.5703125" style="1" customWidth="1"/>
    <col min="14969" max="14987" width="1.42578125" style="1"/>
    <col min="14988" max="14988" width="1" style="1" customWidth="1"/>
    <col min="14989" max="15012" width="0" style="1" hidden="1" customWidth="1"/>
    <col min="15013" max="15013" width="20.7109375" style="1" customWidth="1"/>
    <col min="15014" max="15014" width="148.42578125" style="1" customWidth="1"/>
    <col min="15015" max="15017" width="15.5703125" style="1" customWidth="1"/>
    <col min="15018" max="15018" width="9.7109375" style="1" customWidth="1"/>
    <col min="15019" max="15019" width="20.5703125" style="1" customWidth="1"/>
    <col min="15020" max="15020" width="10.7109375" style="1" customWidth="1"/>
    <col min="15021" max="15021" width="18.85546875" style="1" customWidth="1"/>
    <col min="15022" max="15022" width="12.28515625" style="1" customWidth="1"/>
    <col min="15023" max="15028" width="7.28515625" style="1" customWidth="1"/>
    <col min="15029" max="15201" width="1.42578125" style="1"/>
    <col min="15202" max="15202" width="12.7109375" style="1" customWidth="1"/>
    <col min="15203" max="15206" width="1.42578125" style="1"/>
    <col min="15207" max="15207" width="14" style="1" customWidth="1"/>
    <col min="15208" max="15208" width="110.28515625" style="1" customWidth="1"/>
    <col min="15209" max="15224" width="19.5703125" style="1" customWidth="1"/>
    <col min="15225" max="15243" width="1.42578125" style="1"/>
    <col min="15244" max="15244" width="1" style="1" customWidth="1"/>
    <col min="15245" max="15268" width="0" style="1" hidden="1" customWidth="1"/>
    <col min="15269" max="15269" width="20.7109375" style="1" customWidth="1"/>
    <col min="15270" max="15270" width="148.42578125" style="1" customWidth="1"/>
    <col min="15271" max="15273" width="15.5703125" style="1" customWidth="1"/>
    <col min="15274" max="15274" width="9.7109375" style="1" customWidth="1"/>
    <col min="15275" max="15275" width="20.5703125" style="1" customWidth="1"/>
    <col min="15276" max="15276" width="10.7109375" style="1" customWidth="1"/>
    <col min="15277" max="15277" width="18.85546875" style="1" customWidth="1"/>
    <col min="15278" max="15278" width="12.28515625" style="1" customWidth="1"/>
    <col min="15279" max="15284" width="7.28515625" style="1" customWidth="1"/>
    <col min="15285" max="15457" width="1.42578125" style="1"/>
    <col min="15458" max="15458" width="12.7109375" style="1" customWidth="1"/>
    <col min="15459" max="15462" width="1.42578125" style="1"/>
    <col min="15463" max="15463" width="14" style="1" customWidth="1"/>
    <col min="15464" max="15464" width="110.28515625" style="1" customWidth="1"/>
    <col min="15465" max="15480" width="19.5703125" style="1" customWidth="1"/>
    <col min="15481" max="15499" width="1.42578125" style="1"/>
    <col min="15500" max="15500" width="1" style="1" customWidth="1"/>
    <col min="15501" max="15524" width="0" style="1" hidden="1" customWidth="1"/>
    <col min="15525" max="15525" width="20.7109375" style="1" customWidth="1"/>
    <col min="15526" max="15526" width="148.42578125" style="1" customWidth="1"/>
    <col min="15527" max="15529" width="15.5703125" style="1" customWidth="1"/>
    <col min="15530" max="15530" width="9.7109375" style="1" customWidth="1"/>
    <col min="15531" max="15531" width="20.5703125" style="1" customWidth="1"/>
    <col min="15532" max="15532" width="10.7109375" style="1" customWidth="1"/>
    <col min="15533" max="15533" width="18.85546875" style="1" customWidth="1"/>
    <col min="15534" max="15534" width="12.28515625" style="1" customWidth="1"/>
    <col min="15535" max="15540" width="7.28515625" style="1" customWidth="1"/>
    <col min="15541" max="15713" width="1.42578125" style="1"/>
    <col min="15714" max="15714" width="12.7109375" style="1" customWidth="1"/>
    <col min="15715" max="15718" width="1.42578125" style="1"/>
    <col min="15719" max="15719" width="14" style="1" customWidth="1"/>
    <col min="15720" max="15720" width="110.28515625" style="1" customWidth="1"/>
    <col min="15721" max="15736" width="19.5703125" style="1" customWidth="1"/>
    <col min="15737" max="15755" width="1.42578125" style="1"/>
    <col min="15756" max="15756" width="1" style="1" customWidth="1"/>
    <col min="15757" max="15780" width="0" style="1" hidden="1" customWidth="1"/>
    <col min="15781" max="15781" width="20.7109375" style="1" customWidth="1"/>
    <col min="15782" max="15782" width="148.42578125" style="1" customWidth="1"/>
    <col min="15783" max="15785" width="15.5703125" style="1" customWidth="1"/>
    <col min="15786" max="15786" width="9.7109375" style="1" customWidth="1"/>
    <col min="15787" max="15787" width="20.5703125" style="1" customWidth="1"/>
    <col min="15788" max="15788" width="10.7109375" style="1" customWidth="1"/>
    <col min="15789" max="15789" width="18.85546875" style="1" customWidth="1"/>
    <col min="15790" max="15790" width="12.28515625" style="1" customWidth="1"/>
    <col min="15791" max="15796" width="7.28515625" style="1" customWidth="1"/>
    <col min="15797" max="15969" width="1.42578125" style="1"/>
    <col min="15970" max="15970" width="12.7109375" style="1" customWidth="1"/>
    <col min="15971" max="15974" width="1.42578125" style="1"/>
    <col min="15975" max="15975" width="14" style="1" customWidth="1"/>
    <col min="15976" max="15976" width="110.28515625" style="1" customWidth="1"/>
    <col min="15977" max="15992" width="19.5703125" style="1" customWidth="1"/>
    <col min="15993" max="16011" width="1.42578125" style="1"/>
    <col min="16012" max="16012" width="1" style="1" customWidth="1"/>
    <col min="16013" max="16036" width="0" style="1" hidden="1" customWidth="1"/>
    <col min="16037" max="16037" width="20.7109375" style="1" customWidth="1"/>
    <col min="16038" max="16038" width="148.42578125" style="1" customWidth="1"/>
    <col min="16039" max="16041" width="15.5703125" style="1" customWidth="1"/>
    <col min="16042" max="16042" width="9.7109375" style="1" customWidth="1"/>
    <col min="16043" max="16043" width="20.5703125" style="1" customWidth="1"/>
    <col min="16044" max="16044" width="10.7109375" style="1" customWidth="1"/>
    <col min="16045" max="16045" width="18.85546875" style="1" customWidth="1"/>
    <col min="16046" max="16046" width="12.28515625" style="1" customWidth="1"/>
    <col min="16047" max="16052" width="7.28515625" style="1" customWidth="1"/>
    <col min="16053" max="16225" width="1.42578125" style="1"/>
    <col min="16226" max="16226" width="12.7109375" style="1" customWidth="1"/>
    <col min="16227" max="16230" width="1.42578125" style="1"/>
    <col min="16231" max="16231" width="14" style="1" customWidth="1"/>
    <col min="16232" max="16232" width="110.28515625" style="1" customWidth="1"/>
    <col min="16233" max="16248" width="19.5703125" style="1" customWidth="1"/>
    <col min="16249" max="16267" width="1.42578125" style="1"/>
    <col min="16268" max="16268" width="1" style="1" customWidth="1"/>
    <col min="16269" max="16292" width="0" style="1" hidden="1" customWidth="1"/>
    <col min="16293" max="16293" width="20.7109375" style="1" customWidth="1"/>
    <col min="16294" max="16294" width="148.42578125" style="1" customWidth="1"/>
    <col min="16295" max="16297" width="15.5703125" style="1" customWidth="1"/>
    <col min="16298" max="16298" width="9.7109375" style="1" customWidth="1"/>
    <col min="16299" max="16299" width="20.5703125" style="1" customWidth="1"/>
    <col min="16300" max="16300" width="10.7109375" style="1" customWidth="1"/>
    <col min="16301" max="16301" width="18.85546875" style="1" customWidth="1"/>
    <col min="16302" max="16302" width="12.28515625" style="1" customWidth="1"/>
    <col min="16303" max="16308" width="7.28515625" style="1" customWidth="1"/>
    <col min="16309" max="16384" width="1.42578125" style="1"/>
  </cols>
  <sheetData>
    <row r="1" spans="1:175" s="2" customFormat="1" x14ac:dyDescent="0.25">
      <c r="A1" s="210" t="s">
        <v>1154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BI1" s="210" t="s">
        <v>1155</v>
      </c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  <c r="CB1" s="210"/>
      <c r="CC1" s="210"/>
      <c r="CD1" s="210"/>
      <c r="CE1" s="210"/>
      <c r="CF1" s="210"/>
      <c r="CG1" s="210"/>
      <c r="CH1" s="210"/>
      <c r="CI1" s="210"/>
      <c r="CJ1" s="210"/>
      <c r="CK1" s="210"/>
      <c r="CL1" s="210"/>
      <c r="CM1" s="210"/>
      <c r="CN1" s="210"/>
      <c r="CO1" s="210"/>
      <c r="CP1" s="210"/>
      <c r="CQ1" s="210"/>
      <c r="CR1" s="210"/>
      <c r="CS1" s="210"/>
      <c r="FP1" s="82"/>
      <c r="FQ1" s="80"/>
      <c r="FS1" s="80"/>
    </row>
    <row r="2" spans="1:175" s="2" customFormat="1" ht="33" customHeight="1" x14ac:dyDescent="0.25">
      <c r="A2" s="211" t="s">
        <v>1156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BI2" s="212" t="str">
        <f>CONCATENATE(CY2," ",CZ2)</f>
        <v>Директор МАУ "ИОЦ"</v>
      </c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Y2" s="2" t="s">
        <v>1157</v>
      </c>
      <c r="CZ2" s="209" t="s">
        <v>1372</v>
      </c>
      <c r="FP2" s="82"/>
      <c r="FQ2" s="80"/>
      <c r="FS2" s="80"/>
    </row>
    <row r="3" spans="1:175" s="2" customFormat="1" x14ac:dyDescent="0.25">
      <c r="A3" s="21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Z3" s="80"/>
      <c r="FP3" s="82"/>
      <c r="FQ3" s="80"/>
      <c r="FS3" s="80"/>
    </row>
    <row r="4" spans="1:175" s="2" customFormat="1" x14ac:dyDescent="0.25">
      <c r="A4" s="216"/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7" t="s">
        <v>1158</v>
      </c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7" t="str">
        <f>BB61</f>
        <v>С.П. Гончарова</v>
      </c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FP4" s="82"/>
      <c r="FQ4" s="80"/>
      <c r="FS4" s="80"/>
    </row>
    <row r="5" spans="1:175" s="83" customFormat="1" ht="12.75" customHeight="1" x14ac:dyDescent="0.2">
      <c r="A5" s="218" t="s">
        <v>47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9" t="s">
        <v>1159</v>
      </c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BI5" s="218" t="s">
        <v>47</v>
      </c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9" t="s">
        <v>1159</v>
      </c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FP5" s="84"/>
      <c r="FQ5" s="17"/>
      <c r="FS5" s="17"/>
    </row>
    <row r="6" spans="1:175" s="2" customFormat="1" x14ac:dyDescent="0.25">
      <c r="A6" s="213" t="s">
        <v>1318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BI6" s="213" t="s">
        <v>1318</v>
      </c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FP6" s="82"/>
      <c r="FQ6" s="80"/>
      <c r="FS6" s="80"/>
    </row>
    <row r="7" spans="1:175" s="2" customFormat="1" x14ac:dyDescent="0.25"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FP7" s="82"/>
      <c r="FQ7" s="80"/>
      <c r="FS7" s="80"/>
    </row>
    <row r="8" spans="1:175" s="48" customFormat="1" x14ac:dyDescent="0.25"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  <c r="CS8" s="210"/>
      <c r="FP8" s="85"/>
      <c r="FQ8" s="86"/>
      <c r="FS8" s="86"/>
    </row>
    <row r="9" spans="1:175" s="74" customFormat="1" ht="12.75" x14ac:dyDescent="0.2">
      <c r="FP9" s="79"/>
      <c r="FQ9" s="72"/>
      <c r="FS9" s="72"/>
    </row>
    <row r="10" spans="1:175" s="74" customFormat="1" ht="12.75" x14ac:dyDescent="0.2">
      <c r="FP10" s="79"/>
      <c r="FQ10" s="72"/>
      <c r="FS10" s="72"/>
    </row>
    <row r="11" spans="1:175" x14ac:dyDescent="0.25">
      <c r="A11" s="215" t="s">
        <v>877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  <c r="CQ11" s="215"/>
      <c r="CR11" s="215"/>
      <c r="CS11" s="215"/>
    </row>
    <row r="12" spans="1:175" x14ac:dyDescent="0.25">
      <c r="A12" s="215" t="s">
        <v>878</v>
      </c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  <c r="CR12" s="215"/>
      <c r="CS12" s="215"/>
    </row>
    <row r="13" spans="1:175" x14ac:dyDescent="0.25">
      <c r="A13" s="215" t="s">
        <v>879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  <c r="CQ13" s="215"/>
      <c r="CR13" s="215"/>
      <c r="CS13" s="215"/>
    </row>
    <row r="14" spans="1:175" s="74" customFormat="1" ht="12.75" x14ac:dyDescent="0.2">
      <c r="FP14" s="79"/>
      <c r="FQ14" s="72"/>
      <c r="FS14" s="72"/>
    </row>
    <row r="15" spans="1:175" ht="16.5" thickBot="1" x14ac:dyDescent="0.3">
      <c r="CI15" s="220" t="s">
        <v>2</v>
      </c>
      <c r="CJ15" s="220"/>
      <c r="CK15" s="220"/>
      <c r="CL15" s="220"/>
      <c r="CM15" s="220"/>
      <c r="CN15" s="220"/>
      <c r="CO15" s="220"/>
      <c r="CP15" s="220"/>
      <c r="CQ15" s="220"/>
      <c r="CR15" s="220"/>
      <c r="CS15" s="220"/>
    </row>
    <row r="16" spans="1:175" s="74" customFormat="1" x14ac:dyDescent="0.25">
      <c r="A16" s="72"/>
      <c r="AM16" s="1"/>
      <c r="AN16" s="1"/>
      <c r="AO16" s="75" t="s">
        <v>9</v>
      </c>
      <c r="AP16" s="217" t="s">
        <v>1160</v>
      </c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21">
        <v>20</v>
      </c>
      <c r="BB16" s="221"/>
      <c r="BC16" s="221"/>
      <c r="BD16" s="222" t="s">
        <v>1316</v>
      </c>
      <c r="BE16" s="222"/>
      <c r="BF16" s="222"/>
      <c r="BG16" s="72" t="s">
        <v>10</v>
      </c>
      <c r="CG16" s="69" t="s">
        <v>3</v>
      </c>
      <c r="CI16" s="223" t="s">
        <v>1317</v>
      </c>
      <c r="CJ16" s="224"/>
      <c r="CK16" s="224"/>
      <c r="CL16" s="224"/>
      <c r="CM16" s="224"/>
      <c r="CN16" s="224"/>
      <c r="CO16" s="224"/>
      <c r="CP16" s="224"/>
      <c r="CQ16" s="224"/>
      <c r="CR16" s="224"/>
      <c r="CS16" s="225"/>
      <c r="FP16" s="79"/>
      <c r="FQ16" s="72"/>
      <c r="FS16" s="72"/>
    </row>
    <row r="17" spans="1:175" s="74" customFormat="1" ht="12.75" x14ac:dyDescent="0.2">
      <c r="A17" s="72"/>
      <c r="CG17" s="69" t="s">
        <v>887</v>
      </c>
      <c r="CI17" s="236" t="str">
        <f>VLOOKUP(P20,FJ62:FR106,9,0)</f>
        <v>743D0508</v>
      </c>
      <c r="CJ17" s="237"/>
      <c r="CK17" s="237"/>
      <c r="CL17" s="237"/>
      <c r="CM17" s="237"/>
      <c r="CN17" s="237"/>
      <c r="CO17" s="237"/>
      <c r="CP17" s="237"/>
      <c r="CQ17" s="237"/>
      <c r="CR17" s="237"/>
      <c r="CS17" s="238"/>
      <c r="FP17" s="79"/>
      <c r="FQ17" s="72"/>
      <c r="FS17" s="72"/>
    </row>
    <row r="18" spans="1:175" s="74" customFormat="1" ht="12.75" x14ac:dyDescent="0.2">
      <c r="A18" s="72"/>
      <c r="CG18" s="69" t="s">
        <v>888</v>
      </c>
      <c r="CI18" s="239"/>
      <c r="CJ18" s="240"/>
      <c r="CK18" s="240"/>
      <c r="CL18" s="240"/>
      <c r="CM18" s="240"/>
      <c r="CN18" s="240"/>
      <c r="CO18" s="240"/>
      <c r="CP18" s="240"/>
      <c r="CQ18" s="240"/>
      <c r="CR18" s="240"/>
      <c r="CS18" s="241"/>
      <c r="FP18" s="79"/>
      <c r="FQ18" s="72"/>
      <c r="FS18" s="72"/>
    </row>
    <row r="19" spans="1:175" s="74" customFormat="1" ht="12.75" x14ac:dyDescent="0.2">
      <c r="A19" s="72"/>
      <c r="CG19" s="69" t="s">
        <v>5</v>
      </c>
      <c r="CI19" s="242">
        <f>VLOOKUP(P20,FJ:FK,2,0)</f>
        <v>8602003290</v>
      </c>
      <c r="CJ19" s="243"/>
      <c r="CK19" s="243"/>
      <c r="CL19" s="243"/>
      <c r="CM19" s="243"/>
      <c r="CN19" s="243"/>
      <c r="CO19" s="243"/>
      <c r="CP19" s="243"/>
      <c r="CQ19" s="243"/>
      <c r="CR19" s="243"/>
      <c r="CS19" s="244"/>
      <c r="FP19" s="79"/>
      <c r="FQ19" s="72"/>
      <c r="FS19" s="72"/>
    </row>
    <row r="20" spans="1:175" s="78" customFormat="1" ht="45" customHeight="1" x14ac:dyDescent="0.2">
      <c r="A20" s="88" t="s">
        <v>11</v>
      </c>
      <c r="P20" s="245" t="s">
        <v>1557</v>
      </c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  <c r="BH20" s="245"/>
      <c r="BI20" s="245"/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CG20" s="89" t="s">
        <v>6</v>
      </c>
      <c r="CI20" s="242">
        <f>VLOOKUP(P20,FJ:FL,3,0)</f>
        <v>860201001</v>
      </c>
      <c r="CJ20" s="243"/>
      <c r="CK20" s="243"/>
      <c r="CL20" s="243"/>
      <c r="CM20" s="243"/>
      <c r="CN20" s="243"/>
      <c r="CO20" s="243"/>
      <c r="CP20" s="243"/>
      <c r="CQ20" s="243"/>
      <c r="CR20" s="243"/>
      <c r="CS20" s="244"/>
      <c r="FP20" s="90"/>
      <c r="FQ20" s="88"/>
      <c r="FS20" s="88"/>
    </row>
    <row r="21" spans="1:175" s="74" customFormat="1" x14ac:dyDescent="0.25">
      <c r="A21" s="72" t="s">
        <v>880</v>
      </c>
      <c r="P21" s="217" t="str">
        <f>VLOOKUP(P20,FJ:FP,6,0)</f>
        <v>АВТОНОМНОЕ</v>
      </c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CG21" s="69"/>
      <c r="CI21" s="242" t="str">
        <f>VLOOKUP(P20,FJ:FP,7,0)</f>
        <v>03</v>
      </c>
      <c r="CJ21" s="243"/>
      <c r="CK21" s="243"/>
      <c r="CL21" s="243"/>
      <c r="CM21" s="243"/>
      <c r="CN21" s="243"/>
      <c r="CO21" s="243"/>
      <c r="CP21" s="243"/>
      <c r="CQ21" s="243"/>
      <c r="CR21" s="243"/>
      <c r="CS21" s="244"/>
      <c r="FP21" s="79"/>
      <c r="FQ21" s="72"/>
      <c r="FS21" s="72"/>
    </row>
    <row r="22" spans="1:175" s="70" customFormat="1" ht="10.5" x14ac:dyDescent="0.2">
      <c r="A22" s="49"/>
      <c r="P22" s="226" t="s">
        <v>911</v>
      </c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50"/>
      <c r="CG22" s="51"/>
      <c r="CI22" s="227" t="str">
        <f>VLOOKUP(P20,FJ:FN,5,0)</f>
        <v>043</v>
      </c>
      <c r="CJ22" s="228"/>
      <c r="CK22" s="228"/>
      <c r="CL22" s="228"/>
      <c r="CM22" s="228"/>
      <c r="CN22" s="228"/>
      <c r="CO22" s="228"/>
      <c r="CP22" s="228"/>
      <c r="CQ22" s="228"/>
      <c r="CR22" s="228"/>
      <c r="CS22" s="229"/>
      <c r="FP22" s="91"/>
      <c r="FQ22" s="49"/>
      <c r="FS22" s="49"/>
    </row>
    <row r="23" spans="1:175" s="74" customFormat="1" ht="12.75" x14ac:dyDescent="0.2">
      <c r="A23" s="72" t="s">
        <v>881</v>
      </c>
      <c r="CG23" s="69"/>
      <c r="CI23" s="230"/>
      <c r="CJ23" s="231"/>
      <c r="CK23" s="231"/>
      <c r="CL23" s="231"/>
      <c r="CM23" s="231"/>
      <c r="CN23" s="231"/>
      <c r="CO23" s="231"/>
      <c r="CP23" s="231"/>
      <c r="CQ23" s="231"/>
      <c r="CR23" s="231"/>
      <c r="CS23" s="232"/>
      <c r="FP23" s="79"/>
      <c r="FQ23" s="72"/>
      <c r="FS23" s="72"/>
    </row>
    <row r="24" spans="1:175" s="74" customFormat="1" ht="12.75" x14ac:dyDescent="0.2">
      <c r="A24" s="72" t="s">
        <v>882</v>
      </c>
      <c r="CG24" s="69"/>
      <c r="CI24" s="230"/>
      <c r="CJ24" s="231"/>
      <c r="CK24" s="231"/>
      <c r="CL24" s="231"/>
      <c r="CM24" s="231"/>
      <c r="CN24" s="231"/>
      <c r="CO24" s="231"/>
      <c r="CP24" s="231"/>
      <c r="CQ24" s="231"/>
      <c r="CR24" s="231"/>
      <c r="CS24" s="232"/>
      <c r="FP24" s="79"/>
      <c r="FQ24" s="72"/>
      <c r="FS24" s="72"/>
    </row>
    <row r="25" spans="1:175" s="74" customFormat="1" x14ac:dyDescent="0.25">
      <c r="A25" s="72" t="s">
        <v>883</v>
      </c>
      <c r="P25" s="217" t="s">
        <v>1558</v>
      </c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CG25" s="69" t="s">
        <v>884</v>
      </c>
      <c r="CI25" s="233"/>
      <c r="CJ25" s="234"/>
      <c r="CK25" s="234"/>
      <c r="CL25" s="234"/>
      <c r="CM25" s="234"/>
      <c r="CN25" s="234"/>
      <c r="CO25" s="234"/>
      <c r="CP25" s="234"/>
      <c r="CQ25" s="234"/>
      <c r="CR25" s="234"/>
      <c r="CS25" s="235"/>
      <c r="FP25" s="79"/>
      <c r="FQ25" s="72"/>
      <c r="FS25" s="72"/>
    </row>
    <row r="26" spans="1:175" s="74" customFormat="1" ht="12.75" x14ac:dyDescent="0.2">
      <c r="A26" s="72" t="s">
        <v>885</v>
      </c>
      <c r="CI26" s="227">
        <f>VLOOKUP(P20,FJ:FM,4,0)</f>
        <v>71876000001</v>
      </c>
      <c r="CJ26" s="228"/>
      <c r="CK26" s="228"/>
      <c r="CL26" s="228"/>
      <c r="CM26" s="228"/>
      <c r="CN26" s="228"/>
      <c r="CO26" s="228"/>
      <c r="CP26" s="228"/>
      <c r="CQ26" s="228"/>
      <c r="CR26" s="228"/>
      <c r="CS26" s="229"/>
      <c r="FP26" s="79"/>
      <c r="FQ26" s="72"/>
      <c r="FS26" s="72"/>
    </row>
    <row r="27" spans="1:175" s="74" customFormat="1" x14ac:dyDescent="0.25">
      <c r="A27" s="72" t="s">
        <v>886</v>
      </c>
      <c r="P27" s="217" t="s">
        <v>1162</v>
      </c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CG27" s="69" t="s">
        <v>8</v>
      </c>
      <c r="CI27" s="233"/>
      <c r="CJ27" s="234"/>
      <c r="CK27" s="234"/>
      <c r="CL27" s="234"/>
      <c r="CM27" s="234"/>
      <c r="CN27" s="234"/>
      <c r="CO27" s="234"/>
      <c r="CP27" s="234"/>
      <c r="CQ27" s="234"/>
      <c r="CR27" s="234"/>
      <c r="CS27" s="235"/>
      <c r="FP27" s="79"/>
      <c r="FQ27" s="72"/>
      <c r="FS27" s="72"/>
    </row>
    <row r="28" spans="1:175" s="74" customFormat="1" ht="13.5" thickBot="1" x14ac:dyDescent="0.25">
      <c r="A28" s="72" t="s">
        <v>15</v>
      </c>
      <c r="CG28" s="69"/>
      <c r="CI28" s="248"/>
      <c r="CJ28" s="249"/>
      <c r="CK28" s="249"/>
      <c r="CL28" s="249"/>
      <c r="CM28" s="249"/>
      <c r="CN28" s="249"/>
      <c r="CO28" s="249"/>
      <c r="CP28" s="249"/>
      <c r="CQ28" s="249"/>
      <c r="CR28" s="249"/>
      <c r="CS28" s="250"/>
      <c r="FP28" s="79"/>
      <c r="FQ28" s="72"/>
      <c r="FS28" s="72"/>
    </row>
    <row r="29" spans="1:175" s="74" customFormat="1" ht="12.75" x14ac:dyDescent="0.2">
      <c r="CG29" s="69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FP29" s="79"/>
      <c r="FQ29" s="72"/>
      <c r="FS29" s="72"/>
    </row>
    <row r="30" spans="1:175" s="74" customFormat="1" ht="12.75" x14ac:dyDescent="0.2">
      <c r="CG30" s="69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FP30" s="79"/>
      <c r="FQ30" s="72"/>
      <c r="FS30" s="72"/>
    </row>
    <row r="31" spans="1:175" s="93" customFormat="1" ht="14.25" x14ac:dyDescent="0.2">
      <c r="A31" s="92" t="s">
        <v>889</v>
      </c>
      <c r="CG31" s="94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6" t="s">
        <v>1163</v>
      </c>
      <c r="FP31" s="97"/>
      <c r="FQ31" s="92"/>
      <c r="FS31" s="92"/>
    </row>
    <row r="32" spans="1:175" s="56" customFormat="1" ht="6.75" x14ac:dyDescent="0.15">
      <c r="A32" s="55"/>
      <c r="CG32" s="57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FP32" s="98"/>
      <c r="FQ32" s="55"/>
      <c r="FS32" s="55"/>
    </row>
    <row r="33" spans="1:175" s="74" customFormat="1" x14ac:dyDescent="0.2">
      <c r="A33" s="246">
        <f t="shared" ref="A33:A35" si="0">IFERROR(IF(C33&gt;"знач",ROW()-32,""),"")</f>
        <v>1</v>
      </c>
      <c r="B33" s="246"/>
      <c r="C33" s="247" t="str">
        <f>IFERROR(VLOOKUP(CT33,$CY$33:$CZ$35,2,0),"")</f>
        <v>Сведения о поступлениях и выплатах учреждения</v>
      </c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/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  <c r="CQ33" s="247"/>
      <c r="CR33" s="247"/>
      <c r="CS33" s="247"/>
      <c r="CT33" s="99" t="s">
        <v>1322</v>
      </c>
      <c r="CY33" s="88" t="s">
        <v>1322</v>
      </c>
      <c r="CZ33" s="100" t="s">
        <v>913</v>
      </c>
      <c r="FP33" s="79"/>
      <c r="FQ33" s="72"/>
      <c r="FS33" s="72"/>
    </row>
    <row r="34" spans="1:175" s="74" customFormat="1" x14ac:dyDescent="0.2">
      <c r="A34" s="246">
        <f t="shared" si="0"/>
        <v>2</v>
      </c>
      <c r="B34" s="246"/>
      <c r="C34" s="247" t="str">
        <f>IFERROR(VLOOKUP(CT34,$CY$33:$CZ$35,2,0),"")</f>
        <v>Сведения о кредиторской задолженности и обязательствах учреждения</v>
      </c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G34" s="247"/>
      <c r="BH34" s="247"/>
      <c r="BI34" s="247"/>
      <c r="BJ34" s="247"/>
      <c r="BK34" s="247"/>
      <c r="BL34" s="247"/>
      <c r="BM34" s="247"/>
      <c r="BN34" s="247"/>
      <c r="BO34" s="247"/>
      <c r="BP34" s="247"/>
      <c r="BQ34" s="247"/>
      <c r="BR34" s="247"/>
      <c r="BS34" s="247"/>
      <c r="BT34" s="247"/>
      <c r="BU34" s="247"/>
      <c r="BV34" s="247"/>
      <c r="BW34" s="247"/>
      <c r="BX34" s="247"/>
      <c r="BY34" s="247"/>
      <c r="BZ34" s="247"/>
      <c r="CA34" s="247"/>
      <c r="CB34" s="247"/>
      <c r="CC34" s="247"/>
      <c r="CD34" s="247"/>
      <c r="CE34" s="247"/>
      <c r="CF34" s="247"/>
      <c r="CG34" s="247"/>
      <c r="CH34" s="247"/>
      <c r="CI34" s="247"/>
      <c r="CJ34" s="247"/>
      <c r="CK34" s="247"/>
      <c r="CL34" s="247"/>
      <c r="CM34" s="247"/>
      <c r="CN34" s="247"/>
      <c r="CO34" s="247"/>
      <c r="CP34" s="247"/>
      <c r="CQ34" s="247"/>
      <c r="CR34" s="247"/>
      <c r="CS34" s="247"/>
      <c r="CT34" s="197" t="s">
        <v>1556</v>
      </c>
      <c r="CY34" s="72" t="s">
        <v>1556</v>
      </c>
      <c r="CZ34" s="100" t="str">
        <f>Лист8!A1</f>
        <v>Сведения о кредиторской задолженности и обязательствах учреждения</v>
      </c>
      <c r="FP34" s="79"/>
      <c r="FQ34" s="72"/>
      <c r="FS34" s="72"/>
    </row>
    <row r="35" spans="1:175" s="74" customFormat="1" x14ac:dyDescent="0.2">
      <c r="A35" s="246">
        <f t="shared" si="0"/>
        <v>3</v>
      </c>
      <c r="B35" s="246"/>
      <c r="C35" s="247" t="str">
        <f>IFERROR(VLOOKUP(CT35,$CY$33:$CZ$35,2,0),"")</f>
        <v>Сведения о численности сотрудников и оплате труда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  <c r="BN35" s="247"/>
      <c r="BO35" s="247"/>
      <c r="BP35" s="247"/>
      <c r="BQ35" s="247"/>
      <c r="BR35" s="247"/>
      <c r="BS35" s="247"/>
      <c r="BT35" s="247"/>
      <c r="BU35" s="247"/>
      <c r="BV35" s="247"/>
      <c r="BW35" s="247"/>
      <c r="BX35" s="247"/>
      <c r="BY35" s="247"/>
      <c r="BZ35" s="247"/>
      <c r="CA35" s="247"/>
      <c r="CB35" s="247"/>
      <c r="CC35" s="247"/>
      <c r="CD35" s="247"/>
      <c r="CE35" s="247"/>
      <c r="CF35" s="247"/>
      <c r="CG35" s="247"/>
      <c r="CH35" s="247"/>
      <c r="CI35" s="247"/>
      <c r="CJ35" s="247"/>
      <c r="CK35" s="247"/>
      <c r="CL35" s="247"/>
      <c r="CM35" s="247"/>
      <c r="CN35" s="247"/>
      <c r="CO35" s="247"/>
      <c r="CP35" s="247"/>
      <c r="CQ35" s="247"/>
      <c r="CR35" s="247"/>
      <c r="CS35" s="247"/>
      <c r="CT35" s="197" t="s">
        <v>1324</v>
      </c>
      <c r="CY35" s="72" t="s">
        <v>1324</v>
      </c>
      <c r="CZ35" s="100" t="s">
        <v>92</v>
      </c>
      <c r="FP35" s="79"/>
      <c r="FQ35" s="72"/>
      <c r="FS35" s="72"/>
    </row>
    <row r="36" spans="1:175" s="74" customFormat="1" ht="15" customHeight="1" x14ac:dyDescent="0.2">
      <c r="A36" s="73"/>
      <c r="B36" s="73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2"/>
      <c r="CY36" s="72"/>
      <c r="CZ36" s="100"/>
      <c r="FP36" s="79"/>
      <c r="FQ36" s="72"/>
      <c r="FS36" s="72"/>
    </row>
    <row r="37" spans="1:175" s="71" customFormat="1" ht="12.75" customHeight="1" x14ac:dyDescent="0.2">
      <c r="A37" s="52" t="s">
        <v>890</v>
      </c>
      <c r="CG37" s="53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103"/>
      <c r="CY37" s="72"/>
      <c r="CZ37" s="100"/>
      <c r="FP37" s="104"/>
      <c r="FQ37" s="52"/>
      <c r="FS37" s="52"/>
    </row>
    <row r="38" spans="1:175" s="56" customFormat="1" ht="12.75" customHeight="1" x14ac:dyDescent="0.2">
      <c r="A38" s="55"/>
      <c r="CG38" s="57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105"/>
      <c r="CY38" s="52"/>
      <c r="CZ38" s="71"/>
      <c r="FP38" s="98"/>
      <c r="FQ38" s="55"/>
      <c r="FS38" s="55"/>
    </row>
    <row r="39" spans="1:175" s="74" customFormat="1" x14ac:dyDescent="0.2">
      <c r="A39" s="246">
        <v>1</v>
      </c>
      <c r="B39" s="246"/>
      <c r="C39" s="251" t="str">
        <f>CZ39</f>
        <v>Сведения о недвижимом имуществе, за исключением земельных участков, закрепленном на праве оперативного управления</v>
      </c>
      <c r="D39" s="251"/>
      <c r="E39" s="251"/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197" t="s">
        <v>1323</v>
      </c>
      <c r="CY39" s="72" t="s">
        <v>1323</v>
      </c>
      <c r="CZ39" s="100" t="s">
        <v>1167</v>
      </c>
      <c r="FP39" s="79"/>
      <c r="FQ39" s="72"/>
      <c r="FS39" s="72"/>
    </row>
    <row r="40" spans="1:175" s="74" customFormat="1" ht="15" customHeight="1" x14ac:dyDescent="0.2">
      <c r="A40" s="246">
        <v>2</v>
      </c>
      <c r="B40" s="246"/>
      <c r="C40" s="251" t="str">
        <f>CZ40</f>
        <v>Сведения об особо ценном движимом имуществе (за исключением транспортных средств)</v>
      </c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197" t="s">
        <v>1325</v>
      </c>
      <c r="CY40" s="72" t="s">
        <v>1325</v>
      </c>
      <c r="CZ40" s="106" t="s">
        <v>549</v>
      </c>
      <c r="FP40" s="79"/>
      <c r="FQ40" s="72"/>
      <c r="FS40" s="72"/>
    </row>
    <row r="41" spans="1:175" s="74" customFormat="1" ht="12.75" x14ac:dyDescent="0.2">
      <c r="A41" s="72"/>
      <c r="CG41" s="69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99"/>
      <c r="CY41" s="78"/>
      <c r="CZ41" s="100"/>
      <c r="FP41" s="79"/>
      <c r="FQ41" s="72"/>
      <c r="FS41" s="72"/>
    </row>
    <row r="42" spans="1:175" s="74" customFormat="1" ht="17.45" customHeight="1" x14ac:dyDescent="0.2">
      <c r="A42" s="107" t="s">
        <v>1168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108"/>
      <c r="CY42" s="72"/>
      <c r="CZ42" s="106"/>
      <c r="FP42" s="79"/>
      <c r="FQ42" s="72"/>
      <c r="FS42" s="72"/>
    </row>
    <row r="43" spans="1:175" s="74" customFormat="1" ht="14.25" x14ac:dyDescent="0.2">
      <c r="A43" s="107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108"/>
      <c r="CY43" s="72"/>
      <c r="CZ43" s="106"/>
      <c r="FP43" s="79"/>
      <c r="FQ43" s="72"/>
      <c r="FS43" s="72"/>
    </row>
    <row r="44" spans="1:175" s="195" customFormat="1" ht="30" customHeight="1" x14ac:dyDescent="0.2">
      <c r="A44" s="246">
        <v>1</v>
      </c>
      <c r="B44" s="246"/>
      <c r="C44" s="251" t="s">
        <v>1164</v>
      </c>
      <c r="D44" s="251"/>
      <c r="E44" s="251"/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108"/>
      <c r="CY44" s="196"/>
      <c r="CZ44" s="106"/>
      <c r="FP44" s="104"/>
      <c r="FQ44" s="52"/>
      <c r="FS44" s="52"/>
    </row>
    <row r="45" spans="1:175" s="71" customFormat="1" ht="30" customHeight="1" x14ac:dyDescent="0.2">
      <c r="A45" s="246">
        <v>2</v>
      </c>
      <c r="B45" s="246"/>
      <c r="C45" s="251" t="s">
        <v>1165</v>
      </c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108"/>
      <c r="CY45" s="72"/>
      <c r="CZ45" s="106"/>
      <c r="FP45" s="104"/>
      <c r="FQ45" s="52"/>
      <c r="FS45" s="52"/>
    </row>
    <row r="46" spans="1:175" s="56" customFormat="1" x14ac:dyDescent="0.2">
      <c r="A46" s="246">
        <v>3</v>
      </c>
      <c r="B46" s="246"/>
      <c r="C46" s="251" t="s">
        <v>1166</v>
      </c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108"/>
      <c r="CY46" s="72"/>
      <c r="CZ46" s="106"/>
      <c r="FP46" s="98"/>
      <c r="FQ46" s="55"/>
      <c r="FS46" s="55"/>
    </row>
    <row r="47" spans="1:175" s="74" customFormat="1" ht="15" customHeight="1" x14ac:dyDescent="0.2">
      <c r="A47" s="246">
        <v>4</v>
      </c>
      <c r="B47" s="246"/>
      <c r="C47" s="251" t="s">
        <v>359</v>
      </c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108"/>
      <c r="FP47" s="79"/>
      <c r="FQ47" s="72"/>
      <c r="FS47" s="72"/>
    </row>
    <row r="48" spans="1:175" s="74" customFormat="1" ht="15" customHeight="1" x14ac:dyDescent="0.2">
      <c r="A48" s="246">
        <v>5</v>
      </c>
      <c r="B48" s="246"/>
      <c r="C48" s="251" t="s">
        <v>495</v>
      </c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108"/>
      <c r="CY48" s="70"/>
      <c r="CZ48" s="70"/>
      <c r="FP48" s="79"/>
      <c r="FQ48" s="72"/>
      <c r="FS48" s="72"/>
    </row>
    <row r="49" spans="1:175" s="74" customFormat="1" ht="20.25" customHeight="1" x14ac:dyDescent="0.2">
      <c r="A49" s="246">
        <v>6</v>
      </c>
      <c r="B49" s="246"/>
      <c r="C49" s="252" t="s">
        <v>541</v>
      </c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2"/>
      <c r="BL49" s="252"/>
      <c r="BM49" s="252"/>
      <c r="BN49" s="252"/>
      <c r="BO49" s="252"/>
      <c r="BP49" s="252"/>
      <c r="BQ49" s="252"/>
      <c r="BR49" s="252"/>
      <c r="BS49" s="252"/>
      <c r="BT49" s="252"/>
      <c r="BU49" s="252"/>
      <c r="BV49" s="252"/>
      <c r="BW49" s="252"/>
      <c r="BX49" s="252"/>
      <c r="BY49" s="252"/>
      <c r="BZ49" s="252"/>
      <c r="CA49" s="252"/>
      <c r="CB49" s="252"/>
      <c r="CC49" s="252"/>
      <c r="CD49" s="252"/>
      <c r="CE49" s="252"/>
      <c r="CF49" s="252"/>
      <c r="CG49" s="252"/>
      <c r="CH49" s="252"/>
      <c r="CI49" s="252"/>
      <c r="CJ49" s="252"/>
      <c r="CK49" s="252"/>
      <c r="CL49" s="252"/>
      <c r="CM49" s="252"/>
      <c r="CN49" s="252"/>
      <c r="CO49" s="252"/>
      <c r="CP49" s="252"/>
      <c r="CQ49" s="252"/>
      <c r="CR49" s="252"/>
      <c r="CS49" s="252"/>
      <c r="CT49" s="108"/>
      <c r="FP49" s="79"/>
      <c r="FQ49" s="72"/>
      <c r="FS49" s="72"/>
    </row>
    <row r="50" spans="1:175" s="74" customFormat="1" x14ac:dyDescent="0.2">
      <c r="A50" s="246">
        <v>7</v>
      </c>
      <c r="B50" s="246"/>
      <c r="C50" s="251" t="s">
        <v>899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108"/>
      <c r="FP50" s="79"/>
      <c r="FQ50" s="72"/>
      <c r="FS50" s="72"/>
    </row>
    <row r="51" spans="1:175" s="200" customFormat="1" x14ac:dyDescent="0.2">
      <c r="A51" s="246">
        <v>8</v>
      </c>
      <c r="B51" s="246"/>
      <c r="C51" s="251" t="s">
        <v>1559</v>
      </c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108"/>
      <c r="FP51" s="201"/>
      <c r="FQ51" s="199"/>
      <c r="FS51" s="199"/>
    </row>
    <row r="52" spans="1:175" s="200" customFormat="1" x14ac:dyDescent="0.2">
      <c r="A52" s="246">
        <v>9</v>
      </c>
      <c r="B52" s="246"/>
      <c r="C52" s="251" t="s">
        <v>438</v>
      </c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108"/>
      <c r="FP52" s="201"/>
      <c r="FQ52" s="199"/>
      <c r="FS52" s="199"/>
    </row>
    <row r="53" spans="1:175" s="200" customFormat="1" x14ac:dyDescent="0.2">
      <c r="A53" s="246">
        <v>10</v>
      </c>
      <c r="B53" s="246"/>
      <c r="C53" s="251" t="s">
        <v>1560</v>
      </c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108"/>
      <c r="FP53" s="201"/>
      <c r="FQ53" s="199"/>
      <c r="FS53" s="199"/>
    </row>
    <row r="54" spans="1:175" s="203" customFormat="1" ht="30.75" customHeight="1" x14ac:dyDescent="0.2">
      <c r="A54" s="253">
        <v>11</v>
      </c>
      <c r="B54" s="253"/>
      <c r="C54" s="254" t="s">
        <v>1567</v>
      </c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08"/>
      <c r="FP54" s="204"/>
      <c r="FQ54" s="202"/>
      <c r="FS54" s="202"/>
    </row>
    <row r="55" spans="1:175" x14ac:dyDescent="0.25">
      <c r="A55" s="52" t="s">
        <v>891</v>
      </c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53"/>
      <c r="CH55" s="71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78"/>
      <c r="CY55" s="74"/>
      <c r="CZ55" s="100"/>
    </row>
    <row r="56" spans="1:175" s="74" customFormat="1" ht="12.75" x14ac:dyDescent="0.2">
      <c r="A56" s="55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7"/>
      <c r="CH56" s="56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FP56" s="79"/>
      <c r="FQ56" s="72"/>
      <c r="FS56" s="72"/>
    </row>
    <row r="57" spans="1:175" s="74" customFormat="1" ht="12.75" x14ac:dyDescent="0.2">
      <c r="A57" s="72"/>
      <c r="CG57" s="69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FP57" s="79"/>
      <c r="FQ57" s="72"/>
      <c r="FS57" s="72"/>
    </row>
    <row r="58" spans="1:175" s="74" customFormat="1" ht="12.75" x14ac:dyDescent="0.2">
      <c r="A58" s="72"/>
      <c r="CG58" s="69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FP58" s="79"/>
      <c r="FQ58" s="72"/>
      <c r="FS58" s="72"/>
    </row>
    <row r="59" spans="1:175" s="74" customFormat="1" ht="12.75" x14ac:dyDescent="0.2">
      <c r="A59" s="72" t="s">
        <v>45</v>
      </c>
      <c r="CG59" s="69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FP59" s="79"/>
      <c r="FQ59" s="72"/>
      <c r="FS59" s="72"/>
    </row>
    <row r="60" spans="1:175" s="74" customFormat="1" x14ac:dyDescent="0.25">
      <c r="A60" s="72" t="s">
        <v>86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FP60" s="79"/>
      <c r="FQ60" s="72"/>
      <c r="FS60" s="72"/>
    </row>
    <row r="61" spans="1:175" s="74" customFormat="1" x14ac:dyDescent="0.25">
      <c r="A61" s="72" t="s">
        <v>85</v>
      </c>
      <c r="O61" s="217" t="s">
        <v>1169</v>
      </c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1"/>
      <c r="AW61" s="1"/>
      <c r="AX61" s="1"/>
      <c r="AY61" s="1"/>
      <c r="AZ61" s="1"/>
      <c r="BA61" s="1"/>
      <c r="BB61" s="217" t="str">
        <f>VLOOKUP(P20,FJ:FQ,8,0)</f>
        <v>С.П. Гончарова</v>
      </c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FJ61" s="109" t="s">
        <v>1170</v>
      </c>
      <c r="FK61" s="109" t="s">
        <v>5</v>
      </c>
      <c r="FL61" s="109" t="s">
        <v>6</v>
      </c>
      <c r="FM61" s="109" t="s">
        <v>378</v>
      </c>
      <c r="FN61" s="109" t="s">
        <v>1171</v>
      </c>
      <c r="FO61" s="74" t="s">
        <v>25</v>
      </c>
      <c r="FP61" s="79"/>
      <c r="FQ61" s="72"/>
      <c r="FS61" s="72"/>
    </row>
    <row r="62" spans="1:175" s="74" customFormat="1" x14ac:dyDescent="0.2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257" t="s">
        <v>46</v>
      </c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  <c r="AP62" s="257"/>
      <c r="AQ62" s="257"/>
      <c r="AR62" s="257"/>
      <c r="AS62" s="257"/>
      <c r="AT62" s="257"/>
      <c r="AU62" s="257"/>
      <c r="AV62" s="70"/>
      <c r="AW62" s="70"/>
      <c r="AX62" s="70"/>
      <c r="AY62" s="70"/>
      <c r="AZ62" s="70"/>
      <c r="BA62" s="70"/>
      <c r="BB62" s="257" t="s">
        <v>48</v>
      </c>
      <c r="BC62" s="257"/>
      <c r="BD62" s="257"/>
      <c r="BE62" s="257"/>
      <c r="BF62" s="257"/>
      <c r="BG62" s="257"/>
      <c r="BH62" s="257"/>
      <c r="BI62" s="257"/>
      <c r="BJ62" s="257"/>
      <c r="BK62" s="257"/>
      <c r="BL62" s="257"/>
      <c r="BM62" s="257"/>
      <c r="BN62" s="257"/>
      <c r="BO62" s="257"/>
      <c r="BP62" s="257"/>
      <c r="BQ62" s="257"/>
      <c r="BR62" s="257"/>
      <c r="BS62" s="257"/>
      <c r="BT62" s="257"/>
      <c r="BU62" s="257"/>
      <c r="BV62" s="257"/>
      <c r="BW62" s="257"/>
      <c r="BX62" s="257"/>
      <c r="BY62" s="257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70"/>
      <c r="CL62" s="70"/>
      <c r="CM62" s="70"/>
      <c r="CN62" s="70"/>
      <c r="CO62" s="70"/>
      <c r="CP62" s="70"/>
      <c r="CQ62" s="70"/>
      <c r="CR62" s="70"/>
      <c r="CS62" s="70"/>
      <c r="FJ62" s="109" t="s">
        <v>1172</v>
      </c>
      <c r="FK62" s="109">
        <v>8602002031</v>
      </c>
      <c r="FL62" s="109">
        <v>860201001</v>
      </c>
      <c r="FM62" s="109">
        <v>71876000001</v>
      </c>
      <c r="FN62" s="110" t="s">
        <v>1173</v>
      </c>
      <c r="FO62" s="74" t="s">
        <v>1174</v>
      </c>
      <c r="FP62" s="79" t="s">
        <v>1175</v>
      </c>
      <c r="FQ62" s="4" t="s">
        <v>1176</v>
      </c>
      <c r="FR62" s="74" t="s">
        <v>1177</v>
      </c>
      <c r="FS62" s="72" t="s">
        <v>1178</v>
      </c>
    </row>
    <row r="63" spans="1:175" s="74" customFormat="1" x14ac:dyDescent="0.25">
      <c r="FJ63" s="109" t="s">
        <v>1179</v>
      </c>
      <c r="FK63" s="109">
        <v>8602015898</v>
      </c>
      <c r="FL63" s="109">
        <v>860201001</v>
      </c>
      <c r="FM63" s="109">
        <v>71876000001</v>
      </c>
      <c r="FN63" s="110" t="s">
        <v>1173</v>
      </c>
      <c r="FO63" s="74" t="s">
        <v>1174</v>
      </c>
      <c r="FP63" s="79" t="s">
        <v>1175</v>
      </c>
      <c r="FQ63" s="4" t="s">
        <v>1180</v>
      </c>
      <c r="FR63" s="74">
        <v>74301252</v>
      </c>
      <c r="FS63" s="72" t="s">
        <v>1181</v>
      </c>
    </row>
    <row r="64" spans="1:175" s="74" customFormat="1" hidden="1" x14ac:dyDescent="0.25">
      <c r="A64" s="72" t="s">
        <v>49</v>
      </c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FJ64" s="109" t="s">
        <v>1182</v>
      </c>
      <c r="FK64" s="109">
        <v>8602002497</v>
      </c>
      <c r="FL64" s="109">
        <v>860201001</v>
      </c>
      <c r="FM64" s="109">
        <v>71876000001</v>
      </c>
      <c r="FN64" s="110" t="s">
        <v>1173</v>
      </c>
      <c r="FO64" s="74" t="s">
        <v>1174</v>
      </c>
      <c r="FP64" s="79" t="s">
        <v>1175</v>
      </c>
      <c r="FQ64" s="4" t="s">
        <v>1183</v>
      </c>
      <c r="FR64" s="74" t="s">
        <v>1184</v>
      </c>
      <c r="FS64" s="72" t="s">
        <v>1185</v>
      </c>
    </row>
    <row r="65" spans="1:175" s="74" customFormat="1" hidden="1" x14ac:dyDescent="0.2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257" t="s">
        <v>46</v>
      </c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  <c r="AP65" s="257"/>
      <c r="AQ65" s="257"/>
      <c r="AR65" s="257"/>
      <c r="AS65" s="257"/>
      <c r="AT65" s="257"/>
      <c r="AU65" s="257"/>
      <c r="AV65" s="70"/>
      <c r="AW65" s="70"/>
      <c r="AX65" s="70"/>
      <c r="AY65" s="70"/>
      <c r="AZ65" s="70"/>
      <c r="BA65" s="70"/>
      <c r="BB65" s="257" t="s">
        <v>169</v>
      </c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U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70"/>
      <c r="CL65" s="70"/>
      <c r="CM65" s="70"/>
      <c r="CN65" s="70"/>
      <c r="CO65" s="70"/>
      <c r="CP65" s="70"/>
      <c r="CQ65" s="70"/>
      <c r="CR65" s="70"/>
      <c r="CS65" s="70"/>
      <c r="FJ65" s="109" t="s">
        <v>1186</v>
      </c>
      <c r="FK65" s="109">
        <v>8602001091</v>
      </c>
      <c r="FL65" s="109">
        <v>860201001</v>
      </c>
      <c r="FM65" s="109">
        <v>71876000001</v>
      </c>
      <c r="FN65" s="110" t="s">
        <v>1173</v>
      </c>
      <c r="FO65" s="74" t="s">
        <v>1174</v>
      </c>
      <c r="FP65" s="79" t="s">
        <v>1175</v>
      </c>
      <c r="FQ65" s="4" t="s">
        <v>1187</v>
      </c>
      <c r="FR65" s="74" t="s">
        <v>1188</v>
      </c>
      <c r="FS65" s="72" t="s">
        <v>1189</v>
      </c>
    </row>
    <row r="66" spans="1:175" s="74" customFormat="1" x14ac:dyDescent="0.25">
      <c r="FJ66" s="109" t="s">
        <v>1557</v>
      </c>
      <c r="FK66" s="109">
        <v>8602003290</v>
      </c>
      <c r="FL66" s="109">
        <v>860201001</v>
      </c>
      <c r="FM66" s="109">
        <v>71876000001</v>
      </c>
      <c r="FN66" s="110" t="s">
        <v>1173</v>
      </c>
      <c r="FO66" s="74" t="s">
        <v>1174</v>
      </c>
      <c r="FP66" s="79" t="s">
        <v>1175</v>
      </c>
      <c r="FQ66" s="4" t="s">
        <v>1190</v>
      </c>
      <c r="FR66" s="74" t="s">
        <v>1191</v>
      </c>
      <c r="FS66" s="72" t="s">
        <v>1192</v>
      </c>
    </row>
    <row r="67" spans="1:175" s="74" customFormat="1" x14ac:dyDescent="0.25">
      <c r="A67" s="69" t="s">
        <v>51</v>
      </c>
      <c r="B67" s="255" t="s">
        <v>1315</v>
      </c>
      <c r="C67" s="255"/>
      <c r="D67" s="255"/>
      <c r="E67" s="72" t="s">
        <v>52</v>
      </c>
      <c r="G67" s="255" t="s">
        <v>1193</v>
      </c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6">
        <v>20</v>
      </c>
      <c r="S67" s="256"/>
      <c r="T67" s="256"/>
      <c r="U67" s="255" t="s">
        <v>1316</v>
      </c>
      <c r="V67" s="255"/>
      <c r="W67" s="255"/>
      <c r="X67" s="72" t="s">
        <v>10</v>
      </c>
      <c r="FJ67" s="109" t="s">
        <v>1194</v>
      </c>
      <c r="FK67" s="109">
        <v>8602001743</v>
      </c>
      <c r="FL67" s="109">
        <v>860201001</v>
      </c>
      <c r="FM67" s="109">
        <v>71876000001</v>
      </c>
      <c r="FN67" s="110" t="s">
        <v>1173</v>
      </c>
      <c r="FO67" s="74" t="s">
        <v>1195</v>
      </c>
      <c r="FP67" s="79" t="s">
        <v>1196</v>
      </c>
      <c r="FQ67" s="4" t="s">
        <v>1197</v>
      </c>
      <c r="FR67" s="74">
        <v>74304045</v>
      </c>
      <c r="FS67" s="72" t="s">
        <v>1198</v>
      </c>
    </row>
    <row r="68" spans="1:175" s="74" customFormat="1" x14ac:dyDescent="0.25">
      <c r="FJ68" s="109" t="s">
        <v>1199</v>
      </c>
      <c r="FK68" s="109">
        <v>8602001976</v>
      </c>
      <c r="FL68" s="109">
        <v>860201001</v>
      </c>
      <c r="FM68" s="109">
        <v>71876000001</v>
      </c>
      <c r="FN68" s="110" t="s">
        <v>1173</v>
      </c>
      <c r="FO68" s="74" t="s">
        <v>1195</v>
      </c>
      <c r="FP68" s="79" t="s">
        <v>1196</v>
      </c>
      <c r="FQ68" s="4" t="s">
        <v>1200</v>
      </c>
      <c r="FR68" s="74">
        <v>74304072</v>
      </c>
      <c r="FS68" s="72" t="s">
        <v>1201</v>
      </c>
    </row>
    <row r="69" spans="1:175" s="74" customFormat="1" x14ac:dyDescent="0.25">
      <c r="FJ69" s="109" t="s">
        <v>1202</v>
      </c>
      <c r="FK69" s="109">
        <v>8602002024</v>
      </c>
      <c r="FL69" s="109">
        <v>860201001</v>
      </c>
      <c r="FM69" s="109">
        <v>71876000001</v>
      </c>
      <c r="FN69" s="110" t="s">
        <v>1173</v>
      </c>
      <c r="FO69" s="74" t="s">
        <v>1195</v>
      </c>
      <c r="FP69" s="79" t="s">
        <v>1196</v>
      </c>
      <c r="FQ69" s="4" t="s">
        <v>1203</v>
      </c>
      <c r="FR69" s="74">
        <v>74304027</v>
      </c>
      <c r="FS69" s="72" t="s">
        <v>1204</v>
      </c>
    </row>
    <row r="70" spans="1:175" s="74" customFormat="1" x14ac:dyDescent="0.25">
      <c r="FJ70" s="109" t="s">
        <v>1205</v>
      </c>
      <c r="FK70" s="109">
        <v>8602200040</v>
      </c>
      <c r="FL70" s="109">
        <v>860201001</v>
      </c>
      <c r="FM70" s="109">
        <v>71876000001</v>
      </c>
      <c r="FN70" s="110" t="s">
        <v>1173</v>
      </c>
      <c r="FO70" s="74" t="s">
        <v>1195</v>
      </c>
      <c r="FP70" s="79" t="s">
        <v>1196</v>
      </c>
      <c r="FQ70" s="4" t="s">
        <v>1206</v>
      </c>
      <c r="FR70" s="74">
        <v>74304329</v>
      </c>
      <c r="FS70" s="72" t="s">
        <v>1207</v>
      </c>
    </row>
    <row r="71" spans="1:175" s="74" customFormat="1" x14ac:dyDescent="0.25">
      <c r="FJ71" s="109" t="s">
        <v>1208</v>
      </c>
      <c r="FK71" s="109">
        <v>8602000468</v>
      </c>
      <c r="FL71" s="109">
        <v>860201001</v>
      </c>
      <c r="FM71" s="109">
        <v>71876000001</v>
      </c>
      <c r="FN71" s="110" t="s">
        <v>1173</v>
      </c>
      <c r="FO71" s="74" t="s">
        <v>1195</v>
      </c>
      <c r="FP71" s="79" t="s">
        <v>1196</v>
      </c>
      <c r="FQ71" s="4" t="s">
        <v>1209</v>
      </c>
      <c r="FR71" s="74">
        <v>74304056</v>
      </c>
      <c r="FS71" s="72" t="s">
        <v>1210</v>
      </c>
    </row>
    <row r="72" spans="1:175" s="74" customFormat="1" x14ac:dyDescent="0.25">
      <c r="FJ72" s="109" t="s">
        <v>1211</v>
      </c>
      <c r="FK72" s="109">
        <v>8602002352</v>
      </c>
      <c r="FL72" s="109">
        <v>860201001</v>
      </c>
      <c r="FM72" s="109">
        <v>71876000001</v>
      </c>
      <c r="FN72" s="110" t="s">
        <v>1173</v>
      </c>
      <c r="FO72" s="74" t="s">
        <v>1195</v>
      </c>
      <c r="FP72" s="79" t="s">
        <v>1196</v>
      </c>
      <c r="FQ72" s="4" t="s">
        <v>1212</v>
      </c>
      <c r="FR72" s="74">
        <v>74304065</v>
      </c>
      <c r="FS72" s="72" t="s">
        <v>1213</v>
      </c>
    </row>
    <row r="73" spans="1:175" s="74" customFormat="1" x14ac:dyDescent="0.25">
      <c r="FJ73" s="109" t="s">
        <v>1214</v>
      </c>
      <c r="FK73" s="109">
        <v>8602002225</v>
      </c>
      <c r="FL73" s="109">
        <v>860201001</v>
      </c>
      <c r="FM73" s="109">
        <v>71876000001</v>
      </c>
      <c r="FN73" s="110" t="s">
        <v>1173</v>
      </c>
      <c r="FO73" s="74" t="s">
        <v>1195</v>
      </c>
      <c r="FP73" s="79" t="s">
        <v>1196</v>
      </c>
      <c r="FQ73" s="4" t="s">
        <v>1215</v>
      </c>
      <c r="FR73" s="74">
        <v>74304060</v>
      </c>
      <c r="FS73" s="72" t="s">
        <v>1216</v>
      </c>
    </row>
    <row r="74" spans="1:175" s="74" customFormat="1" x14ac:dyDescent="0.25">
      <c r="FJ74" s="109" t="s">
        <v>1217</v>
      </c>
      <c r="FK74" s="109">
        <v>8602002183</v>
      </c>
      <c r="FL74" s="109">
        <v>860201001</v>
      </c>
      <c r="FM74" s="109">
        <v>71876000001</v>
      </c>
      <c r="FN74" s="110" t="s">
        <v>1173</v>
      </c>
      <c r="FO74" s="74" t="s">
        <v>1195</v>
      </c>
      <c r="FP74" s="79" t="s">
        <v>1196</v>
      </c>
      <c r="FQ74" s="4" t="s">
        <v>1218</v>
      </c>
      <c r="FR74" s="74">
        <v>74304067</v>
      </c>
      <c r="FS74" s="72" t="s">
        <v>1219</v>
      </c>
    </row>
    <row r="75" spans="1:175" s="74" customFormat="1" x14ac:dyDescent="0.25">
      <c r="FJ75" s="109" t="s">
        <v>1161</v>
      </c>
      <c r="FK75" s="109">
        <v>8602002730</v>
      </c>
      <c r="FL75" s="109">
        <v>860201001</v>
      </c>
      <c r="FM75" s="109">
        <v>71876000001</v>
      </c>
      <c r="FN75" s="110" t="s">
        <v>1173</v>
      </c>
      <c r="FO75" s="74" t="s">
        <v>1195</v>
      </c>
      <c r="FP75" s="79" t="s">
        <v>1196</v>
      </c>
      <c r="FQ75" s="4" t="s">
        <v>1220</v>
      </c>
      <c r="FR75" s="74">
        <v>74304066</v>
      </c>
      <c r="FS75" s="72" t="s">
        <v>1221</v>
      </c>
    </row>
    <row r="76" spans="1:175" s="74" customFormat="1" x14ac:dyDescent="0.25">
      <c r="FJ76" s="109" t="s">
        <v>1222</v>
      </c>
      <c r="FK76" s="109">
        <v>8602200523</v>
      </c>
      <c r="FL76" s="109">
        <v>860201001</v>
      </c>
      <c r="FM76" s="109">
        <v>71876000001</v>
      </c>
      <c r="FN76" s="110" t="s">
        <v>1173</v>
      </c>
      <c r="FO76" s="74" t="s">
        <v>1195</v>
      </c>
      <c r="FP76" s="79" t="s">
        <v>1196</v>
      </c>
      <c r="FQ76" s="4" t="s">
        <v>1223</v>
      </c>
      <c r="FR76" s="74">
        <v>74304087</v>
      </c>
      <c r="FS76" s="72" t="s">
        <v>1224</v>
      </c>
    </row>
    <row r="77" spans="1:175" s="74" customFormat="1" x14ac:dyDescent="0.25">
      <c r="FJ77" s="109" t="s">
        <v>1225</v>
      </c>
      <c r="FK77" s="109">
        <v>8602002017</v>
      </c>
      <c r="FL77" s="109">
        <v>860201001</v>
      </c>
      <c r="FM77" s="109">
        <v>71876000001</v>
      </c>
      <c r="FN77" s="110" t="s">
        <v>1173</v>
      </c>
      <c r="FO77" s="74" t="s">
        <v>1195</v>
      </c>
      <c r="FP77" s="79" t="s">
        <v>1196</v>
      </c>
      <c r="FQ77" s="4" t="s">
        <v>1226</v>
      </c>
      <c r="FR77" s="74">
        <v>74304037</v>
      </c>
      <c r="FS77" s="72" t="s">
        <v>1227</v>
      </c>
    </row>
    <row r="78" spans="1:175" s="74" customFormat="1" x14ac:dyDescent="0.25">
      <c r="FJ78" s="109" t="s">
        <v>1228</v>
      </c>
      <c r="FK78" s="109">
        <v>8602000250</v>
      </c>
      <c r="FL78" s="109">
        <v>860201001</v>
      </c>
      <c r="FM78" s="109">
        <v>71876000001</v>
      </c>
      <c r="FN78" s="110" t="s">
        <v>1173</v>
      </c>
      <c r="FO78" s="74" t="s">
        <v>1195</v>
      </c>
      <c r="FP78" s="79" t="s">
        <v>1196</v>
      </c>
      <c r="FQ78" s="4" t="s">
        <v>1229</v>
      </c>
      <c r="FR78" s="74">
        <v>74304070</v>
      </c>
      <c r="FS78" s="80" t="s">
        <v>1230</v>
      </c>
    </row>
    <row r="79" spans="1:175" s="74" customFormat="1" x14ac:dyDescent="0.25">
      <c r="FJ79" s="109" t="s">
        <v>1231</v>
      </c>
      <c r="FK79" s="109">
        <v>8602002120</v>
      </c>
      <c r="FL79" s="109">
        <v>860201001</v>
      </c>
      <c r="FM79" s="109">
        <v>71876000001</v>
      </c>
      <c r="FN79" s="110" t="s">
        <v>1173</v>
      </c>
      <c r="FO79" s="74" t="s">
        <v>1195</v>
      </c>
      <c r="FP79" s="79" t="s">
        <v>1196</v>
      </c>
      <c r="FQ79" s="4" t="s">
        <v>1232</v>
      </c>
      <c r="FR79" s="74">
        <v>74304071</v>
      </c>
      <c r="FS79" s="80" t="s">
        <v>1233</v>
      </c>
    </row>
    <row r="80" spans="1:175" s="74" customFormat="1" x14ac:dyDescent="0.25">
      <c r="CY80" s="1"/>
      <c r="CZ80" s="1"/>
      <c r="FJ80" s="109" t="s">
        <v>1234</v>
      </c>
      <c r="FK80" s="109">
        <v>8602000147</v>
      </c>
      <c r="FL80" s="109">
        <v>860201001</v>
      </c>
      <c r="FM80" s="109">
        <v>71876000001</v>
      </c>
      <c r="FN80" s="110" t="s">
        <v>1173</v>
      </c>
      <c r="FO80" s="74" t="s">
        <v>1195</v>
      </c>
      <c r="FP80" s="79" t="s">
        <v>1196</v>
      </c>
      <c r="FQ80" s="4" t="s">
        <v>1235</v>
      </c>
      <c r="FR80" s="74">
        <v>74304021</v>
      </c>
      <c r="FS80" s="80" t="s">
        <v>1236</v>
      </c>
    </row>
    <row r="81" spans="1:175" s="74" customFormat="1" x14ac:dyDescent="0.25">
      <c r="CY81" s="1"/>
      <c r="CZ81" s="1"/>
      <c r="FJ81" s="109" t="s">
        <v>1237</v>
      </c>
      <c r="FK81" s="109">
        <v>8602002190</v>
      </c>
      <c r="FL81" s="109">
        <v>860201001</v>
      </c>
      <c r="FM81" s="109">
        <v>71876000001</v>
      </c>
      <c r="FN81" s="110" t="s">
        <v>1173</v>
      </c>
      <c r="FO81" s="74" t="s">
        <v>1195</v>
      </c>
      <c r="FP81" s="79" t="s">
        <v>1196</v>
      </c>
      <c r="FQ81" s="4" t="s">
        <v>1238</v>
      </c>
      <c r="FR81" s="74">
        <v>74304069</v>
      </c>
      <c r="FS81" s="80" t="s">
        <v>1239</v>
      </c>
    </row>
    <row r="82" spans="1:175" s="74" customFormat="1" x14ac:dyDescent="0.25">
      <c r="CY82" s="1"/>
      <c r="CZ82" s="1"/>
      <c r="FJ82" s="109" t="s">
        <v>1240</v>
      </c>
      <c r="FK82" s="109">
        <v>8602001486</v>
      </c>
      <c r="FL82" s="109">
        <v>860201001</v>
      </c>
      <c r="FM82" s="109">
        <v>71876000001</v>
      </c>
      <c r="FN82" s="110" t="s">
        <v>1173</v>
      </c>
      <c r="FO82" s="74" t="s">
        <v>1195</v>
      </c>
      <c r="FP82" s="79" t="s">
        <v>1196</v>
      </c>
      <c r="FQ82" s="4" t="s">
        <v>1241</v>
      </c>
      <c r="FR82" s="74">
        <v>74304022</v>
      </c>
      <c r="FS82" s="80" t="s">
        <v>1242</v>
      </c>
    </row>
    <row r="83" spans="1:175" s="74" customFormat="1" x14ac:dyDescent="0.25">
      <c r="CY83" s="1"/>
      <c r="CZ83" s="1"/>
      <c r="FJ83" s="109" t="s">
        <v>1243</v>
      </c>
      <c r="FK83" s="109">
        <v>8602000154</v>
      </c>
      <c r="FL83" s="109">
        <v>860201001</v>
      </c>
      <c r="FM83" s="109">
        <v>71876000001</v>
      </c>
      <c r="FN83" s="110" t="s">
        <v>1173</v>
      </c>
      <c r="FO83" s="74" t="s">
        <v>1195</v>
      </c>
      <c r="FP83" s="79" t="s">
        <v>1196</v>
      </c>
      <c r="FQ83" s="4" t="s">
        <v>1244</v>
      </c>
      <c r="FR83" s="74">
        <v>74304079</v>
      </c>
      <c r="FS83" s="80" t="s">
        <v>1245</v>
      </c>
    </row>
    <row r="84" spans="1:175" s="74" customFormat="1" x14ac:dyDescent="0.25">
      <c r="CY84" s="1"/>
      <c r="CZ84" s="1"/>
      <c r="FJ84" s="109" t="s">
        <v>1246</v>
      </c>
      <c r="FK84" s="109">
        <v>8602001983</v>
      </c>
      <c r="FL84" s="109">
        <v>860201001</v>
      </c>
      <c r="FM84" s="109">
        <v>71876000001</v>
      </c>
      <c r="FN84" s="110" t="s">
        <v>1173</v>
      </c>
      <c r="FO84" s="74" t="s">
        <v>1195</v>
      </c>
      <c r="FP84" s="79" t="s">
        <v>1196</v>
      </c>
      <c r="FQ84" s="4" t="s">
        <v>1247</v>
      </c>
      <c r="FR84" s="74">
        <v>74304032</v>
      </c>
      <c r="FS84" s="80" t="s">
        <v>1248</v>
      </c>
    </row>
    <row r="85" spans="1:175" s="74" customFormat="1" x14ac:dyDescent="0.25">
      <c r="CY85" s="1"/>
      <c r="CZ85" s="1"/>
      <c r="FJ85" s="109" t="s">
        <v>1249</v>
      </c>
      <c r="FK85" s="109">
        <v>8602017133</v>
      </c>
      <c r="FL85" s="109">
        <v>860201001</v>
      </c>
      <c r="FM85" s="109">
        <v>71876000001</v>
      </c>
      <c r="FN85" s="110" t="s">
        <v>1173</v>
      </c>
      <c r="FO85" s="74" t="s">
        <v>1195</v>
      </c>
      <c r="FP85" s="79" t="s">
        <v>1196</v>
      </c>
      <c r="FQ85" s="4" t="s">
        <v>1250</v>
      </c>
      <c r="FR85" s="74">
        <v>74304030</v>
      </c>
      <c r="FS85" s="80" t="s">
        <v>1251</v>
      </c>
    </row>
    <row r="86" spans="1:175" s="74" customFormat="1" x14ac:dyDescent="0.25">
      <c r="CY86" s="1"/>
      <c r="CZ86" s="1"/>
      <c r="FJ86" s="109" t="s">
        <v>1252</v>
      </c>
      <c r="FK86" s="109">
        <v>8602002232</v>
      </c>
      <c r="FL86" s="109">
        <v>860201001</v>
      </c>
      <c r="FM86" s="109">
        <v>71876000001</v>
      </c>
      <c r="FN86" s="110" t="s">
        <v>1173</v>
      </c>
      <c r="FO86" s="74" t="s">
        <v>1195</v>
      </c>
      <c r="FP86" s="79" t="s">
        <v>1196</v>
      </c>
      <c r="FQ86" s="4" t="s">
        <v>1253</v>
      </c>
      <c r="FR86" s="74">
        <v>74304035</v>
      </c>
      <c r="FS86" s="80" t="s">
        <v>1254</v>
      </c>
    </row>
    <row r="87" spans="1:175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FJ87" s="109" t="s">
        <v>1255</v>
      </c>
      <c r="FK87" s="109">
        <v>8602001888</v>
      </c>
      <c r="FL87" s="109">
        <v>860201001</v>
      </c>
      <c r="FM87" s="109">
        <v>71876000001</v>
      </c>
      <c r="FN87" s="110" t="s">
        <v>1173</v>
      </c>
      <c r="FO87" s="1" t="s">
        <v>1195</v>
      </c>
      <c r="FP87" s="79" t="s">
        <v>1196</v>
      </c>
      <c r="FQ87" s="4" t="s">
        <v>1256</v>
      </c>
      <c r="FR87" s="74">
        <v>74304033</v>
      </c>
      <c r="FS87" s="80" t="s">
        <v>1257</v>
      </c>
    </row>
    <row r="88" spans="1:175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FJ88" s="109" t="s">
        <v>1258</v>
      </c>
      <c r="FK88" s="109">
        <v>8602001800</v>
      </c>
      <c r="FL88" s="109">
        <v>860201001</v>
      </c>
      <c r="FM88" s="109">
        <v>71876000001</v>
      </c>
      <c r="FN88" s="110" t="s">
        <v>1173</v>
      </c>
      <c r="FO88" s="1" t="s">
        <v>1195</v>
      </c>
      <c r="FP88" s="79" t="s">
        <v>1196</v>
      </c>
      <c r="FQ88" s="4" t="s">
        <v>1259</v>
      </c>
      <c r="FR88" s="74">
        <v>74304024</v>
      </c>
      <c r="FS88" s="80" t="s">
        <v>1260</v>
      </c>
    </row>
    <row r="89" spans="1:175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FJ89" s="109" t="s">
        <v>1261</v>
      </c>
      <c r="FK89" s="109">
        <v>8602002095</v>
      </c>
      <c r="FL89" s="109">
        <v>860201001</v>
      </c>
      <c r="FM89" s="109">
        <v>71876000001</v>
      </c>
      <c r="FN89" s="110" t="s">
        <v>1173</v>
      </c>
      <c r="FO89" s="1" t="s">
        <v>1195</v>
      </c>
      <c r="FP89" s="79" t="s">
        <v>1196</v>
      </c>
      <c r="FQ89" s="4" t="s">
        <v>1262</v>
      </c>
      <c r="FR89" s="74">
        <v>74304031</v>
      </c>
      <c r="FS89" s="80" t="s">
        <v>1263</v>
      </c>
    </row>
    <row r="90" spans="1:175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FJ90" s="109" t="s">
        <v>1264</v>
      </c>
      <c r="FK90" s="109">
        <v>8602000122</v>
      </c>
      <c r="FL90" s="109">
        <v>860201001</v>
      </c>
      <c r="FM90" s="109">
        <v>71876000001</v>
      </c>
      <c r="FN90" s="110" t="s">
        <v>1173</v>
      </c>
      <c r="FO90" s="1" t="s">
        <v>1195</v>
      </c>
      <c r="FP90" s="79" t="s">
        <v>1196</v>
      </c>
      <c r="FQ90" s="4" t="s">
        <v>1265</v>
      </c>
      <c r="FR90" s="74">
        <v>74304026</v>
      </c>
      <c r="FS90" s="80" t="s">
        <v>1266</v>
      </c>
    </row>
    <row r="91" spans="1:175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FJ91" s="109" t="s">
        <v>1267</v>
      </c>
      <c r="FK91" s="109">
        <v>8602001849</v>
      </c>
      <c r="FL91" s="109">
        <v>860201001</v>
      </c>
      <c r="FM91" s="109">
        <v>71876000001</v>
      </c>
      <c r="FN91" s="110" t="s">
        <v>1173</v>
      </c>
      <c r="FO91" s="1" t="s">
        <v>1195</v>
      </c>
      <c r="FP91" s="79" t="s">
        <v>1196</v>
      </c>
      <c r="FQ91" s="4" t="s">
        <v>1268</v>
      </c>
      <c r="FR91" s="74">
        <v>74304044</v>
      </c>
      <c r="FS91" s="80" t="s">
        <v>1269</v>
      </c>
    </row>
    <row r="92" spans="1:175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FJ92" s="109" t="s">
        <v>1270</v>
      </c>
      <c r="FK92" s="109">
        <v>8602002000</v>
      </c>
      <c r="FL92" s="109">
        <v>860201001</v>
      </c>
      <c r="FM92" s="109">
        <v>71876000001</v>
      </c>
      <c r="FN92" s="110" t="s">
        <v>1173</v>
      </c>
      <c r="FO92" s="1" t="s">
        <v>1195</v>
      </c>
      <c r="FP92" s="79" t="s">
        <v>1196</v>
      </c>
      <c r="FQ92" s="4" t="s">
        <v>1271</v>
      </c>
      <c r="FR92" s="74">
        <v>74304055</v>
      </c>
      <c r="FS92" s="80" t="s">
        <v>1272</v>
      </c>
    </row>
    <row r="93" spans="1:175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FJ93" s="109" t="s">
        <v>1273</v>
      </c>
      <c r="FK93" s="109">
        <v>8602002793</v>
      </c>
      <c r="FL93" s="109">
        <v>860201001</v>
      </c>
      <c r="FM93" s="109">
        <v>71876000001</v>
      </c>
      <c r="FN93" s="110" t="s">
        <v>1173</v>
      </c>
      <c r="FO93" s="1" t="s">
        <v>1195</v>
      </c>
      <c r="FP93" s="79" t="s">
        <v>1196</v>
      </c>
      <c r="FQ93" s="4" t="s">
        <v>1274</v>
      </c>
      <c r="FR93" s="74">
        <v>74304023</v>
      </c>
      <c r="FS93" s="80" t="s">
        <v>1275</v>
      </c>
    </row>
    <row r="94" spans="1:175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FJ94" s="109" t="s">
        <v>1276</v>
      </c>
      <c r="FK94" s="109">
        <v>8602002867</v>
      </c>
      <c r="FL94" s="109">
        <v>860201001</v>
      </c>
      <c r="FM94" s="109">
        <v>71876000001</v>
      </c>
      <c r="FN94" s="110" t="s">
        <v>1173</v>
      </c>
      <c r="FO94" s="1" t="s">
        <v>1195</v>
      </c>
      <c r="FP94" s="79" t="s">
        <v>1196</v>
      </c>
      <c r="FQ94" s="4" t="s">
        <v>1277</v>
      </c>
      <c r="FR94" s="74">
        <v>74304034</v>
      </c>
      <c r="FS94" s="80" t="s">
        <v>1278</v>
      </c>
    </row>
    <row r="95" spans="1:175" x14ac:dyDescent="0.2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FJ95" s="109" t="s">
        <v>1279</v>
      </c>
      <c r="FK95" s="109">
        <v>8602017711</v>
      </c>
      <c r="FL95" s="109">
        <v>860201001</v>
      </c>
      <c r="FM95" s="109">
        <v>71876000001</v>
      </c>
      <c r="FN95" s="110" t="s">
        <v>1173</v>
      </c>
      <c r="FO95" s="1" t="s">
        <v>1195</v>
      </c>
      <c r="FP95" s="79" t="s">
        <v>1196</v>
      </c>
      <c r="FQ95" s="4" t="s">
        <v>1280</v>
      </c>
      <c r="FR95" s="74">
        <v>74304068</v>
      </c>
      <c r="FS95" s="80" t="s">
        <v>1281</v>
      </c>
    </row>
    <row r="96" spans="1:175" x14ac:dyDescent="0.2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FJ96" s="109" t="s">
        <v>1282</v>
      </c>
      <c r="FK96" s="109">
        <v>8602002419</v>
      </c>
      <c r="FL96" s="109">
        <v>860201001</v>
      </c>
      <c r="FM96" s="109">
        <v>71876000001</v>
      </c>
      <c r="FN96" s="110" t="s">
        <v>1173</v>
      </c>
      <c r="FO96" s="1" t="s">
        <v>1195</v>
      </c>
      <c r="FP96" s="79" t="s">
        <v>1196</v>
      </c>
      <c r="FQ96" s="4" t="s">
        <v>1283</v>
      </c>
      <c r="FR96" s="74">
        <v>74304046</v>
      </c>
      <c r="FS96" s="80" t="s">
        <v>1284</v>
      </c>
    </row>
    <row r="97" spans="1:175" x14ac:dyDescent="0.2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FJ97" s="109" t="s">
        <v>1285</v>
      </c>
      <c r="FK97" s="109">
        <v>8602001493</v>
      </c>
      <c r="FL97" s="109">
        <v>860201001</v>
      </c>
      <c r="FM97" s="109">
        <v>71876000001</v>
      </c>
      <c r="FN97" s="110" t="s">
        <v>1173</v>
      </c>
      <c r="FO97" s="1" t="s">
        <v>1195</v>
      </c>
      <c r="FP97" s="79" t="s">
        <v>1196</v>
      </c>
      <c r="FQ97" s="4" t="s">
        <v>1286</v>
      </c>
      <c r="FR97" s="74">
        <v>74304029</v>
      </c>
      <c r="FS97" s="80" t="s">
        <v>1287</v>
      </c>
    </row>
    <row r="98" spans="1:175" x14ac:dyDescent="0.25">
      <c r="FJ98" s="109" t="s">
        <v>1288</v>
      </c>
      <c r="FK98" s="109">
        <v>8602002105</v>
      </c>
      <c r="FL98" s="109">
        <v>860201001</v>
      </c>
      <c r="FM98" s="109">
        <v>71876000001</v>
      </c>
      <c r="FN98" s="110" t="s">
        <v>1173</v>
      </c>
      <c r="FO98" s="1" t="s">
        <v>1195</v>
      </c>
      <c r="FP98" s="79" t="s">
        <v>1196</v>
      </c>
      <c r="FQ98" s="4" t="s">
        <v>1289</v>
      </c>
      <c r="FR98" s="74">
        <v>74304036</v>
      </c>
      <c r="FS98" s="80" t="s">
        <v>1290</v>
      </c>
    </row>
    <row r="99" spans="1:175" x14ac:dyDescent="0.25">
      <c r="FJ99" s="109" t="s">
        <v>1291</v>
      </c>
      <c r="FK99" s="109">
        <v>8602000838</v>
      </c>
      <c r="FL99" s="109">
        <v>860201001</v>
      </c>
      <c r="FM99" s="109">
        <v>71876000001</v>
      </c>
      <c r="FN99" s="110" t="s">
        <v>1173</v>
      </c>
      <c r="FO99" s="1" t="s">
        <v>1195</v>
      </c>
      <c r="FP99" s="79" t="s">
        <v>1196</v>
      </c>
      <c r="FQ99" s="4" t="s">
        <v>1292</v>
      </c>
      <c r="FR99" s="74">
        <v>74304041</v>
      </c>
      <c r="FS99" s="80" t="s">
        <v>1293</v>
      </c>
    </row>
    <row r="100" spans="1:175" x14ac:dyDescent="0.25">
      <c r="FJ100" s="109" t="s">
        <v>1294</v>
      </c>
      <c r="FK100" s="109">
        <v>8602002200</v>
      </c>
      <c r="FL100" s="109">
        <v>860201001</v>
      </c>
      <c r="FM100" s="109">
        <v>71876000001</v>
      </c>
      <c r="FN100" s="110" t="s">
        <v>1173</v>
      </c>
      <c r="FO100" s="1" t="s">
        <v>1195</v>
      </c>
      <c r="FP100" s="79" t="s">
        <v>1196</v>
      </c>
      <c r="FQ100" s="4" t="s">
        <v>1295</v>
      </c>
      <c r="FR100" s="74">
        <v>74304025</v>
      </c>
      <c r="FS100" s="80" t="s">
        <v>1296</v>
      </c>
    </row>
    <row r="101" spans="1:175" x14ac:dyDescent="0.25">
      <c r="FJ101" s="109" t="s">
        <v>1297</v>
      </c>
      <c r="FK101" s="109">
        <v>8602000404</v>
      </c>
      <c r="FL101" s="109">
        <v>860201001</v>
      </c>
      <c r="FM101" s="109">
        <v>71876000001</v>
      </c>
      <c r="FN101" s="110" t="s">
        <v>1173</v>
      </c>
      <c r="FO101" s="1" t="s">
        <v>1195</v>
      </c>
      <c r="FP101" s="79" t="s">
        <v>1196</v>
      </c>
      <c r="FQ101" s="4" t="s">
        <v>1298</v>
      </c>
      <c r="FR101" s="74">
        <v>74304049</v>
      </c>
      <c r="FS101" s="4" t="s">
        <v>1299</v>
      </c>
    </row>
    <row r="102" spans="1:175" x14ac:dyDescent="0.25">
      <c r="FJ102" s="109" t="s">
        <v>1300</v>
      </c>
      <c r="FK102" s="109">
        <v>8602217100</v>
      </c>
      <c r="FL102" s="109">
        <v>860201001</v>
      </c>
      <c r="FM102" s="109">
        <v>71876000001</v>
      </c>
      <c r="FN102" s="110" t="s">
        <v>1173</v>
      </c>
      <c r="FO102" s="1" t="s">
        <v>1195</v>
      </c>
      <c r="FP102" s="79" t="s">
        <v>1196</v>
      </c>
      <c r="FQ102" s="4" t="s">
        <v>1301</v>
      </c>
      <c r="FR102" s="74">
        <v>74301530</v>
      </c>
      <c r="FS102" s="4" t="s">
        <v>1302</v>
      </c>
    </row>
    <row r="103" spans="1:175" x14ac:dyDescent="0.25">
      <c r="FJ103" s="109" t="s">
        <v>1303</v>
      </c>
      <c r="FK103" s="109">
        <v>8602263964</v>
      </c>
      <c r="FL103" s="109">
        <v>860201001</v>
      </c>
      <c r="FM103" s="109">
        <v>71876000001</v>
      </c>
      <c r="FN103" s="110" t="s">
        <v>1173</v>
      </c>
      <c r="FO103" s="1" t="s">
        <v>1195</v>
      </c>
      <c r="FP103" s="79" t="s">
        <v>1196</v>
      </c>
      <c r="FQ103" s="4" t="s">
        <v>1304</v>
      </c>
      <c r="FR103" s="74" t="s">
        <v>1305</v>
      </c>
      <c r="FS103" s="4" t="s">
        <v>1306</v>
      </c>
    </row>
    <row r="104" spans="1:175" x14ac:dyDescent="0.25">
      <c r="FJ104" s="109" t="s">
        <v>1307</v>
      </c>
      <c r="FK104" s="109">
        <v>8602007223</v>
      </c>
      <c r="FL104" s="109">
        <v>860201001</v>
      </c>
      <c r="FM104" s="109">
        <v>71876000</v>
      </c>
      <c r="FN104" s="110" t="s">
        <v>1173</v>
      </c>
      <c r="FO104" s="1" t="s">
        <v>1308</v>
      </c>
      <c r="FP104" s="87" t="s">
        <v>1309</v>
      </c>
      <c r="FQ104" s="4" t="s">
        <v>1310</v>
      </c>
      <c r="FR104" s="74">
        <v>74301212</v>
      </c>
      <c r="FS104" s="80" t="s">
        <v>1311</v>
      </c>
    </row>
    <row r="105" spans="1:175" x14ac:dyDescent="0.25">
      <c r="FJ105" s="109" t="s">
        <v>1312</v>
      </c>
      <c r="FK105" s="109">
        <v>8602190674</v>
      </c>
      <c r="FL105" s="109">
        <v>860201001</v>
      </c>
      <c r="FM105" s="109">
        <v>71876000001</v>
      </c>
      <c r="FN105" s="110" t="s">
        <v>1173</v>
      </c>
      <c r="FO105" s="1" t="s">
        <v>1308</v>
      </c>
      <c r="FP105" s="87" t="s">
        <v>1309</v>
      </c>
      <c r="FQ105" s="4" t="s">
        <v>1313</v>
      </c>
      <c r="FR105" s="74">
        <v>74301210</v>
      </c>
      <c r="FS105" s="80" t="s">
        <v>1314</v>
      </c>
    </row>
    <row r="106" spans="1:175" x14ac:dyDescent="0.25">
      <c r="FJ106" s="109"/>
      <c r="FK106" s="109"/>
      <c r="FL106" s="109"/>
      <c r="FM106" s="109"/>
      <c r="FN106" s="110"/>
      <c r="FR106" s="74"/>
    </row>
  </sheetData>
  <customSheetViews>
    <customSheetView guid="{5B44D67A-4A8A-4B75-BA10-E8F24D4649E0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4" orientation="portrait" r:id="rId1"/>
      <headerFooter differentFirst="1" alignWithMargins="0">
        <oddHeader>&amp;R&amp;F</oddHeader>
        <oddFooter>&amp;R&amp;P из &amp;N</oddFooter>
      </headerFooter>
    </customSheetView>
    <customSheetView guid="{CF47E490-C0ED-4780-9B5C-F9D87DEF3722}" scale="70" showPageBreaks="1" zeroValues="0" fitToPage="1" printArea="1" hiddenRows="1" hiddenColumns="1" view="pageBreakPreview">
      <selection activeCell="CT35" sqref="CT35"/>
      <pageMargins left="0.98425196850393704" right="0.39370078740157483" top="0.78740157480314965" bottom="0.39370078740157483" header="0.27559055118110237" footer="0.27559055118110237"/>
      <pageSetup paperSize="9" scale="63" orientation="portrait" r:id="rId2"/>
      <headerFooter differentFirst="1" alignWithMargins="0">
        <oddHeader>&amp;R&amp;F</oddHeader>
        <oddFooter>&amp;R&amp;P из &amp;N</oddFooter>
      </headerFooter>
    </customSheetView>
    <customSheetView guid="{B1FA3864-7F05-425E-8ED1-7784AEC0641C}" scale="70" showPageBreaks="1" zeroValues="0" fitToPage="1" printArea="1" hiddenRows="1" hiddenColumns="1" view="pageBreakPreview">
      <selection activeCell="P20" sqref="P20:BY20"/>
      <pageMargins left="0.98425196850393704" right="0.39370078740157483" top="0.78740157480314965" bottom="0.39370078740157483" header="0.27559055118110237" footer="0.27559055118110237"/>
      <pageSetup paperSize="9" scale="64" orientation="portrait" r:id="rId3"/>
      <headerFooter differentFirst="1" alignWithMargins="0">
        <oddHeader>&amp;R&amp;F</oddHeader>
        <oddFooter>&amp;R&amp;P из &amp;N</oddFooter>
      </headerFooter>
    </customSheetView>
  </customSheetViews>
  <mergeCells count="82">
    <mergeCell ref="O62:AU62"/>
    <mergeCell ref="BB62:CJ62"/>
    <mergeCell ref="O64:AU64"/>
    <mergeCell ref="BB64:CJ64"/>
    <mergeCell ref="B67:D67"/>
    <mergeCell ref="G67:Q67"/>
    <mergeCell ref="R67:T67"/>
    <mergeCell ref="U67:W67"/>
    <mergeCell ref="BB65:CJ65"/>
    <mergeCell ref="O65:AU65"/>
    <mergeCell ref="BB61:CJ61"/>
    <mergeCell ref="A49:B49"/>
    <mergeCell ref="C49:CS49"/>
    <mergeCell ref="A50:B50"/>
    <mergeCell ref="C50:CS50"/>
    <mergeCell ref="C52:CS52"/>
    <mergeCell ref="A51:B51"/>
    <mergeCell ref="C51:CS51"/>
    <mergeCell ref="A52:B52"/>
    <mergeCell ref="A53:B53"/>
    <mergeCell ref="C53:CS53"/>
    <mergeCell ref="O61:AU61"/>
    <mergeCell ref="A54:B54"/>
    <mergeCell ref="C54:CS54"/>
    <mergeCell ref="A35:B35"/>
    <mergeCell ref="C35:CS35"/>
    <mergeCell ref="A48:B48"/>
    <mergeCell ref="C48:CS48"/>
    <mergeCell ref="A45:B45"/>
    <mergeCell ref="C45:CS45"/>
    <mergeCell ref="A40:B40"/>
    <mergeCell ref="C40:CS40"/>
    <mergeCell ref="A46:B46"/>
    <mergeCell ref="C46:CS46"/>
    <mergeCell ref="A47:B47"/>
    <mergeCell ref="C47:CS47"/>
    <mergeCell ref="A44:B44"/>
    <mergeCell ref="C44:CS44"/>
    <mergeCell ref="A39:B39"/>
    <mergeCell ref="C39:CS39"/>
    <mergeCell ref="A33:B33"/>
    <mergeCell ref="C33:CS33"/>
    <mergeCell ref="A34:B34"/>
    <mergeCell ref="C34:CS34"/>
    <mergeCell ref="CI28:CS28"/>
    <mergeCell ref="CI17:CS18"/>
    <mergeCell ref="CI19:CS19"/>
    <mergeCell ref="P20:BY20"/>
    <mergeCell ref="CI20:CS20"/>
    <mergeCell ref="P21:BY21"/>
    <mergeCell ref="CI21:CS21"/>
    <mergeCell ref="P22:BX22"/>
    <mergeCell ref="CI22:CS25"/>
    <mergeCell ref="P25:BY25"/>
    <mergeCell ref="CI26:CS27"/>
    <mergeCell ref="P27:BY27"/>
    <mergeCell ref="A13:CS13"/>
    <mergeCell ref="CI15:CS15"/>
    <mergeCell ref="AP16:AZ16"/>
    <mergeCell ref="BA16:BC16"/>
    <mergeCell ref="BD16:BF16"/>
    <mergeCell ref="CI16:CS16"/>
    <mergeCell ref="A12:CS12"/>
    <mergeCell ref="A4:S4"/>
    <mergeCell ref="T4:AK4"/>
    <mergeCell ref="BI4:CA4"/>
    <mergeCell ref="CB4:CS4"/>
    <mergeCell ref="A5:S5"/>
    <mergeCell ref="T5:AK5"/>
    <mergeCell ref="BI5:CA5"/>
    <mergeCell ref="CB5:CS5"/>
    <mergeCell ref="A6:AK6"/>
    <mergeCell ref="BI6:CS6"/>
    <mergeCell ref="BI7:CS7"/>
    <mergeCell ref="BI8:CS8"/>
    <mergeCell ref="A11:CS11"/>
    <mergeCell ref="A1:AK1"/>
    <mergeCell ref="BI1:CS1"/>
    <mergeCell ref="A2:AK2"/>
    <mergeCell ref="BI2:CS2"/>
    <mergeCell ref="A3:AK3"/>
    <mergeCell ref="BI3:CS3"/>
  </mergeCells>
  <dataValidations count="3">
    <dataValidation type="list" allowBlank="1" showInputMessage="1" showErrorMessage="1" sqref="WZB983069:WZB983092 WPF983069:WPF983092 WFJ983069:WFJ983092 VVN983069:VVN983092 VLR983069:VLR983092 VBV983069:VBV983092 URZ983069:URZ983092 UID983069:UID983092 TYH983069:TYH983092 TOL983069:TOL983092 TEP983069:TEP983092 SUT983069:SUT983092 SKX983069:SKX983092 SBB983069:SBB983092 RRF983069:RRF983092 RHJ983069:RHJ983092 QXN983069:QXN983092 QNR983069:QNR983092 QDV983069:QDV983092 PTZ983069:PTZ983092 PKD983069:PKD983092 PAH983069:PAH983092 OQL983069:OQL983092 OGP983069:OGP983092 NWT983069:NWT983092 NMX983069:NMX983092 NDB983069:NDB983092 MTF983069:MTF983092 MJJ983069:MJJ983092 LZN983069:LZN983092 LPR983069:LPR983092 LFV983069:LFV983092 KVZ983069:KVZ983092 KMD983069:KMD983092 KCH983069:KCH983092 JSL983069:JSL983092 JIP983069:JIP983092 IYT983069:IYT983092 IOX983069:IOX983092 IFB983069:IFB983092 HVF983069:HVF983092 HLJ983069:HLJ983092 HBN983069:HBN983092 GRR983069:GRR983092 GHV983069:GHV983092 FXZ983069:FXZ983092 FOD983069:FOD983092 FEH983069:FEH983092 EUL983069:EUL983092 EKP983069:EKP983092 EAT983069:EAT983092 DQX983069:DQX983092 DHB983069:DHB983092 CXF983069:CXF983092 CNJ983069:CNJ983092 CDN983069:CDN983092 BTR983069:BTR983092 BJV983069:BJV983092 AZZ983069:AZZ983092 AQD983069:AQD983092 AGH983069:AGH983092 WL983069:WL983092 MP983069:MP983092 CT983069:CT983092 WZB917533:WZB917556 WPF917533:WPF917556 WFJ917533:WFJ917556 VVN917533:VVN917556 VLR917533:VLR917556 VBV917533:VBV917556 URZ917533:URZ917556 UID917533:UID917556 TYH917533:TYH917556 TOL917533:TOL917556 TEP917533:TEP917556 SUT917533:SUT917556 SKX917533:SKX917556 SBB917533:SBB917556 RRF917533:RRF917556 RHJ917533:RHJ917556 QXN917533:QXN917556 QNR917533:QNR917556 QDV917533:QDV917556 PTZ917533:PTZ917556 PKD917533:PKD917556 PAH917533:PAH917556 OQL917533:OQL917556 OGP917533:OGP917556 NWT917533:NWT917556 NMX917533:NMX917556 NDB917533:NDB917556 MTF917533:MTF917556 MJJ917533:MJJ917556 LZN917533:LZN917556 LPR917533:LPR917556 LFV917533:LFV917556 KVZ917533:KVZ917556 KMD917533:KMD917556 KCH917533:KCH917556 JSL917533:JSL917556 JIP917533:JIP917556 IYT917533:IYT917556 IOX917533:IOX917556 IFB917533:IFB917556 HVF917533:HVF917556 HLJ917533:HLJ917556 HBN917533:HBN917556 GRR917533:GRR917556 GHV917533:GHV917556 FXZ917533:FXZ917556 FOD917533:FOD917556 FEH917533:FEH917556 EUL917533:EUL917556 EKP917533:EKP917556 EAT917533:EAT917556 DQX917533:DQX917556 DHB917533:DHB917556 CXF917533:CXF917556 CNJ917533:CNJ917556 CDN917533:CDN917556 BTR917533:BTR917556 BJV917533:BJV917556 AZZ917533:AZZ917556 AQD917533:AQD917556 AGH917533:AGH917556 WL917533:WL917556 MP917533:MP917556 CT917533:CT917556 WZB851997:WZB852020 WPF851997:WPF852020 WFJ851997:WFJ852020 VVN851997:VVN852020 VLR851997:VLR852020 VBV851997:VBV852020 URZ851997:URZ852020 UID851997:UID852020 TYH851997:TYH852020 TOL851997:TOL852020 TEP851997:TEP852020 SUT851997:SUT852020 SKX851997:SKX852020 SBB851997:SBB852020 RRF851997:RRF852020 RHJ851997:RHJ852020 QXN851997:QXN852020 QNR851997:QNR852020 QDV851997:QDV852020 PTZ851997:PTZ852020 PKD851997:PKD852020 PAH851997:PAH852020 OQL851997:OQL852020 OGP851997:OGP852020 NWT851997:NWT852020 NMX851997:NMX852020 NDB851997:NDB852020 MTF851997:MTF852020 MJJ851997:MJJ852020 LZN851997:LZN852020 LPR851997:LPR852020 LFV851997:LFV852020 KVZ851997:KVZ852020 KMD851997:KMD852020 KCH851997:KCH852020 JSL851997:JSL852020 JIP851997:JIP852020 IYT851997:IYT852020 IOX851997:IOX852020 IFB851997:IFB852020 HVF851997:HVF852020 HLJ851997:HLJ852020 HBN851997:HBN852020 GRR851997:GRR852020 GHV851997:GHV852020 FXZ851997:FXZ852020 FOD851997:FOD852020 FEH851997:FEH852020 EUL851997:EUL852020 EKP851997:EKP852020 EAT851997:EAT852020 DQX851997:DQX852020 DHB851997:DHB852020 CXF851997:CXF852020 CNJ851997:CNJ852020 CDN851997:CDN852020 BTR851997:BTR852020 BJV851997:BJV852020 AZZ851997:AZZ852020 AQD851997:AQD852020 AGH851997:AGH852020 WL851997:WL852020 MP851997:MP852020 CT851997:CT852020 WZB786461:WZB786484 WPF786461:WPF786484 WFJ786461:WFJ786484 VVN786461:VVN786484 VLR786461:VLR786484 VBV786461:VBV786484 URZ786461:URZ786484 UID786461:UID786484 TYH786461:TYH786484 TOL786461:TOL786484 TEP786461:TEP786484 SUT786461:SUT786484 SKX786461:SKX786484 SBB786461:SBB786484 RRF786461:RRF786484 RHJ786461:RHJ786484 QXN786461:QXN786484 QNR786461:QNR786484 QDV786461:QDV786484 PTZ786461:PTZ786484 PKD786461:PKD786484 PAH786461:PAH786484 OQL786461:OQL786484 OGP786461:OGP786484 NWT786461:NWT786484 NMX786461:NMX786484 NDB786461:NDB786484 MTF786461:MTF786484 MJJ786461:MJJ786484 LZN786461:LZN786484 LPR786461:LPR786484 LFV786461:LFV786484 KVZ786461:KVZ786484 KMD786461:KMD786484 KCH786461:KCH786484 JSL786461:JSL786484 JIP786461:JIP786484 IYT786461:IYT786484 IOX786461:IOX786484 IFB786461:IFB786484 HVF786461:HVF786484 HLJ786461:HLJ786484 HBN786461:HBN786484 GRR786461:GRR786484 GHV786461:GHV786484 FXZ786461:FXZ786484 FOD786461:FOD786484 FEH786461:FEH786484 EUL786461:EUL786484 EKP786461:EKP786484 EAT786461:EAT786484 DQX786461:DQX786484 DHB786461:DHB786484 CXF786461:CXF786484 CNJ786461:CNJ786484 CDN786461:CDN786484 BTR786461:BTR786484 BJV786461:BJV786484 AZZ786461:AZZ786484 AQD786461:AQD786484 AGH786461:AGH786484 WL786461:WL786484 MP786461:MP786484 CT786461:CT786484 WZB720925:WZB720948 WPF720925:WPF720948 WFJ720925:WFJ720948 VVN720925:VVN720948 VLR720925:VLR720948 VBV720925:VBV720948 URZ720925:URZ720948 UID720925:UID720948 TYH720925:TYH720948 TOL720925:TOL720948 TEP720925:TEP720948 SUT720925:SUT720948 SKX720925:SKX720948 SBB720925:SBB720948 RRF720925:RRF720948 RHJ720925:RHJ720948 QXN720925:QXN720948 QNR720925:QNR720948 QDV720925:QDV720948 PTZ720925:PTZ720948 PKD720925:PKD720948 PAH720925:PAH720948 OQL720925:OQL720948 OGP720925:OGP720948 NWT720925:NWT720948 NMX720925:NMX720948 NDB720925:NDB720948 MTF720925:MTF720948 MJJ720925:MJJ720948 LZN720925:LZN720948 LPR720925:LPR720948 LFV720925:LFV720948 KVZ720925:KVZ720948 KMD720925:KMD720948 KCH720925:KCH720948 JSL720925:JSL720948 JIP720925:JIP720948 IYT720925:IYT720948 IOX720925:IOX720948 IFB720925:IFB720948 HVF720925:HVF720948 HLJ720925:HLJ720948 HBN720925:HBN720948 GRR720925:GRR720948 GHV720925:GHV720948 FXZ720925:FXZ720948 FOD720925:FOD720948 FEH720925:FEH720948 EUL720925:EUL720948 EKP720925:EKP720948 EAT720925:EAT720948 DQX720925:DQX720948 DHB720925:DHB720948 CXF720925:CXF720948 CNJ720925:CNJ720948 CDN720925:CDN720948 BTR720925:BTR720948 BJV720925:BJV720948 AZZ720925:AZZ720948 AQD720925:AQD720948 AGH720925:AGH720948 WL720925:WL720948 MP720925:MP720948 CT720925:CT720948 WZB655389:WZB655412 WPF655389:WPF655412 WFJ655389:WFJ655412 VVN655389:VVN655412 VLR655389:VLR655412 VBV655389:VBV655412 URZ655389:URZ655412 UID655389:UID655412 TYH655389:TYH655412 TOL655389:TOL655412 TEP655389:TEP655412 SUT655389:SUT655412 SKX655389:SKX655412 SBB655389:SBB655412 RRF655389:RRF655412 RHJ655389:RHJ655412 QXN655389:QXN655412 QNR655389:QNR655412 QDV655389:QDV655412 PTZ655389:PTZ655412 PKD655389:PKD655412 PAH655389:PAH655412 OQL655389:OQL655412 OGP655389:OGP655412 NWT655389:NWT655412 NMX655389:NMX655412 NDB655389:NDB655412 MTF655389:MTF655412 MJJ655389:MJJ655412 LZN655389:LZN655412 LPR655389:LPR655412 LFV655389:LFV655412 KVZ655389:KVZ655412 KMD655389:KMD655412 KCH655389:KCH655412 JSL655389:JSL655412 JIP655389:JIP655412 IYT655389:IYT655412 IOX655389:IOX655412 IFB655389:IFB655412 HVF655389:HVF655412 HLJ655389:HLJ655412 HBN655389:HBN655412 GRR655389:GRR655412 GHV655389:GHV655412 FXZ655389:FXZ655412 FOD655389:FOD655412 FEH655389:FEH655412 EUL655389:EUL655412 EKP655389:EKP655412 EAT655389:EAT655412 DQX655389:DQX655412 DHB655389:DHB655412 CXF655389:CXF655412 CNJ655389:CNJ655412 CDN655389:CDN655412 BTR655389:BTR655412 BJV655389:BJV655412 AZZ655389:AZZ655412 AQD655389:AQD655412 AGH655389:AGH655412 WL655389:WL655412 MP655389:MP655412 CT655389:CT655412 WZB589853:WZB589876 WPF589853:WPF589876 WFJ589853:WFJ589876 VVN589853:VVN589876 VLR589853:VLR589876 VBV589853:VBV589876 URZ589853:URZ589876 UID589853:UID589876 TYH589853:TYH589876 TOL589853:TOL589876 TEP589853:TEP589876 SUT589853:SUT589876 SKX589853:SKX589876 SBB589853:SBB589876 RRF589853:RRF589876 RHJ589853:RHJ589876 QXN589853:QXN589876 QNR589853:QNR589876 QDV589853:QDV589876 PTZ589853:PTZ589876 PKD589853:PKD589876 PAH589853:PAH589876 OQL589853:OQL589876 OGP589853:OGP589876 NWT589853:NWT589876 NMX589853:NMX589876 NDB589853:NDB589876 MTF589853:MTF589876 MJJ589853:MJJ589876 LZN589853:LZN589876 LPR589853:LPR589876 LFV589853:LFV589876 KVZ589853:KVZ589876 KMD589853:KMD589876 KCH589853:KCH589876 JSL589853:JSL589876 JIP589853:JIP589876 IYT589853:IYT589876 IOX589853:IOX589876 IFB589853:IFB589876 HVF589853:HVF589876 HLJ589853:HLJ589876 HBN589853:HBN589876 GRR589853:GRR589876 GHV589853:GHV589876 FXZ589853:FXZ589876 FOD589853:FOD589876 FEH589853:FEH589876 EUL589853:EUL589876 EKP589853:EKP589876 EAT589853:EAT589876 DQX589853:DQX589876 DHB589853:DHB589876 CXF589853:CXF589876 CNJ589853:CNJ589876 CDN589853:CDN589876 BTR589853:BTR589876 BJV589853:BJV589876 AZZ589853:AZZ589876 AQD589853:AQD589876 AGH589853:AGH589876 WL589853:WL589876 MP589853:MP589876 CT589853:CT589876 WZB524317:WZB524340 WPF524317:WPF524340 WFJ524317:WFJ524340 VVN524317:VVN524340 VLR524317:VLR524340 VBV524317:VBV524340 URZ524317:URZ524340 UID524317:UID524340 TYH524317:TYH524340 TOL524317:TOL524340 TEP524317:TEP524340 SUT524317:SUT524340 SKX524317:SKX524340 SBB524317:SBB524340 RRF524317:RRF524340 RHJ524317:RHJ524340 QXN524317:QXN524340 QNR524317:QNR524340 QDV524317:QDV524340 PTZ524317:PTZ524340 PKD524317:PKD524340 PAH524317:PAH524340 OQL524317:OQL524340 OGP524317:OGP524340 NWT524317:NWT524340 NMX524317:NMX524340 NDB524317:NDB524340 MTF524317:MTF524340 MJJ524317:MJJ524340 LZN524317:LZN524340 LPR524317:LPR524340 LFV524317:LFV524340 KVZ524317:KVZ524340 KMD524317:KMD524340 KCH524317:KCH524340 JSL524317:JSL524340 JIP524317:JIP524340 IYT524317:IYT524340 IOX524317:IOX524340 IFB524317:IFB524340 HVF524317:HVF524340 HLJ524317:HLJ524340 HBN524317:HBN524340 GRR524317:GRR524340 GHV524317:GHV524340 FXZ524317:FXZ524340 FOD524317:FOD524340 FEH524317:FEH524340 EUL524317:EUL524340 EKP524317:EKP524340 EAT524317:EAT524340 DQX524317:DQX524340 DHB524317:DHB524340 CXF524317:CXF524340 CNJ524317:CNJ524340 CDN524317:CDN524340 BTR524317:BTR524340 BJV524317:BJV524340 AZZ524317:AZZ524340 AQD524317:AQD524340 AGH524317:AGH524340 WL524317:WL524340 MP524317:MP524340 CT524317:CT524340 WZB458781:WZB458804 WPF458781:WPF458804 WFJ458781:WFJ458804 VVN458781:VVN458804 VLR458781:VLR458804 VBV458781:VBV458804 URZ458781:URZ458804 UID458781:UID458804 TYH458781:TYH458804 TOL458781:TOL458804 TEP458781:TEP458804 SUT458781:SUT458804 SKX458781:SKX458804 SBB458781:SBB458804 RRF458781:RRF458804 RHJ458781:RHJ458804 QXN458781:QXN458804 QNR458781:QNR458804 QDV458781:QDV458804 PTZ458781:PTZ458804 PKD458781:PKD458804 PAH458781:PAH458804 OQL458781:OQL458804 OGP458781:OGP458804 NWT458781:NWT458804 NMX458781:NMX458804 NDB458781:NDB458804 MTF458781:MTF458804 MJJ458781:MJJ458804 LZN458781:LZN458804 LPR458781:LPR458804 LFV458781:LFV458804 KVZ458781:KVZ458804 KMD458781:KMD458804 KCH458781:KCH458804 JSL458781:JSL458804 JIP458781:JIP458804 IYT458781:IYT458804 IOX458781:IOX458804 IFB458781:IFB458804 HVF458781:HVF458804 HLJ458781:HLJ458804 HBN458781:HBN458804 GRR458781:GRR458804 GHV458781:GHV458804 FXZ458781:FXZ458804 FOD458781:FOD458804 FEH458781:FEH458804 EUL458781:EUL458804 EKP458781:EKP458804 EAT458781:EAT458804 DQX458781:DQX458804 DHB458781:DHB458804 CXF458781:CXF458804 CNJ458781:CNJ458804 CDN458781:CDN458804 BTR458781:BTR458804 BJV458781:BJV458804 AZZ458781:AZZ458804 AQD458781:AQD458804 AGH458781:AGH458804 WL458781:WL458804 MP458781:MP458804 CT458781:CT458804 WZB393245:WZB393268 WPF393245:WPF393268 WFJ393245:WFJ393268 VVN393245:VVN393268 VLR393245:VLR393268 VBV393245:VBV393268 URZ393245:URZ393268 UID393245:UID393268 TYH393245:TYH393268 TOL393245:TOL393268 TEP393245:TEP393268 SUT393245:SUT393268 SKX393245:SKX393268 SBB393245:SBB393268 RRF393245:RRF393268 RHJ393245:RHJ393268 QXN393245:QXN393268 QNR393245:QNR393268 QDV393245:QDV393268 PTZ393245:PTZ393268 PKD393245:PKD393268 PAH393245:PAH393268 OQL393245:OQL393268 OGP393245:OGP393268 NWT393245:NWT393268 NMX393245:NMX393268 NDB393245:NDB393268 MTF393245:MTF393268 MJJ393245:MJJ393268 LZN393245:LZN393268 LPR393245:LPR393268 LFV393245:LFV393268 KVZ393245:KVZ393268 KMD393245:KMD393268 KCH393245:KCH393268 JSL393245:JSL393268 JIP393245:JIP393268 IYT393245:IYT393268 IOX393245:IOX393268 IFB393245:IFB393268 HVF393245:HVF393268 HLJ393245:HLJ393268 HBN393245:HBN393268 GRR393245:GRR393268 GHV393245:GHV393268 FXZ393245:FXZ393268 FOD393245:FOD393268 FEH393245:FEH393268 EUL393245:EUL393268 EKP393245:EKP393268 EAT393245:EAT393268 DQX393245:DQX393268 DHB393245:DHB393268 CXF393245:CXF393268 CNJ393245:CNJ393268 CDN393245:CDN393268 BTR393245:BTR393268 BJV393245:BJV393268 AZZ393245:AZZ393268 AQD393245:AQD393268 AGH393245:AGH393268 WL393245:WL393268 MP393245:MP393268 CT393245:CT393268 WZB327709:WZB327732 WPF327709:WPF327732 WFJ327709:WFJ327732 VVN327709:VVN327732 VLR327709:VLR327732 VBV327709:VBV327732 URZ327709:URZ327732 UID327709:UID327732 TYH327709:TYH327732 TOL327709:TOL327732 TEP327709:TEP327732 SUT327709:SUT327732 SKX327709:SKX327732 SBB327709:SBB327732 RRF327709:RRF327732 RHJ327709:RHJ327732 QXN327709:QXN327732 QNR327709:QNR327732 QDV327709:QDV327732 PTZ327709:PTZ327732 PKD327709:PKD327732 PAH327709:PAH327732 OQL327709:OQL327732 OGP327709:OGP327732 NWT327709:NWT327732 NMX327709:NMX327732 NDB327709:NDB327732 MTF327709:MTF327732 MJJ327709:MJJ327732 LZN327709:LZN327732 LPR327709:LPR327732 LFV327709:LFV327732 KVZ327709:KVZ327732 KMD327709:KMD327732 KCH327709:KCH327732 JSL327709:JSL327732 JIP327709:JIP327732 IYT327709:IYT327732 IOX327709:IOX327732 IFB327709:IFB327732 HVF327709:HVF327732 HLJ327709:HLJ327732 HBN327709:HBN327732 GRR327709:GRR327732 GHV327709:GHV327732 FXZ327709:FXZ327732 FOD327709:FOD327732 FEH327709:FEH327732 EUL327709:EUL327732 EKP327709:EKP327732 EAT327709:EAT327732 DQX327709:DQX327732 DHB327709:DHB327732 CXF327709:CXF327732 CNJ327709:CNJ327732 CDN327709:CDN327732 BTR327709:BTR327732 BJV327709:BJV327732 AZZ327709:AZZ327732 AQD327709:AQD327732 AGH327709:AGH327732 WL327709:WL327732 MP327709:MP327732 CT327709:CT327732 WZB262173:WZB262196 WPF262173:WPF262196 WFJ262173:WFJ262196 VVN262173:VVN262196 VLR262173:VLR262196 VBV262173:VBV262196 URZ262173:URZ262196 UID262173:UID262196 TYH262173:TYH262196 TOL262173:TOL262196 TEP262173:TEP262196 SUT262173:SUT262196 SKX262173:SKX262196 SBB262173:SBB262196 RRF262173:RRF262196 RHJ262173:RHJ262196 QXN262173:QXN262196 QNR262173:QNR262196 QDV262173:QDV262196 PTZ262173:PTZ262196 PKD262173:PKD262196 PAH262173:PAH262196 OQL262173:OQL262196 OGP262173:OGP262196 NWT262173:NWT262196 NMX262173:NMX262196 NDB262173:NDB262196 MTF262173:MTF262196 MJJ262173:MJJ262196 LZN262173:LZN262196 LPR262173:LPR262196 LFV262173:LFV262196 KVZ262173:KVZ262196 KMD262173:KMD262196 KCH262173:KCH262196 JSL262173:JSL262196 JIP262173:JIP262196 IYT262173:IYT262196 IOX262173:IOX262196 IFB262173:IFB262196 HVF262173:HVF262196 HLJ262173:HLJ262196 HBN262173:HBN262196 GRR262173:GRR262196 GHV262173:GHV262196 FXZ262173:FXZ262196 FOD262173:FOD262196 FEH262173:FEH262196 EUL262173:EUL262196 EKP262173:EKP262196 EAT262173:EAT262196 DQX262173:DQX262196 DHB262173:DHB262196 CXF262173:CXF262196 CNJ262173:CNJ262196 CDN262173:CDN262196 BTR262173:BTR262196 BJV262173:BJV262196 AZZ262173:AZZ262196 AQD262173:AQD262196 AGH262173:AGH262196 WL262173:WL262196 MP262173:MP262196 CT262173:CT262196 WZB196637:WZB196660 WPF196637:WPF196660 WFJ196637:WFJ196660 VVN196637:VVN196660 VLR196637:VLR196660 VBV196637:VBV196660 URZ196637:URZ196660 UID196637:UID196660 TYH196637:TYH196660 TOL196637:TOL196660 TEP196637:TEP196660 SUT196637:SUT196660 SKX196637:SKX196660 SBB196637:SBB196660 RRF196637:RRF196660 RHJ196637:RHJ196660 QXN196637:QXN196660 QNR196637:QNR196660 QDV196637:QDV196660 PTZ196637:PTZ196660 PKD196637:PKD196660 PAH196637:PAH196660 OQL196637:OQL196660 OGP196637:OGP196660 NWT196637:NWT196660 NMX196637:NMX196660 NDB196637:NDB196660 MTF196637:MTF196660 MJJ196637:MJJ196660 LZN196637:LZN196660 LPR196637:LPR196660 LFV196637:LFV196660 KVZ196637:KVZ196660 KMD196637:KMD196660 KCH196637:KCH196660 JSL196637:JSL196660 JIP196637:JIP196660 IYT196637:IYT196660 IOX196637:IOX196660 IFB196637:IFB196660 HVF196637:HVF196660 HLJ196637:HLJ196660 HBN196637:HBN196660 GRR196637:GRR196660 GHV196637:GHV196660 FXZ196637:FXZ196660 FOD196637:FOD196660 FEH196637:FEH196660 EUL196637:EUL196660 EKP196637:EKP196660 EAT196637:EAT196660 DQX196637:DQX196660 DHB196637:DHB196660 CXF196637:CXF196660 CNJ196637:CNJ196660 CDN196637:CDN196660 BTR196637:BTR196660 BJV196637:BJV196660 AZZ196637:AZZ196660 AQD196637:AQD196660 AGH196637:AGH196660 WL196637:WL196660 MP196637:MP196660 CT196637:CT196660 WZB131101:WZB131124 WPF131101:WPF131124 WFJ131101:WFJ131124 VVN131101:VVN131124 VLR131101:VLR131124 VBV131101:VBV131124 URZ131101:URZ131124 UID131101:UID131124 TYH131101:TYH131124 TOL131101:TOL131124 TEP131101:TEP131124 SUT131101:SUT131124 SKX131101:SKX131124 SBB131101:SBB131124 RRF131101:RRF131124 RHJ131101:RHJ131124 QXN131101:QXN131124 QNR131101:QNR131124 QDV131101:QDV131124 PTZ131101:PTZ131124 PKD131101:PKD131124 PAH131101:PAH131124 OQL131101:OQL131124 OGP131101:OGP131124 NWT131101:NWT131124 NMX131101:NMX131124 NDB131101:NDB131124 MTF131101:MTF131124 MJJ131101:MJJ131124 LZN131101:LZN131124 LPR131101:LPR131124 LFV131101:LFV131124 KVZ131101:KVZ131124 KMD131101:KMD131124 KCH131101:KCH131124 JSL131101:JSL131124 JIP131101:JIP131124 IYT131101:IYT131124 IOX131101:IOX131124 IFB131101:IFB131124 HVF131101:HVF131124 HLJ131101:HLJ131124 HBN131101:HBN131124 GRR131101:GRR131124 GHV131101:GHV131124 FXZ131101:FXZ131124 FOD131101:FOD131124 FEH131101:FEH131124 EUL131101:EUL131124 EKP131101:EKP131124 EAT131101:EAT131124 DQX131101:DQX131124 DHB131101:DHB131124 CXF131101:CXF131124 CNJ131101:CNJ131124 CDN131101:CDN131124 BTR131101:BTR131124 BJV131101:BJV131124 AZZ131101:AZZ131124 AQD131101:AQD131124 AGH131101:AGH131124 WL131101:WL131124 MP131101:MP131124 CT131101:CT131124 WZB65565:WZB65588 WPF65565:WPF65588 WFJ65565:WFJ65588 VVN65565:VVN65588 VLR65565:VLR65588 VBV65565:VBV65588 URZ65565:URZ65588 UID65565:UID65588 TYH65565:TYH65588 TOL65565:TOL65588 TEP65565:TEP65588 SUT65565:SUT65588 SKX65565:SKX65588 SBB65565:SBB65588 RRF65565:RRF65588 RHJ65565:RHJ65588 QXN65565:QXN65588 QNR65565:QNR65588 QDV65565:QDV65588 PTZ65565:PTZ65588 PKD65565:PKD65588 PAH65565:PAH65588 OQL65565:OQL65588 OGP65565:OGP65588 NWT65565:NWT65588 NMX65565:NMX65588 NDB65565:NDB65588 MTF65565:MTF65588 MJJ65565:MJJ65588 LZN65565:LZN65588 LPR65565:LPR65588 LFV65565:LFV65588 KVZ65565:KVZ65588 KMD65565:KMD65588 KCH65565:KCH65588 JSL65565:JSL65588 JIP65565:JIP65588 IYT65565:IYT65588 IOX65565:IOX65588 IFB65565:IFB65588 HVF65565:HVF65588 HLJ65565:HLJ65588 HBN65565:HBN65588 GRR65565:GRR65588 GHV65565:GHV65588 FXZ65565:FXZ65588 FOD65565:FOD65588 FEH65565:FEH65588 EUL65565:EUL65588 EKP65565:EKP65588 EAT65565:EAT65588 DQX65565:DQX65588 DHB65565:DHB65588 CXF65565:CXF65588 CNJ65565:CNJ65588 CDN65565:CDN65588 BTR65565:BTR65588 BJV65565:BJV65588 AZZ65565:AZZ65588 AQD65565:AQD65588 AGH65565:AGH65588 WL65565:WL65588 MP65565:MP65588 CT65565:CT65588 WZB39:WZB55 MP39:MP55 WL39:WL55 AGH39:AGH55 AQD39:AQD55 AZZ39:AZZ55 BJV39:BJV55 BTR39:BTR55 CDN39:CDN55 CNJ39:CNJ55 CXF39:CXF55 DHB39:DHB55 DQX39:DQX55 EAT39:EAT55 EKP39:EKP55 EUL39:EUL55 FEH39:FEH55 FOD39:FOD55 FXZ39:FXZ55 GHV39:GHV55 GRR39:GRR55 HBN39:HBN55 HLJ39:HLJ55 HVF39:HVF55 IFB39:IFB55 IOX39:IOX55 IYT39:IYT55 JIP39:JIP55 JSL39:JSL55 KCH39:KCH55 KMD39:KMD55 KVZ39:KVZ55 LFV39:LFV55 LPR39:LPR55 LZN39:LZN55 MJJ39:MJJ55 MTF39:MTF55 NDB39:NDB55 NMX39:NMX55 NWT39:NWT55 OGP39:OGP55 OQL39:OQL55 PAH39:PAH55 PKD39:PKD55 PTZ39:PTZ55 QDV39:QDV55 QNR39:QNR55 QXN39:QXN55 RHJ39:RHJ55 RRF39:RRF55 SBB39:SBB55 SKX39:SKX55 SUT39:SUT55 TEP39:TEP55 TOL39:TOL55 TYH39:TYH55 UID39:UID55 URZ39:URZ55 VBV39:VBV55 VLR39:VLR55 VVN39:VVN55 WFJ39:WFJ55 WPF39:WPF55 CT41:CT55">
      <formula1>$CY$40:$CY$40</formula1>
    </dataValidation>
    <dataValidation type="list" allowBlank="1" showInputMessage="1" showErrorMessage="1" sqref="WZB983060:WZB983065 WPF983060:WPF983065 WZB33:WZB35 WPF33:WPF35 WFJ33:WFJ35 VVN33:VVN35 VLR33:VLR35 VBV33:VBV35 URZ33:URZ35 UID33:UID35 TYH33:TYH35 TOL33:TOL35 TEP33:TEP35 SUT33:SUT35 SKX33:SKX35 SBB33:SBB35 RRF33:RRF35 RHJ33:RHJ35 QXN33:QXN35 QNR33:QNR35 QDV33:QDV35 PTZ33:PTZ35 PKD33:PKD35 PAH33:PAH35 OQL33:OQL35 OGP33:OGP35 NWT33:NWT35 NMX33:NMX35 NDB33:NDB35 MTF33:MTF35 MJJ33:MJJ35 LZN33:LZN35 LPR33:LPR35 LFV33:LFV35 KVZ33:KVZ35 KMD33:KMD35 KCH33:KCH35 JSL33:JSL35 JIP33:JIP35 IYT33:IYT35 IOX33:IOX35 IFB33:IFB35 HVF33:HVF35 HLJ33:HLJ35 HBN33:HBN35 GRR33:GRR35 GHV33:GHV35 FXZ33:FXZ35 FOD33:FOD35 FEH33:FEH35 EUL33:EUL35 EKP33:EKP35 EAT33:EAT35 DQX33:DQX35 DHB33:DHB35 CXF33:CXF35 CNJ33:CNJ35 CDN33:CDN35 BTR33:BTR35 BJV33:BJV35 AZZ33:AZZ35 AQD33:AQD35 AGH33:AGH35 WL33:WL35 MP33:MP35 WFJ983060:WFJ983065 VVN983060:VVN983065 VLR983060:VLR983065 VBV983060:VBV983065 URZ983060:URZ983065 UID983060:UID983065 TYH983060:TYH983065 TOL983060:TOL983065 TEP983060:TEP983065 SUT983060:SUT983065 SKX983060:SKX983065 SBB983060:SBB983065 RRF983060:RRF983065 RHJ983060:RHJ983065 QXN983060:QXN983065 QNR983060:QNR983065 QDV983060:QDV983065 PTZ983060:PTZ983065 PKD983060:PKD983065 PAH983060:PAH983065 OQL983060:OQL983065 OGP983060:OGP983065 NWT983060:NWT983065 NMX983060:NMX983065 NDB983060:NDB983065 MTF983060:MTF983065 MJJ983060:MJJ983065 LZN983060:LZN983065 LPR983060:LPR983065 LFV983060:LFV983065 KVZ983060:KVZ983065 KMD983060:KMD983065 KCH983060:KCH983065 JSL983060:JSL983065 JIP983060:JIP983065 IYT983060:IYT983065 IOX983060:IOX983065 IFB983060:IFB983065 HVF983060:HVF983065 HLJ983060:HLJ983065 HBN983060:HBN983065 GRR983060:GRR983065 GHV983060:GHV983065 FXZ983060:FXZ983065 FOD983060:FOD983065 FEH983060:FEH983065 EUL983060:EUL983065 EKP983060:EKP983065 EAT983060:EAT983065 DQX983060:DQX983065 DHB983060:DHB983065 CXF983060:CXF983065 CNJ983060:CNJ983065 CDN983060:CDN983065 BTR983060:BTR983065 BJV983060:BJV983065 AZZ983060:AZZ983065 AQD983060:AQD983065 AGH983060:AGH983065 WL983060:WL983065 MP983060:MP983065 CT983060:CT983065 WZB917524:WZB917529 WPF917524:WPF917529 WFJ917524:WFJ917529 VVN917524:VVN917529 VLR917524:VLR917529 VBV917524:VBV917529 URZ917524:URZ917529 UID917524:UID917529 TYH917524:TYH917529 TOL917524:TOL917529 TEP917524:TEP917529 SUT917524:SUT917529 SKX917524:SKX917529 SBB917524:SBB917529 RRF917524:RRF917529 RHJ917524:RHJ917529 QXN917524:QXN917529 QNR917524:QNR917529 QDV917524:QDV917529 PTZ917524:PTZ917529 PKD917524:PKD917529 PAH917524:PAH917529 OQL917524:OQL917529 OGP917524:OGP917529 NWT917524:NWT917529 NMX917524:NMX917529 NDB917524:NDB917529 MTF917524:MTF917529 MJJ917524:MJJ917529 LZN917524:LZN917529 LPR917524:LPR917529 LFV917524:LFV917529 KVZ917524:KVZ917529 KMD917524:KMD917529 KCH917524:KCH917529 JSL917524:JSL917529 JIP917524:JIP917529 IYT917524:IYT917529 IOX917524:IOX917529 IFB917524:IFB917529 HVF917524:HVF917529 HLJ917524:HLJ917529 HBN917524:HBN917529 GRR917524:GRR917529 GHV917524:GHV917529 FXZ917524:FXZ917529 FOD917524:FOD917529 FEH917524:FEH917529 EUL917524:EUL917529 EKP917524:EKP917529 EAT917524:EAT917529 DQX917524:DQX917529 DHB917524:DHB917529 CXF917524:CXF917529 CNJ917524:CNJ917529 CDN917524:CDN917529 BTR917524:BTR917529 BJV917524:BJV917529 AZZ917524:AZZ917529 AQD917524:AQD917529 AGH917524:AGH917529 WL917524:WL917529 MP917524:MP917529 CT917524:CT917529 WZB851988:WZB851993 WPF851988:WPF851993 WFJ851988:WFJ851993 VVN851988:VVN851993 VLR851988:VLR851993 VBV851988:VBV851993 URZ851988:URZ851993 UID851988:UID851993 TYH851988:TYH851993 TOL851988:TOL851993 TEP851988:TEP851993 SUT851988:SUT851993 SKX851988:SKX851993 SBB851988:SBB851993 RRF851988:RRF851993 RHJ851988:RHJ851993 QXN851988:QXN851993 QNR851988:QNR851993 QDV851988:QDV851993 PTZ851988:PTZ851993 PKD851988:PKD851993 PAH851988:PAH851993 OQL851988:OQL851993 OGP851988:OGP851993 NWT851988:NWT851993 NMX851988:NMX851993 NDB851988:NDB851993 MTF851988:MTF851993 MJJ851988:MJJ851993 LZN851988:LZN851993 LPR851988:LPR851993 LFV851988:LFV851993 KVZ851988:KVZ851993 KMD851988:KMD851993 KCH851988:KCH851993 JSL851988:JSL851993 JIP851988:JIP851993 IYT851988:IYT851993 IOX851988:IOX851993 IFB851988:IFB851993 HVF851988:HVF851993 HLJ851988:HLJ851993 HBN851988:HBN851993 GRR851988:GRR851993 GHV851988:GHV851993 FXZ851988:FXZ851993 FOD851988:FOD851993 FEH851988:FEH851993 EUL851988:EUL851993 EKP851988:EKP851993 EAT851988:EAT851993 DQX851988:DQX851993 DHB851988:DHB851993 CXF851988:CXF851993 CNJ851988:CNJ851993 CDN851988:CDN851993 BTR851988:BTR851993 BJV851988:BJV851993 AZZ851988:AZZ851993 AQD851988:AQD851993 AGH851988:AGH851993 WL851988:WL851993 MP851988:MP851993 CT851988:CT851993 WZB786452:WZB786457 WPF786452:WPF786457 WFJ786452:WFJ786457 VVN786452:VVN786457 VLR786452:VLR786457 VBV786452:VBV786457 URZ786452:URZ786457 UID786452:UID786457 TYH786452:TYH786457 TOL786452:TOL786457 TEP786452:TEP786457 SUT786452:SUT786457 SKX786452:SKX786457 SBB786452:SBB786457 RRF786452:RRF786457 RHJ786452:RHJ786457 QXN786452:QXN786457 QNR786452:QNR786457 QDV786452:QDV786457 PTZ786452:PTZ786457 PKD786452:PKD786457 PAH786452:PAH786457 OQL786452:OQL786457 OGP786452:OGP786457 NWT786452:NWT786457 NMX786452:NMX786457 NDB786452:NDB786457 MTF786452:MTF786457 MJJ786452:MJJ786457 LZN786452:LZN786457 LPR786452:LPR786457 LFV786452:LFV786457 KVZ786452:KVZ786457 KMD786452:KMD786457 KCH786452:KCH786457 JSL786452:JSL786457 JIP786452:JIP786457 IYT786452:IYT786457 IOX786452:IOX786457 IFB786452:IFB786457 HVF786452:HVF786457 HLJ786452:HLJ786457 HBN786452:HBN786457 GRR786452:GRR786457 GHV786452:GHV786457 FXZ786452:FXZ786457 FOD786452:FOD786457 FEH786452:FEH786457 EUL786452:EUL786457 EKP786452:EKP786457 EAT786452:EAT786457 DQX786452:DQX786457 DHB786452:DHB786457 CXF786452:CXF786457 CNJ786452:CNJ786457 CDN786452:CDN786457 BTR786452:BTR786457 BJV786452:BJV786457 AZZ786452:AZZ786457 AQD786452:AQD786457 AGH786452:AGH786457 WL786452:WL786457 MP786452:MP786457 CT786452:CT786457 WZB720916:WZB720921 WPF720916:WPF720921 WFJ720916:WFJ720921 VVN720916:VVN720921 VLR720916:VLR720921 VBV720916:VBV720921 URZ720916:URZ720921 UID720916:UID720921 TYH720916:TYH720921 TOL720916:TOL720921 TEP720916:TEP720921 SUT720916:SUT720921 SKX720916:SKX720921 SBB720916:SBB720921 RRF720916:RRF720921 RHJ720916:RHJ720921 QXN720916:QXN720921 QNR720916:QNR720921 QDV720916:QDV720921 PTZ720916:PTZ720921 PKD720916:PKD720921 PAH720916:PAH720921 OQL720916:OQL720921 OGP720916:OGP720921 NWT720916:NWT720921 NMX720916:NMX720921 NDB720916:NDB720921 MTF720916:MTF720921 MJJ720916:MJJ720921 LZN720916:LZN720921 LPR720916:LPR720921 LFV720916:LFV720921 KVZ720916:KVZ720921 KMD720916:KMD720921 KCH720916:KCH720921 JSL720916:JSL720921 JIP720916:JIP720921 IYT720916:IYT720921 IOX720916:IOX720921 IFB720916:IFB720921 HVF720916:HVF720921 HLJ720916:HLJ720921 HBN720916:HBN720921 GRR720916:GRR720921 GHV720916:GHV720921 FXZ720916:FXZ720921 FOD720916:FOD720921 FEH720916:FEH720921 EUL720916:EUL720921 EKP720916:EKP720921 EAT720916:EAT720921 DQX720916:DQX720921 DHB720916:DHB720921 CXF720916:CXF720921 CNJ720916:CNJ720921 CDN720916:CDN720921 BTR720916:BTR720921 BJV720916:BJV720921 AZZ720916:AZZ720921 AQD720916:AQD720921 AGH720916:AGH720921 WL720916:WL720921 MP720916:MP720921 CT720916:CT720921 WZB655380:WZB655385 WPF655380:WPF655385 WFJ655380:WFJ655385 VVN655380:VVN655385 VLR655380:VLR655385 VBV655380:VBV655385 URZ655380:URZ655385 UID655380:UID655385 TYH655380:TYH655385 TOL655380:TOL655385 TEP655380:TEP655385 SUT655380:SUT655385 SKX655380:SKX655385 SBB655380:SBB655385 RRF655380:RRF655385 RHJ655380:RHJ655385 QXN655380:QXN655385 QNR655380:QNR655385 QDV655380:QDV655385 PTZ655380:PTZ655385 PKD655380:PKD655385 PAH655380:PAH655385 OQL655380:OQL655385 OGP655380:OGP655385 NWT655380:NWT655385 NMX655380:NMX655385 NDB655380:NDB655385 MTF655380:MTF655385 MJJ655380:MJJ655385 LZN655380:LZN655385 LPR655380:LPR655385 LFV655380:LFV655385 KVZ655380:KVZ655385 KMD655380:KMD655385 KCH655380:KCH655385 JSL655380:JSL655385 JIP655380:JIP655385 IYT655380:IYT655385 IOX655380:IOX655385 IFB655380:IFB655385 HVF655380:HVF655385 HLJ655380:HLJ655385 HBN655380:HBN655385 GRR655380:GRR655385 GHV655380:GHV655385 FXZ655380:FXZ655385 FOD655380:FOD655385 FEH655380:FEH655385 EUL655380:EUL655385 EKP655380:EKP655385 EAT655380:EAT655385 DQX655380:DQX655385 DHB655380:DHB655385 CXF655380:CXF655385 CNJ655380:CNJ655385 CDN655380:CDN655385 BTR655380:BTR655385 BJV655380:BJV655385 AZZ655380:AZZ655385 AQD655380:AQD655385 AGH655380:AGH655385 WL655380:WL655385 MP655380:MP655385 CT655380:CT655385 WZB589844:WZB589849 WPF589844:WPF589849 WFJ589844:WFJ589849 VVN589844:VVN589849 VLR589844:VLR589849 VBV589844:VBV589849 URZ589844:URZ589849 UID589844:UID589849 TYH589844:TYH589849 TOL589844:TOL589849 TEP589844:TEP589849 SUT589844:SUT589849 SKX589844:SKX589849 SBB589844:SBB589849 RRF589844:RRF589849 RHJ589844:RHJ589849 QXN589844:QXN589849 QNR589844:QNR589849 QDV589844:QDV589849 PTZ589844:PTZ589849 PKD589844:PKD589849 PAH589844:PAH589849 OQL589844:OQL589849 OGP589844:OGP589849 NWT589844:NWT589849 NMX589844:NMX589849 NDB589844:NDB589849 MTF589844:MTF589849 MJJ589844:MJJ589849 LZN589844:LZN589849 LPR589844:LPR589849 LFV589844:LFV589849 KVZ589844:KVZ589849 KMD589844:KMD589849 KCH589844:KCH589849 JSL589844:JSL589849 JIP589844:JIP589849 IYT589844:IYT589849 IOX589844:IOX589849 IFB589844:IFB589849 HVF589844:HVF589849 HLJ589844:HLJ589849 HBN589844:HBN589849 GRR589844:GRR589849 GHV589844:GHV589849 FXZ589844:FXZ589849 FOD589844:FOD589849 FEH589844:FEH589849 EUL589844:EUL589849 EKP589844:EKP589849 EAT589844:EAT589849 DQX589844:DQX589849 DHB589844:DHB589849 CXF589844:CXF589849 CNJ589844:CNJ589849 CDN589844:CDN589849 BTR589844:BTR589849 BJV589844:BJV589849 AZZ589844:AZZ589849 AQD589844:AQD589849 AGH589844:AGH589849 WL589844:WL589849 MP589844:MP589849 CT589844:CT589849 WZB524308:WZB524313 WPF524308:WPF524313 WFJ524308:WFJ524313 VVN524308:VVN524313 VLR524308:VLR524313 VBV524308:VBV524313 URZ524308:URZ524313 UID524308:UID524313 TYH524308:TYH524313 TOL524308:TOL524313 TEP524308:TEP524313 SUT524308:SUT524313 SKX524308:SKX524313 SBB524308:SBB524313 RRF524308:RRF524313 RHJ524308:RHJ524313 QXN524308:QXN524313 QNR524308:QNR524313 QDV524308:QDV524313 PTZ524308:PTZ524313 PKD524308:PKD524313 PAH524308:PAH524313 OQL524308:OQL524313 OGP524308:OGP524313 NWT524308:NWT524313 NMX524308:NMX524313 NDB524308:NDB524313 MTF524308:MTF524313 MJJ524308:MJJ524313 LZN524308:LZN524313 LPR524308:LPR524313 LFV524308:LFV524313 KVZ524308:KVZ524313 KMD524308:KMD524313 KCH524308:KCH524313 JSL524308:JSL524313 JIP524308:JIP524313 IYT524308:IYT524313 IOX524308:IOX524313 IFB524308:IFB524313 HVF524308:HVF524313 HLJ524308:HLJ524313 HBN524308:HBN524313 GRR524308:GRR524313 GHV524308:GHV524313 FXZ524308:FXZ524313 FOD524308:FOD524313 FEH524308:FEH524313 EUL524308:EUL524313 EKP524308:EKP524313 EAT524308:EAT524313 DQX524308:DQX524313 DHB524308:DHB524313 CXF524308:CXF524313 CNJ524308:CNJ524313 CDN524308:CDN524313 BTR524308:BTR524313 BJV524308:BJV524313 AZZ524308:AZZ524313 AQD524308:AQD524313 AGH524308:AGH524313 WL524308:WL524313 MP524308:MP524313 CT524308:CT524313 WZB458772:WZB458777 WPF458772:WPF458777 WFJ458772:WFJ458777 VVN458772:VVN458777 VLR458772:VLR458777 VBV458772:VBV458777 URZ458772:URZ458777 UID458772:UID458777 TYH458772:TYH458777 TOL458772:TOL458777 TEP458772:TEP458777 SUT458772:SUT458777 SKX458772:SKX458777 SBB458772:SBB458777 RRF458772:RRF458777 RHJ458772:RHJ458777 QXN458772:QXN458777 QNR458772:QNR458777 QDV458772:QDV458777 PTZ458772:PTZ458777 PKD458772:PKD458777 PAH458772:PAH458777 OQL458772:OQL458777 OGP458772:OGP458777 NWT458772:NWT458777 NMX458772:NMX458777 NDB458772:NDB458777 MTF458772:MTF458777 MJJ458772:MJJ458777 LZN458772:LZN458777 LPR458772:LPR458777 LFV458772:LFV458777 KVZ458772:KVZ458777 KMD458772:KMD458777 KCH458772:KCH458777 JSL458772:JSL458777 JIP458772:JIP458777 IYT458772:IYT458777 IOX458772:IOX458777 IFB458772:IFB458777 HVF458772:HVF458777 HLJ458772:HLJ458777 HBN458772:HBN458777 GRR458772:GRR458777 GHV458772:GHV458777 FXZ458772:FXZ458777 FOD458772:FOD458777 FEH458772:FEH458777 EUL458772:EUL458777 EKP458772:EKP458777 EAT458772:EAT458777 DQX458772:DQX458777 DHB458772:DHB458777 CXF458772:CXF458777 CNJ458772:CNJ458777 CDN458772:CDN458777 BTR458772:BTR458777 BJV458772:BJV458777 AZZ458772:AZZ458777 AQD458772:AQD458777 AGH458772:AGH458777 WL458772:WL458777 MP458772:MP458777 CT458772:CT458777 WZB393236:WZB393241 WPF393236:WPF393241 WFJ393236:WFJ393241 VVN393236:VVN393241 VLR393236:VLR393241 VBV393236:VBV393241 URZ393236:URZ393241 UID393236:UID393241 TYH393236:TYH393241 TOL393236:TOL393241 TEP393236:TEP393241 SUT393236:SUT393241 SKX393236:SKX393241 SBB393236:SBB393241 RRF393236:RRF393241 RHJ393236:RHJ393241 QXN393236:QXN393241 QNR393236:QNR393241 QDV393236:QDV393241 PTZ393236:PTZ393241 PKD393236:PKD393241 PAH393236:PAH393241 OQL393236:OQL393241 OGP393236:OGP393241 NWT393236:NWT393241 NMX393236:NMX393241 NDB393236:NDB393241 MTF393236:MTF393241 MJJ393236:MJJ393241 LZN393236:LZN393241 LPR393236:LPR393241 LFV393236:LFV393241 KVZ393236:KVZ393241 KMD393236:KMD393241 KCH393236:KCH393241 JSL393236:JSL393241 JIP393236:JIP393241 IYT393236:IYT393241 IOX393236:IOX393241 IFB393236:IFB393241 HVF393236:HVF393241 HLJ393236:HLJ393241 HBN393236:HBN393241 GRR393236:GRR393241 GHV393236:GHV393241 FXZ393236:FXZ393241 FOD393236:FOD393241 FEH393236:FEH393241 EUL393236:EUL393241 EKP393236:EKP393241 EAT393236:EAT393241 DQX393236:DQX393241 DHB393236:DHB393241 CXF393236:CXF393241 CNJ393236:CNJ393241 CDN393236:CDN393241 BTR393236:BTR393241 BJV393236:BJV393241 AZZ393236:AZZ393241 AQD393236:AQD393241 AGH393236:AGH393241 WL393236:WL393241 MP393236:MP393241 CT393236:CT393241 WZB327700:WZB327705 WPF327700:WPF327705 WFJ327700:WFJ327705 VVN327700:VVN327705 VLR327700:VLR327705 VBV327700:VBV327705 URZ327700:URZ327705 UID327700:UID327705 TYH327700:TYH327705 TOL327700:TOL327705 TEP327700:TEP327705 SUT327700:SUT327705 SKX327700:SKX327705 SBB327700:SBB327705 RRF327700:RRF327705 RHJ327700:RHJ327705 QXN327700:QXN327705 QNR327700:QNR327705 QDV327700:QDV327705 PTZ327700:PTZ327705 PKD327700:PKD327705 PAH327700:PAH327705 OQL327700:OQL327705 OGP327700:OGP327705 NWT327700:NWT327705 NMX327700:NMX327705 NDB327700:NDB327705 MTF327700:MTF327705 MJJ327700:MJJ327705 LZN327700:LZN327705 LPR327700:LPR327705 LFV327700:LFV327705 KVZ327700:KVZ327705 KMD327700:KMD327705 KCH327700:KCH327705 JSL327700:JSL327705 JIP327700:JIP327705 IYT327700:IYT327705 IOX327700:IOX327705 IFB327700:IFB327705 HVF327700:HVF327705 HLJ327700:HLJ327705 HBN327700:HBN327705 GRR327700:GRR327705 GHV327700:GHV327705 FXZ327700:FXZ327705 FOD327700:FOD327705 FEH327700:FEH327705 EUL327700:EUL327705 EKP327700:EKP327705 EAT327700:EAT327705 DQX327700:DQX327705 DHB327700:DHB327705 CXF327700:CXF327705 CNJ327700:CNJ327705 CDN327700:CDN327705 BTR327700:BTR327705 BJV327700:BJV327705 AZZ327700:AZZ327705 AQD327700:AQD327705 AGH327700:AGH327705 WL327700:WL327705 MP327700:MP327705 CT327700:CT327705 WZB262164:WZB262169 WPF262164:WPF262169 WFJ262164:WFJ262169 VVN262164:VVN262169 VLR262164:VLR262169 VBV262164:VBV262169 URZ262164:URZ262169 UID262164:UID262169 TYH262164:TYH262169 TOL262164:TOL262169 TEP262164:TEP262169 SUT262164:SUT262169 SKX262164:SKX262169 SBB262164:SBB262169 RRF262164:RRF262169 RHJ262164:RHJ262169 QXN262164:QXN262169 QNR262164:QNR262169 QDV262164:QDV262169 PTZ262164:PTZ262169 PKD262164:PKD262169 PAH262164:PAH262169 OQL262164:OQL262169 OGP262164:OGP262169 NWT262164:NWT262169 NMX262164:NMX262169 NDB262164:NDB262169 MTF262164:MTF262169 MJJ262164:MJJ262169 LZN262164:LZN262169 LPR262164:LPR262169 LFV262164:LFV262169 KVZ262164:KVZ262169 KMD262164:KMD262169 KCH262164:KCH262169 JSL262164:JSL262169 JIP262164:JIP262169 IYT262164:IYT262169 IOX262164:IOX262169 IFB262164:IFB262169 HVF262164:HVF262169 HLJ262164:HLJ262169 HBN262164:HBN262169 GRR262164:GRR262169 GHV262164:GHV262169 FXZ262164:FXZ262169 FOD262164:FOD262169 FEH262164:FEH262169 EUL262164:EUL262169 EKP262164:EKP262169 EAT262164:EAT262169 DQX262164:DQX262169 DHB262164:DHB262169 CXF262164:CXF262169 CNJ262164:CNJ262169 CDN262164:CDN262169 BTR262164:BTR262169 BJV262164:BJV262169 AZZ262164:AZZ262169 AQD262164:AQD262169 AGH262164:AGH262169 WL262164:WL262169 MP262164:MP262169 CT262164:CT262169 WZB196628:WZB196633 WPF196628:WPF196633 WFJ196628:WFJ196633 VVN196628:VVN196633 VLR196628:VLR196633 VBV196628:VBV196633 URZ196628:URZ196633 UID196628:UID196633 TYH196628:TYH196633 TOL196628:TOL196633 TEP196628:TEP196633 SUT196628:SUT196633 SKX196628:SKX196633 SBB196628:SBB196633 RRF196628:RRF196633 RHJ196628:RHJ196633 QXN196628:QXN196633 QNR196628:QNR196633 QDV196628:QDV196633 PTZ196628:PTZ196633 PKD196628:PKD196633 PAH196628:PAH196633 OQL196628:OQL196633 OGP196628:OGP196633 NWT196628:NWT196633 NMX196628:NMX196633 NDB196628:NDB196633 MTF196628:MTF196633 MJJ196628:MJJ196633 LZN196628:LZN196633 LPR196628:LPR196633 LFV196628:LFV196633 KVZ196628:KVZ196633 KMD196628:KMD196633 KCH196628:KCH196633 JSL196628:JSL196633 JIP196628:JIP196633 IYT196628:IYT196633 IOX196628:IOX196633 IFB196628:IFB196633 HVF196628:HVF196633 HLJ196628:HLJ196633 HBN196628:HBN196633 GRR196628:GRR196633 GHV196628:GHV196633 FXZ196628:FXZ196633 FOD196628:FOD196633 FEH196628:FEH196633 EUL196628:EUL196633 EKP196628:EKP196633 EAT196628:EAT196633 DQX196628:DQX196633 DHB196628:DHB196633 CXF196628:CXF196633 CNJ196628:CNJ196633 CDN196628:CDN196633 BTR196628:BTR196633 BJV196628:BJV196633 AZZ196628:AZZ196633 AQD196628:AQD196633 AGH196628:AGH196633 WL196628:WL196633 MP196628:MP196633 CT196628:CT196633 WZB131092:WZB131097 WPF131092:WPF131097 WFJ131092:WFJ131097 VVN131092:VVN131097 VLR131092:VLR131097 VBV131092:VBV131097 URZ131092:URZ131097 UID131092:UID131097 TYH131092:TYH131097 TOL131092:TOL131097 TEP131092:TEP131097 SUT131092:SUT131097 SKX131092:SKX131097 SBB131092:SBB131097 RRF131092:RRF131097 RHJ131092:RHJ131097 QXN131092:QXN131097 QNR131092:QNR131097 QDV131092:QDV131097 PTZ131092:PTZ131097 PKD131092:PKD131097 PAH131092:PAH131097 OQL131092:OQL131097 OGP131092:OGP131097 NWT131092:NWT131097 NMX131092:NMX131097 NDB131092:NDB131097 MTF131092:MTF131097 MJJ131092:MJJ131097 LZN131092:LZN131097 LPR131092:LPR131097 LFV131092:LFV131097 KVZ131092:KVZ131097 KMD131092:KMD131097 KCH131092:KCH131097 JSL131092:JSL131097 JIP131092:JIP131097 IYT131092:IYT131097 IOX131092:IOX131097 IFB131092:IFB131097 HVF131092:HVF131097 HLJ131092:HLJ131097 HBN131092:HBN131097 GRR131092:GRR131097 GHV131092:GHV131097 FXZ131092:FXZ131097 FOD131092:FOD131097 FEH131092:FEH131097 EUL131092:EUL131097 EKP131092:EKP131097 EAT131092:EAT131097 DQX131092:DQX131097 DHB131092:DHB131097 CXF131092:CXF131097 CNJ131092:CNJ131097 CDN131092:CDN131097 BTR131092:BTR131097 BJV131092:BJV131097 AZZ131092:AZZ131097 AQD131092:AQD131097 AGH131092:AGH131097 WL131092:WL131097 MP131092:MP131097 CT131092:CT131097 WZB65556:WZB65561 WPF65556:WPF65561 WFJ65556:WFJ65561 VVN65556:VVN65561 VLR65556:VLR65561 VBV65556:VBV65561 URZ65556:URZ65561 UID65556:UID65561 TYH65556:TYH65561 TOL65556:TOL65561 TEP65556:TEP65561 SUT65556:SUT65561 SKX65556:SKX65561 SBB65556:SBB65561 RRF65556:RRF65561 RHJ65556:RHJ65561 QXN65556:QXN65561 QNR65556:QNR65561 QDV65556:QDV65561 PTZ65556:PTZ65561 PKD65556:PKD65561 PAH65556:PAH65561 OQL65556:OQL65561 OGP65556:OGP65561 NWT65556:NWT65561 NMX65556:NMX65561 NDB65556:NDB65561 MTF65556:MTF65561 MJJ65556:MJJ65561 LZN65556:LZN65561 LPR65556:LPR65561 LFV65556:LFV65561 KVZ65556:KVZ65561 KMD65556:KMD65561 KCH65556:KCH65561 JSL65556:JSL65561 JIP65556:JIP65561 IYT65556:IYT65561 IOX65556:IOX65561 IFB65556:IFB65561 HVF65556:HVF65561 HLJ65556:HLJ65561 HBN65556:HBN65561 GRR65556:GRR65561 GHV65556:GHV65561 FXZ65556:FXZ65561 FOD65556:FOD65561 FEH65556:FEH65561 EUL65556:EUL65561 EKP65556:EKP65561 EAT65556:EAT65561 DQX65556:DQX65561 DHB65556:DHB65561 CXF65556:CXF65561 CNJ65556:CNJ65561 CDN65556:CDN65561 BTR65556:BTR65561 BJV65556:BJV65561 AZZ65556:AZZ65561 AQD65556:AQD65561 AGH65556:AGH65561 WL65556:WL65561 MP65556:MP65561 CT65556:CT65561 CT33">
      <formula1>$CY$33:$CY$37</formula1>
    </dataValidation>
    <dataValidation type="list" allowBlank="1" showInputMessage="1" showErrorMessage="1" sqref="P20:BY20 JL20:LU20 TH20:VQ20 ADD20:AFM20 AMZ20:API20 AWV20:AZE20 BGR20:BJA20 BQN20:BSW20 CAJ20:CCS20 CKF20:CMO20 CUB20:CWK20 DDX20:DGG20 DNT20:DQC20 DXP20:DZY20 EHL20:EJU20 ERH20:ETQ20 FBD20:FDM20 FKZ20:FNI20 FUV20:FXE20 GER20:GHA20 GON20:GQW20 GYJ20:HAS20 HIF20:HKO20 HSB20:HUK20 IBX20:IEG20 ILT20:IOC20 IVP20:IXY20 JFL20:JHU20 JPH20:JRQ20 JZD20:KBM20 KIZ20:KLI20 KSV20:KVE20 LCR20:LFA20 LMN20:LOW20 LWJ20:LYS20 MGF20:MIO20 MQB20:MSK20 MZX20:NCG20 NJT20:NMC20 NTP20:NVY20 ODL20:OFU20 ONH20:OPQ20 OXD20:OZM20 PGZ20:PJI20 PQV20:PTE20 QAR20:QDA20 QKN20:QMW20 QUJ20:QWS20 REF20:RGO20 ROB20:RQK20 RXX20:SAG20 SHT20:SKC20 SRP20:STY20 TBL20:TDU20 TLH20:TNQ20 TVD20:TXM20 UEZ20:UHI20 UOV20:URE20 UYR20:VBA20 VIN20:VKW20 VSJ20:VUS20 WCF20:WEO20 WMB20:WOK20 WVX20:WYG20 P65543:BY65543 JL65543:LU65543 TH65543:VQ65543 ADD65543:AFM65543 AMZ65543:API65543 AWV65543:AZE65543 BGR65543:BJA65543 BQN65543:BSW65543 CAJ65543:CCS65543 CKF65543:CMO65543 CUB65543:CWK65543 DDX65543:DGG65543 DNT65543:DQC65543 DXP65543:DZY65543 EHL65543:EJU65543 ERH65543:ETQ65543 FBD65543:FDM65543 FKZ65543:FNI65543 FUV65543:FXE65543 GER65543:GHA65543 GON65543:GQW65543 GYJ65543:HAS65543 HIF65543:HKO65543 HSB65543:HUK65543 IBX65543:IEG65543 ILT65543:IOC65543 IVP65543:IXY65543 JFL65543:JHU65543 JPH65543:JRQ65543 JZD65543:KBM65543 KIZ65543:KLI65543 KSV65543:KVE65543 LCR65543:LFA65543 LMN65543:LOW65543 LWJ65543:LYS65543 MGF65543:MIO65543 MQB65543:MSK65543 MZX65543:NCG65543 NJT65543:NMC65543 NTP65543:NVY65543 ODL65543:OFU65543 ONH65543:OPQ65543 OXD65543:OZM65543 PGZ65543:PJI65543 PQV65543:PTE65543 QAR65543:QDA65543 QKN65543:QMW65543 QUJ65543:QWS65543 REF65543:RGO65543 ROB65543:RQK65543 RXX65543:SAG65543 SHT65543:SKC65543 SRP65543:STY65543 TBL65543:TDU65543 TLH65543:TNQ65543 TVD65543:TXM65543 UEZ65543:UHI65543 UOV65543:URE65543 UYR65543:VBA65543 VIN65543:VKW65543 VSJ65543:VUS65543 WCF65543:WEO65543 WMB65543:WOK65543 WVX65543:WYG65543 P131079:BY131079 JL131079:LU131079 TH131079:VQ131079 ADD131079:AFM131079 AMZ131079:API131079 AWV131079:AZE131079 BGR131079:BJA131079 BQN131079:BSW131079 CAJ131079:CCS131079 CKF131079:CMO131079 CUB131079:CWK131079 DDX131079:DGG131079 DNT131079:DQC131079 DXP131079:DZY131079 EHL131079:EJU131079 ERH131079:ETQ131079 FBD131079:FDM131079 FKZ131079:FNI131079 FUV131079:FXE131079 GER131079:GHA131079 GON131079:GQW131079 GYJ131079:HAS131079 HIF131079:HKO131079 HSB131079:HUK131079 IBX131079:IEG131079 ILT131079:IOC131079 IVP131079:IXY131079 JFL131079:JHU131079 JPH131079:JRQ131079 JZD131079:KBM131079 KIZ131079:KLI131079 KSV131079:KVE131079 LCR131079:LFA131079 LMN131079:LOW131079 LWJ131079:LYS131079 MGF131079:MIO131079 MQB131079:MSK131079 MZX131079:NCG131079 NJT131079:NMC131079 NTP131079:NVY131079 ODL131079:OFU131079 ONH131079:OPQ131079 OXD131079:OZM131079 PGZ131079:PJI131079 PQV131079:PTE131079 QAR131079:QDA131079 QKN131079:QMW131079 QUJ131079:QWS131079 REF131079:RGO131079 ROB131079:RQK131079 RXX131079:SAG131079 SHT131079:SKC131079 SRP131079:STY131079 TBL131079:TDU131079 TLH131079:TNQ131079 TVD131079:TXM131079 UEZ131079:UHI131079 UOV131079:URE131079 UYR131079:VBA131079 VIN131079:VKW131079 VSJ131079:VUS131079 WCF131079:WEO131079 WMB131079:WOK131079 WVX131079:WYG131079 P196615:BY196615 JL196615:LU196615 TH196615:VQ196615 ADD196615:AFM196615 AMZ196615:API196615 AWV196615:AZE196615 BGR196615:BJA196615 BQN196615:BSW196615 CAJ196615:CCS196615 CKF196615:CMO196615 CUB196615:CWK196615 DDX196615:DGG196615 DNT196615:DQC196615 DXP196615:DZY196615 EHL196615:EJU196615 ERH196615:ETQ196615 FBD196615:FDM196615 FKZ196615:FNI196615 FUV196615:FXE196615 GER196615:GHA196615 GON196615:GQW196615 GYJ196615:HAS196615 HIF196615:HKO196615 HSB196615:HUK196615 IBX196615:IEG196615 ILT196615:IOC196615 IVP196615:IXY196615 JFL196615:JHU196615 JPH196615:JRQ196615 JZD196615:KBM196615 KIZ196615:KLI196615 KSV196615:KVE196615 LCR196615:LFA196615 LMN196615:LOW196615 LWJ196615:LYS196615 MGF196615:MIO196615 MQB196615:MSK196615 MZX196615:NCG196615 NJT196615:NMC196615 NTP196615:NVY196615 ODL196615:OFU196615 ONH196615:OPQ196615 OXD196615:OZM196615 PGZ196615:PJI196615 PQV196615:PTE196615 QAR196615:QDA196615 QKN196615:QMW196615 QUJ196615:QWS196615 REF196615:RGO196615 ROB196615:RQK196615 RXX196615:SAG196615 SHT196615:SKC196615 SRP196615:STY196615 TBL196615:TDU196615 TLH196615:TNQ196615 TVD196615:TXM196615 UEZ196615:UHI196615 UOV196615:URE196615 UYR196615:VBA196615 VIN196615:VKW196615 VSJ196615:VUS196615 WCF196615:WEO196615 WMB196615:WOK196615 WVX196615:WYG196615 P262151:BY262151 JL262151:LU262151 TH262151:VQ262151 ADD262151:AFM262151 AMZ262151:API262151 AWV262151:AZE262151 BGR262151:BJA262151 BQN262151:BSW262151 CAJ262151:CCS262151 CKF262151:CMO262151 CUB262151:CWK262151 DDX262151:DGG262151 DNT262151:DQC262151 DXP262151:DZY262151 EHL262151:EJU262151 ERH262151:ETQ262151 FBD262151:FDM262151 FKZ262151:FNI262151 FUV262151:FXE262151 GER262151:GHA262151 GON262151:GQW262151 GYJ262151:HAS262151 HIF262151:HKO262151 HSB262151:HUK262151 IBX262151:IEG262151 ILT262151:IOC262151 IVP262151:IXY262151 JFL262151:JHU262151 JPH262151:JRQ262151 JZD262151:KBM262151 KIZ262151:KLI262151 KSV262151:KVE262151 LCR262151:LFA262151 LMN262151:LOW262151 LWJ262151:LYS262151 MGF262151:MIO262151 MQB262151:MSK262151 MZX262151:NCG262151 NJT262151:NMC262151 NTP262151:NVY262151 ODL262151:OFU262151 ONH262151:OPQ262151 OXD262151:OZM262151 PGZ262151:PJI262151 PQV262151:PTE262151 QAR262151:QDA262151 QKN262151:QMW262151 QUJ262151:QWS262151 REF262151:RGO262151 ROB262151:RQK262151 RXX262151:SAG262151 SHT262151:SKC262151 SRP262151:STY262151 TBL262151:TDU262151 TLH262151:TNQ262151 TVD262151:TXM262151 UEZ262151:UHI262151 UOV262151:URE262151 UYR262151:VBA262151 VIN262151:VKW262151 VSJ262151:VUS262151 WCF262151:WEO262151 WMB262151:WOK262151 WVX262151:WYG262151 P327687:BY327687 JL327687:LU327687 TH327687:VQ327687 ADD327687:AFM327687 AMZ327687:API327687 AWV327687:AZE327687 BGR327687:BJA327687 BQN327687:BSW327687 CAJ327687:CCS327687 CKF327687:CMO327687 CUB327687:CWK327687 DDX327687:DGG327687 DNT327687:DQC327687 DXP327687:DZY327687 EHL327687:EJU327687 ERH327687:ETQ327687 FBD327687:FDM327687 FKZ327687:FNI327687 FUV327687:FXE327687 GER327687:GHA327687 GON327687:GQW327687 GYJ327687:HAS327687 HIF327687:HKO327687 HSB327687:HUK327687 IBX327687:IEG327687 ILT327687:IOC327687 IVP327687:IXY327687 JFL327687:JHU327687 JPH327687:JRQ327687 JZD327687:KBM327687 KIZ327687:KLI327687 KSV327687:KVE327687 LCR327687:LFA327687 LMN327687:LOW327687 LWJ327687:LYS327687 MGF327687:MIO327687 MQB327687:MSK327687 MZX327687:NCG327687 NJT327687:NMC327687 NTP327687:NVY327687 ODL327687:OFU327687 ONH327687:OPQ327687 OXD327687:OZM327687 PGZ327687:PJI327687 PQV327687:PTE327687 QAR327687:QDA327687 QKN327687:QMW327687 QUJ327687:QWS327687 REF327687:RGO327687 ROB327687:RQK327687 RXX327687:SAG327687 SHT327687:SKC327687 SRP327687:STY327687 TBL327687:TDU327687 TLH327687:TNQ327687 TVD327687:TXM327687 UEZ327687:UHI327687 UOV327687:URE327687 UYR327687:VBA327687 VIN327687:VKW327687 VSJ327687:VUS327687 WCF327687:WEO327687 WMB327687:WOK327687 WVX327687:WYG327687 P393223:BY393223 JL393223:LU393223 TH393223:VQ393223 ADD393223:AFM393223 AMZ393223:API393223 AWV393223:AZE393223 BGR393223:BJA393223 BQN393223:BSW393223 CAJ393223:CCS393223 CKF393223:CMO393223 CUB393223:CWK393223 DDX393223:DGG393223 DNT393223:DQC393223 DXP393223:DZY393223 EHL393223:EJU393223 ERH393223:ETQ393223 FBD393223:FDM393223 FKZ393223:FNI393223 FUV393223:FXE393223 GER393223:GHA393223 GON393223:GQW393223 GYJ393223:HAS393223 HIF393223:HKO393223 HSB393223:HUK393223 IBX393223:IEG393223 ILT393223:IOC393223 IVP393223:IXY393223 JFL393223:JHU393223 JPH393223:JRQ393223 JZD393223:KBM393223 KIZ393223:KLI393223 KSV393223:KVE393223 LCR393223:LFA393223 LMN393223:LOW393223 LWJ393223:LYS393223 MGF393223:MIO393223 MQB393223:MSK393223 MZX393223:NCG393223 NJT393223:NMC393223 NTP393223:NVY393223 ODL393223:OFU393223 ONH393223:OPQ393223 OXD393223:OZM393223 PGZ393223:PJI393223 PQV393223:PTE393223 QAR393223:QDA393223 QKN393223:QMW393223 QUJ393223:QWS393223 REF393223:RGO393223 ROB393223:RQK393223 RXX393223:SAG393223 SHT393223:SKC393223 SRP393223:STY393223 TBL393223:TDU393223 TLH393223:TNQ393223 TVD393223:TXM393223 UEZ393223:UHI393223 UOV393223:URE393223 UYR393223:VBA393223 VIN393223:VKW393223 VSJ393223:VUS393223 WCF393223:WEO393223 WMB393223:WOK393223 WVX393223:WYG393223 P458759:BY458759 JL458759:LU458759 TH458759:VQ458759 ADD458759:AFM458759 AMZ458759:API458759 AWV458759:AZE458759 BGR458759:BJA458759 BQN458759:BSW458759 CAJ458759:CCS458759 CKF458759:CMO458759 CUB458759:CWK458759 DDX458759:DGG458759 DNT458759:DQC458759 DXP458759:DZY458759 EHL458759:EJU458759 ERH458759:ETQ458759 FBD458759:FDM458759 FKZ458759:FNI458759 FUV458759:FXE458759 GER458759:GHA458759 GON458759:GQW458759 GYJ458759:HAS458759 HIF458759:HKO458759 HSB458759:HUK458759 IBX458759:IEG458759 ILT458759:IOC458759 IVP458759:IXY458759 JFL458759:JHU458759 JPH458759:JRQ458759 JZD458759:KBM458759 KIZ458759:KLI458759 KSV458759:KVE458759 LCR458759:LFA458759 LMN458759:LOW458759 LWJ458759:LYS458759 MGF458759:MIO458759 MQB458759:MSK458759 MZX458759:NCG458759 NJT458759:NMC458759 NTP458759:NVY458759 ODL458759:OFU458759 ONH458759:OPQ458759 OXD458759:OZM458759 PGZ458759:PJI458759 PQV458759:PTE458759 QAR458759:QDA458759 QKN458759:QMW458759 QUJ458759:QWS458759 REF458759:RGO458759 ROB458759:RQK458759 RXX458759:SAG458759 SHT458759:SKC458759 SRP458759:STY458759 TBL458759:TDU458759 TLH458759:TNQ458759 TVD458759:TXM458759 UEZ458759:UHI458759 UOV458759:URE458759 UYR458759:VBA458759 VIN458759:VKW458759 VSJ458759:VUS458759 WCF458759:WEO458759 WMB458759:WOK458759 WVX458759:WYG458759 P524295:BY524295 JL524295:LU524295 TH524295:VQ524295 ADD524295:AFM524295 AMZ524295:API524295 AWV524295:AZE524295 BGR524295:BJA524295 BQN524295:BSW524295 CAJ524295:CCS524295 CKF524295:CMO524295 CUB524295:CWK524295 DDX524295:DGG524295 DNT524295:DQC524295 DXP524295:DZY524295 EHL524295:EJU524295 ERH524295:ETQ524295 FBD524295:FDM524295 FKZ524295:FNI524295 FUV524295:FXE524295 GER524295:GHA524295 GON524295:GQW524295 GYJ524295:HAS524295 HIF524295:HKO524295 HSB524295:HUK524295 IBX524295:IEG524295 ILT524295:IOC524295 IVP524295:IXY524295 JFL524295:JHU524295 JPH524295:JRQ524295 JZD524295:KBM524295 KIZ524295:KLI524295 KSV524295:KVE524295 LCR524295:LFA524295 LMN524295:LOW524295 LWJ524295:LYS524295 MGF524295:MIO524295 MQB524295:MSK524295 MZX524295:NCG524295 NJT524295:NMC524295 NTP524295:NVY524295 ODL524295:OFU524295 ONH524295:OPQ524295 OXD524295:OZM524295 PGZ524295:PJI524295 PQV524295:PTE524295 QAR524295:QDA524295 QKN524295:QMW524295 QUJ524295:QWS524295 REF524295:RGO524295 ROB524295:RQK524295 RXX524295:SAG524295 SHT524295:SKC524295 SRP524295:STY524295 TBL524295:TDU524295 TLH524295:TNQ524295 TVD524295:TXM524295 UEZ524295:UHI524295 UOV524295:URE524295 UYR524295:VBA524295 VIN524295:VKW524295 VSJ524295:VUS524295 WCF524295:WEO524295 WMB524295:WOK524295 WVX524295:WYG524295 P589831:BY589831 JL589831:LU589831 TH589831:VQ589831 ADD589831:AFM589831 AMZ589831:API589831 AWV589831:AZE589831 BGR589831:BJA589831 BQN589831:BSW589831 CAJ589831:CCS589831 CKF589831:CMO589831 CUB589831:CWK589831 DDX589831:DGG589831 DNT589831:DQC589831 DXP589831:DZY589831 EHL589831:EJU589831 ERH589831:ETQ589831 FBD589831:FDM589831 FKZ589831:FNI589831 FUV589831:FXE589831 GER589831:GHA589831 GON589831:GQW589831 GYJ589831:HAS589831 HIF589831:HKO589831 HSB589831:HUK589831 IBX589831:IEG589831 ILT589831:IOC589831 IVP589831:IXY589831 JFL589831:JHU589831 JPH589831:JRQ589831 JZD589831:KBM589831 KIZ589831:KLI589831 KSV589831:KVE589831 LCR589831:LFA589831 LMN589831:LOW589831 LWJ589831:LYS589831 MGF589831:MIO589831 MQB589831:MSK589831 MZX589831:NCG589831 NJT589831:NMC589831 NTP589831:NVY589831 ODL589831:OFU589831 ONH589831:OPQ589831 OXD589831:OZM589831 PGZ589831:PJI589831 PQV589831:PTE589831 QAR589831:QDA589831 QKN589831:QMW589831 QUJ589831:QWS589831 REF589831:RGO589831 ROB589831:RQK589831 RXX589831:SAG589831 SHT589831:SKC589831 SRP589831:STY589831 TBL589831:TDU589831 TLH589831:TNQ589831 TVD589831:TXM589831 UEZ589831:UHI589831 UOV589831:URE589831 UYR589831:VBA589831 VIN589831:VKW589831 VSJ589831:VUS589831 WCF589831:WEO589831 WMB589831:WOK589831 WVX589831:WYG589831 P655367:BY655367 JL655367:LU655367 TH655367:VQ655367 ADD655367:AFM655367 AMZ655367:API655367 AWV655367:AZE655367 BGR655367:BJA655367 BQN655367:BSW655367 CAJ655367:CCS655367 CKF655367:CMO655367 CUB655367:CWK655367 DDX655367:DGG655367 DNT655367:DQC655367 DXP655367:DZY655367 EHL655367:EJU655367 ERH655367:ETQ655367 FBD655367:FDM655367 FKZ655367:FNI655367 FUV655367:FXE655367 GER655367:GHA655367 GON655367:GQW655367 GYJ655367:HAS655367 HIF655367:HKO655367 HSB655367:HUK655367 IBX655367:IEG655367 ILT655367:IOC655367 IVP655367:IXY655367 JFL655367:JHU655367 JPH655367:JRQ655367 JZD655367:KBM655367 KIZ655367:KLI655367 KSV655367:KVE655367 LCR655367:LFA655367 LMN655367:LOW655367 LWJ655367:LYS655367 MGF655367:MIO655367 MQB655367:MSK655367 MZX655367:NCG655367 NJT655367:NMC655367 NTP655367:NVY655367 ODL655367:OFU655367 ONH655367:OPQ655367 OXD655367:OZM655367 PGZ655367:PJI655367 PQV655367:PTE655367 QAR655367:QDA655367 QKN655367:QMW655367 QUJ655367:QWS655367 REF655367:RGO655367 ROB655367:RQK655367 RXX655367:SAG655367 SHT655367:SKC655367 SRP655367:STY655367 TBL655367:TDU655367 TLH655367:TNQ655367 TVD655367:TXM655367 UEZ655367:UHI655367 UOV655367:URE655367 UYR655367:VBA655367 VIN655367:VKW655367 VSJ655367:VUS655367 WCF655367:WEO655367 WMB655367:WOK655367 WVX655367:WYG655367 P720903:BY720903 JL720903:LU720903 TH720903:VQ720903 ADD720903:AFM720903 AMZ720903:API720903 AWV720903:AZE720903 BGR720903:BJA720903 BQN720903:BSW720903 CAJ720903:CCS720903 CKF720903:CMO720903 CUB720903:CWK720903 DDX720903:DGG720903 DNT720903:DQC720903 DXP720903:DZY720903 EHL720903:EJU720903 ERH720903:ETQ720903 FBD720903:FDM720903 FKZ720903:FNI720903 FUV720903:FXE720903 GER720903:GHA720903 GON720903:GQW720903 GYJ720903:HAS720903 HIF720903:HKO720903 HSB720903:HUK720903 IBX720903:IEG720903 ILT720903:IOC720903 IVP720903:IXY720903 JFL720903:JHU720903 JPH720903:JRQ720903 JZD720903:KBM720903 KIZ720903:KLI720903 KSV720903:KVE720903 LCR720903:LFA720903 LMN720903:LOW720903 LWJ720903:LYS720903 MGF720903:MIO720903 MQB720903:MSK720903 MZX720903:NCG720903 NJT720903:NMC720903 NTP720903:NVY720903 ODL720903:OFU720903 ONH720903:OPQ720903 OXD720903:OZM720903 PGZ720903:PJI720903 PQV720903:PTE720903 QAR720903:QDA720903 QKN720903:QMW720903 QUJ720903:QWS720903 REF720903:RGO720903 ROB720903:RQK720903 RXX720903:SAG720903 SHT720903:SKC720903 SRP720903:STY720903 TBL720903:TDU720903 TLH720903:TNQ720903 TVD720903:TXM720903 UEZ720903:UHI720903 UOV720903:URE720903 UYR720903:VBA720903 VIN720903:VKW720903 VSJ720903:VUS720903 WCF720903:WEO720903 WMB720903:WOK720903 WVX720903:WYG720903 P786439:BY786439 JL786439:LU786439 TH786439:VQ786439 ADD786439:AFM786439 AMZ786439:API786439 AWV786439:AZE786439 BGR786439:BJA786439 BQN786439:BSW786439 CAJ786439:CCS786439 CKF786439:CMO786439 CUB786439:CWK786439 DDX786439:DGG786439 DNT786439:DQC786439 DXP786439:DZY786439 EHL786439:EJU786439 ERH786439:ETQ786439 FBD786439:FDM786439 FKZ786439:FNI786439 FUV786439:FXE786439 GER786439:GHA786439 GON786439:GQW786439 GYJ786439:HAS786439 HIF786439:HKO786439 HSB786439:HUK786439 IBX786439:IEG786439 ILT786439:IOC786439 IVP786439:IXY786439 JFL786439:JHU786439 JPH786439:JRQ786439 JZD786439:KBM786439 KIZ786439:KLI786439 KSV786439:KVE786439 LCR786439:LFA786439 LMN786439:LOW786439 LWJ786439:LYS786439 MGF786439:MIO786439 MQB786439:MSK786439 MZX786439:NCG786439 NJT786439:NMC786439 NTP786439:NVY786439 ODL786439:OFU786439 ONH786439:OPQ786439 OXD786439:OZM786439 PGZ786439:PJI786439 PQV786439:PTE786439 QAR786439:QDA786439 QKN786439:QMW786439 QUJ786439:QWS786439 REF786439:RGO786439 ROB786439:RQK786439 RXX786439:SAG786439 SHT786439:SKC786439 SRP786439:STY786439 TBL786439:TDU786439 TLH786439:TNQ786439 TVD786439:TXM786439 UEZ786439:UHI786439 UOV786439:URE786439 UYR786439:VBA786439 VIN786439:VKW786439 VSJ786439:VUS786439 WCF786439:WEO786439 WMB786439:WOK786439 WVX786439:WYG786439 P851975:BY851975 JL851975:LU851975 TH851975:VQ851975 ADD851975:AFM851975 AMZ851975:API851975 AWV851975:AZE851975 BGR851975:BJA851975 BQN851975:BSW851975 CAJ851975:CCS851975 CKF851975:CMO851975 CUB851975:CWK851975 DDX851975:DGG851975 DNT851975:DQC851975 DXP851975:DZY851975 EHL851975:EJU851975 ERH851975:ETQ851975 FBD851975:FDM851975 FKZ851975:FNI851975 FUV851975:FXE851975 GER851975:GHA851975 GON851975:GQW851975 GYJ851975:HAS851975 HIF851975:HKO851975 HSB851975:HUK851975 IBX851975:IEG851975 ILT851975:IOC851975 IVP851975:IXY851975 JFL851975:JHU851975 JPH851975:JRQ851975 JZD851975:KBM851975 KIZ851975:KLI851975 KSV851975:KVE851975 LCR851975:LFA851975 LMN851975:LOW851975 LWJ851975:LYS851975 MGF851975:MIO851975 MQB851975:MSK851975 MZX851975:NCG851975 NJT851975:NMC851975 NTP851975:NVY851975 ODL851975:OFU851975 ONH851975:OPQ851975 OXD851975:OZM851975 PGZ851975:PJI851975 PQV851975:PTE851975 QAR851975:QDA851975 QKN851975:QMW851975 QUJ851975:QWS851975 REF851975:RGO851975 ROB851975:RQK851975 RXX851975:SAG851975 SHT851975:SKC851975 SRP851975:STY851975 TBL851975:TDU851975 TLH851975:TNQ851975 TVD851975:TXM851975 UEZ851975:UHI851975 UOV851975:URE851975 UYR851975:VBA851975 VIN851975:VKW851975 VSJ851975:VUS851975 WCF851975:WEO851975 WMB851975:WOK851975 WVX851975:WYG851975 P917511:BY917511 JL917511:LU917511 TH917511:VQ917511 ADD917511:AFM917511 AMZ917511:API917511 AWV917511:AZE917511 BGR917511:BJA917511 BQN917511:BSW917511 CAJ917511:CCS917511 CKF917511:CMO917511 CUB917511:CWK917511 DDX917511:DGG917511 DNT917511:DQC917511 DXP917511:DZY917511 EHL917511:EJU917511 ERH917511:ETQ917511 FBD917511:FDM917511 FKZ917511:FNI917511 FUV917511:FXE917511 GER917511:GHA917511 GON917511:GQW917511 GYJ917511:HAS917511 HIF917511:HKO917511 HSB917511:HUK917511 IBX917511:IEG917511 ILT917511:IOC917511 IVP917511:IXY917511 JFL917511:JHU917511 JPH917511:JRQ917511 JZD917511:KBM917511 KIZ917511:KLI917511 KSV917511:KVE917511 LCR917511:LFA917511 LMN917511:LOW917511 LWJ917511:LYS917511 MGF917511:MIO917511 MQB917511:MSK917511 MZX917511:NCG917511 NJT917511:NMC917511 NTP917511:NVY917511 ODL917511:OFU917511 ONH917511:OPQ917511 OXD917511:OZM917511 PGZ917511:PJI917511 PQV917511:PTE917511 QAR917511:QDA917511 QKN917511:QMW917511 QUJ917511:QWS917511 REF917511:RGO917511 ROB917511:RQK917511 RXX917511:SAG917511 SHT917511:SKC917511 SRP917511:STY917511 TBL917511:TDU917511 TLH917511:TNQ917511 TVD917511:TXM917511 UEZ917511:UHI917511 UOV917511:URE917511 UYR917511:VBA917511 VIN917511:VKW917511 VSJ917511:VUS917511 WCF917511:WEO917511 WMB917511:WOK917511 WVX917511:WYG917511 P983047:BY983047 JL983047:LU983047 TH983047:VQ983047 ADD983047:AFM983047 AMZ983047:API983047 AWV983047:AZE983047 BGR983047:BJA983047 BQN983047:BSW983047 CAJ983047:CCS983047 CKF983047:CMO983047 CUB983047:CWK983047 DDX983047:DGG983047 DNT983047:DQC983047 DXP983047:DZY983047 EHL983047:EJU983047 ERH983047:ETQ983047 FBD983047:FDM983047 FKZ983047:FNI983047 FUV983047:FXE983047 GER983047:GHA983047 GON983047:GQW983047 GYJ983047:HAS983047 HIF983047:HKO983047 HSB983047:HUK983047 IBX983047:IEG983047 ILT983047:IOC983047 IVP983047:IXY983047 JFL983047:JHU983047 JPH983047:JRQ983047 JZD983047:KBM983047 KIZ983047:KLI983047 KSV983047:KVE983047 LCR983047:LFA983047 LMN983047:LOW983047 LWJ983047:LYS983047 MGF983047:MIO983047 MQB983047:MSK983047 MZX983047:NCG983047 NJT983047:NMC983047 NTP983047:NVY983047 ODL983047:OFU983047 ONH983047:OPQ983047 OXD983047:OZM983047 PGZ983047:PJI983047 PQV983047:PTE983047 QAR983047:QDA983047 QKN983047:QMW983047 QUJ983047:QWS983047 REF983047:RGO983047 ROB983047:RQK983047 RXX983047:SAG983047 SHT983047:SKC983047 SRP983047:STY983047 TBL983047:TDU983047 TLH983047:TNQ983047 TVD983047:TXM983047 UEZ983047:UHI983047 UOV983047:URE983047 UYR983047:VBA983047 VIN983047:VKW983047 VSJ983047:VUS983047 WCF983047:WEO983047 WMB983047:WOK983047 WVX983047:WYG983047">
      <formula1>$FJ$62:$FJ$105</formula1>
    </dataValidation>
  </dataValidations>
  <pageMargins left="0.98425196850393704" right="0.39370078740157483" top="0.78740157480314965" bottom="0.39370078740157483" header="0.27559055118110237" footer="0.27559055118110237"/>
  <pageSetup paperSize="9" scale="62" orientation="portrait" r:id="rId4"/>
  <headerFooter differentFirst="1" alignWithMargins="0">
    <oddHeader>&amp;R&amp;F</oddHeader>
    <oddFooter>&amp;R&amp;P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59"/>
  <sheetViews>
    <sheetView topLeftCell="A4" workbookViewId="0">
      <selection activeCell="BU57" sqref="BU57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16384" width="1.42578125" style="1"/>
  </cols>
  <sheetData>
    <row r="1" spans="1:142" x14ac:dyDescent="0.25">
      <c r="A1" s="215" t="s">
        <v>91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</row>
    <row r="3" spans="1:142" s="1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15" customFormat="1" ht="12.75" x14ac:dyDescent="0.2">
      <c r="A4" s="7"/>
      <c r="BL4" s="1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7" t="s">
        <v>10</v>
      </c>
      <c r="DU4" s="1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15" customFormat="1" ht="12.75" x14ac:dyDescent="0.2">
      <c r="A5" s="7"/>
      <c r="DU5" s="1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15" customFormat="1" ht="12.75" x14ac:dyDescent="0.2">
      <c r="A6" s="7"/>
      <c r="DU6" s="1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15" customFormat="1" ht="33.75" customHeight="1" x14ac:dyDescent="0.2">
      <c r="A7" s="7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1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15" customFormat="1" ht="12.75" x14ac:dyDescent="0.2">
      <c r="A8" s="7" t="s">
        <v>12</v>
      </c>
      <c r="DU8" s="1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15" customFormat="1" ht="12.75" x14ac:dyDescent="0.2">
      <c r="A9" s="7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1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15" customFormat="1" ht="12.75" x14ac:dyDescent="0.2">
      <c r="A10" s="7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1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15" customFormat="1" ht="13.5" thickBot="1" x14ac:dyDescent="0.25">
      <c r="A11" s="7" t="s">
        <v>15</v>
      </c>
      <c r="DU11" s="1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5" customFormat="1" ht="12.75" x14ac:dyDescent="0.2">
      <c r="A13" s="253" t="s">
        <v>93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89" t="s">
        <v>18</v>
      </c>
      <c r="AB13" s="253"/>
      <c r="AC13" s="253"/>
      <c r="AD13" s="253"/>
      <c r="AE13" s="307"/>
      <c r="AF13" s="253" t="s">
        <v>209</v>
      </c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307"/>
      <c r="AW13" s="289" t="s">
        <v>217</v>
      </c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307"/>
      <c r="BV13" s="289" t="s">
        <v>225</v>
      </c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307"/>
      <c r="DD13" s="289" t="s">
        <v>237</v>
      </c>
      <c r="DE13" s="253"/>
      <c r="DF13" s="253"/>
      <c r="DG13" s="253"/>
      <c r="DH13" s="253"/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307"/>
      <c r="DU13" s="289" t="s">
        <v>209</v>
      </c>
      <c r="DV13" s="253"/>
      <c r="DW13" s="253"/>
      <c r="DX13" s="253"/>
      <c r="DY13" s="253"/>
      <c r="DZ13" s="253"/>
      <c r="EA13" s="253"/>
      <c r="EB13" s="253"/>
      <c r="EC13" s="253"/>
      <c r="ED13" s="253"/>
      <c r="EE13" s="253"/>
      <c r="EF13" s="253"/>
      <c r="EG13" s="253"/>
      <c r="EH13" s="253"/>
      <c r="EI13" s="253"/>
      <c r="EJ13" s="253"/>
      <c r="EK13" s="253"/>
      <c r="EL13" s="77"/>
    </row>
    <row r="14" spans="1:142" s="15" customFormat="1" ht="12.75" x14ac:dyDescent="0.2">
      <c r="A14" s="511"/>
      <c r="B14" s="511"/>
      <c r="C14" s="511"/>
      <c r="D14" s="511"/>
      <c r="E14" s="511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1"/>
      <c r="Z14" s="511"/>
      <c r="AA14" s="302" t="s">
        <v>21</v>
      </c>
      <c r="AB14" s="437"/>
      <c r="AC14" s="437"/>
      <c r="AD14" s="437"/>
      <c r="AE14" s="306"/>
      <c r="AF14" s="437" t="s">
        <v>210</v>
      </c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  <c r="AU14" s="437"/>
      <c r="AV14" s="306"/>
      <c r="AW14" s="302" t="s">
        <v>218</v>
      </c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437"/>
      <c r="BN14" s="437"/>
      <c r="BO14" s="437"/>
      <c r="BP14" s="437"/>
      <c r="BQ14" s="437"/>
      <c r="BR14" s="437"/>
      <c r="BS14" s="437"/>
      <c r="BT14" s="437"/>
      <c r="BU14" s="306"/>
      <c r="BV14" s="302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306"/>
      <c r="DD14" s="302"/>
      <c r="DE14" s="437"/>
      <c r="DF14" s="437"/>
      <c r="DG14" s="437"/>
      <c r="DH14" s="437"/>
      <c r="DI14" s="437"/>
      <c r="DJ14" s="437"/>
      <c r="DK14" s="437"/>
      <c r="DL14" s="437"/>
      <c r="DM14" s="437"/>
      <c r="DN14" s="437"/>
      <c r="DO14" s="437"/>
      <c r="DP14" s="437"/>
      <c r="DQ14" s="437"/>
      <c r="DR14" s="437"/>
      <c r="DS14" s="437"/>
      <c r="DT14" s="306"/>
      <c r="DU14" s="302" t="s">
        <v>210</v>
      </c>
      <c r="DV14" s="437"/>
      <c r="DW14" s="437"/>
      <c r="DX14" s="437"/>
      <c r="DY14" s="437"/>
      <c r="DZ14" s="437"/>
      <c r="EA14" s="437"/>
      <c r="EB14" s="437"/>
      <c r="EC14" s="437"/>
      <c r="ED14" s="437"/>
      <c r="EE14" s="437"/>
      <c r="EF14" s="437"/>
      <c r="EG14" s="437"/>
      <c r="EH14" s="437"/>
      <c r="EI14" s="437"/>
      <c r="EJ14" s="437"/>
      <c r="EK14" s="437"/>
      <c r="EL14" s="77"/>
    </row>
    <row r="15" spans="1:142" s="15" customFormat="1" ht="12.75" x14ac:dyDescent="0.2">
      <c r="A15" s="511"/>
      <c r="B15" s="511"/>
      <c r="C15" s="511"/>
      <c r="D15" s="511"/>
      <c r="E15" s="511"/>
      <c r="F15" s="511"/>
      <c r="G15" s="511"/>
      <c r="H15" s="511"/>
      <c r="I15" s="511"/>
      <c r="J15" s="511"/>
      <c r="K15" s="511"/>
      <c r="L15" s="511"/>
      <c r="M15" s="511"/>
      <c r="N15" s="511"/>
      <c r="O15" s="511"/>
      <c r="P15" s="511"/>
      <c r="Q15" s="511"/>
      <c r="R15" s="511"/>
      <c r="S15" s="511"/>
      <c r="T15" s="511"/>
      <c r="U15" s="511"/>
      <c r="V15" s="511"/>
      <c r="W15" s="511"/>
      <c r="X15" s="511"/>
      <c r="Y15" s="511"/>
      <c r="Z15" s="511"/>
      <c r="AA15" s="302"/>
      <c r="AB15" s="437"/>
      <c r="AC15" s="437"/>
      <c r="AD15" s="437"/>
      <c r="AE15" s="306"/>
      <c r="AF15" s="246" t="s">
        <v>211</v>
      </c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303"/>
      <c r="AW15" s="305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303"/>
      <c r="BV15" s="305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303"/>
      <c r="DD15" s="305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303"/>
      <c r="DU15" s="305" t="s">
        <v>238</v>
      </c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77"/>
    </row>
    <row r="16" spans="1:142" s="15" customFormat="1" ht="12.75" x14ac:dyDescent="0.2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  <c r="AA16" s="302"/>
      <c r="AB16" s="437"/>
      <c r="AC16" s="437"/>
      <c r="AD16" s="437"/>
      <c r="AE16" s="306"/>
      <c r="AF16" s="289" t="s">
        <v>28</v>
      </c>
      <c r="AG16" s="253"/>
      <c r="AH16" s="253"/>
      <c r="AI16" s="253"/>
      <c r="AJ16" s="253"/>
      <c r="AK16" s="253"/>
      <c r="AL16" s="253"/>
      <c r="AM16" s="253"/>
      <c r="AN16" s="307"/>
      <c r="AO16" s="289" t="s">
        <v>212</v>
      </c>
      <c r="AP16" s="253"/>
      <c r="AQ16" s="253"/>
      <c r="AR16" s="253"/>
      <c r="AS16" s="253"/>
      <c r="AT16" s="253"/>
      <c r="AU16" s="253"/>
      <c r="AV16" s="307"/>
      <c r="AW16" s="289" t="s">
        <v>28</v>
      </c>
      <c r="AX16" s="253"/>
      <c r="AY16" s="253"/>
      <c r="AZ16" s="253"/>
      <c r="BA16" s="253"/>
      <c r="BB16" s="253"/>
      <c r="BC16" s="253"/>
      <c r="BD16" s="253"/>
      <c r="BE16" s="307"/>
      <c r="BF16" s="253" t="s">
        <v>133</v>
      </c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89" t="s">
        <v>28</v>
      </c>
      <c r="BW16" s="253"/>
      <c r="BX16" s="253"/>
      <c r="BY16" s="253"/>
      <c r="BZ16" s="253"/>
      <c r="CA16" s="253"/>
      <c r="CB16" s="253"/>
      <c r="CC16" s="253"/>
      <c r="CD16" s="307"/>
      <c r="CE16" s="253" t="s">
        <v>219</v>
      </c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89" t="s">
        <v>229</v>
      </c>
      <c r="CW16" s="253"/>
      <c r="CX16" s="253"/>
      <c r="CY16" s="253"/>
      <c r="CZ16" s="253"/>
      <c r="DA16" s="253"/>
      <c r="DB16" s="253"/>
      <c r="DC16" s="307"/>
      <c r="DD16" s="289" t="s">
        <v>28</v>
      </c>
      <c r="DE16" s="253"/>
      <c r="DF16" s="253"/>
      <c r="DG16" s="253"/>
      <c r="DH16" s="253"/>
      <c r="DI16" s="253"/>
      <c r="DJ16" s="253"/>
      <c r="DK16" s="253"/>
      <c r="DL16" s="307"/>
      <c r="DM16" s="289" t="s">
        <v>232</v>
      </c>
      <c r="DN16" s="253"/>
      <c r="DO16" s="253"/>
      <c r="DP16" s="253"/>
      <c r="DQ16" s="253"/>
      <c r="DR16" s="253"/>
      <c r="DS16" s="253"/>
      <c r="DT16" s="307"/>
      <c r="DU16" s="289" t="s">
        <v>28</v>
      </c>
      <c r="DV16" s="253"/>
      <c r="DW16" s="253"/>
      <c r="DX16" s="253"/>
      <c r="DY16" s="253"/>
      <c r="DZ16" s="253"/>
      <c r="EA16" s="253"/>
      <c r="EB16" s="253"/>
      <c r="EC16" s="307"/>
      <c r="ED16" s="511" t="s">
        <v>239</v>
      </c>
      <c r="EE16" s="511"/>
      <c r="EF16" s="511"/>
      <c r="EG16" s="511"/>
      <c r="EH16" s="511"/>
      <c r="EI16" s="511"/>
      <c r="EJ16" s="511"/>
      <c r="EK16" s="511"/>
      <c r="EL16" s="77"/>
    </row>
    <row r="17" spans="1:142" s="15" customFormat="1" ht="12.75" x14ac:dyDescent="0.2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302"/>
      <c r="AB17" s="437"/>
      <c r="AC17" s="437"/>
      <c r="AD17" s="437"/>
      <c r="AE17" s="306"/>
      <c r="AF17" s="302"/>
      <c r="AG17" s="437"/>
      <c r="AH17" s="437"/>
      <c r="AI17" s="437"/>
      <c r="AJ17" s="437"/>
      <c r="AK17" s="437"/>
      <c r="AL17" s="437"/>
      <c r="AM17" s="437"/>
      <c r="AN17" s="306"/>
      <c r="AO17" s="302" t="s">
        <v>213</v>
      </c>
      <c r="AP17" s="437"/>
      <c r="AQ17" s="437"/>
      <c r="AR17" s="437"/>
      <c r="AS17" s="437"/>
      <c r="AT17" s="437"/>
      <c r="AU17" s="437"/>
      <c r="AV17" s="306"/>
      <c r="AW17" s="302"/>
      <c r="AX17" s="437"/>
      <c r="AY17" s="437"/>
      <c r="AZ17" s="437"/>
      <c r="BA17" s="437"/>
      <c r="BB17" s="437"/>
      <c r="BC17" s="437"/>
      <c r="BD17" s="437"/>
      <c r="BE17" s="30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302"/>
      <c r="BW17" s="437"/>
      <c r="BX17" s="437"/>
      <c r="BY17" s="437"/>
      <c r="BZ17" s="437"/>
      <c r="CA17" s="437"/>
      <c r="CB17" s="437"/>
      <c r="CC17" s="437"/>
      <c r="CD17" s="306"/>
      <c r="CE17" s="246" t="s">
        <v>220</v>
      </c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302" t="s">
        <v>230</v>
      </c>
      <c r="CW17" s="437"/>
      <c r="CX17" s="437"/>
      <c r="CY17" s="437"/>
      <c r="CZ17" s="437"/>
      <c r="DA17" s="437"/>
      <c r="DB17" s="437"/>
      <c r="DC17" s="306"/>
      <c r="DD17" s="302"/>
      <c r="DE17" s="437"/>
      <c r="DF17" s="437"/>
      <c r="DG17" s="437"/>
      <c r="DH17" s="437"/>
      <c r="DI17" s="437"/>
      <c r="DJ17" s="437"/>
      <c r="DK17" s="437"/>
      <c r="DL17" s="306"/>
      <c r="DM17" s="302" t="s">
        <v>233</v>
      </c>
      <c r="DN17" s="437"/>
      <c r="DO17" s="437"/>
      <c r="DP17" s="437"/>
      <c r="DQ17" s="437"/>
      <c r="DR17" s="437"/>
      <c r="DS17" s="437"/>
      <c r="DT17" s="306"/>
      <c r="DU17" s="302"/>
      <c r="DV17" s="437"/>
      <c r="DW17" s="437"/>
      <c r="DX17" s="437"/>
      <c r="DY17" s="437"/>
      <c r="DZ17" s="437"/>
      <c r="EA17" s="437"/>
      <c r="EB17" s="437"/>
      <c r="EC17" s="306"/>
      <c r="ED17" s="511" t="s">
        <v>240</v>
      </c>
      <c r="EE17" s="511"/>
      <c r="EF17" s="511"/>
      <c r="EG17" s="511"/>
      <c r="EH17" s="511"/>
      <c r="EI17" s="511"/>
      <c r="EJ17" s="511"/>
      <c r="EK17" s="511"/>
      <c r="EL17" s="77"/>
    </row>
    <row r="18" spans="1:142" s="15" customFormat="1" ht="12.75" x14ac:dyDescent="0.2">
      <c r="A18" s="511"/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302"/>
      <c r="AB18" s="437"/>
      <c r="AC18" s="437"/>
      <c r="AD18" s="437"/>
      <c r="AE18" s="306"/>
      <c r="AF18" s="302"/>
      <c r="AG18" s="437"/>
      <c r="AH18" s="437"/>
      <c r="AI18" s="437"/>
      <c r="AJ18" s="437"/>
      <c r="AK18" s="437"/>
      <c r="AL18" s="437"/>
      <c r="AM18" s="437"/>
      <c r="AN18" s="306"/>
      <c r="AO18" s="302" t="s">
        <v>214</v>
      </c>
      <c r="AP18" s="437"/>
      <c r="AQ18" s="437"/>
      <c r="AR18" s="437"/>
      <c r="AS18" s="437"/>
      <c r="AT18" s="437"/>
      <c r="AU18" s="437"/>
      <c r="AV18" s="306"/>
      <c r="AW18" s="302"/>
      <c r="AX18" s="437"/>
      <c r="AY18" s="437"/>
      <c r="AZ18" s="437"/>
      <c r="BA18" s="437"/>
      <c r="BB18" s="437"/>
      <c r="BC18" s="437"/>
      <c r="BD18" s="437"/>
      <c r="BE18" s="306"/>
      <c r="BF18" s="289" t="s">
        <v>221</v>
      </c>
      <c r="BG18" s="253"/>
      <c r="BH18" s="253"/>
      <c r="BI18" s="253"/>
      <c r="BJ18" s="253"/>
      <c r="BK18" s="253"/>
      <c r="BL18" s="253"/>
      <c r="BM18" s="307"/>
      <c r="BN18" s="289" t="s">
        <v>221</v>
      </c>
      <c r="BO18" s="253"/>
      <c r="BP18" s="253"/>
      <c r="BQ18" s="253"/>
      <c r="BR18" s="253"/>
      <c r="BS18" s="253"/>
      <c r="BT18" s="253"/>
      <c r="BU18" s="307"/>
      <c r="BV18" s="302"/>
      <c r="BW18" s="437"/>
      <c r="BX18" s="437"/>
      <c r="BY18" s="437"/>
      <c r="BZ18" s="437"/>
      <c r="CA18" s="437"/>
      <c r="CB18" s="437"/>
      <c r="CC18" s="437"/>
      <c r="CD18" s="306"/>
      <c r="CE18" s="289" t="s">
        <v>28</v>
      </c>
      <c r="CF18" s="253"/>
      <c r="CG18" s="253"/>
      <c r="CH18" s="253"/>
      <c r="CI18" s="253"/>
      <c r="CJ18" s="253"/>
      <c r="CK18" s="253"/>
      <c r="CL18" s="253"/>
      <c r="CM18" s="307"/>
      <c r="CN18" s="289" t="s">
        <v>226</v>
      </c>
      <c r="CO18" s="253"/>
      <c r="CP18" s="253"/>
      <c r="CQ18" s="253"/>
      <c r="CR18" s="253"/>
      <c r="CS18" s="253"/>
      <c r="CT18" s="253"/>
      <c r="CU18" s="307"/>
      <c r="CV18" s="302" t="s">
        <v>231</v>
      </c>
      <c r="CW18" s="437"/>
      <c r="CX18" s="437"/>
      <c r="CY18" s="437"/>
      <c r="CZ18" s="437"/>
      <c r="DA18" s="437"/>
      <c r="DB18" s="437"/>
      <c r="DC18" s="306"/>
      <c r="DD18" s="302"/>
      <c r="DE18" s="437"/>
      <c r="DF18" s="437"/>
      <c r="DG18" s="437"/>
      <c r="DH18" s="437"/>
      <c r="DI18" s="437"/>
      <c r="DJ18" s="437"/>
      <c r="DK18" s="437"/>
      <c r="DL18" s="306"/>
      <c r="DM18" s="302" t="s">
        <v>234</v>
      </c>
      <c r="DN18" s="437"/>
      <c r="DO18" s="437"/>
      <c r="DP18" s="437"/>
      <c r="DQ18" s="437"/>
      <c r="DR18" s="437"/>
      <c r="DS18" s="437"/>
      <c r="DT18" s="306"/>
      <c r="DU18" s="302"/>
      <c r="DV18" s="437"/>
      <c r="DW18" s="437"/>
      <c r="DX18" s="437"/>
      <c r="DY18" s="437"/>
      <c r="DZ18" s="437"/>
      <c r="EA18" s="437"/>
      <c r="EB18" s="437"/>
      <c r="EC18" s="306"/>
      <c r="ED18" s="511" t="s">
        <v>214</v>
      </c>
      <c r="EE18" s="511"/>
      <c r="EF18" s="511"/>
      <c r="EG18" s="511"/>
      <c r="EH18" s="511"/>
      <c r="EI18" s="511"/>
      <c r="EJ18" s="511"/>
      <c r="EK18" s="511"/>
      <c r="EL18" s="77"/>
    </row>
    <row r="19" spans="1:142" s="15" customFormat="1" ht="12.75" x14ac:dyDescent="0.2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11"/>
      <c r="L19" s="511"/>
      <c r="M19" s="511"/>
      <c r="N19" s="511"/>
      <c r="O19" s="511"/>
      <c r="P19" s="511"/>
      <c r="Q19" s="511"/>
      <c r="R19" s="511"/>
      <c r="S19" s="511"/>
      <c r="T19" s="511"/>
      <c r="U19" s="511"/>
      <c r="V19" s="511"/>
      <c r="W19" s="511"/>
      <c r="X19" s="511"/>
      <c r="Y19" s="511"/>
      <c r="Z19" s="511"/>
      <c r="AA19" s="302"/>
      <c r="AB19" s="437"/>
      <c r="AC19" s="437"/>
      <c r="AD19" s="437"/>
      <c r="AE19" s="306"/>
      <c r="AF19" s="302"/>
      <c r="AG19" s="437"/>
      <c r="AH19" s="437"/>
      <c r="AI19" s="437"/>
      <c r="AJ19" s="437"/>
      <c r="AK19" s="437"/>
      <c r="AL19" s="437"/>
      <c r="AM19" s="437"/>
      <c r="AN19" s="306"/>
      <c r="AO19" s="302" t="s">
        <v>215</v>
      </c>
      <c r="AP19" s="437"/>
      <c r="AQ19" s="437"/>
      <c r="AR19" s="437"/>
      <c r="AS19" s="437"/>
      <c r="AT19" s="437"/>
      <c r="AU19" s="437"/>
      <c r="AV19" s="306"/>
      <c r="AW19" s="302"/>
      <c r="AX19" s="437"/>
      <c r="AY19" s="437"/>
      <c r="AZ19" s="437"/>
      <c r="BA19" s="437"/>
      <c r="BB19" s="437"/>
      <c r="BC19" s="437"/>
      <c r="BD19" s="437"/>
      <c r="BE19" s="306"/>
      <c r="BF19" s="302" t="s">
        <v>222</v>
      </c>
      <c r="BG19" s="437"/>
      <c r="BH19" s="437"/>
      <c r="BI19" s="437"/>
      <c r="BJ19" s="437"/>
      <c r="BK19" s="437"/>
      <c r="BL19" s="437"/>
      <c r="BM19" s="306"/>
      <c r="BN19" s="302" t="s">
        <v>224</v>
      </c>
      <c r="BO19" s="437"/>
      <c r="BP19" s="437"/>
      <c r="BQ19" s="437"/>
      <c r="BR19" s="437"/>
      <c r="BS19" s="437"/>
      <c r="BT19" s="437"/>
      <c r="BU19" s="306"/>
      <c r="BV19" s="302"/>
      <c r="BW19" s="437"/>
      <c r="BX19" s="437"/>
      <c r="BY19" s="437"/>
      <c r="BZ19" s="437"/>
      <c r="CA19" s="437"/>
      <c r="CB19" s="437"/>
      <c r="CC19" s="437"/>
      <c r="CD19" s="306"/>
      <c r="CE19" s="302"/>
      <c r="CF19" s="437"/>
      <c r="CG19" s="437"/>
      <c r="CH19" s="437"/>
      <c r="CI19" s="437"/>
      <c r="CJ19" s="437"/>
      <c r="CK19" s="437"/>
      <c r="CL19" s="437"/>
      <c r="CM19" s="306"/>
      <c r="CN19" s="302" t="s">
        <v>227</v>
      </c>
      <c r="CO19" s="437"/>
      <c r="CP19" s="437"/>
      <c r="CQ19" s="437"/>
      <c r="CR19" s="437"/>
      <c r="CS19" s="437"/>
      <c r="CT19" s="437"/>
      <c r="CU19" s="306"/>
      <c r="CV19" s="302"/>
      <c r="CW19" s="437"/>
      <c r="CX19" s="437"/>
      <c r="CY19" s="437"/>
      <c r="CZ19" s="437"/>
      <c r="DA19" s="437"/>
      <c r="DB19" s="437"/>
      <c r="DC19" s="306"/>
      <c r="DD19" s="302"/>
      <c r="DE19" s="437"/>
      <c r="DF19" s="437"/>
      <c r="DG19" s="437"/>
      <c r="DH19" s="437"/>
      <c r="DI19" s="437"/>
      <c r="DJ19" s="437"/>
      <c r="DK19" s="437"/>
      <c r="DL19" s="306"/>
      <c r="DM19" s="302" t="s">
        <v>235</v>
      </c>
      <c r="DN19" s="437"/>
      <c r="DO19" s="437"/>
      <c r="DP19" s="437"/>
      <c r="DQ19" s="437"/>
      <c r="DR19" s="437"/>
      <c r="DS19" s="437"/>
      <c r="DT19" s="306"/>
      <c r="DU19" s="302"/>
      <c r="DV19" s="437"/>
      <c r="DW19" s="437"/>
      <c r="DX19" s="437"/>
      <c r="DY19" s="437"/>
      <c r="DZ19" s="437"/>
      <c r="EA19" s="437"/>
      <c r="EB19" s="437"/>
      <c r="EC19" s="306"/>
      <c r="ED19" s="511" t="s">
        <v>215</v>
      </c>
      <c r="EE19" s="511"/>
      <c r="EF19" s="511"/>
      <c r="EG19" s="511"/>
      <c r="EH19" s="511"/>
      <c r="EI19" s="511"/>
      <c r="EJ19" s="511"/>
      <c r="EK19" s="511"/>
      <c r="EL19" s="77"/>
    </row>
    <row r="20" spans="1:142" s="15" customFormat="1" ht="12.75" x14ac:dyDescent="0.2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11"/>
      <c r="AA20" s="302"/>
      <c r="AB20" s="437"/>
      <c r="AC20" s="437"/>
      <c r="AD20" s="437"/>
      <c r="AE20" s="306"/>
      <c r="AF20" s="302"/>
      <c r="AG20" s="437"/>
      <c r="AH20" s="437"/>
      <c r="AI20" s="437"/>
      <c r="AJ20" s="437"/>
      <c r="AK20" s="437"/>
      <c r="AL20" s="437"/>
      <c r="AM20" s="437"/>
      <c r="AN20" s="306"/>
      <c r="AO20" s="302" t="s">
        <v>216</v>
      </c>
      <c r="AP20" s="437"/>
      <c r="AQ20" s="437"/>
      <c r="AR20" s="437"/>
      <c r="AS20" s="437"/>
      <c r="AT20" s="437"/>
      <c r="AU20" s="437"/>
      <c r="AV20" s="306"/>
      <c r="AW20" s="302"/>
      <c r="AX20" s="437"/>
      <c r="AY20" s="437"/>
      <c r="AZ20" s="437"/>
      <c r="BA20" s="437"/>
      <c r="BB20" s="437"/>
      <c r="BC20" s="437"/>
      <c r="BD20" s="437"/>
      <c r="BE20" s="306"/>
      <c r="BF20" s="302" t="s">
        <v>223</v>
      </c>
      <c r="BG20" s="437"/>
      <c r="BH20" s="437"/>
      <c r="BI20" s="437"/>
      <c r="BJ20" s="437"/>
      <c r="BK20" s="437"/>
      <c r="BL20" s="437"/>
      <c r="BM20" s="306"/>
      <c r="BN20" s="302" t="s">
        <v>223</v>
      </c>
      <c r="BO20" s="437"/>
      <c r="BP20" s="437"/>
      <c r="BQ20" s="437"/>
      <c r="BR20" s="437"/>
      <c r="BS20" s="437"/>
      <c r="BT20" s="437"/>
      <c r="BU20" s="306"/>
      <c r="BV20" s="302"/>
      <c r="BW20" s="437"/>
      <c r="BX20" s="437"/>
      <c r="BY20" s="437"/>
      <c r="BZ20" s="437"/>
      <c r="CA20" s="437"/>
      <c r="CB20" s="437"/>
      <c r="CC20" s="437"/>
      <c r="CD20" s="306"/>
      <c r="CE20" s="302"/>
      <c r="CF20" s="437"/>
      <c r="CG20" s="437"/>
      <c r="CH20" s="437"/>
      <c r="CI20" s="437"/>
      <c r="CJ20" s="437"/>
      <c r="CK20" s="437"/>
      <c r="CL20" s="437"/>
      <c r="CM20" s="306"/>
      <c r="CN20" s="302" t="s">
        <v>228</v>
      </c>
      <c r="CO20" s="437"/>
      <c r="CP20" s="437"/>
      <c r="CQ20" s="437"/>
      <c r="CR20" s="437"/>
      <c r="CS20" s="437"/>
      <c r="CT20" s="437"/>
      <c r="CU20" s="306"/>
      <c r="CV20" s="302"/>
      <c r="CW20" s="437"/>
      <c r="CX20" s="437"/>
      <c r="CY20" s="437"/>
      <c r="CZ20" s="437"/>
      <c r="DA20" s="437"/>
      <c r="DB20" s="437"/>
      <c r="DC20" s="306"/>
      <c r="DD20" s="302"/>
      <c r="DE20" s="437"/>
      <c r="DF20" s="437"/>
      <c r="DG20" s="437"/>
      <c r="DH20" s="437"/>
      <c r="DI20" s="437"/>
      <c r="DJ20" s="437"/>
      <c r="DK20" s="437"/>
      <c r="DL20" s="306"/>
      <c r="DM20" s="302" t="s">
        <v>236</v>
      </c>
      <c r="DN20" s="437"/>
      <c r="DO20" s="437"/>
      <c r="DP20" s="437"/>
      <c r="DQ20" s="437"/>
      <c r="DR20" s="437"/>
      <c r="DS20" s="437"/>
      <c r="DT20" s="306"/>
      <c r="DU20" s="302"/>
      <c r="DV20" s="437"/>
      <c r="DW20" s="437"/>
      <c r="DX20" s="437"/>
      <c r="DY20" s="437"/>
      <c r="DZ20" s="437"/>
      <c r="EA20" s="437"/>
      <c r="EB20" s="437"/>
      <c r="EC20" s="306"/>
      <c r="ED20" s="511" t="s">
        <v>216</v>
      </c>
      <c r="EE20" s="511"/>
      <c r="EF20" s="511"/>
      <c r="EG20" s="511"/>
      <c r="EH20" s="511"/>
      <c r="EI20" s="511"/>
      <c r="EJ20" s="511"/>
      <c r="EK20" s="511"/>
      <c r="EL20" s="77"/>
    </row>
    <row r="21" spans="1:142" s="15" customFormat="1" ht="12.75" x14ac:dyDescent="0.2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305"/>
      <c r="AB21" s="246"/>
      <c r="AC21" s="246"/>
      <c r="AD21" s="246"/>
      <c r="AE21" s="303"/>
      <c r="AF21" s="305"/>
      <c r="AG21" s="246"/>
      <c r="AH21" s="246"/>
      <c r="AI21" s="246"/>
      <c r="AJ21" s="246"/>
      <c r="AK21" s="246"/>
      <c r="AL21" s="246"/>
      <c r="AM21" s="246"/>
      <c r="AN21" s="303"/>
      <c r="AO21" s="305"/>
      <c r="AP21" s="246"/>
      <c r="AQ21" s="246"/>
      <c r="AR21" s="246"/>
      <c r="AS21" s="246"/>
      <c r="AT21" s="246"/>
      <c r="AU21" s="246"/>
      <c r="AV21" s="303"/>
      <c r="AW21" s="305"/>
      <c r="AX21" s="246"/>
      <c r="AY21" s="246"/>
      <c r="AZ21" s="246"/>
      <c r="BA21" s="246"/>
      <c r="BB21" s="246"/>
      <c r="BC21" s="246"/>
      <c r="BD21" s="246"/>
      <c r="BE21" s="303"/>
      <c r="BF21" s="305"/>
      <c r="BG21" s="246"/>
      <c r="BH21" s="246"/>
      <c r="BI21" s="246"/>
      <c r="BJ21" s="246"/>
      <c r="BK21" s="246"/>
      <c r="BL21" s="246"/>
      <c r="BM21" s="303"/>
      <c r="BN21" s="305"/>
      <c r="BO21" s="246"/>
      <c r="BP21" s="246"/>
      <c r="BQ21" s="246"/>
      <c r="BR21" s="246"/>
      <c r="BS21" s="246"/>
      <c r="BT21" s="246"/>
      <c r="BU21" s="303"/>
      <c r="BV21" s="305"/>
      <c r="BW21" s="246"/>
      <c r="BX21" s="246"/>
      <c r="BY21" s="246"/>
      <c r="BZ21" s="246"/>
      <c r="CA21" s="246"/>
      <c r="CB21" s="246"/>
      <c r="CC21" s="246"/>
      <c r="CD21" s="303"/>
      <c r="CE21" s="305"/>
      <c r="CF21" s="246"/>
      <c r="CG21" s="246"/>
      <c r="CH21" s="246"/>
      <c r="CI21" s="246"/>
      <c r="CJ21" s="246"/>
      <c r="CK21" s="246"/>
      <c r="CL21" s="246"/>
      <c r="CM21" s="303"/>
      <c r="CN21" s="305"/>
      <c r="CO21" s="246"/>
      <c r="CP21" s="246"/>
      <c r="CQ21" s="246"/>
      <c r="CR21" s="246"/>
      <c r="CS21" s="246"/>
      <c r="CT21" s="246"/>
      <c r="CU21" s="303"/>
      <c r="CV21" s="305"/>
      <c r="CW21" s="246"/>
      <c r="CX21" s="246"/>
      <c r="CY21" s="246"/>
      <c r="CZ21" s="246"/>
      <c r="DA21" s="246"/>
      <c r="DB21" s="246"/>
      <c r="DC21" s="303"/>
      <c r="DD21" s="305"/>
      <c r="DE21" s="246"/>
      <c r="DF21" s="246"/>
      <c r="DG21" s="246"/>
      <c r="DH21" s="246"/>
      <c r="DI21" s="246"/>
      <c r="DJ21" s="246"/>
      <c r="DK21" s="246"/>
      <c r="DL21" s="303"/>
      <c r="DM21" s="305" t="s">
        <v>114</v>
      </c>
      <c r="DN21" s="246"/>
      <c r="DO21" s="246"/>
      <c r="DP21" s="246"/>
      <c r="DQ21" s="246"/>
      <c r="DR21" s="246"/>
      <c r="DS21" s="246"/>
      <c r="DT21" s="303"/>
      <c r="DU21" s="305"/>
      <c r="DV21" s="246"/>
      <c r="DW21" s="246"/>
      <c r="DX21" s="246"/>
      <c r="DY21" s="246"/>
      <c r="DZ21" s="246"/>
      <c r="EA21" s="246"/>
      <c r="EB21" s="246"/>
      <c r="EC21" s="303"/>
      <c r="ED21" s="246"/>
      <c r="EE21" s="246"/>
      <c r="EF21" s="246"/>
      <c r="EG21" s="246"/>
      <c r="EH21" s="246"/>
      <c r="EI21" s="246"/>
      <c r="EJ21" s="246"/>
      <c r="EK21" s="246"/>
      <c r="EL21" s="77"/>
    </row>
    <row r="22" spans="1:142" s="15" customFormat="1" ht="13.5" thickBot="1" x14ac:dyDescent="0.25">
      <c r="A22" s="298">
        <v>1</v>
      </c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88">
        <v>2</v>
      </c>
      <c r="AB22" s="288"/>
      <c r="AC22" s="288"/>
      <c r="AD22" s="288"/>
      <c r="AE22" s="288"/>
      <c r="AF22" s="288">
        <v>3</v>
      </c>
      <c r="AG22" s="288"/>
      <c r="AH22" s="288"/>
      <c r="AI22" s="288"/>
      <c r="AJ22" s="288"/>
      <c r="AK22" s="288"/>
      <c r="AL22" s="288"/>
      <c r="AM22" s="288"/>
      <c r="AN22" s="288"/>
      <c r="AO22" s="288">
        <v>4</v>
      </c>
      <c r="AP22" s="288"/>
      <c r="AQ22" s="288"/>
      <c r="AR22" s="288"/>
      <c r="AS22" s="288"/>
      <c r="AT22" s="288"/>
      <c r="AU22" s="288"/>
      <c r="AV22" s="288"/>
      <c r="AW22" s="288">
        <v>5</v>
      </c>
      <c r="AX22" s="288"/>
      <c r="AY22" s="288"/>
      <c r="AZ22" s="288"/>
      <c r="BA22" s="288"/>
      <c r="BB22" s="288"/>
      <c r="BC22" s="288"/>
      <c r="BD22" s="288"/>
      <c r="BE22" s="288"/>
      <c r="BF22" s="288">
        <v>6</v>
      </c>
      <c r="BG22" s="288"/>
      <c r="BH22" s="288"/>
      <c r="BI22" s="288"/>
      <c r="BJ22" s="288"/>
      <c r="BK22" s="288"/>
      <c r="BL22" s="288"/>
      <c r="BM22" s="288"/>
      <c r="BN22" s="288">
        <v>7</v>
      </c>
      <c r="BO22" s="288"/>
      <c r="BP22" s="288"/>
      <c r="BQ22" s="288"/>
      <c r="BR22" s="288"/>
      <c r="BS22" s="288"/>
      <c r="BT22" s="288"/>
      <c r="BU22" s="288"/>
      <c r="BV22" s="288">
        <v>8</v>
      </c>
      <c r="BW22" s="288"/>
      <c r="BX22" s="288"/>
      <c r="BY22" s="288"/>
      <c r="BZ22" s="288"/>
      <c r="CA22" s="288"/>
      <c r="CB22" s="288"/>
      <c r="CC22" s="288"/>
      <c r="CD22" s="288"/>
      <c r="CE22" s="288">
        <v>9</v>
      </c>
      <c r="CF22" s="288"/>
      <c r="CG22" s="288"/>
      <c r="CH22" s="288"/>
      <c r="CI22" s="288"/>
      <c r="CJ22" s="288"/>
      <c r="CK22" s="288"/>
      <c r="CL22" s="288"/>
      <c r="CM22" s="288"/>
      <c r="CN22" s="288">
        <v>10</v>
      </c>
      <c r="CO22" s="288"/>
      <c r="CP22" s="288"/>
      <c r="CQ22" s="288"/>
      <c r="CR22" s="288"/>
      <c r="CS22" s="288"/>
      <c r="CT22" s="288"/>
      <c r="CU22" s="288"/>
      <c r="CV22" s="288">
        <v>11</v>
      </c>
      <c r="CW22" s="288"/>
      <c r="CX22" s="288"/>
      <c r="CY22" s="288"/>
      <c r="CZ22" s="288"/>
      <c r="DA22" s="288"/>
      <c r="DB22" s="288"/>
      <c r="DC22" s="288"/>
      <c r="DD22" s="288">
        <v>12</v>
      </c>
      <c r="DE22" s="288"/>
      <c r="DF22" s="288"/>
      <c r="DG22" s="288"/>
      <c r="DH22" s="288"/>
      <c r="DI22" s="288"/>
      <c r="DJ22" s="288"/>
      <c r="DK22" s="288"/>
      <c r="DL22" s="288"/>
      <c r="DM22" s="288">
        <v>13</v>
      </c>
      <c r="DN22" s="288"/>
      <c r="DO22" s="288"/>
      <c r="DP22" s="288"/>
      <c r="DQ22" s="288"/>
      <c r="DR22" s="288"/>
      <c r="DS22" s="288"/>
      <c r="DT22" s="288"/>
      <c r="DU22" s="288">
        <v>14</v>
      </c>
      <c r="DV22" s="288"/>
      <c r="DW22" s="288"/>
      <c r="DX22" s="288"/>
      <c r="DY22" s="288"/>
      <c r="DZ22" s="288"/>
      <c r="EA22" s="288"/>
      <c r="EB22" s="288"/>
      <c r="EC22" s="288"/>
      <c r="ED22" s="288">
        <v>15</v>
      </c>
      <c r="EE22" s="288"/>
      <c r="EF22" s="288"/>
      <c r="EG22" s="288"/>
      <c r="EH22" s="288"/>
      <c r="EI22" s="288"/>
      <c r="EJ22" s="288"/>
      <c r="EK22" s="289"/>
      <c r="EL22" s="77"/>
    </row>
    <row r="23" spans="1:142" s="15" customFormat="1" ht="12.75" x14ac:dyDescent="0.2">
      <c r="A23" s="280" t="s">
        <v>174</v>
      </c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90" t="s">
        <v>196</v>
      </c>
      <c r="AB23" s="291"/>
      <c r="AC23" s="291"/>
      <c r="AD23" s="291"/>
      <c r="AE23" s="291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  <c r="BJ23" s="409"/>
      <c r="BK23" s="409"/>
      <c r="BL23" s="409"/>
      <c r="BM23" s="409"/>
      <c r="BN23" s="409"/>
      <c r="BO23" s="409"/>
      <c r="BP23" s="409"/>
      <c r="BQ23" s="409"/>
      <c r="BR23" s="409"/>
      <c r="BS23" s="409"/>
      <c r="BT23" s="409"/>
      <c r="BU23" s="409"/>
      <c r="BV23" s="409"/>
      <c r="BW23" s="409"/>
      <c r="BX23" s="409"/>
      <c r="BY23" s="409"/>
      <c r="BZ23" s="409"/>
      <c r="CA23" s="409"/>
      <c r="CB23" s="409"/>
      <c r="CC23" s="409"/>
      <c r="CD23" s="409"/>
      <c r="CE23" s="409"/>
      <c r="CF23" s="409"/>
      <c r="CG23" s="409"/>
      <c r="CH23" s="409"/>
      <c r="CI23" s="409"/>
      <c r="CJ23" s="409"/>
      <c r="CK23" s="409"/>
      <c r="CL23" s="409"/>
      <c r="CM23" s="409"/>
      <c r="CN23" s="409"/>
      <c r="CO23" s="409"/>
      <c r="CP23" s="409"/>
      <c r="CQ23" s="409"/>
      <c r="CR23" s="409"/>
      <c r="CS23" s="409"/>
      <c r="CT23" s="409"/>
      <c r="CU23" s="409"/>
      <c r="CV23" s="409"/>
      <c r="CW23" s="409"/>
      <c r="CX23" s="409"/>
      <c r="CY23" s="409"/>
      <c r="CZ23" s="409"/>
      <c r="DA23" s="409"/>
      <c r="DB23" s="409"/>
      <c r="DC23" s="409"/>
      <c r="DD23" s="409"/>
      <c r="DE23" s="409"/>
      <c r="DF23" s="409"/>
      <c r="DG23" s="409"/>
      <c r="DH23" s="409"/>
      <c r="DI23" s="409"/>
      <c r="DJ23" s="409"/>
      <c r="DK23" s="409"/>
      <c r="DL23" s="409"/>
      <c r="DM23" s="409"/>
      <c r="DN23" s="409"/>
      <c r="DO23" s="409"/>
      <c r="DP23" s="409"/>
      <c r="DQ23" s="409"/>
      <c r="DR23" s="409"/>
      <c r="DS23" s="409"/>
      <c r="DT23" s="409"/>
      <c r="DU23" s="409"/>
      <c r="DV23" s="409"/>
      <c r="DW23" s="409"/>
      <c r="DX23" s="409"/>
      <c r="DY23" s="409"/>
      <c r="DZ23" s="409"/>
      <c r="EA23" s="409"/>
      <c r="EB23" s="409"/>
      <c r="EC23" s="409"/>
      <c r="ED23" s="409"/>
      <c r="EE23" s="409"/>
      <c r="EF23" s="409"/>
      <c r="EG23" s="409"/>
      <c r="EH23" s="409"/>
      <c r="EI23" s="409"/>
      <c r="EJ23" s="409"/>
      <c r="EK23" s="410"/>
    </row>
    <row r="24" spans="1:142" s="15" customFormat="1" ht="12.75" x14ac:dyDescent="0.2">
      <c r="A24" s="279" t="s">
        <v>133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63" t="s">
        <v>197</v>
      </c>
      <c r="AB24" s="264"/>
      <c r="AC24" s="264"/>
      <c r="AD24" s="264"/>
      <c r="AE24" s="264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15" customFormat="1" ht="12.75" x14ac:dyDescent="0.2">
      <c r="A25" s="259" t="s">
        <v>175</v>
      </c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63"/>
      <c r="AB25" s="264"/>
      <c r="AC25" s="264"/>
      <c r="AD25" s="264"/>
      <c r="AE25" s="264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15" customFormat="1" ht="12.75" x14ac:dyDescent="0.2">
      <c r="A26" s="508" t="s">
        <v>143</v>
      </c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  <c r="AA26" s="263" t="s">
        <v>198</v>
      </c>
      <c r="AB26" s="264"/>
      <c r="AC26" s="264"/>
      <c r="AD26" s="264"/>
      <c r="AE26" s="264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49" t="s">
        <v>39</v>
      </c>
      <c r="BW26" s="449"/>
      <c r="BX26" s="449"/>
      <c r="BY26" s="449"/>
      <c r="BZ26" s="449"/>
      <c r="CA26" s="449"/>
      <c r="CB26" s="449"/>
      <c r="CC26" s="449"/>
      <c r="CD26" s="449"/>
      <c r="CE26" s="438"/>
      <c r="CF26" s="438"/>
      <c r="CG26" s="438"/>
      <c r="CH26" s="438"/>
      <c r="CI26" s="438"/>
      <c r="CJ26" s="438"/>
      <c r="CK26" s="438"/>
      <c r="CL26" s="438"/>
      <c r="CM26" s="438"/>
      <c r="CN26" s="449" t="s">
        <v>39</v>
      </c>
      <c r="CO26" s="449"/>
      <c r="CP26" s="449"/>
      <c r="CQ26" s="449"/>
      <c r="CR26" s="449"/>
      <c r="CS26" s="449"/>
      <c r="CT26" s="449"/>
      <c r="CU26" s="449"/>
      <c r="CV26" s="449" t="s">
        <v>39</v>
      </c>
      <c r="CW26" s="449"/>
      <c r="CX26" s="449"/>
      <c r="CY26" s="449"/>
      <c r="CZ26" s="449"/>
      <c r="DA26" s="449"/>
      <c r="DB26" s="449"/>
      <c r="DC26" s="449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9"/>
    </row>
    <row r="27" spans="1:142" s="15" customFormat="1" ht="12.75" x14ac:dyDescent="0.2">
      <c r="A27" s="507" t="s">
        <v>176</v>
      </c>
      <c r="B27" s="507"/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263"/>
      <c r="AB27" s="264"/>
      <c r="AC27" s="264"/>
      <c r="AD27" s="264"/>
      <c r="AE27" s="264"/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  <c r="AY27" s="438"/>
      <c r="AZ27" s="438"/>
      <c r="BA27" s="438"/>
      <c r="BB27" s="438"/>
      <c r="BC27" s="438"/>
      <c r="BD27" s="438"/>
      <c r="BE27" s="438"/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49"/>
      <c r="BW27" s="449"/>
      <c r="BX27" s="449"/>
      <c r="BY27" s="449"/>
      <c r="BZ27" s="449"/>
      <c r="CA27" s="449"/>
      <c r="CB27" s="449"/>
      <c r="CC27" s="449"/>
      <c r="CD27" s="449"/>
      <c r="CE27" s="438"/>
      <c r="CF27" s="438"/>
      <c r="CG27" s="438"/>
      <c r="CH27" s="438"/>
      <c r="CI27" s="438"/>
      <c r="CJ27" s="438"/>
      <c r="CK27" s="438"/>
      <c r="CL27" s="438"/>
      <c r="CM27" s="438"/>
      <c r="CN27" s="449"/>
      <c r="CO27" s="449"/>
      <c r="CP27" s="449"/>
      <c r="CQ27" s="449"/>
      <c r="CR27" s="449"/>
      <c r="CS27" s="449"/>
      <c r="CT27" s="449"/>
      <c r="CU27" s="449"/>
      <c r="CV27" s="449"/>
      <c r="CW27" s="449"/>
      <c r="CX27" s="449"/>
      <c r="CY27" s="449"/>
      <c r="CZ27" s="449"/>
      <c r="DA27" s="449"/>
      <c r="DB27" s="449"/>
      <c r="DC27" s="449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8"/>
      <c r="DY27" s="438"/>
      <c r="DZ27" s="438"/>
      <c r="EA27" s="438"/>
      <c r="EB27" s="438"/>
      <c r="EC27" s="438"/>
      <c r="ED27" s="438"/>
      <c r="EE27" s="438"/>
      <c r="EF27" s="438"/>
      <c r="EG27" s="438"/>
      <c r="EH27" s="438"/>
      <c r="EI27" s="438"/>
      <c r="EJ27" s="438"/>
      <c r="EK27" s="439"/>
    </row>
    <row r="28" spans="1:142" s="15" customFormat="1" ht="12.75" x14ac:dyDescent="0.2">
      <c r="A28" s="506" t="s">
        <v>177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6"/>
      <c r="S28" s="506"/>
      <c r="T28" s="506"/>
      <c r="U28" s="506"/>
      <c r="V28" s="506"/>
      <c r="W28" s="506"/>
      <c r="X28" s="506"/>
      <c r="Y28" s="506"/>
      <c r="Z28" s="506"/>
      <c r="AA28" s="263"/>
      <c r="AB28" s="264"/>
      <c r="AC28" s="264"/>
      <c r="AD28" s="264"/>
      <c r="AE28" s="264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49"/>
      <c r="BW28" s="449"/>
      <c r="BX28" s="449"/>
      <c r="BY28" s="449"/>
      <c r="BZ28" s="449"/>
      <c r="CA28" s="449"/>
      <c r="CB28" s="449"/>
      <c r="CC28" s="449"/>
      <c r="CD28" s="449"/>
      <c r="CE28" s="438"/>
      <c r="CF28" s="438"/>
      <c r="CG28" s="438"/>
      <c r="CH28" s="438"/>
      <c r="CI28" s="438"/>
      <c r="CJ28" s="438"/>
      <c r="CK28" s="438"/>
      <c r="CL28" s="438"/>
      <c r="CM28" s="438"/>
      <c r="CN28" s="449"/>
      <c r="CO28" s="449"/>
      <c r="CP28" s="449"/>
      <c r="CQ28" s="449"/>
      <c r="CR28" s="449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15" customFormat="1" ht="12.75" x14ac:dyDescent="0.2">
      <c r="A29" s="269" t="s">
        <v>178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3" t="s">
        <v>199</v>
      </c>
      <c r="AB29" s="264"/>
      <c r="AC29" s="264"/>
      <c r="AD29" s="264"/>
      <c r="AE29" s="264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15" customFormat="1" ht="12.75" x14ac:dyDescent="0.2">
      <c r="A30" s="279" t="s">
        <v>179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79"/>
      <c r="Y30" s="279"/>
      <c r="Z30" s="279"/>
      <c r="AA30" s="263"/>
      <c r="AB30" s="264"/>
      <c r="AC30" s="264"/>
      <c r="AD30" s="264"/>
      <c r="AE30" s="264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15" customFormat="1" ht="12.75" x14ac:dyDescent="0.2">
      <c r="A31" s="259" t="s">
        <v>180</v>
      </c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63"/>
      <c r="AB31" s="264"/>
      <c r="AC31" s="264"/>
      <c r="AD31" s="264"/>
      <c r="AE31" s="264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15" customFormat="1" ht="12.75" x14ac:dyDescent="0.2">
      <c r="A32" s="269" t="s">
        <v>181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3" t="s">
        <v>200</v>
      </c>
      <c r="AB32" s="264"/>
      <c r="AC32" s="264"/>
      <c r="AD32" s="264"/>
      <c r="AE32" s="264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15" customFormat="1" ht="12.75" x14ac:dyDescent="0.2">
      <c r="A33" s="259" t="s">
        <v>182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63"/>
      <c r="AB33" s="264"/>
      <c r="AC33" s="264"/>
      <c r="AD33" s="264"/>
      <c r="AE33" s="264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15" customFormat="1" ht="12.75" x14ac:dyDescent="0.2">
      <c r="A34" s="262" t="s">
        <v>183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3" t="s">
        <v>201</v>
      </c>
      <c r="AB34" s="264"/>
      <c r="AC34" s="264"/>
      <c r="AD34" s="264"/>
      <c r="AE34" s="264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15" customFormat="1" ht="12.75" x14ac:dyDescent="0.2">
      <c r="A35" s="280" t="s">
        <v>184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63"/>
      <c r="AB35" s="264"/>
      <c r="AC35" s="264"/>
      <c r="AD35" s="264"/>
      <c r="AE35" s="264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15" customFormat="1" ht="12.75" x14ac:dyDescent="0.2">
      <c r="A36" s="269" t="s">
        <v>133</v>
      </c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3" t="s">
        <v>202</v>
      </c>
      <c r="AB36" s="264"/>
      <c r="AC36" s="264"/>
      <c r="AD36" s="264"/>
      <c r="AE36" s="264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15" customFormat="1" ht="12.75" x14ac:dyDescent="0.2">
      <c r="A37" s="279" t="s">
        <v>185</v>
      </c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63"/>
      <c r="AB37" s="264"/>
      <c r="AC37" s="264"/>
      <c r="AD37" s="264"/>
      <c r="AE37" s="264"/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15" customFormat="1" ht="12.75" x14ac:dyDescent="0.2">
      <c r="A38" s="259" t="s">
        <v>186</v>
      </c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63"/>
      <c r="AB38" s="264"/>
      <c r="AC38" s="264"/>
      <c r="AD38" s="264"/>
      <c r="AE38" s="264"/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15" customFormat="1" ht="12.75" x14ac:dyDescent="0.2">
      <c r="A39" s="508" t="s">
        <v>143</v>
      </c>
      <c r="B39" s="508"/>
      <c r="C39" s="508"/>
      <c r="D39" s="508"/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  <c r="AA39" s="263" t="s">
        <v>203</v>
      </c>
      <c r="AB39" s="264"/>
      <c r="AC39" s="264"/>
      <c r="AD39" s="264"/>
      <c r="AE39" s="264"/>
      <c r="AF39" s="438"/>
      <c r="AG39" s="438"/>
      <c r="AH39" s="438"/>
      <c r="AI39" s="438"/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15" customFormat="1" ht="12.75" x14ac:dyDescent="0.2">
      <c r="A40" s="507" t="s">
        <v>176</v>
      </c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  <c r="S40" s="507"/>
      <c r="T40" s="507"/>
      <c r="U40" s="507"/>
      <c r="V40" s="507"/>
      <c r="W40" s="507"/>
      <c r="X40" s="507"/>
      <c r="Y40" s="507"/>
      <c r="Z40" s="507"/>
      <c r="AA40" s="263"/>
      <c r="AB40" s="264"/>
      <c r="AC40" s="264"/>
      <c r="AD40" s="264"/>
      <c r="AE40" s="264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15" customFormat="1" ht="12.75" x14ac:dyDescent="0.2">
      <c r="A41" s="506" t="s">
        <v>177</v>
      </c>
      <c r="B41" s="506"/>
      <c r="C41" s="506"/>
      <c r="D41" s="506"/>
      <c r="E41" s="506"/>
      <c r="F41" s="506"/>
      <c r="G41" s="506"/>
      <c r="H41" s="506"/>
      <c r="I41" s="506"/>
      <c r="J41" s="506"/>
      <c r="K41" s="506"/>
      <c r="L41" s="506"/>
      <c r="M41" s="506"/>
      <c r="N41" s="506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263"/>
      <c r="AB41" s="264"/>
      <c r="AC41" s="264"/>
      <c r="AD41" s="264"/>
      <c r="AE41" s="264"/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15" customFormat="1" ht="12.75" x14ac:dyDescent="0.2">
      <c r="A42" s="274" t="s">
        <v>187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63" t="s">
        <v>204</v>
      </c>
      <c r="AB42" s="264"/>
      <c r="AC42" s="264"/>
      <c r="AD42" s="264"/>
      <c r="AE42" s="264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15" customFormat="1" ht="12.75" x14ac:dyDescent="0.2">
      <c r="A43" s="269" t="s">
        <v>188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3" t="s">
        <v>205</v>
      </c>
      <c r="AB43" s="264"/>
      <c r="AC43" s="264"/>
      <c r="AD43" s="264"/>
      <c r="AE43" s="264"/>
      <c r="AF43" s="438"/>
      <c r="AG43" s="438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15" customFormat="1" ht="12.75" x14ac:dyDescent="0.2">
      <c r="A44" s="259" t="s">
        <v>189</v>
      </c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63"/>
      <c r="AB44" s="264"/>
      <c r="AC44" s="264"/>
      <c r="AD44" s="264"/>
      <c r="AE44" s="264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15" customFormat="1" ht="12.75" x14ac:dyDescent="0.2">
      <c r="A45" s="262" t="s">
        <v>190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3" t="s">
        <v>206</v>
      </c>
      <c r="AB45" s="264"/>
      <c r="AC45" s="264"/>
      <c r="AD45" s="264"/>
      <c r="AE45" s="264"/>
      <c r="AF45" s="299"/>
      <c r="AG45" s="299"/>
      <c r="AH45" s="299"/>
      <c r="AI45" s="299"/>
      <c r="AJ45" s="299"/>
      <c r="AK45" s="299"/>
      <c r="AL45" s="299"/>
      <c r="AM45" s="299"/>
      <c r="AN45" s="299"/>
      <c r="AO45" s="299"/>
      <c r="AP45" s="299"/>
      <c r="AQ45" s="299"/>
      <c r="AR45" s="299"/>
      <c r="AS45" s="299"/>
      <c r="AT45" s="299"/>
      <c r="AU45" s="299"/>
      <c r="AV45" s="299"/>
      <c r="AW45" s="299"/>
      <c r="AX45" s="299"/>
      <c r="AY45" s="299"/>
      <c r="AZ45" s="299"/>
      <c r="BA45" s="299"/>
      <c r="BB45" s="299"/>
      <c r="BC45" s="299"/>
      <c r="BD45" s="299"/>
      <c r="BE45" s="299"/>
      <c r="BF45" s="299">
        <f>BF47+BF50</f>
        <v>5742.92</v>
      </c>
      <c r="BG45" s="299"/>
      <c r="BH45" s="299"/>
      <c r="BI45" s="299"/>
      <c r="BJ45" s="299"/>
      <c r="BK45" s="299"/>
      <c r="BL45" s="299"/>
      <c r="BM45" s="299"/>
      <c r="BN45" s="299"/>
      <c r="BO45" s="299"/>
      <c r="BP45" s="299"/>
      <c r="BQ45" s="299"/>
      <c r="BR45" s="299"/>
      <c r="BS45" s="299"/>
      <c r="BT45" s="299"/>
      <c r="BU45" s="299"/>
      <c r="BV45" s="299"/>
      <c r="BW45" s="299"/>
      <c r="BX45" s="299"/>
      <c r="BY45" s="299"/>
      <c r="BZ45" s="299"/>
      <c r="CA45" s="299"/>
      <c r="CB45" s="299"/>
      <c r="CC45" s="299"/>
      <c r="CD45" s="299"/>
      <c r="CE45" s="299"/>
      <c r="CF45" s="299"/>
      <c r="CG45" s="299"/>
      <c r="CH45" s="299"/>
      <c r="CI45" s="299"/>
      <c r="CJ45" s="299"/>
      <c r="CK45" s="299"/>
      <c r="CL45" s="299"/>
      <c r="CM45" s="299"/>
      <c r="CN45" s="299"/>
      <c r="CO45" s="299"/>
      <c r="CP45" s="299"/>
      <c r="CQ45" s="299"/>
      <c r="CR45" s="299"/>
      <c r="CS45" s="299"/>
      <c r="CT45" s="299"/>
      <c r="CU45" s="299"/>
      <c r="CV45" s="299"/>
      <c r="CW45" s="299"/>
      <c r="CX45" s="299"/>
      <c r="CY45" s="299"/>
      <c r="CZ45" s="299"/>
      <c r="DA45" s="299"/>
      <c r="DB45" s="299"/>
      <c r="DC45" s="299"/>
      <c r="DD45" s="299"/>
      <c r="DE45" s="299"/>
      <c r="DF45" s="299"/>
      <c r="DG45" s="299"/>
      <c r="DH45" s="299"/>
      <c r="DI45" s="299"/>
      <c r="DJ45" s="299"/>
      <c r="DK45" s="299"/>
      <c r="DL45" s="299"/>
      <c r="DM45" s="299"/>
      <c r="DN45" s="299"/>
      <c r="DO45" s="299"/>
      <c r="DP45" s="299"/>
      <c r="DQ45" s="299"/>
      <c r="DR45" s="299"/>
      <c r="DS45" s="299"/>
      <c r="DT45" s="299"/>
      <c r="DU45" s="299">
        <f>DU47+DU50</f>
        <v>5742.92</v>
      </c>
      <c r="DV45" s="299"/>
      <c r="DW45" s="299"/>
      <c r="DX45" s="299"/>
      <c r="DY45" s="299"/>
      <c r="DZ45" s="299"/>
      <c r="EA45" s="299"/>
      <c r="EB45" s="299"/>
      <c r="EC45" s="299"/>
      <c r="ED45" s="299"/>
      <c r="EE45" s="299"/>
      <c r="EF45" s="299"/>
      <c r="EG45" s="299"/>
      <c r="EH45" s="299"/>
      <c r="EI45" s="299"/>
      <c r="EJ45" s="299"/>
      <c r="EK45" s="512"/>
    </row>
    <row r="46" spans="1:141" s="15" customFormat="1" ht="12.75" x14ac:dyDescent="0.2">
      <c r="A46" s="280" t="s">
        <v>191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63"/>
      <c r="AB46" s="264"/>
      <c r="AC46" s="264"/>
      <c r="AD46" s="264"/>
      <c r="AE46" s="264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299"/>
      <c r="AQ46" s="299"/>
      <c r="AR46" s="299"/>
      <c r="AS46" s="299"/>
      <c r="AT46" s="299"/>
      <c r="AU46" s="299"/>
      <c r="AV46" s="299"/>
      <c r="AW46" s="299"/>
      <c r="AX46" s="299"/>
      <c r="AY46" s="299"/>
      <c r="AZ46" s="299"/>
      <c r="BA46" s="299"/>
      <c r="BB46" s="299"/>
      <c r="BC46" s="299"/>
      <c r="BD46" s="299"/>
      <c r="BE46" s="299"/>
      <c r="BF46" s="299"/>
      <c r="BG46" s="299"/>
      <c r="BH46" s="299"/>
      <c r="BI46" s="299"/>
      <c r="BJ46" s="299"/>
      <c r="BK46" s="299"/>
      <c r="BL46" s="299"/>
      <c r="BM46" s="299"/>
      <c r="BN46" s="299"/>
      <c r="BO46" s="299"/>
      <c r="BP46" s="299"/>
      <c r="BQ46" s="299"/>
      <c r="BR46" s="299"/>
      <c r="BS46" s="299"/>
      <c r="BT46" s="299"/>
      <c r="BU46" s="299"/>
      <c r="BV46" s="299"/>
      <c r="BW46" s="299"/>
      <c r="BX46" s="299"/>
      <c r="BY46" s="299"/>
      <c r="BZ46" s="299"/>
      <c r="CA46" s="299"/>
      <c r="CB46" s="299"/>
      <c r="CC46" s="299"/>
      <c r="CD46" s="299"/>
      <c r="CE46" s="299"/>
      <c r="CF46" s="299"/>
      <c r="CG46" s="299"/>
      <c r="CH46" s="299"/>
      <c r="CI46" s="299"/>
      <c r="CJ46" s="299"/>
      <c r="CK46" s="299"/>
      <c r="CL46" s="299"/>
      <c r="CM46" s="299"/>
      <c r="CN46" s="299"/>
      <c r="CO46" s="299"/>
      <c r="CP46" s="299"/>
      <c r="CQ46" s="299"/>
      <c r="CR46" s="299"/>
      <c r="CS46" s="299"/>
      <c r="CT46" s="299"/>
      <c r="CU46" s="299"/>
      <c r="CV46" s="299"/>
      <c r="CW46" s="299"/>
      <c r="CX46" s="299"/>
      <c r="CY46" s="299"/>
      <c r="CZ46" s="299"/>
      <c r="DA46" s="299"/>
      <c r="DB46" s="299"/>
      <c r="DC46" s="299"/>
      <c r="DD46" s="299"/>
      <c r="DE46" s="299"/>
      <c r="DF46" s="299"/>
      <c r="DG46" s="299"/>
      <c r="DH46" s="299"/>
      <c r="DI46" s="299"/>
      <c r="DJ46" s="299"/>
      <c r="DK46" s="299"/>
      <c r="DL46" s="299"/>
      <c r="DM46" s="299"/>
      <c r="DN46" s="299"/>
      <c r="DO46" s="299"/>
      <c r="DP46" s="299"/>
      <c r="DQ46" s="299"/>
      <c r="DR46" s="299"/>
      <c r="DS46" s="299"/>
      <c r="DT46" s="299"/>
      <c r="DU46" s="299"/>
      <c r="DV46" s="299"/>
      <c r="DW46" s="299"/>
      <c r="DX46" s="299"/>
      <c r="DY46" s="299"/>
      <c r="DZ46" s="299"/>
      <c r="EA46" s="299"/>
      <c r="EB46" s="299"/>
      <c r="EC46" s="299"/>
      <c r="ED46" s="299"/>
      <c r="EE46" s="299"/>
      <c r="EF46" s="299"/>
      <c r="EG46" s="299"/>
      <c r="EH46" s="299"/>
      <c r="EI46" s="299"/>
      <c r="EJ46" s="299"/>
      <c r="EK46" s="512"/>
    </row>
    <row r="47" spans="1:141" s="15" customFormat="1" ht="12.75" x14ac:dyDescent="0.2">
      <c r="A47" s="269" t="s">
        <v>133</v>
      </c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3" t="s">
        <v>207</v>
      </c>
      <c r="AB47" s="264"/>
      <c r="AC47" s="264"/>
      <c r="AD47" s="264"/>
      <c r="AE47" s="264"/>
      <c r="AF47" s="299"/>
      <c r="AG47" s="299"/>
      <c r="AH47" s="299"/>
      <c r="AI47" s="299"/>
      <c r="AJ47" s="299"/>
      <c r="AK47" s="299"/>
      <c r="AL47" s="299"/>
      <c r="AM47" s="299"/>
      <c r="AN47" s="299"/>
      <c r="AO47" s="299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299"/>
      <c r="BC47" s="299"/>
      <c r="BD47" s="299"/>
      <c r="BE47" s="299"/>
      <c r="BF47" s="299"/>
      <c r="BG47" s="299"/>
      <c r="BH47" s="299"/>
      <c r="BI47" s="299"/>
      <c r="BJ47" s="299"/>
      <c r="BK47" s="299"/>
      <c r="BL47" s="299"/>
      <c r="BM47" s="299"/>
      <c r="BN47" s="299"/>
      <c r="BO47" s="299"/>
      <c r="BP47" s="299"/>
      <c r="BQ47" s="299"/>
      <c r="BR47" s="299"/>
      <c r="BS47" s="299"/>
      <c r="BT47" s="299"/>
      <c r="BU47" s="299"/>
      <c r="BV47" s="299"/>
      <c r="BW47" s="299"/>
      <c r="BX47" s="299"/>
      <c r="BY47" s="299"/>
      <c r="BZ47" s="299"/>
      <c r="CA47" s="299"/>
      <c r="CB47" s="299"/>
      <c r="CC47" s="299"/>
      <c r="CD47" s="299"/>
      <c r="CE47" s="299"/>
      <c r="CF47" s="299"/>
      <c r="CG47" s="299"/>
      <c r="CH47" s="299"/>
      <c r="CI47" s="299"/>
      <c r="CJ47" s="299"/>
      <c r="CK47" s="299"/>
      <c r="CL47" s="299"/>
      <c r="CM47" s="299"/>
      <c r="CN47" s="299"/>
      <c r="CO47" s="299"/>
      <c r="CP47" s="299"/>
      <c r="CQ47" s="299"/>
      <c r="CR47" s="299"/>
      <c r="CS47" s="299"/>
      <c r="CT47" s="299"/>
      <c r="CU47" s="299"/>
      <c r="CV47" s="299"/>
      <c r="CW47" s="299"/>
      <c r="CX47" s="299"/>
      <c r="CY47" s="299"/>
      <c r="CZ47" s="299"/>
      <c r="DA47" s="299"/>
      <c r="DB47" s="299"/>
      <c r="DC47" s="299"/>
      <c r="DD47" s="299"/>
      <c r="DE47" s="299"/>
      <c r="DF47" s="299"/>
      <c r="DG47" s="299"/>
      <c r="DH47" s="299"/>
      <c r="DI47" s="299"/>
      <c r="DJ47" s="299"/>
      <c r="DK47" s="299"/>
      <c r="DL47" s="299"/>
      <c r="DM47" s="299"/>
      <c r="DN47" s="299"/>
      <c r="DO47" s="299"/>
      <c r="DP47" s="299"/>
      <c r="DQ47" s="299"/>
      <c r="DR47" s="299"/>
      <c r="DS47" s="299"/>
      <c r="DT47" s="299"/>
      <c r="DU47" s="299"/>
      <c r="DV47" s="299"/>
      <c r="DW47" s="299"/>
      <c r="DX47" s="299"/>
      <c r="DY47" s="299"/>
      <c r="DZ47" s="299"/>
      <c r="EA47" s="299"/>
      <c r="EB47" s="299"/>
      <c r="EC47" s="299"/>
      <c r="ED47" s="299"/>
      <c r="EE47" s="299"/>
      <c r="EF47" s="299"/>
      <c r="EG47" s="299"/>
      <c r="EH47" s="299"/>
      <c r="EI47" s="299"/>
      <c r="EJ47" s="299"/>
      <c r="EK47" s="512"/>
    </row>
    <row r="48" spans="1:141" s="15" customFormat="1" ht="12.75" x14ac:dyDescent="0.2">
      <c r="A48" s="279" t="s">
        <v>192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63"/>
      <c r="AB48" s="264"/>
      <c r="AC48" s="264"/>
      <c r="AD48" s="264"/>
      <c r="AE48" s="264"/>
      <c r="AF48" s="299"/>
      <c r="AG48" s="299"/>
      <c r="AH48" s="299"/>
      <c r="AI48" s="299"/>
      <c r="AJ48" s="299"/>
      <c r="AK48" s="299"/>
      <c r="AL48" s="299"/>
      <c r="AM48" s="299"/>
      <c r="AN48" s="299"/>
      <c r="AO48" s="299"/>
      <c r="AP48" s="299"/>
      <c r="AQ48" s="299"/>
      <c r="AR48" s="299"/>
      <c r="AS48" s="299"/>
      <c r="AT48" s="299"/>
      <c r="AU48" s="299"/>
      <c r="AV48" s="299"/>
      <c r="AW48" s="299"/>
      <c r="AX48" s="299"/>
      <c r="AY48" s="299"/>
      <c r="AZ48" s="299"/>
      <c r="BA48" s="299"/>
      <c r="BB48" s="299"/>
      <c r="BC48" s="299"/>
      <c r="BD48" s="299"/>
      <c r="BE48" s="299"/>
      <c r="BF48" s="299"/>
      <c r="BG48" s="299"/>
      <c r="BH48" s="299"/>
      <c r="BI48" s="299"/>
      <c r="BJ48" s="299"/>
      <c r="BK48" s="299"/>
      <c r="BL48" s="299"/>
      <c r="BM48" s="299"/>
      <c r="BN48" s="299"/>
      <c r="BO48" s="299"/>
      <c r="BP48" s="299"/>
      <c r="BQ48" s="299"/>
      <c r="BR48" s="299"/>
      <c r="BS48" s="299"/>
      <c r="BT48" s="299"/>
      <c r="BU48" s="299"/>
      <c r="BV48" s="299"/>
      <c r="BW48" s="299"/>
      <c r="BX48" s="299"/>
      <c r="BY48" s="299"/>
      <c r="BZ48" s="299"/>
      <c r="CA48" s="299"/>
      <c r="CB48" s="299"/>
      <c r="CC48" s="299"/>
      <c r="CD48" s="299"/>
      <c r="CE48" s="299"/>
      <c r="CF48" s="299"/>
      <c r="CG48" s="299"/>
      <c r="CH48" s="299"/>
      <c r="CI48" s="299"/>
      <c r="CJ48" s="299"/>
      <c r="CK48" s="299"/>
      <c r="CL48" s="299"/>
      <c r="CM48" s="299"/>
      <c r="CN48" s="299"/>
      <c r="CO48" s="299"/>
      <c r="CP48" s="299"/>
      <c r="CQ48" s="299"/>
      <c r="CR48" s="299"/>
      <c r="CS48" s="299"/>
      <c r="CT48" s="299"/>
      <c r="CU48" s="299"/>
      <c r="CV48" s="299"/>
      <c r="CW48" s="299"/>
      <c r="CX48" s="299"/>
      <c r="CY48" s="299"/>
      <c r="CZ48" s="299"/>
      <c r="DA48" s="299"/>
      <c r="DB48" s="299"/>
      <c r="DC48" s="299"/>
      <c r="DD48" s="299"/>
      <c r="DE48" s="299"/>
      <c r="DF48" s="299"/>
      <c r="DG48" s="299"/>
      <c r="DH48" s="299"/>
      <c r="DI48" s="299"/>
      <c r="DJ48" s="299"/>
      <c r="DK48" s="299"/>
      <c r="DL48" s="299"/>
      <c r="DM48" s="299"/>
      <c r="DN48" s="299"/>
      <c r="DO48" s="299"/>
      <c r="DP48" s="299"/>
      <c r="DQ48" s="299"/>
      <c r="DR48" s="299"/>
      <c r="DS48" s="299"/>
      <c r="DT48" s="299"/>
      <c r="DU48" s="299"/>
      <c r="DV48" s="299"/>
      <c r="DW48" s="299"/>
      <c r="DX48" s="299"/>
      <c r="DY48" s="299"/>
      <c r="DZ48" s="299"/>
      <c r="EA48" s="299"/>
      <c r="EB48" s="299"/>
      <c r="EC48" s="299"/>
      <c r="ED48" s="299"/>
      <c r="EE48" s="299"/>
      <c r="EF48" s="299"/>
      <c r="EG48" s="299"/>
      <c r="EH48" s="299"/>
      <c r="EI48" s="299"/>
      <c r="EJ48" s="299"/>
      <c r="EK48" s="512"/>
    </row>
    <row r="49" spans="1:141" s="15" customFormat="1" ht="12.75" x14ac:dyDescent="0.2">
      <c r="A49" s="259" t="s">
        <v>193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63"/>
      <c r="AB49" s="264"/>
      <c r="AC49" s="264"/>
      <c r="AD49" s="264"/>
      <c r="AE49" s="264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299"/>
      <c r="AR49" s="299"/>
      <c r="AS49" s="299"/>
      <c r="AT49" s="299"/>
      <c r="AU49" s="299"/>
      <c r="AV49" s="299"/>
      <c r="AW49" s="299"/>
      <c r="AX49" s="299"/>
      <c r="AY49" s="299"/>
      <c r="AZ49" s="299"/>
      <c r="BA49" s="299"/>
      <c r="BB49" s="299"/>
      <c r="BC49" s="299"/>
      <c r="BD49" s="299"/>
      <c r="BE49" s="299"/>
      <c r="BF49" s="299"/>
      <c r="BG49" s="299"/>
      <c r="BH49" s="299"/>
      <c r="BI49" s="299"/>
      <c r="BJ49" s="299"/>
      <c r="BK49" s="299"/>
      <c r="BL49" s="299"/>
      <c r="BM49" s="299"/>
      <c r="BN49" s="299"/>
      <c r="BO49" s="299"/>
      <c r="BP49" s="299"/>
      <c r="BQ49" s="299"/>
      <c r="BR49" s="299"/>
      <c r="BS49" s="299"/>
      <c r="BT49" s="299"/>
      <c r="BU49" s="299"/>
      <c r="BV49" s="299"/>
      <c r="BW49" s="299"/>
      <c r="BX49" s="299"/>
      <c r="BY49" s="299"/>
      <c r="BZ49" s="299"/>
      <c r="CA49" s="299"/>
      <c r="CB49" s="299"/>
      <c r="CC49" s="299"/>
      <c r="CD49" s="299"/>
      <c r="CE49" s="299"/>
      <c r="CF49" s="299"/>
      <c r="CG49" s="299"/>
      <c r="CH49" s="299"/>
      <c r="CI49" s="299"/>
      <c r="CJ49" s="299"/>
      <c r="CK49" s="299"/>
      <c r="CL49" s="299"/>
      <c r="CM49" s="299"/>
      <c r="CN49" s="299"/>
      <c r="CO49" s="299"/>
      <c r="CP49" s="299"/>
      <c r="CQ49" s="299"/>
      <c r="CR49" s="299"/>
      <c r="CS49" s="299"/>
      <c r="CT49" s="299"/>
      <c r="CU49" s="299"/>
      <c r="CV49" s="299"/>
      <c r="CW49" s="299"/>
      <c r="CX49" s="299"/>
      <c r="CY49" s="299"/>
      <c r="CZ49" s="299"/>
      <c r="DA49" s="299"/>
      <c r="DB49" s="299"/>
      <c r="DC49" s="299"/>
      <c r="DD49" s="299"/>
      <c r="DE49" s="299"/>
      <c r="DF49" s="299"/>
      <c r="DG49" s="299"/>
      <c r="DH49" s="299"/>
      <c r="DI49" s="299"/>
      <c r="DJ49" s="299"/>
      <c r="DK49" s="299"/>
      <c r="DL49" s="299"/>
      <c r="DM49" s="299"/>
      <c r="DN49" s="299"/>
      <c r="DO49" s="299"/>
      <c r="DP49" s="299"/>
      <c r="DQ49" s="299"/>
      <c r="DR49" s="299"/>
      <c r="DS49" s="299"/>
      <c r="DT49" s="299"/>
      <c r="DU49" s="299"/>
      <c r="DV49" s="299"/>
      <c r="DW49" s="299"/>
      <c r="DX49" s="299"/>
      <c r="DY49" s="299"/>
      <c r="DZ49" s="299"/>
      <c r="EA49" s="299"/>
      <c r="EB49" s="299"/>
      <c r="EC49" s="299"/>
      <c r="ED49" s="299"/>
      <c r="EE49" s="299"/>
      <c r="EF49" s="299"/>
      <c r="EG49" s="299"/>
      <c r="EH49" s="299"/>
      <c r="EI49" s="299"/>
      <c r="EJ49" s="299"/>
      <c r="EK49" s="512"/>
    </row>
    <row r="50" spans="1:141" s="15" customFormat="1" ht="12.75" x14ac:dyDescent="0.2">
      <c r="A50" s="269" t="s">
        <v>194</v>
      </c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3" t="s">
        <v>208</v>
      </c>
      <c r="AB50" s="264"/>
      <c r="AC50" s="264"/>
      <c r="AD50" s="264"/>
      <c r="AE50" s="264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299"/>
      <c r="AR50" s="299"/>
      <c r="AS50" s="299"/>
      <c r="AT50" s="299"/>
      <c r="AU50" s="299"/>
      <c r="AV50" s="299"/>
      <c r="AW50" s="299"/>
      <c r="AX50" s="299"/>
      <c r="AY50" s="299"/>
      <c r="AZ50" s="299"/>
      <c r="BA50" s="299"/>
      <c r="BB50" s="299"/>
      <c r="BC50" s="299"/>
      <c r="BD50" s="299"/>
      <c r="BE50" s="299"/>
      <c r="BF50" s="265">
        <v>5742.92</v>
      </c>
      <c r="BG50" s="299"/>
      <c r="BH50" s="299"/>
      <c r="BI50" s="299"/>
      <c r="BJ50" s="299"/>
      <c r="BK50" s="299"/>
      <c r="BL50" s="299"/>
      <c r="BM50" s="299"/>
      <c r="BN50" s="299"/>
      <c r="BO50" s="299"/>
      <c r="BP50" s="299"/>
      <c r="BQ50" s="299"/>
      <c r="BR50" s="299"/>
      <c r="BS50" s="299"/>
      <c r="BT50" s="299"/>
      <c r="BU50" s="299"/>
      <c r="BV50" s="299"/>
      <c r="BW50" s="299"/>
      <c r="BX50" s="299"/>
      <c r="BY50" s="299"/>
      <c r="BZ50" s="299"/>
      <c r="CA50" s="299"/>
      <c r="CB50" s="299"/>
      <c r="CC50" s="299"/>
      <c r="CD50" s="299"/>
      <c r="CE50" s="265"/>
      <c r="CF50" s="299"/>
      <c r="CG50" s="299"/>
      <c r="CH50" s="299"/>
      <c r="CI50" s="299"/>
      <c r="CJ50" s="299"/>
      <c r="CK50" s="299"/>
      <c r="CL50" s="299"/>
      <c r="CM50" s="299"/>
      <c r="CN50" s="299"/>
      <c r="CO50" s="299"/>
      <c r="CP50" s="299"/>
      <c r="CQ50" s="299"/>
      <c r="CR50" s="299"/>
      <c r="CS50" s="299"/>
      <c r="CT50" s="299"/>
      <c r="CU50" s="299"/>
      <c r="CV50" s="299"/>
      <c r="CW50" s="299"/>
      <c r="CX50" s="299"/>
      <c r="CY50" s="299"/>
      <c r="CZ50" s="299"/>
      <c r="DA50" s="299"/>
      <c r="DB50" s="299"/>
      <c r="DC50" s="299"/>
      <c r="DD50" s="299"/>
      <c r="DE50" s="299"/>
      <c r="DF50" s="299"/>
      <c r="DG50" s="299"/>
      <c r="DH50" s="299"/>
      <c r="DI50" s="299"/>
      <c r="DJ50" s="299"/>
      <c r="DK50" s="299"/>
      <c r="DL50" s="299"/>
      <c r="DM50" s="299"/>
      <c r="DN50" s="299"/>
      <c r="DO50" s="299"/>
      <c r="DP50" s="299"/>
      <c r="DQ50" s="299"/>
      <c r="DR50" s="299"/>
      <c r="DS50" s="299"/>
      <c r="DT50" s="299"/>
      <c r="DU50" s="265">
        <v>5742.92</v>
      </c>
      <c r="DV50" s="299"/>
      <c r="DW50" s="299"/>
      <c r="DX50" s="299"/>
      <c r="DY50" s="299"/>
      <c r="DZ50" s="299"/>
      <c r="EA50" s="299"/>
      <c r="EB50" s="299"/>
      <c r="EC50" s="299"/>
      <c r="ED50" s="299"/>
      <c r="EE50" s="299"/>
      <c r="EF50" s="299"/>
      <c r="EG50" s="299"/>
      <c r="EH50" s="299"/>
      <c r="EI50" s="299"/>
      <c r="EJ50" s="299"/>
      <c r="EK50" s="512"/>
    </row>
    <row r="51" spans="1:141" s="15" customFormat="1" ht="13.5" thickBot="1" x14ac:dyDescent="0.25">
      <c r="A51" s="259" t="s">
        <v>195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63"/>
      <c r="AB51" s="264"/>
      <c r="AC51" s="264"/>
      <c r="AD51" s="264"/>
      <c r="AE51" s="264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  <c r="AT51" s="461"/>
      <c r="AU51" s="461"/>
      <c r="AV51" s="461"/>
      <c r="AW51" s="461"/>
      <c r="AX51" s="461"/>
      <c r="AY51" s="461"/>
      <c r="AZ51" s="461"/>
      <c r="BA51" s="461"/>
      <c r="BB51" s="461"/>
      <c r="BC51" s="461"/>
      <c r="BD51" s="461"/>
      <c r="BE51" s="461"/>
      <c r="BF51" s="461"/>
      <c r="BG51" s="461"/>
      <c r="BH51" s="461"/>
      <c r="BI51" s="461"/>
      <c r="BJ51" s="461"/>
      <c r="BK51" s="461"/>
      <c r="BL51" s="461"/>
      <c r="BM51" s="461"/>
      <c r="BN51" s="461"/>
      <c r="BO51" s="461"/>
      <c r="BP51" s="461"/>
      <c r="BQ51" s="461"/>
      <c r="BR51" s="461"/>
      <c r="BS51" s="461"/>
      <c r="BT51" s="461"/>
      <c r="BU51" s="461"/>
      <c r="BV51" s="461"/>
      <c r="BW51" s="461"/>
      <c r="BX51" s="461"/>
      <c r="BY51" s="461"/>
      <c r="BZ51" s="461"/>
      <c r="CA51" s="461"/>
      <c r="CB51" s="461"/>
      <c r="CC51" s="461"/>
      <c r="CD51" s="461"/>
      <c r="CE51" s="461"/>
      <c r="CF51" s="461"/>
      <c r="CG51" s="461"/>
      <c r="CH51" s="461"/>
      <c r="CI51" s="461"/>
      <c r="CJ51" s="461"/>
      <c r="CK51" s="461"/>
      <c r="CL51" s="461"/>
      <c r="CM51" s="461"/>
      <c r="CN51" s="461"/>
      <c r="CO51" s="461"/>
      <c r="CP51" s="461"/>
      <c r="CQ51" s="461"/>
      <c r="CR51" s="461"/>
      <c r="CS51" s="461"/>
      <c r="CT51" s="461"/>
      <c r="CU51" s="461"/>
      <c r="CV51" s="461"/>
      <c r="CW51" s="461"/>
      <c r="CX51" s="461"/>
      <c r="CY51" s="461"/>
      <c r="CZ51" s="461"/>
      <c r="DA51" s="461"/>
      <c r="DB51" s="461"/>
      <c r="DC51" s="461"/>
      <c r="DD51" s="461"/>
      <c r="DE51" s="461"/>
      <c r="DF51" s="461"/>
      <c r="DG51" s="461"/>
      <c r="DH51" s="461"/>
      <c r="DI51" s="461"/>
      <c r="DJ51" s="461"/>
      <c r="DK51" s="461"/>
      <c r="DL51" s="461"/>
      <c r="DM51" s="461"/>
      <c r="DN51" s="461"/>
      <c r="DO51" s="461"/>
      <c r="DP51" s="461"/>
      <c r="DQ51" s="461"/>
      <c r="DR51" s="461"/>
      <c r="DS51" s="461"/>
      <c r="DT51" s="461"/>
      <c r="DU51" s="461"/>
      <c r="DV51" s="461"/>
      <c r="DW51" s="461"/>
      <c r="DX51" s="461"/>
      <c r="DY51" s="461"/>
      <c r="DZ51" s="461"/>
      <c r="EA51" s="461"/>
      <c r="EB51" s="461"/>
      <c r="EC51" s="461"/>
      <c r="ED51" s="461"/>
      <c r="EE51" s="461"/>
      <c r="EF51" s="461"/>
      <c r="EG51" s="461"/>
      <c r="EH51" s="461"/>
      <c r="EI51" s="461"/>
      <c r="EJ51" s="461"/>
      <c r="EK51" s="515"/>
    </row>
    <row r="52" spans="1:141" s="15" customFormat="1" ht="13.5" thickBot="1" x14ac:dyDescent="0.25">
      <c r="A52" s="260" t="s">
        <v>38</v>
      </c>
      <c r="B52" s="260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442" t="s">
        <v>42</v>
      </c>
      <c r="AB52" s="443"/>
      <c r="AC52" s="443"/>
      <c r="AD52" s="443"/>
      <c r="AE52" s="443"/>
      <c r="AF52" s="513"/>
      <c r="AG52" s="513"/>
      <c r="AH52" s="513"/>
      <c r="AI52" s="513"/>
      <c r="AJ52" s="513"/>
      <c r="AK52" s="513"/>
      <c r="AL52" s="513"/>
      <c r="AM52" s="513"/>
      <c r="AN52" s="513"/>
      <c r="AO52" s="513"/>
      <c r="AP52" s="513"/>
      <c r="AQ52" s="513"/>
      <c r="AR52" s="513"/>
      <c r="AS52" s="513"/>
      <c r="AT52" s="513"/>
      <c r="AU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>
        <f>BF23+BF34+BF45</f>
        <v>5742.92</v>
      </c>
      <c r="BG52" s="513"/>
      <c r="BH52" s="513"/>
      <c r="BI52" s="513"/>
      <c r="BJ52" s="513"/>
      <c r="BK52" s="513"/>
      <c r="BL52" s="513"/>
      <c r="BM52" s="513"/>
      <c r="BN52" s="513"/>
      <c r="BO52" s="513"/>
      <c r="BP52" s="513"/>
      <c r="BQ52" s="513"/>
      <c r="BR52" s="513"/>
      <c r="BS52" s="513"/>
      <c r="BT52" s="513"/>
      <c r="BU52" s="513"/>
      <c r="BV52" s="513"/>
      <c r="BW52" s="513"/>
      <c r="BX52" s="513"/>
      <c r="BY52" s="513"/>
      <c r="BZ52" s="513"/>
      <c r="CA52" s="513"/>
      <c r="CB52" s="513"/>
      <c r="CC52" s="513"/>
      <c r="CD52" s="513"/>
      <c r="CE52" s="513"/>
      <c r="CF52" s="513"/>
      <c r="CG52" s="513"/>
      <c r="CH52" s="513"/>
      <c r="CI52" s="513"/>
      <c r="CJ52" s="513"/>
      <c r="CK52" s="513"/>
      <c r="CL52" s="513"/>
      <c r="CM52" s="513"/>
      <c r="CN52" s="513"/>
      <c r="CO52" s="513"/>
      <c r="CP52" s="513"/>
      <c r="CQ52" s="513"/>
      <c r="CR52" s="513"/>
      <c r="CS52" s="513"/>
      <c r="CT52" s="513"/>
      <c r="CU52" s="513"/>
      <c r="CV52" s="513"/>
      <c r="CW52" s="513"/>
      <c r="CX52" s="513"/>
      <c r="CY52" s="513"/>
      <c r="CZ52" s="513"/>
      <c r="DA52" s="513"/>
      <c r="DB52" s="513"/>
      <c r="DC52" s="513"/>
      <c r="DD52" s="513"/>
      <c r="DE52" s="513"/>
      <c r="DF52" s="513"/>
      <c r="DG52" s="513"/>
      <c r="DH52" s="513"/>
      <c r="DI52" s="513"/>
      <c r="DJ52" s="513"/>
      <c r="DK52" s="513"/>
      <c r="DL52" s="513"/>
      <c r="DM52" s="513"/>
      <c r="DN52" s="513"/>
      <c r="DO52" s="513"/>
      <c r="DP52" s="513"/>
      <c r="DQ52" s="513"/>
      <c r="DR52" s="513"/>
      <c r="DS52" s="513"/>
      <c r="DT52" s="513"/>
      <c r="DU52" s="513">
        <f>DU23+DU34+DU45</f>
        <v>5742.92</v>
      </c>
      <c r="DV52" s="513"/>
      <c r="DW52" s="513"/>
      <c r="DX52" s="513"/>
      <c r="DY52" s="513"/>
      <c r="DZ52" s="513"/>
      <c r="EA52" s="513"/>
      <c r="EB52" s="513"/>
      <c r="EC52" s="513"/>
      <c r="ED52" s="513"/>
      <c r="EE52" s="513"/>
      <c r="EF52" s="513"/>
      <c r="EG52" s="513"/>
      <c r="EH52" s="513"/>
      <c r="EI52" s="513"/>
      <c r="EJ52" s="513"/>
      <c r="EK52" s="514"/>
    </row>
    <row r="53" spans="1:141" s="15" customFormat="1" ht="12.75" x14ac:dyDescent="0.2"/>
    <row r="54" spans="1:141" s="15" customFormat="1" ht="12.75" x14ac:dyDescent="0.2">
      <c r="A54" s="7" t="s">
        <v>45</v>
      </c>
    </row>
    <row r="55" spans="1:141" s="15" customFormat="1" ht="12.75" x14ac:dyDescent="0.2">
      <c r="A55" s="7" t="s">
        <v>50</v>
      </c>
      <c r="W55" s="258" t="str">
        <f>Лист1!$O$61</f>
        <v>директор</v>
      </c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Q55" s="258" t="str">
        <f>Лист1!$BB$61</f>
        <v>С.П. Гончарова</v>
      </c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  <c r="DD55" s="258"/>
      <c r="DE55" s="258"/>
      <c r="DF55" s="258"/>
      <c r="DG55" s="258"/>
      <c r="DH55" s="258"/>
      <c r="DI55" s="258"/>
      <c r="DJ55" s="258"/>
      <c r="DK55" s="258"/>
      <c r="DL55" s="258"/>
      <c r="DM55" s="258"/>
      <c r="DN55" s="258"/>
      <c r="DO55" s="258"/>
      <c r="DP55" s="258"/>
      <c r="DQ55" s="258"/>
      <c r="DR55" s="258"/>
      <c r="DS55" s="258"/>
      <c r="DT55" s="258"/>
      <c r="DU55" s="258"/>
      <c r="DV55" s="258"/>
      <c r="DW55" s="258"/>
      <c r="DX55" s="258"/>
    </row>
    <row r="56" spans="1:141" s="14" customFormat="1" ht="10.5" x14ac:dyDescent="0.2">
      <c r="W56" s="257" t="s">
        <v>46</v>
      </c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G56" s="257" t="s">
        <v>47</v>
      </c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Q56" s="257" t="s">
        <v>48</v>
      </c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</row>
    <row r="57" spans="1:141" s="15" customFormat="1" ht="12.75" x14ac:dyDescent="0.2">
      <c r="A57" s="7" t="s">
        <v>49</v>
      </c>
      <c r="W57" s="258" t="s">
        <v>1529</v>
      </c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G57" s="258" t="s">
        <v>1531</v>
      </c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Q57" s="255" t="s">
        <v>1530</v>
      </c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5"/>
      <c r="DK57" s="255"/>
      <c r="DL57" s="255"/>
      <c r="DM57" s="255"/>
      <c r="DN57" s="255"/>
      <c r="DO57" s="255"/>
      <c r="DP57" s="255"/>
      <c r="DQ57" s="255"/>
      <c r="DR57" s="255"/>
      <c r="DS57" s="255"/>
      <c r="DT57" s="255"/>
      <c r="DU57" s="255"/>
      <c r="DV57" s="255"/>
      <c r="DW57" s="255"/>
      <c r="DX57" s="255"/>
    </row>
    <row r="58" spans="1:141" s="14" customFormat="1" ht="10.5" x14ac:dyDescent="0.2">
      <c r="W58" s="257" t="s">
        <v>46</v>
      </c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G58" s="257" t="s">
        <v>87</v>
      </c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Q58" s="257" t="s">
        <v>169</v>
      </c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</row>
    <row r="59" spans="1:141" s="15" customFormat="1" ht="12.75" x14ac:dyDescent="0.2">
      <c r="A59" s="13" t="s">
        <v>51</v>
      </c>
      <c r="B59" s="452" t="str">
        <f>Лист1!$B$67</f>
        <v>20</v>
      </c>
      <c r="C59" s="452"/>
      <c r="D59" s="452"/>
      <c r="E59" s="7" t="s">
        <v>52</v>
      </c>
      <c r="G59" s="255" t="str">
        <f>Лист1!$G$67</f>
        <v>февраля</v>
      </c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6">
        <v>20</v>
      </c>
      <c r="S59" s="256"/>
      <c r="T59" s="256"/>
      <c r="U59" s="453" t="str">
        <f>Лист1!$U$67</f>
        <v>24</v>
      </c>
      <c r="V59" s="453"/>
      <c r="W59" s="453"/>
      <c r="X59" s="7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9">
    <mergeCell ref="DU17:EC17"/>
    <mergeCell ref="ED17:EK17"/>
    <mergeCell ref="DM17:DT17"/>
    <mergeCell ref="DM16:DT16"/>
    <mergeCell ref="DU16:EC16"/>
    <mergeCell ref="ED16:EK16"/>
    <mergeCell ref="BV15:DC15"/>
    <mergeCell ref="B59:D59"/>
    <mergeCell ref="G59:Q59"/>
    <mergeCell ref="R59:T59"/>
    <mergeCell ref="U59:W59"/>
    <mergeCell ref="ED43:EK44"/>
    <mergeCell ref="ED42:EK42"/>
    <mergeCell ref="W58:BD58"/>
    <mergeCell ref="BG58:CN58"/>
    <mergeCell ref="CQ58:DX58"/>
    <mergeCell ref="CQ55:DX55"/>
    <mergeCell ref="W56:BD56"/>
    <mergeCell ref="BG56:CN56"/>
    <mergeCell ref="CQ56:DX56"/>
    <mergeCell ref="CN39:CU41"/>
    <mergeCell ref="BN43:BU44"/>
    <mergeCell ref="BV43:CD44"/>
    <mergeCell ref="CE43:CM44"/>
    <mergeCell ref="W57:BD57"/>
    <mergeCell ref="BG57:CN57"/>
    <mergeCell ref="BF47:BM49"/>
    <mergeCell ref="BN47:BU49"/>
    <mergeCell ref="BV47:CD49"/>
    <mergeCell ref="CE47:CM49"/>
    <mergeCell ref="CN47:CU49"/>
    <mergeCell ref="BF26:BM28"/>
    <mergeCell ref="BN26:BU28"/>
    <mergeCell ref="BV26:CD28"/>
    <mergeCell ref="CE26:CM28"/>
    <mergeCell ref="CN26:CU28"/>
    <mergeCell ref="BV34:CD35"/>
    <mergeCell ref="CE34:CM35"/>
    <mergeCell ref="A52:Z52"/>
    <mergeCell ref="AA52:AE52"/>
    <mergeCell ref="AF52:AN52"/>
    <mergeCell ref="CE42:CM42"/>
    <mergeCell ref="CQ57:DX57"/>
    <mergeCell ref="W55:BD55"/>
    <mergeCell ref="BG55:CN55"/>
    <mergeCell ref="AO52:AV52"/>
    <mergeCell ref="AW52:BE52"/>
    <mergeCell ref="BF52:BM52"/>
    <mergeCell ref="ED34:EK35"/>
    <mergeCell ref="AA43:AE44"/>
    <mergeCell ref="AF43:AN44"/>
    <mergeCell ref="AO43:AV44"/>
    <mergeCell ref="AW43:BE44"/>
    <mergeCell ref="BF43:BM44"/>
    <mergeCell ref="CN42:CU42"/>
    <mergeCell ref="CV42:DC42"/>
    <mergeCell ref="DD42:DL42"/>
    <mergeCell ref="DM42:DT42"/>
    <mergeCell ref="DU42:EC42"/>
    <mergeCell ref="DD39:DL41"/>
    <mergeCell ref="DM39:DT41"/>
    <mergeCell ref="DU39:EC41"/>
    <mergeCell ref="ED39:EK41"/>
    <mergeCell ref="DD34:DL35"/>
    <mergeCell ref="DM34:DT35"/>
    <mergeCell ref="ED29:EK31"/>
    <mergeCell ref="AA36:AE38"/>
    <mergeCell ref="AF36:AN38"/>
    <mergeCell ref="AO36:AV38"/>
    <mergeCell ref="AW36:BE38"/>
    <mergeCell ref="BF36:BM38"/>
    <mergeCell ref="BN36:BU38"/>
    <mergeCell ref="BV36:CD38"/>
    <mergeCell ref="CE36:CM38"/>
    <mergeCell ref="CN36:CU38"/>
    <mergeCell ref="AA29:AE31"/>
    <mergeCell ref="AF29:AN31"/>
    <mergeCell ref="AO29:AV31"/>
    <mergeCell ref="AW29:BE31"/>
    <mergeCell ref="BF29:BM31"/>
    <mergeCell ref="BN29:BU31"/>
    <mergeCell ref="DU32:EC33"/>
    <mergeCell ref="ED32:EK33"/>
    <mergeCell ref="CV36:DC38"/>
    <mergeCell ref="DD36:DL38"/>
    <mergeCell ref="DM36:DT38"/>
    <mergeCell ref="DU36:EC38"/>
    <mergeCell ref="CN34:CU35"/>
    <mergeCell ref="CV34:DC35"/>
    <mergeCell ref="ED50:EK51"/>
    <mergeCell ref="DU45:EC46"/>
    <mergeCell ref="ED45:EK46"/>
    <mergeCell ref="AA50:AE51"/>
    <mergeCell ref="AF50:AN51"/>
    <mergeCell ref="AO50:AV51"/>
    <mergeCell ref="AW50:BE51"/>
    <mergeCell ref="BF50:BM51"/>
    <mergeCell ref="BN50:BU51"/>
    <mergeCell ref="BV50:CD51"/>
    <mergeCell ref="CE50:CM51"/>
    <mergeCell ref="AA45:AE46"/>
    <mergeCell ref="AF45:AN46"/>
    <mergeCell ref="AO45:AV46"/>
    <mergeCell ref="AW45:BE46"/>
    <mergeCell ref="BF45:BM46"/>
    <mergeCell ref="BN45:BU46"/>
    <mergeCell ref="CV47:DC49"/>
    <mergeCell ref="DD47:DL49"/>
    <mergeCell ref="DM47:DT49"/>
    <mergeCell ref="CE45:CM46"/>
    <mergeCell ref="CN45:CU46"/>
    <mergeCell ref="CV45:DC46"/>
    <mergeCell ref="DD45:DL46"/>
    <mergeCell ref="ED52:EK52"/>
    <mergeCell ref="BN52:BU52"/>
    <mergeCell ref="BV52:CD52"/>
    <mergeCell ref="CE52:CM52"/>
    <mergeCell ref="CN52:CU52"/>
    <mergeCell ref="CV52:DC52"/>
    <mergeCell ref="DD52:DL52"/>
    <mergeCell ref="DU24:EC25"/>
    <mergeCell ref="ED24:EK25"/>
    <mergeCell ref="BN32:BU33"/>
    <mergeCell ref="BV32:CD33"/>
    <mergeCell ref="CE32:CM33"/>
    <mergeCell ref="BN24:BU25"/>
    <mergeCell ref="BV24:CD25"/>
    <mergeCell ref="CE24:CM25"/>
    <mergeCell ref="CN24:CU25"/>
    <mergeCell ref="CV24:DC25"/>
    <mergeCell ref="CN29:CU31"/>
    <mergeCell ref="CV29:DC31"/>
    <mergeCell ref="DD29:DL31"/>
    <mergeCell ref="DM29:DT31"/>
    <mergeCell ref="ED26:EK28"/>
    <mergeCell ref="DD24:DL25"/>
    <mergeCell ref="DM24:DT25"/>
    <mergeCell ref="CN50:CU51"/>
    <mergeCell ref="CV50:DC51"/>
    <mergeCell ref="DD50:DL51"/>
    <mergeCell ref="DM50:DT51"/>
    <mergeCell ref="A51:Z51"/>
    <mergeCell ref="DU50:EC51"/>
    <mergeCell ref="A50:Z50"/>
    <mergeCell ref="DM52:DT52"/>
    <mergeCell ref="DU52:EC52"/>
    <mergeCell ref="A49:Z49"/>
    <mergeCell ref="A48:Z48"/>
    <mergeCell ref="AA47:AE49"/>
    <mergeCell ref="AF47:AN49"/>
    <mergeCell ref="AO47:AV49"/>
    <mergeCell ref="AW47:BE49"/>
    <mergeCell ref="DU47:EC49"/>
    <mergeCell ref="ED47:EK49"/>
    <mergeCell ref="A47:Z47"/>
    <mergeCell ref="A46:Z46"/>
    <mergeCell ref="BV45:CD46"/>
    <mergeCell ref="DM45:DT46"/>
    <mergeCell ref="A45:Z45"/>
    <mergeCell ref="CV43:DC44"/>
    <mergeCell ref="DD43:DL44"/>
    <mergeCell ref="A44:Z44"/>
    <mergeCell ref="DM43:DT44"/>
    <mergeCell ref="DU43:EC44"/>
    <mergeCell ref="A43:Z43"/>
    <mergeCell ref="CN43:CU44"/>
    <mergeCell ref="A42:Z42"/>
    <mergeCell ref="AA42:AE42"/>
    <mergeCell ref="AF42:AN42"/>
    <mergeCell ref="AO42:AV42"/>
    <mergeCell ref="AW42:BE42"/>
    <mergeCell ref="BF42:BM42"/>
    <mergeCell ref="BN42:BU42"/>
    <mergeCell ref="BV42:CD42"/>
    <mergeCell ref="CV39:DC41"/>
    <mergeCell ref="A41:Z41"/>
    <mergeCell ref="A40:Z40"/>
    <mergeCell ref="A39:Z39"/>
    <mergeCell ref="A38:Z38"/>
    <mergeCell ref="A37:Z37"/>
    <mergeCell ref="A36:Z36"/>
    <mergeCell ref="ED36:EK38"/>
    <mergeCell ref="AA39:AE41"/>
    <mergeCell ref="AF39:AN41"/>
    <mergeCell ref="AO39:AV41"/>
    <mergeCell ref="AW39:BE41"/>
    <mergeCell ref="BF39:BM41"/>
    <mergeCell ref="BN39:BU41"/>
    <mergeCell ref="BV39:CD41"/>
    <mergeCell ref="CE39:CM41"/>
    <mergeCell ref="A35:Z35"/>
    <mergeCell ref="DU34:EC35"/>
    <mergeCell ref="A34:Z34"/>
    <mergeCell ref="CN32:CU33"/>
    <mergeCell ref="CV32:DC33"/>
    <mergeCell ref="DD32:DL33"/>
    <mergeCell ref="DM32:DT33"/>
    <mergeCell ref="A33:Z33"/>
    <mergeCell ref="A32:Z32"/>
    <mergeCell ref="AA32:AE33"/>
    <mergeCell ref="AF32:AN33"/>
    <mergeCell ref="AO32:AV33"/>
    <mergeCell ref="AW32:BE33"/>
    <mergeCell ref="BF32:BM33"/>
    <mergeCell ref="AA34:AE35"/>
    <mergeCell ref="AF34:AN35"/>
    <mergeCell ref="AO34:AV35"/>
    <mergeCell ref="AW34:BE35"/>
    <mergeCell ref="BF34:BM35"/>
    <mergeCell ref="BN34:BU35"/>
    <mergeCell ref="A31:Z31"/>
    <mergeCell ref="CE29:CM31"/>
    <mergeCell ref="DU29:EC31"/>
    <mergeCell ref="A30:Z30"/>
    <mergeCell ref="BV29:CD31"/>
    <mergeCell ref="A29:Z29"/>
    <mergeCell ref="DD26:DL28"/>
    <mergeCell ref="A28:Z28"/>
    <mergeCell ref="AA26:AE28"/>
    <mergeCell ref="AF26:AN28"/>
    <mergeCell ref="AO26:AV28"/>
    <mergeCell ref="AW26:BE28"/>
    <mergeCell ref="DM26:DT28"/>
    <mergeCell ref="DU26:EC28"/>
    <mergeCell ref="A27:Z27"/>
    <mergeCell ref="A26:Z26"/>
    <mergeCell ref="CV26:DC28"/>
    <mergeCell ref="A25:Z25"/>
    <mergeCell ref="A24:Z24"/>
    <mergeCell ref="AA24:AE25"/>
    <mergeCell ref="AF24:AN25"/>
    <mergeCell ref="AO24:AV25"/>
    <mergeCell ref="AW24:BE25"/>
    <mergeCell ref="CN23:CU23"/>
    <mergeCell ref="CV23:DC23"/>
    <mergeCell ref="DD23:DL23"/>
    <mergeCell ref="BF24:BM25"/>
    <mergeCell ref="A23:Z23"/>
    <mergeCell ref="AA23:AE23"/>
    <mergeCell ref="AF23:AN23"/>
    <mergeCell ref="AO23:AV23"/>
    <mergeCell ref="AW23:BE23"/>
    <mergeCell ref="BF23:BM23"/>
    <mergeCell ref="BN23:BU23"/>
    <mergeCell ref="BV23:CD23"/>
    <mergeCell ref="CE23:CM23"/>
    <mergeCell ref="CE21:CM21"/>
    <mergeCell ref="CN21:CU21"/>
    <mergeCell ref="CV21:DC21"/>
    <mergeCell ref="DD21:DL21"/>
    <mergeCell ref="DM21:DT21"/>
    <mergeCell ref="DM23:DT23"/>
    <mergeCell ref="DU23:EC23"/>
    <mergeCell ref="ED23:EK23"/>
    <mergeCell ref="ED22:EK22"/>
    <mergeCell ref="CE22:CM22"/>
    <mergeCell ref="CN22:CU22"/>
    <mergeCell ref="CV22:DC22"/>
    <mergeCell ref="DD22:DL22"/>
    <mergeCell ref="DM22:DT22"/>
    <mergeCell ref="DU22:EC22"/>
    <mergeCell ref="A22:Z22"/>
    <mergeCell ref="AA22:AE22"/>
    <mergeCell ref="AF22:AN22"/>
    <mergeCell ref="AO22:AV22"/>
    <mergeCell ref="AW22:BE22"/>
    <mergeCell ref="BF22:BM22"/>
    <mergeCell ref="BN22:BU22"/>
    <mergeCell ref="BV22:CD22"/>
    <mergeCell ref="BV21:CD21"/>
    <mergeCell ref="DM20:DT20"/>
    <mergeCell ref="DU20:EC20"/>
    <mergeCell ref="ED20:EK20"/>
    <mergeCell ref="A21:Z21"/>
    <mergeCell ref="AA21:AE21"/>
    <mergeCell ref="AF21:AN21"/>
    <mergeCell ref="AO21:AV21"/>
    <mergeCell ref="AW21:BE21"/>
    <mergeCell ref="BF21:BM21"/>
    <mergeCell ref="BN21:BU21"/>
    <mergeCell ref="BN20:BU20"/>
    <mergeCell ref="BV20:CD20"/>
    <mergeCell ref="CE20:CM20"/>
    <mergeCell ref="CN20:CU20"/>
    <mergeCell ref="CV20:DC20"/>
    <mergeCell ref="DD20:DL20"/>
    <mergeCell ref="A20:Z20"/>
    <mergeCell ref="AA20:AE20"/>
    <mergeCell ref="AF20:AN20"/>
    <mergeCell ref="AO20:AV20"/>
    <mergeCell ref="AW20:BE20"/>
    <mergeCell ref="BF20:BM20"/>
    <mergeCell ref="DU21:EC21"/>
    <mergeCell ref="ED21:EK21"/>
    <mergeCell ref="CN19:CU19"/>
    <mergeCell ref="CV19:DC19"/>
    <mergeCell ref="DD19:DL19"/>
    <mergeCell ref="DM19:DT19"/>
    <mergeCell ref="DU19:EC19"/>
    <mergeCell ref="ED19:EK19"/>
    <mergeCell ref="ED18:EK18"/>
    <mergeCell ref="A19:Z19"/>
    <mergeCell ref="AA19:AE19"/>
    <mergeCell ref="AF19:AN19"/>
    <mergeCell ref="AO19:AV19"/>
    <mergeCell ref="AW19:BE19"/>
    <mergeCell ref="BF19:BM19"/>
    <mergeCell ref="BN19:BU19"/>
    <mergeCell ref="BV19:CD19"/>
    <mergeCell ref="CE19:CM19"/>
    <mergeCell ref="CE18:CM18"/>
    <mergeCell ref="CN18:CU18"/>
    <mergeCell ref="CV18:DC18"/>
    <mergeCell ref="DD18:DL18"/>
    <mergeCell ref="DM18:DT18"/>
    <mergeCell ref="DU18:EC18"/>
    <mergeCell ref="A18:Z18"/>
    <mergeCell ref="AA18:AE18"/>
    <mergeCell ref="AF18:AN18"/>
    <mergeCell ref="AO18:AV18"/>
    <mergeCell ref="AW18:BE18"/>
    <mergeCell ref="BF18:BM18"/>
    <mergeCell ref="BN18:BU18"/>
    <mergeCell ref="BV18:CD18"/>
    <mergeCell ref="BV17:CD17"/>
    <mergeCell ref="CV17:DC17"/>
    <mergeCell ref="DD17:DL17"/>
    <mergeCell ref="CE17:CU17"/>
    <mergeCell ref="BF17:BU17"/>
    <mergeCell ref="A17:Z17"/>
    <mergeCell ref="AA17:AE17"/>
    <mergeCell ref="AF17:AN17"/>
    <mergeCell ref="AO17:AV17"/>
    <mergeCell ref="AW17:BE17"/>
    <mergeCell ref="BV16:CD16"/>
    <mergeCell ref="CV16:DC16"/>
    <mergeCell ref="DD16:DL16"/>
    <mergeCell ref="BF16:BU16"/>
    <mergeCell ref="CE16:CU16"/>
    <mergeCell ref="A16:Z16"/>
    <mergeCell ref="AA16:AE16"/>
    <mergeCell ref="AF16:AN16"/>
    <mergeCell ref="AO16:AV16"/>
    <mergeCell ref="AW16:BE16"/>
    <mergeCell ref="A15:Z15"/>
    <mergeCell ref="AA15:AE15"/>
    <mergeCell ref="A14:Z14"/>
    <mergeCell ref="AA14:AE14"/>
    <mergeCell ref="AW13:BU13"/>
    <mergeCell ref="Z10:DE10"/>
    <mergeCell ref="DW10:EK10"/>
    <mergeCell ref="DW11:EK11"/>
    <mergeCell ref="A13:Z13"/>
    <mergeCell ref="AA13:AE13"/>
    <mergeCell ref="AW15:BU15"/>
    <mergeCell ref="AW14:BU14"/>
    <mergeCell ref="DD13:DT13"/>
    <mergeCell ref="DD14:DT14"/>
    <mergeCell ref="DD15:DT15"/>
    <mergeCell ref="DU13:EK13"/>
    <mergeCell ref="DU14:EK14"/>
    <mergeCell ref="DU15:EK15"/>
    <mergeCell ref="BV13:DC13"/>
    <mergeCell ref="BV14:DC14"/>
    <mergeCell ref="AF13:AV13"/>
    <mergeCell ref="AF14:AV14"/>
    <mergeCell ref="AF15:AV15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L52"/>
  <sheetViews>
    <sheetView topLeftCell="A40" workbookViewId="0">
      <selection activeCell="BU57" sqref="BU57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16384" width="1.42578125" style="1"/>
  </cols>
  <sheetData>
    <row r="1" spans="1:142" x14ac:dyDescent="0.25">
      <c r="A1" s="215" t="s">
        <v>92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</row>
    <row r="3" spans="1:142" s="1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15" customFormat="1" ht="12.75" x14ac:dyDescent="0.2">
      <c r="A4" s="7"/>
      <c r="BL4" s="1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7" t="s">
        <v>10</v>
      </c>
      <c r="DU4" s="1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15" customFormat="1" ht="12.75" x14ac:dyDescent="0.2">
      <c r="A5" s="7"/>
      <c r="DU5" s="1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15" customFormat="1" ht="12.75" x14ac:dyDescent="0.2">
      <c r="A6" s="7"/>
      <c r="DU6" s="1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15" customFormat="1" ht="33" customHeight="1" x14ac:dyDescent="0.2">
      <c r="A7" s="7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1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15" customFormat="1" ht="12.75" x14ac:dyDescent="0.2">
      <c r="A8" s="7" t="s">
        <v>12</v>
      </c>
      <c r="DU8" s="1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15" customFormat="1" ht="12.75" x14ac:dyDescent="0.2">
      <c r="A9" s="7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1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15" customFormat="1" ht="12.75" x14ac:dyDescent="0.2">
      <c r="A10" s="7" t="s">
        <v>14</v>
      </c>
      <c r="Z10" s="258" t="str">
        <f>Лист1!P27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1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15" customFormat="1" ht="13.5" thickBot="1" x14ac:dyDescent="0.25">
      <c r="A11" s="7" t="s">
        <v>15</v>
      </c>
      <c r="DU11" s="1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1" customFormat="1" ht="15" x14ac:dyDescent="0.25">
      <c r="A13" s="311" t="s">
        <v>241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</row>
    <row r="14" spans="1:142" ht="6" customHeight="1" x14ac:dyDescent="0.25"/>
    <row r="15" spans="1:142" s="19" customFormat="1" ht="12.75" customHeight="1" x14ac:dyDescent="0.2">
      <c r="A15" s="253" t="s">
        <v>242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89" t="s">
        <v>18</v>
      </c>
      <c r="X15" s="253"/>
      <c r="Y15" s="253"/>
      <c r="Z15" s="253"/>
      <c r="AA15" s="307"/>
      <c r="AB15" s="253" t="s">
        <v>244</v>
      </c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307"/>
      <c r="BF15" s="289" t="s">
        <v>245</v>
      </c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307"/>
      <c r="CR15" s="253" t="s">
        <v>246</v>
      </c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307"/>
      <c r="DH15" s="289" t="s">
        <v>248</v>
      </c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53"/>
      <c r="EG15" s="253"/>
      <c r="EH15" s="253"/>
      <c r="EI15" s="253"/>
      <c r="EJ15" s="253"/>
      <c r="EK15" s="253"/>
      <c r="EL15" s="77"/>
    </row>
    <row r="16" spans="1:142" s="19" customFormat="1" ht="12.75" customHeight="1" x14ac:dyDescent="0.2">
      <c r="A16" s="511" t="s">
        <v>243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302" t="s">
        <v>21</v>
      </c>
      <c r="X16" s="437"/>
      <c r="Y16" s="437"/>
      <c r="Z16" s="437"/>
      <c r="AA16" s="30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303"/>
      <c r="BF16" s="305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303"/>
      <c r="CR16" s="258" t="s">
        <v>247</v>
      </c>
      <c r="CS16" s="258"/>
      <c r="CT16" s="258"/>
      <c r="CU16" s="258"/>
      <c r="CV16" s="258"/>
      <c r="CW16" s="258"/>
      <c r="CX16" s="258"/>
      <c r="CY16" s="258"/>
      <c r="CZ16" s="258"/>
      <c r="DA16" s="258"/>
      <c r="DB16" s="258"/>
      <c r="DC16" s="258"/>
      <c r="DD16" s="258"/>
      <c r="DE16" s="258"/>
      <c r="DF16" s="258"/>
      <c r="DG16" s="496"/>
      <c r="DH16" s="305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77"/>
    </row>
    <row r="17" spans="1:142" s="19" customFormat="1" ht="12.75" customHeight="1" x14ac:dyDescent="0.2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302"/>
      <c r="X17" s="437"/>
      <c r="Y17" s="437"/>
      <c r="Z17" s="437"/>
      <c r="AA17" s="306"/>
      <c r="AB17" s="253" t="s">
        <v>249</v>
      </c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307"/>
      <c r="AR17" s="289" t="s">
        <v>133</v>
      </c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307"/>
      <c r="BF17" s="441" t="s">
        <v>268</v>
      </c>
      <c r="BG17" s="441"/>
      <c r="BH17" s="441"/>
      <c r="BI17" s="441"/>
      <c r="BJ17" s="441"/>
      <c r="BK17" s="441"/>
      <c r="BL17" s="441"/>
      <c r="BM17" s="441"/>
      <c r="BN17" s="289" t="s">
        <v>133</v>
      </c>
      <c r="BO17" s="253"/>
      <c r="BP17" s="253"/>
      <c r="BQ17" s="253"/>
      <c r="BR17" s="253"/>
      <c r="BS17" s="253"/>
      <c r="BT17" s="253"/>
      <c r="BU17" s="253"/>
      <c r="BV17" s="253"/>
      <c r="BW17" s="253"/>
      <c r="BX17" s="253"/>
      <c r="BY17" s="253"/>
      <c r="BZ17" s="253"/>
      <c r="CA17" s="253"/>
      <c r="CB17" s="253"/>
      <c r="CC17" s="253"/>
      <c r="CD17" s="253"/>
      <c r="CE17" s="253"/>
      <c r="CF17" s="253"/>
      <c r="CG17" s="253"/>
      <c r="CH17" s="253"/>
      <c r="CI17" s="253"/>
      <c r="CJ17" s="253"/>
      <c r="CK17" s="253"/>
      <c r="CL17" s="253"/>
      <c r="CM17" s="253"/>
      <c r="CN17" s="253"/>
      <c r="CO17" s="253"/>
      <c r="CP17" s="253"/>
      <c r="CQ17" s="307"/>
      <c r="CR17" s="289" t="s">
        <v>133</v>
      </c>
      <c r="CS17" s="253"/>
      <c r="CT17" s="253"/>
      <c r="CU17" s="253"/>
      <c r="CV17" s="253"/>
      <c r="CW17" s="253"/>
      <c r="CX17" s="253"/>
      <c r="CY17" s="253"/>
      <c r="CZ17" s="253"/>
      <c r="DA17" s="253"/>
      <c r="DB17" s="253"/>
      <c r="DC17" s="253"/>
      <c r="DD17" s="253"/>
      <c r="DE17" s="253"/>
      <c r="DF17" s="253"/>
      <c r="DG17" s="307"/>
      <c r="DH17" s="289" t="s">
        <v>249</v>
      </c>
      <c r="DI17" s="253"/>
      <c r="DJ17" s="253"/>
      <c r="DK17" s="253"/>
      <c r="DL17" s="253"/>
      <c r="DM17" s="253"/>
      <c r="DN17" s="253"/>
      <c r="DO17" s="253"/>
      <c r="DP17" s="253"/>
      <c r="DQ17" s="253"/>
      <c r="DR17" s="253"/>
      <c r="DS17" s="253"/>
      <c r="DT17" s="253"/>
      <c r="DU17" s="253"/>
      <c r="DV17" s="253"/>
      <c r="DW17" s="307"/>
      <c r="DX17" s="289" t="s">
        <v>133</v>
      </c>
      <c r="DY17" s="253"/>
      <c r="DZ17" s="253"/>
      <c r="EA17" s="253"/>
      <c r="EB17" s="253"/>
      <c r="EC17" s="253"/>
      <c r="ED17" s="253"/>
      <c r="EE17" s="253"/>
      <c r="EF17" s="253"/>
      <c r="EG17" s="253"/>
      <c r="EH17" s="253"/>
      <c r="EI17" s="253"/>
      <c r="EJ17" s="253"/>
      <c r="EK17" s="253"/>
      <c r="EL17" s="77"/>
    </row>
    <row r="18" spans="1:142" s="19" customFormat="1" ht="12.75" customHeight="1" x14ac:dyDescent="0.2">
      <c r="A18" s="511"/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302"/>
      <c r="X18" s="437"/>
      <c r="Y18" s="437"/>
      <c r="Z18" s="437"/>
      <c r="AA18" s="306"/>
      <c r="AB18" s="246" t="s">
        <v>250</v>
      </c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303"/>
      <c r="AR18" s="305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303"/>
      <c r="BF18" s="511"/>
      <c r="BG18" s="511"/>
      <c r="BH18" s="511"/>
      <c r="BI18" s="511"/>
      <c r="BJ18" s="511"/>
      <c r="BK18" s="511"/>
      <c r="BL18" s="511"/>
      <c r="BM18" s="511"/>
      <c r="BN18" s="305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303"/>
      <c r="CR18" s="305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303"/>
      <c r="DH18" s="305" t="s">
        <v>250</v>
      </c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303"/>
      <c r="DX18" s="305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77"/>
    </row>
    <row r="19" spans="1:142" s="19" customFormat="1" ht="12.75" customHeight="1" x14ac:dyDescent="0.2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11"/>
      <c r="L19" s="511"/>
      <c r="M19" s="511"/>
      <c r="N19" s="511"/>
      <c r="O19" s="511"/>
      <c r="P19" s="511"/>
      <c r="Q19" s="511"/>
      <c r="R19" s="511"/>
      <c r="S19" s="511"/>
      <c r="T19" s="511"/>
      <c r="U19" s="511"/>
      <c r="V19" s="511"/>
      <c r="W19" s="302"/>
      <c r="X19" s="437"/>
      <c r="Y19" s="437"/>
      <c r="Z19" s="437"/>
      <c r="AA19" s="306"/>
      <c r="AB19" s="511" t="s">
        <v>28</v>
      </c>
      <c r="AC19" s="511"/>
      <c r="AD19" s="511"/>
      <c r="AE19" s="511"/>
      <c r="AF19" s="511"/>
      <c r="AG19" s="511"/>
      <c r="AH19" s="511"/>
      <c r="AI19" s="511"/>
      <c r="AJ19" s="289" t="s">
        <v>111</v>
      </c>
      <c r="AK19" s="253"/>
      <c r="AL19" s="253"/>
      <c r="AM19" s="253"/>
      <c r="AN19" s="253"/>
      <c r="AO19" s="253"/>
      <c r="AP19" s="253"/>
      <c r="AQ19" s="307"/>
      <c r="AR19" s="511" t="s">
        <v>253</v>
      </c>
      <c r="AS19" s="511"/>
      <c r="AT19" s="511"/>
      <c r="AU19" s="511"/>
      <c r="AV19" s="511"/>
      <c r="AW19" s="511"/>
      <c r="AX19" s="511"/>
      <c r="AY19" s="289" t="s">
        <v>251</v>
      </c>
      <c r="AZ19" s="253"/>
      <c r="BA19" s="253"/>
      <c r="BB19" s="253"/>
      <c r="BC19" s="253"/>
      <c r="BD19" s="253"/>
      <c r="BE19" s="307"/>
      <c r="BF19" s="511"/>
      <c r="BG19" s="511"/>
      <c r="BH19" s="511"/>
      <c r="BI19" s="511"/>
      <c r="BJ19" s="511"/>
      <c r="BK19" s="511"/>
      <c r="BL19" s="511"/>
      <c r="BM19" s="511"/>
      <c r="BN19" s="436" t="s">
        <v>269</v>
      </c>
      <c r="BO19" s="435"/>
      <c r="BP19" s="435"/>
      <c r="BQ19" s="435"/>
      <c r="BR19" s="435"/>
      <c r="BS19" s="435"/>
      <c r="BT19" s="435"/>
      <c r="BU19" s="435"/>
      <c r="BV19" s="435"/>
      <c r="BW19" s="435"/>
      <c r="BX19" s="435"/>
      <c r="BY19" s="435"/>
      <c r="BZ19" s="435"/>
      <c r="CA19" s="435"/>
      <c r="CB19" s="435"/>
      <c r="CC19" s="435"/>
      <c r="CD19" s="289" t="s">
        <v>270</v>
      </c>
      <c r="CE19" s="253"/>
      <c r="CF19" s="253"/>
      <c r="CG19" s="253"/>
      <c r="CH19" s="253"/>
      <c r="CI19" s="253"/>
      <c r="CJ19" s="307"/>
      <c r="CK19" s="289" t="s">
        <v>264</v>
      </c>
      <c r="CL19" s="253"/>
      <c r="CM19" s="253"/>
      <c r="CN19" s="253"/>
      <c r="CO19" s="253"/>
      <c r="CP19" s="253"/>
      <c r="CQ19" s="307"/>
      <c r="CR19" s="511" t="s">
        <v>262</v>
      </c>
      <c r="CS19" s="511"/>
      <c r="CT19" s="511"/>
      <c r="CU19" s="511"/>
      <c r="CV19" s="511"/>
      <c r="CW19" s="511"/>
      <c r="CX19" s="511"/>
      <c r="CY19" s="511"/>
      <c r="CZ19" s="289" t="s">
        <v>257</v>
      </c>
      <c r="DA19" s="253"/>
      <c r="DB19" s="253"/>
      <c r="DC19" s="253"/>
      <c r="DD19" s="253"/>
      <c r="DE19" s="253"/>
      <c r="DF19" s="253"/>
      <c r="DG19" s="307"/>
      <c r="DH19" s="511" t="s">
        <v>28</v>
      </c>
      <c r="DI19" s="511"/>
      <c r="DJ19" s="511"/>
      <c r="DK19" s="511"/>
      <c r="DL19" s="511"/>
      <c r="DM19" s="511"/>
      <c r="DN19" s="511"/>
      <c r="DO19" s="511"/>
      <c r="DP19" s="289" t="s">
        <v>111</v>
      </c>
      <c r="DQ19" s="253"/>
      <c r="DR19" s="253"/>
      <c r="DS19" s="253"/>
      <c r="DT19" s="253"/>
      <c r="DU19" s="253"/>
      <c r="DV19" s="253"/>
      <c r="DW19" s="307"/>
      <c r="DX19" s="289" t="s">
        <v>253</v>
      </c>
      <c r="DY19" s="253"/>
      <c r="DZ19" s="253"/>
      <c r="EA19" s="253"/>
      <c r="EB19" s="253"/>
      <c r="EC19" s="253"/>
      <c r="ED19" s="307"/>
      <c r="EE19" s="511" t="s">
        <v>251</v>
      </c>
      <c r="EF19" s="511"/>
      <c r="EG19" s="511"/>
      <c r="EH19" s="511"/>
      <c r="EI19" s="511"/>
      <c r="EJ19" s="511"/>
      <c r="EK19" s="511"/>
      <c r="EL19" s="77"/>
    </row>
    <row r="20" spans="1:142" s="19" customFormat="1" ht="12.75" customHeight="1" x14ac:dyDescent="0.2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302"/>
      <c r="X20" s="437"/>
      <c r="Y20" s="437"/>
      <c r="Z20" s="437"/>
      <c r="AA20" s="306"/>
      <c r="AB20" s="511"/>
      <c r="AC20" s="511"/>
      <c r="AD20" s="511"/>
      <c r="AE20" s="511"/>
      <c r="AF20" s="511"/>
      <c r="AG20" s="511"/>
      <c r="AH20" s="511"/>
      <c r="AI20" s="511"/>
      <c r="AJ20" s="302" t="s">
        <v>254</v>
      </c>
      <c r="AK20" s="437"/>
      <c r="AL20" s="437"/>
      <c r="AM20" s="437"/>
      <c r="AN20" s="437"/>
      <c r="AO20" s="437"/>
      <c r="AP20" s="437"/>
      <c r="AQ20" s="306"/>
      <c r="AR20" s="511"/>
      <c r="AS20" s="511"/>
      <c r="AT20" s="511"/>
      <c r="AU20" s="511"/>
      <c r="AV20" s="511"/>
      <c r="AW20" s="511"/>
      <c r="AX20" s="511"/>
      <c r="AY20" s="302" t="s">
        <v>252</v>
      </c>
      <c r="AZ20" s="437"/>
      <c r="BA20" s="437"/>
      <c r="BB20" s="437"/>
      <c r="BC20" s="437"/>
      <c r="BD20" s="437"/>
      <c r="BE20" s="306"/>
      <c r="BF20" s="511"/>
      <c r="BG20" s="511"/>
      <c r="BH20" s="511"/>
      <c r="BI20" s="511"/>
      <c r="BJ20" s="511"/>
      <c r="BK20" s="511"/>
      <c r="BL20" s="511"/>
      <c r="BM20" s="511"/>
      <c r="BN20" s="289" t="s">
        <v>28</v>
      </c>
      <c r="BO20" s="253"/>
      <c r="BP20" s="253"/>
      <c r="BQ20" s="253"/>
      <c r="BR20" s="253"/>
      <c r="BS20" s="253"/>
      <c r="BT20" s="253"/>
      <c r="BU20" s="307"/>
      <c r="BV20" s="511" t="s">
        <v>111</v>
      </c>
      <c r="BW20" s="511"/>
      <c r="BX20" s="511"/>
      <c r="BY20" s="511"/>
      <c r="BZ20" s="511"/>
      <c r="CA20" s="511"/>
      <c r="CB20" s="511"/>
      <c r="CC20" s="511"/>
      <c r="CD20" s="302" t="s">
        <v>265</v>
      </c>
      <c r="CE20" s="437"/>
      <c r="CF20" s="437"/>
      <c r="CG20" s="437"/>
      <c r="CH20" s="437"/>
      <c r="CI20" s="437"/>
      <c r="CJ20" s="306"/>
      <c r="CK20" s="302" t="s">
        <v>265</v>
      </c>
      <c r="CL20" s="437"/>
      <c r="CM20" s="437"/>
      <c r="CN20" s="437"/>
      <c r="CO20" s="437"/>
      <c r="CP20" s="437"/>
      <c r="CQ20" s="306"/>
      <c r="CR20" s="441" t="s">
        <v>263</v>
      </c>
      <c r="CS20" s="441"/>
      <c r="CT20" s="441"/>
      <c r="CU20" s="441"/>
      <c r="CV20" s="441"/>
      <c r="CW20" s="441"/>
      <c r="CX20" s="441"/>
      <c r="CY20" s="441"/>
      <c r="CZ20" s="302" t="s">
        <v>258</v>
      </c>
      <c r="DA20" s="437"/>
      <c r="DB20" s="437"/>
      <c r="DC20" s="437"/>
      <c r="DD20" s="437"/>
      <c r="DE20" s="437"/>
      <c r="DF20" s="437"/>
      <c r="DG20" s="306"/>
      <c r="DH20" s="511"/>
      <c r="DI20" s="511"/>
      <c r="DJ20" s="511"/>
      <c r="DK20" s="511"/>
      <c r="DL20" s="511"/>
      <c r="DM20" s="511"/>
      <c r="DN20" s="511"/>
      <c r="DO20" s="511"/>
      <c r="DP20" s="302" t="s">
        <v>254</v>
      </c>
      <c r="DQ20" s="437"/>
      <c r="DR20" s="437"/>
      <c r="DS20" s="437"/>
      <c r="DT20" s="437"/>
      <c r="DU20" s="437"/>
      <c r="DV20" s="437"/>
      <c r="DW20" s="306"/>
      <c r="DX20" s="302"/>
      <c r="DY20" s="437"/>
      <c r="DZ20" s="437"/>
      <c r="EA20" s="437"/>
      <c r="EB20" s="437"/>
      <c r="EC20" s="437"/>
      <c r="ED20" s="306"/>
      <c r="EE20" s="511" t="s">
        <v>252</v>
      </c>
      <c r="EF20" s="511"/>
      <c r="EG20" s="511"/>
      <c r="EH20" s="511"/>
      <c r="EI20" s="511"/>
      <c r="EJ20" s="511"/>
      <c r="EK20" s="511"/>
      <c r="EL20" s="77"/>
    </row>
    <row r="21" spans="1:142" s="19" customFormat="1" ht="12.75" customHeight="1" x14ac:dyDescent="0.2">
      <c r="A21" s="511"/>
      <c r="B21" s="511"/>
      <c r="C21" s="511"/>
      <c r="D21" s="511"/>
      <c r="E21" s="511"/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302"/>
      <c r="X21" s="437"/>
      <c r="Y21" s="437"/>
      <c r="Z21" s="437"/>
      <c r="AA21" s="306"/>
      <c r="AB21" s="511"/>
      <c r="AC21" s="511"/>
      <c r="AD21" s="511"/>
      <c r="AE21" s="511"/>
      <c r="AF21" s="511"/>
      <c r="AG21" s="511"/>
      <c r="AH21" s="511"/>
      <c r="AI21" s="511"/>
      <c r="AJ21" s="302" t="s">
        <v>255</v>
      </c>
      <c r="AK21" s="437"/>
      <c r="AL21" s="437"/>
      <c r="AM21" s="437"/>
      <c r="AN21" s="437"/>
      <c r="AO21" s="437"/>
      <c r="AP21" s="437"/>
      <c r="AQ21" s="306"/>
      <c r="AR21" s="511"/>
      <c r="AS21" s="511"/>
      <c r="AT21" s="511"/>
      <c r="AU21" s="511"/>
      <c r="AV21" s="511"/>
      <c r="AW21" s="511"/>
      <c r="AX21" s="511"/>
      <c r="AY21" s="302"/>
      <c r="AZ21" s="437"/>
      <c r="BA21" s="437"/>
      <c r="BB21" s="437"/>
      <c r="BC21" s="437"/>
      <c r="BD21" s="437"/>
      <c r="BE21" s="306"/>
      <c r="BF21" s="511"/>
      <c r="BG21" s="511"/>
      <c r="BH21" s="511"/>
      <c r="BI21" s="511"/>
      <c r="BJ21" s="511"/>
      <c r="BK21" s="511"/>
      <c r="BL21" s="511"/>
      <c r="BM21" s="511"/>
      <c r="BN21" s="302"/>
      <c r="BO21" s="437"/>
      <c r="BP21" s="437"/>
      <c r="BQ21" s="437"/>
      <c r="BR21" s="437"/>
      <c r="BS21" s="437"/>
      <c r="BT21" s="437"/>
      <c r="BU21" s="306"/>
      <c r="BV21" s="511" t="s">
        <v>254</v>
      </c>
      <c r="BW21" s="511"/>
      <c r="BX21" s="511"/>
      <c r="BY21" s="511"/>
      <c r="BZ21" s="511"/>
      <c r="CA21" s="511"/>
      <c r="CB21" s="511"/>
      <c r="CC21" s="511"/>
      <c r="CD21" s="302" t="s">
        <v>266</v>
      </c>
      <c r="CE21" s="437"/>
      <c r="CF21" s="437"/>
      <c r="CG21" s="437"/>
      <c r="CH21" s="437"/>
      <c r="CI21" s="437"/>
      <c r="CJ21" s="306"/>
      <c r="CK21" s="302" t="s">
        <v>266</v>
      </c>
      <c r="CL21" s="437"/>
      <c r="CM21" s="437"/>
      <c r="CN21" s="437"/>
      <c r="CO21" s="437"/>
      <c r="CP21" s="437"/>
      <c r="CQ21" s="306"/>
      <c r="CR21" s="511"/>
      <c r="CS21" s="511"/>
      <c r="CT21" s="511"/>
      <c r="CU21" s="511"/>
      <c r="CV21" s="511"/>
      <c r="CW21" s="511"/>
      <c r="CX21" s="511"/>
      <c r="CY21" s="511"/>
      <c r="CZ21" s="302" t="s">
        <v>259</v>
      </c>
      <c r="DA21" s="437"/>
      <c r="DB21" s="437"/>
      <c r="DC21" s="437"/>
      <c r="DD21" s="437"/>
      <c r="DE21" s="437"/>
      <c r="DF21" s="437"/>
      <c r="DG21" s="306"/>
      <c r="DH21" s="511"/>
      <c r="DI21" s="511"/>
      <c r="DJ21" s="511"/>
      <c r="DK21" s="511"/>
      <c r="DL21" s="511"/>
      <c r="DM21" s="511"/>
      <c r="DN21" s="511"/>
      <c r="DO21" s="511"/>
      <c r="DP21" s="302" t="s">
        <v>255</v>
      </c>
      <c r="DQ21" s="437"/>
      <c r="DR21" s="437"/>
      <c r="DS21" s="437"/>
      <c r="DT21" s="437"/>
      <c r="DU21" s="437"/>
      <c r="DV21" s="437"/>
      <c r="DW21" s="306"/>
      <c r="DX21" s="302"/>
      <c r="DY21" s="437"/>
      <c r="DZ21" s="437"/>
      <c r="EA21" s="437"/>
      <c r="EB21" s="437"/>
      <c r="EC21" s="437"/>
      <c r="ED21" s="306"/>
      <c r="EE21" s="511"/>
      <c r="EF21" s="511"/>
      <c r="EG21" s="511"/>
      <c r="EH21" s="511"/>
      <c r="EI21" s="511"/>
      <c r="EJ21" s="511"/>
      <c r="EK21" s="511"/>
      <c r="EL21" s="77"/>
    </row>
    <row r="22" spans="1:142" s="19" customFormat="1" ht="12.75" customHeight="1" x14ac:dyDescent="0.2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302"/>
      <c r="X22" s="437"/>
      <c r="Y22" s="437"/>
      <c r="Z22" s="437"/>
      <c r="AA22" s="306"/>
      <c r="AB22" s="511"/>
      <c r="AC22" s="511"/>
      <c r="AD22" s="511"/>
      <c r="AE22" s="511"/>
      <c r="AF22" s="511"/>
      <c r="AG22" s="511"/>
      <c r="AH22" s="511"/>
      <c r="AI22" s="511"/>
      <c r="AJ22" s="302" t="s">
        <v>256</v>
      </c>
      <c r="AK22" s="437"/>
      <c r="AL22" s="437"/>
      <c r="AM22" s="437"/>
      <c r="AN22" s="437"/>
      <c r="AO22" s="437"/>
      <c r="AP22" s="437"/>
      <c r="AQ22" s="306"/>
      <c r="AR22" s="511"/>
      <c r="AS22" s="511"/>
      <c r="AT22" s="511"/>
      <c r="AU22" s="511"/>
      <c r="AV22" s="511"/>
      <c r="AW22" s="511"/>
      <c r="AX22" s="511"/>
      <c r="AY22" s="302"/>
      <c r="AZ22" s="437"/>
      <c r="BA22" s="437"/>
      <c r="BB22" s="437"/>
      <c r="BC22" s="437"/>
      <c r="BD22" s="437"/>
      <c r="BE22" s="306"/>
      <c r="BF22" s="511"/>
      <c r="BG22" s="511"/>
      <c r="BH22" s="511"/>
      <c r="BI22" s="511"/>
      <c r="BJ22" s="511"/>
      <c r="BK22" s="511"/>
      <c r="BL22" s="511"/>
      <c r="BM22" s="511"/>
      <c r="BN22" s="302"/>
      <c r="BO22" s="437"/>
      <c r="BP22" s="437"/>
      <c r="BQ22" s="437"/>
      <c r="BR22" s="437"/>
      <c r="BS22" s="437"/>
      <c r="BT22" s="437"/>
      <c r="BU22" s="306"/>
      <c r="BV22" s="511" t="s">
        <v>255</v>
      </c>
      <c r="BW22" s="511"/>
      <c r="BX22" s="511"/>
      <c r="BY22" s="511"/>
      <c r="BZ22" s="511"/>
      <c r="CA22" s="511"/>
      <c r="CB22" s="511"/>
      <c r="CC22" s="511"/>
      <c r="CD22" s="302" t="s">
        <v>271</v>
      </c>
      <c r="CE22" s="437"/>
      <c r="CF22" s="437"/>
      <c r="CG22" s="437"/>
      <c r="CH22" s="437"/>
      <c r="CI22" s="437"/>
      <c r="CJ22" s="306"/>
      <c r="CK22" s="302" t="s">
        <v>267</v>
      </c>
      <c r="CL22" s="437"/>
      <c r="CM22" s="437"/>
      <c r="CN22" s="437"/>
      <c r="CO22" s="437"/>
      <c r="CP22" s="437"/>
      <c r="CQ22" s="306"/>
      <c r="CR22" s="511"/>
      <c r="CS22" s="511"/>
      <c r="CT22" s="511"/>
      <c r="CU22" s="511"/>
      <c r="CV22" s="511"/>
      <c r="CW22" s="511"/>
      <c r="CX22" s="511"/>
      <c r="CY22" s="511"/>
      <c r="CZ22" s="302" t="s">
        <v>260</v>
      </c>
      <c r="DA22" s="437"/>
      <c r="DB22" s="437"/>
      <c r="DC22" s="437"/>
      <c r="DD22" s="437"/>
      <c r="DE22" s="437"/>
      <c r="DF22" s="437"/>
      <c r="DG22" s="306"/>
      <c r="DH22" s="511"/>
      <c r="DI22" s="511"/>
      <c r="DJ22" s="511"/>
      <c r="DK22" s="511"/>
      <c r="DL22" s="511"/>
      <c r="DM22" s="511"/>
      <c r="DN22" s="511"/>
      <c r="DO22" s="511"/>
      <c r="DP22" s="302" t="s">
        <v>256</v>
      </c>
      <c r="DQ22" s="437"/>
      <c r="DR22" s="437"/>
      <c r="DS22" s="437"/>
      <c r="DT22" s="437"/>
      <c r="DU22" s="437"/>
      <c r="DV22" s="437"/>
      <c r="DW22" s="306"/>
      <c r="DX22" s="302"/>
      <c r="DY22" s="437"/>
      <c r="DZ22" s="437"/>
      <c r="EA22" s="437"/>
      <c r="EB22" s="437"/>
      <c r="EC22" s="437"/>
      <c r="ED22" s="306"/>
      <c r="EE22" s="511"/>
      <c r="EF22" s="511"/>
      <c r="EG22" s="511"/>
      <c r="EH22" s="511"/>
      <c r="EI22" s="511"/>
      <c r="EJ22" s="511"/>
      <c r="EK22" s="511"/>
      <c r="EL22" s="77"/>
    </row>
    <row r="23" spans="1:142" s="19" customFormat="1" ht="12.75" customHeight="1" x14ac:dyDescent="0.2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1"/>
      <c r="Q23" s="511"/>
      <c r="R23" s="511"/>
      <c r="S23" s="511"/>
      <c r="T23" s="511"/>
      <c r="U23" s="511"/>
      <c r="V23" s="511"/>
      <c r="W23" s="302"/>
      <c r="X23" s="437"/>
      <c r="Y23" s="437"/>
      <c r="Z23" s="437"/>
      <c r="AA23" s="306"/>
      <c r="AB23" s="511"/>
      <c r="AC23" s="511"/>
      <c r="AD23" s="511"/>
      <c r="AE23" s="511"/>
      <c r="AF23" s="511"/>
      <c r="AG23" s="511"/>
      <c r="AH23" s="511"/>
      <c r="AI23" s="511"/>
      <c r="AJ23" s="302"/>
      <c r="AK23" s="437"/>
      <c r="AL23" s="437"/>
      <c r="AM23" s="437"/>
      <c r="AN23" s="437"/>
      <c r="AO23" s="437"/>
      <c r="AP23" s="437"/>
      <c r="AQ23" s="306"/>
      <c r="AR23" s="511"/>
      <c r="AS23" s="511"/>
      <c r="AT23" s="511"/>
      <c r="AU23" s="511"/>
      <c r="AV23" s="511"/>
      <c r="AW23" s="511"/>
      <c r="AX23" s="511"/>
      <c r="AY23" s="302"/>
      <c r="AZ23" s="437"/>
      <c r="BA23" s="437"/>
      <c r="BB23" s="437"/>
      <c r="BC23" s="437"/>
      <c r="BD23" s="437"/>
      <c r="BE23" s="306"/>
      <c r="BF23" s="511"/>
      <c r="BG23" s="511"/>
      <c r="BH23" s="511"/>
      <c r="BI23" s="511"/>
      <c r="BJ23" s="511"/>
      <c r="BK23" s="511"/>
      <c r="BL23" s="511"/>
      <c r="BM23" s="511"/>
      <c r="BN23" s="302"/>
      <c r="BO23" s="437"/>
      <c r="BP23" s="437"/>
      <c r="BQ23" s="437"/>
      <c r="BR23" s="437"/>
      <c r="BS23" s="437"/>
      <c r="BT23" s="437"/>
      <c r="BU23" s="306"/>
      <c r="BV23" s="511" t="s">
        <v>256</v>
      </c>
      <c r="BW23" s="511"/>
      <c r="BX23" s="511"/>
      <c r="BY23" s="511"/>
      <c r="BZ23" s="511"/>
      <c r="CA23" s="511"/>
      <c r="CB23" s="511"/>
      <c r="CC23" s="511"/>
      <c r="CD23" s="302" t="s">
        <v>272</v>
      </c>
      <c r="CE23" s="437"/>
      <c r="CF23" s="437"/>
      <c r="CG23" s="437"/>
      <c r="CH23" s="437"/>
      <c r="CI23" s="437"/>
      <c r="CJ23" s="306"/>
      <c r="CK23" s="302"/>
      <c r="CL23" s="437"/>
      <c r="CM23" s="437"/>
      <c r="CN23" s="437"/>
      <c r="CO23" s="437"/>
      <c r="CP23" s="437"/>
      <c r="CQ23" s="306"/>
      <c r="CR23" s="511"/>
      <c r="CS23" s="511"/>
      <c r="CT23" s="511"/>
      <c r="CU23" s="511"/>
      <c r="CV23" s="511"/>
      <c r="CW23" s="511"/>
      <c r="CX23" s="511"/>
      <c r="CY23" s="511"/>
      <c r="CZ23" s="501" t="s">
        <v>261</v>
      </c>
      <c r="DA23" s="502"/>
      <c r="DB23" s="502"/>
      <c r="DC23" s="502"/>
      <c r="DD23" s="502"/>
      <c r="DE23" s="502"/>
      <c r="DF23" s="502"/>
      <c r="DG23" s="503"/>
      <c r="DH23" s="511"/>
      <c r="DI23" s="511"/>
      <c r="DJ23" s="511"/>
      <c r="DK23" s="511"/>
      <c r="DL23" s="511"/>
      <c r="DM23" s="511"/>
      <c r="DN23" s="511"/>
      <c r="DO23" s="511"/>
      <c r="DP23" s="302"/>
      <c r="DQ23" s="437"/>
      <c r="DR23" s="437"/>
      <c r="DS23" s="437"/>
      <c r="DT23" s="437"/>
      <c r="DU23" s="437"/>
      <c r="DV23" s="437"/>
      <c r="DW23" s="306"/>
      <c r="DX23" s="302"/>
      <c r="DY23" s="437"/>
      <c r="DZ23" s="437"/>
      <c r="EA23" s="437"/>
      <c r="EB23" s="437"/>
      <c r="EC23" s="437"/>
      <c r="ED23" s="306"/>
      <c r="EE23" s="511"/>
      <c r="EF23" s="511"/>
      <c r="EG23" s="511"/>
      <c r="EH23" s="511"/>
      <c r="EI23" s="511"/>
      <c r="EJ23" s="511"/>
      <c r="EK23" s="511"/>
      <c r="EL23" s="77"/>
    </row>
    <row r="24" spans="1:142" s="19" customFormat="1" ht="12.75" customHeight="1" x14ac:dyDescent="0.2">
      <c r="A24" s="437"/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302"/>
      <c r="X24" s="437"/>
      <c r="Y24" s="437"/>
      <c r="Z24" s="437"/>
      <c r="AA24" s="306"/>
      <c r="AB24" s="437"/>
      <c r="AC24" s="437"/>
      <c r="AD24" s="437"/>
      <c r="AE24" s="437"/>
      <c r="AF24" s="437"/>
      <c r="AG24" s="437"/>
      <c r="AH24" s="437"/>
      <c r="AI24" s="437"/>
      <c r="AJ24" s="302"/>
      <c r="AK24" s="437"/>
      <c r="AL24" s="437"/>
      <c r="AM24" s="437"/>
      <c r="AN24" s="437"/>
      <c r="AO24" s="437"/>
      <c r="AP24" s="437"/>
      <c r="AQ24" s="306"/>
      <c r="AR24" s="437"/>
      <c r="AS24" s="437"/>
      <c r="AT24" s="437"/>
      <c r="AU24" s="437"/>
      <c r="AV24" s="437"/>
      <c r="AW24" s="437"/>
      <c r="AX24" s="437"/>
      <c r="AY24" s="302"/>
      <c r="AZ24" s="437"/>
      <c r="BA24" s="437"/>
      <c r="BB24" s="437"/>
      <c r="BC24" s="437"/>
      <c r="BD24" s="437"/>
      <c r="BE24" s="306"/>
      <c r="BF24" s="437"/>
      <c r="BG24" s="437"/>
      <c r="BH24" s="437"/>
      <c r="BI24" s="437"/>
      <c r="BJ24" s="437"/>
      <c r="BK24" s="437"/>
      <c r="BL24" s="437"/>
      <c r="BM24" s="437"/>
      <c r="BN24" s="302"/>
      <c r="BO24" s="437"/>
      <c r="BP24" s="437"/>
      <c r="BQ24" s="437"/>
      <c r="BR24" s="437"/>
      <c r="BS24" s="437"/>
      <c r="BT24" s="437"/>
      <c r="BU24" s="306"/>
      <c r="BV24" s="437"/>
      <c r="BW24" s="437"/>
      <c r="BX24" s="437"/>
      <c r="BY24" s="437"/>
      <c r="BZ24" s="437"/>
      <c r="CA24" s="437"/>
      <c r="CB24" s="437"/>
      <c r="CC24" s="437"/>
      <c r="CD24" s="501" t="s">
        <v>274</v>
      </c>
      <c r="CE24" s="502"/>
      <c r="CF24" s="502"/>
      <c r="CG24" s="502"/>
      <c r="CH24" s="502"/>
      <c r="CI24" s="502"/>
      <c r="CJ24" s="503"/>
      <c r="CK24" s="302"/>
      <c r="CL24" s="437"/>
      <c r="CM24" s="437"/>
      <c r="CN24" s="437"/>
      <c r="CO24" s="437"/>
      <c r="CP24" s="437"/>
      <c r="CQ24" s="306"/>
      <c r="CR24" s="437"/>
      <c r="CS24" s="437"/>
      <c r="CT24" s="437"/>
      <c r="CU24" s="437"/>
      <c r="CV24" s="437"/>
      <c r="CW24" s="437"/>
      <c r="CX24" s="437"/>
      <c r="CY24" s="437"/>
      <c r="CZ24" s="501"/>
      <c r="DA24" s="502"/>
      <c r="DB24" s="502"/>
      <c r="DC24" s="502"/>
      <c r="DD24" s="502"/>
      <c r="DE24" s="502"/>
      <c r="DF24" s="502"/>
      <c r="DG24" s="503"/>
      <c r="DH24" s="437"/>
      <c r="DI24" s="437"/>
      <c r="DJ24" s="437"/>
      <c r="DK24" s="437"/>
      <c r="DL24" s="437"/>
      <c r="DM24" s="437"/>
      <c r="DN24" s="437"/>
      <c r="DO24" s="437"/>
      <c r="DP24" s="302"/>
      <c r="DQ24" s="437"/>
      <c r="DR24" s="437"/>
      <c r="DS24" s="437"/>
      <c r="DT24" s="437"/>
      <c r="DU24" s="437"/>
      <c r="DV24" s="437"/>
      <c r="DW24" s="306"/>
      <c r="DX24" s="302"/>
      <c r="DY24" s="437"/>
      <c r="DZ24" s="437"/>
      <c r="EA24" s="437"/>
      <c r="EB24" s="437"/>
      <c r="EC24" s="437"/>
      <c r="ED24" s="306"/>
      <c r="EE24" s="437"/>
      <c r="EF24" s="437"/>
      <c r="EG24" s="437"/>
      <c r="EH24" s="437"/>
      <c r="EI24" s="437"/>
      <c r="EJ24" s="437"/>
      <c r="EK24" s="437"/>
      <c r="EL24" s="77"/>
    </row>
    <row r="25" spans="1:142" s="19" customFormat="1" ht="12.75" customHeight="1" x14ac:dyDescent="0.2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305"/>
      <c r="X25" s="246"/>
      <c r="Y25" s="246"/>
      <c r="Z25" s="246"/>
      <c r="AA25" s="303"/>
      <c r="AB25" s="246"/>
      <c r="AC25" s="246"/>
      <c r="AD25" s="246"/>
      <c r="AE25" s="246"/>
      <c r="AF25" s="246"/>
      <c r="AG25" s="246"/>
      <c r="AH25" s="246"/>
      <c r="AI25" s="246"/>
      <c r="AJ25" s="305"/>
      <c r="AK25" s="246"/>
      <c r="AL25" s="246"/>
      <c r="AM25" s="246"/>
      <c r="AN25" s="246"/>
      <c r="AO25" s="246"/>
      <c r="AP25" s="246"/>
      <c r="AQ25" s="303"/>
      <c r="AR25" s="246"/>
      <c r="AS25" s="246"/>
      <c r="AT25" s="246"/>
      <c r="AU25" s="246"/>
      <c r="AV25" s="246"/>
      <c r="AW25" s="246"/>
      <c r="AX25" s="246"/>
      <c r="AY25" s="305"/>
      <c r="AZ25" s="246"/>
      <c r="BA25" s="246"/>
      <c r="BB25" s="246"/>
      <c r="BC25" s="246"/>
      <c r="BD25" s="246"/>
      <c r="BE25" s="303"/>
      <c r="BF25" s="246"/>
      <c r="BG25" s="246"/>
      <c r="BH25" s="246"/>
      <c r="BI25" s="246"/>
      <c r="BJ25" s="246"/>
      <c r="BK25" s="246"/>
      <c r="BL25" s="246"/>
      <c r="BM25" s="246"/>
      <c r="BN25" s="305"/>
      <c r="BO25" s="246"/>
      <c r="BP25" s="246"/>
      <c r="BQ25" s="246"/>
      <c r="BR25" s="246"/>
      <c r="BS25" s="246"/>
      <c r="BT25" s="246"/>
      <c r="BU25" s="303"/>
      <c r="BV25" s="246"/>
      <c r="BW25" s="246"/>
      <c r="BX25" s="246"/>
      <c r="BY25" s="246"/>
      <c r="BZ25" s="246"/>
      <c r="CA25" s="246"/>
      <c r="CB25" s="246"/>
      <c r="CC25" s="246"/>
      <c r="CD25" s="495" t="s">
        <v>273</v>
      </c>
      <c r="CE25" s="258"/>
      <c r="CF25" s="258"/>
      <c r="CG25" s="258"/>
      <c r="CH25" s="258"/>
      <c r="CI25" s="258"/>
      <c r="CJ25" s="496"/>
      <c r="CK25" s="305"/>
      <c r="CL25" s="246"/>
      <c r="CM25" s="246"/>
      <c r="CN25" s="246"/>
      <c r="CO25" s="246"/>
      <c r="CP25" s="246"/>
      <c r="CQ25" s="303"/>
      <c r="CR25" s="246"/>
      <c r="CS25" s="246"/>
      <c r="CT25" s="246"/>
      <c r="CU25" s="246"/>
      <c r="CV25" s="246"/>
      <c r="CW25" s="246"/>
      <c r="CX25" s="246"/>
      <c r="CY25" s="246"/>
      <c r="CZ25" s="495"/>
      <c r="DA25" s="258"/>
      <c r="DB25" s="258"/>
      <c r="DC25" s="258"/>
      <c r="DD25" s="258"/>
      <c r="DE25" s="258"/>
      <c r="DF25" s="258"/>
      <c r="DG25" s="496"/>
      <c r="DH25" s="246"/>
      <c r="DI25" s="246"/>
      <c r="DJ25" s="246"/>
      <c r="DK25" s="246"/>
      <c r="DL25" s="246"/>
      <c r="DM25" s="246"/>
      <c r="DN25" s="246"/>
      <c r="DO25" s="246"/>
      <c r="DP25" s="305"/>
      <c r="DQ25" s="246"/>
      <c r="DR25" s="246"/>
      <c r="DS25" s="246"/>
      <c r="DT25" s="246"/>
      <c r="DU25" s="246"/>
      <c r="DV25" s="246"/>
      <c r="DW25" s="303"/>
      <c r="DX25" s="305"/>
      <c r="DY25" s="246"/>
      <c r="DZ25" s="246"/>
      <c r="EA25" s="246"/>
      <c r="EB25" s="246"/>
      <c r="EC25" s="246"/>
      <c r="ED25" s="303"/>
      <c r="EE25" s="246"/>
      <c r="EF25" s="246"/>
      <c r="EG25" s="246"/>
      <c r="EH25" s="246"/>
      <c r="EI25" s="246"/>
      <c r="EJ25" s="246"/>
      <c r="EK25" s="246"/>
      <c r="EL25" s="77"/>
    </row>
    <row r="26" spans="1:142" s="19" customFormat="1" ht="13.5" thickBot="1" x14ac:dyDescent="0.25">
      <c r="A26" s="298">
        <v>1</v>
      </c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88">
        <v>2</v>
      </c>
      <c r="X26" s="288"/>
      <c r="Y26" s="288"/>
      <c r="Z26" s="288"/>
      <c r="AA26" s="288"/>
      <c r="AB26" s="288">
        <v>3</v>
      </c>
      <c r="AC26" s="288"/>
      <c r="AD26" s="288"/>
      <c r="AE26" s="288"/>
      <c r="AF26" s="288"/>
      <c r="AG26" s="288"/>
      <c r="AH26" s="288"/>
      <c r="AI26" s="288"/>
      <c r="AJ26" s="288">
        <v>4</v>
      </c>
      <c r="AK26" s="288"/>
      <c r="AL26" s="288"/>
      <c r="AM26" s="288"/>
      <c r="AN26" s="288"/>
      <c r="AO26" s="288"/>
      <c r="AP26" s="288"/>
      <c r="AQ26" s="288"/>
      <c r="AR26" s="288">
        <v>5</v>
      </c>
      <c r="AS26" s="288"/>
      <c r="AT26" s="288"/>
      <c r="AU26" s="288"/>
      <c r="AV26" s="288"/>
      <c r="AW26" s="288"/>
      <c r="AX26" s="288"/>
      <c r="AY26" s="288">
        <v>6</v>
      </c>
      <c r="AZ26" s="288"/>
      <c r="BA26" s="288"/>
      <c r="BB26" s="288"/>
      <c r="BC26" s="288"/>
      <c r="BD26" s="288"/>
      <c r="BE26" s="288"/>
      <c r="BF26" s="288">
        <v>7</v>
      </c>
      <c r="BG26" s="288"/>
      <c r="BH26" s="288"/>
      <c r="BI26" s="288"/>
      <c r="BJ26" s="288"/>
      <c r="BK26" s="288"/>
      <c r="BL26" s="288"/>
      <c r="BM26" s="288"/>
      <c r="BN26" s="288">
        <v>8</v>
      </c>
      <c r="BO26" s="288"/>
      <c r="BP26" s="288"/>
      <c r="BQ26" s="288"/>
      <c r="BR26" s="288"/>
      <c r="BS26" s="288"/>
      <c r="BT26" s="288"/>
      <c r="BU26" s="288"/>
      <c r="BV26" s="288">
        <v>9</v>
      </c>
      <c r="BW26" s="288"/>
      <c r="BX26" s="288"/>
      <c r="BY26" s="288"/>
      <c r="BZ26" s="288"/>
      <c r="CA26" s="288"/>
      <c r="CB26" s="288"/>
      <c r="CC26" s="288"/>
      <c r="CD26" s="288">
        <v>10</v>
      </c>
      <c r="CE26" s="288"/>
      <c r="CF26" s="288"/>
      <c r="CG26" s="288"/>
      <c r="CH26" s="288"/>
      <c r="CI26" s="288"/>
      <c r="CJ26" s="288"/>
      <c r="CK26" s="288">
        <v>11</v>
      </c>
      <c r="CL26" s="288"/>
      <c r="CM26" s="288"/>
      <c r="CN26" s="288"/>
      <c r="CO26" s="288"/>
      <c r="CP26" s="288"/>
      <c r="CQ26" s="288"/>
      <c r="CR26" s="288">
        <v>12</v>
      </c>
      <c r="CS26" s="288"/>
      <c r="CT26" s="288"/>
      <c r="CU26" s="288"/>
      <c r="CV26" s="288"/>
      <c r="CW26" s="288"/>
      <c r="CX26" s="288"/>
      <c r="CY26" s="288"/>
      <c r="CZ26" s="288">
        <v>13</v>
      </c>
      <c r="DA26" s="288"/>
      <c r="DB26" s="288"/>
      <c r="DC26" s="288"/>
      <c r="DD26" s="288"/>
      <c r="DE26" s="288"/>
      <c r="DF26" s="288"/>
      <c r="DG26" s="288"/>
      <c r="DH26" s="288">
        <v>14</v>
      </c>
      <c r="DI26" s="288"/>
      <c r="DJ26" s="288"/>
      <c r="DK26" s="288"/>
      <c r="DL26" s="288"/>
      <c r="DM26" s="288"/>
      <c r="DN26" s="288"/>
      <c r="DO26" s="288"/>
      <c r="DP26" s="288">
        <v>15</v>
      </c>
      <c r="DQ26" s="288"/>
      <c r="DR26" s="288"/>
      <c r="DS26" s="288"/>
      <c r="DT26" s="288"/>
      <c r="DU26" s="288"/>
      <c r="DV26" s="288"/>
      <c r="DW26" s="288"/>
      <c r="DX26" s="288">
        <v>16</v>
      </c>
      <c r="DY26" s="288"/>
      <c r="DZ26" s="288"/>
      <c r="EA26" s="288"/>
      <c r="EB26" s="288"/>
      <c r="EC26" s="288"/>
      <c r="ED26" s="288"/>
      <c r="EE26" s="288">
        <v>17</v>
      </c>
      <c r="EF26" s="288"/>
      <c r="EG26" s="288"/>
      <c r="EH26" s="288"/>
      <c r="EI26" s="288"/>
      <c r="EJ26" s="288"/>
      <c r="EK26" s="289"/>
      <c r="EL26" s="77"/>
    </row>
    <row r="27" spans="1:142" s="19" customFormat="1" ht="15" customHeight="1" x14ac:dyDescent="0.2">
      <c r="A27" s="544" t="s">
        <v>1539</v>
      </c>
      <c r="B27" s="544"/>
      <c r="C27" s="544"/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5" t="s">
        <v>40</v>
      </c>
      <c r="X27" s="546"/>
      <c r="Y27" s="546"/>
      <c r="Z27" s="546"/>
      <c r="AA27" s="546"/>
      <c r="AB27" s="532">
        <v>21</v>
      </c>
      <c r="AC27" s="532"/>
      <c r="AD27" s="532"/>
      <c r="AE27" s="532"/>
      <c r="AF27" s="532"/>
      <c r="AG27" s="532"/>
      <c r="AH27" s="532"/>
      <c r="AI27" s="532"/>
      <c r="AJ27" s="532">
        <v>21</v>
      </c>
      <c r="AK27" s="532"/>
      <c r="AL27" s="532"/>
      <c r="AM27" s="532"/>
      <c r="AN27" s="532"/>
      <c r="AO27" s="532"/>
      <c r="AP27" s="532"/>
      <c r="AQ27" s="532"/>
      <c r="AR27" s="532">
        <f>AB27-AY27</f>
        <v>21</v>
      </c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  <c r="BF27" s="547">
        <f>BN27+CK27</f>
        <v>21.4</v>
      </c>
      <c r="BG27" s="547"/>
      <c r="BH27" s="547"/>
      <c r="BI27" s="547"/>
      <c r="BJ27" s="547"/>
      <c r="BK27" s="547"/>
      <c r="BL27" s="547"/>
      <c r="BM27" s="547"/>
      <c r="BN27" s="547">
        <f>BN28+BN30</f>
        <v>21.4</v>
      </c>
      <c r="BO27" s="547"/>
      <c r="BP27" s="547"/>
      <c r="BQ27" s="547"/>
      <c r="BR27" s="547"/>
      <c r="BS27" s="547"/>
      <c r="BT27" s="547"/>
      <c r="BU27" s="547"/>
      <c r="BV27" s="547">
        <f>BV28+BV30</f>
        <v>21.4</v>
      </c>
      <c r="BW27" s="547"/>
      <c r="BX27" s="547"/>
      <c r="BY27" s="547"/>
      <c r="BZ27" s="547"/>
      <c r="CA27" s="547"/>
      <c r="CB27" s="547"/>
      <c r="CC27" s="547"/>
      <c r="CD27" s="547"/>
      <c r="CE27" s="547"/>
      <c r="CF27" s="547"/>
      <c r="CG27" s="547"/>
      <c r="CH27" s="547"/>
      <c r="CI27" s="547"/>
      <c r="CJ27" s="547"/>
      <c r="CK27" s="547"/>
      <c r="CL27" s="547"/>
      <c r="CM27" s="547"/>
      <c r="CN27" s="547"/>
      <c r="CO27" s="547"/>
      <c r="CP27" s="547"/>
      <c r="CQ27" s="547"/>
      <c r="CR27" s="532"/>
      <c r="CS27" s="532"/>
      <c r="CT27" s="532"/>
      <c r="CU27" s="532"/>
      <c r="CV27" s="532"/>
      <c r="CW27" s="532"/>
      <c r="CX27" s="532"/>
      <c r="CY27" s="532"/>
      <c r="CZ27" s="532"/>
      <c r="DA27" s="532"/>
      <c r="DB27" s="532"/>
      <c r="DC27" s="532"/>
      <c r="DD27" s="532"/>
      <c r="DE27" s="532"/>
      <c r="DF27" s="532"/>
      <c r="DG27" s="532"/>
      <c r="DH27" s="532">
        <v>21</v>
      </c>
      <c r="DI27" s="532"/>
      <c r="DJ27" s="532"/>
      <c r="DK27" s="532"/>
      <c r="DL27" s="532"/>
      <c r="DM27" s="532"/>
      <c r="DN27" s="532"/>
      <c r="DO27" s="532"/>
      <c r="DP27" s="532">
        <v>21</v>
      </c>
      <c r="DQ27" s="532"/>
      <c r="DR27" s="532"/>
      <c r="DS27" s="532"/>
      <c r="DT27" s="532"/>
      <c r="DU27" s="532"/>
      <c r="DV27" s="532"/>
      <c r="DW27" s="532"/>
      <c r="DX27" s="532">
        <f>DH27-EE27</f>
        <v>21</v>
      </c>
      <c r="DY27" s="532"/>
      <c r="DZ27" s="532"/>
      <c r="EA27" s="532"/>
      <c r="EB27" s="532"/>
      <c r="EC27" s="532"/>
      <c r="ED27" s="532"/>
      <c r="EE27" s="532"/>
      <c r="EF27" s="532"/>
      <c r="EG27" s="532"/>
      <c r="EH27" s="532"/>
      <c r="EI27" s="532"/>
      <c r="EJ27" s="532"/>
      <c r="EK27" s="532"/>
    </row>
    <row r="28" spans="1:142" s="19" customFormat="1" ht="12.75" customHeight="1" x14ac:dyDescent="0.2">
      <c r="A28" s="531" t="s">
        <v>275</v>
      </c>
      <c r="B28" s="531"/>
      <c r="C28" s="531"/>
      <c r="D28" s="531"/>
      <c r="E28" s="531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1"/>
      <c r="Q28" s="531"/>
      <c r="R28" s="531"/>
      <c r="S28" s="531"/>
      <c r="T28" s="531"/>
      <c r="U28" s="531"/>
      <c r="V28" s="531"/>
      <c r="W28" s="529" t="s">
        <v>278</v>
      </c>
      <c r="X28" s="530"/>
      <c r="Y28" s="530"/>
      <c r="Z28" s="530"/>
      <c r="AA28" s="530"/>
      <c r="AB28" s="517">
        <v>18</v>
      </c>
      <c r="AC28" s="517"/>
      <c r="AD28" s="517"/>
      <c r="AE28" s="517"/>
      <c r="AF28" s="517"/>
      <c r="AG28" s="517"/>
      <c r="AH28" s="517"/>
      <c r="AI28" s="517"/>
      <c r="AJ28" s="517">
        <v>18</v>
      </c>
      <c r="AK28" s="517"/>
      <c r="AL28" s="517"/>
      <c r="AM28" s="517"/>
      <c r="AN28" s="517"/>
      <c r="AO28" s="517"/>
      <c r="AP28" s="517"/>
      <c r="AQ28" s="517"/>
      <c r="AR28" s="517">
        <f>AB28-AY28</f>
        <v>18</v>
      </c>
      <c r="AS28" s="517"/>
      <c r="AT28" s="517"/>
      <c r="AU28" s="517"/>
      <c r="AV28" s="517"/>
      <c r="AW28" s="517"/>
      <c r="AX28" s="517"/>
      <c r="AY28" s="517"/>
      <c r="AZ28" s="517"/>
      <c r="BA28" s="517"/>
      <c r="BB28" s="517"/>
      <c r="BC28" s="517"/>
      <c r="BD28" s="517"/>
      <c r="BE28" s="517"/>
      <c r="BF28" s="523">
        <f>BN28+CK28</f>
        <v>4.5</v>
      </c>
      <c r="BG28" s="523"/>
      <c r="BH28" s="523"/>
      <c r="BI28" s="523"/>
      <c r="BJ28" s="523"/>
      <c r="BK28" s="523"/>
      <c r="BL28" s="523"/>
      <c r="BM28" s="523"/>
      <c r="BN28" s="523">
        <v>4.5</v>
      </c>
      <c r="BO28" s="523"/>
      <c r="BP28" s="523"/>
      <c r="BQ28" s="523"/>
      <c r="BR28" s="523"/>
      <c r="BS28" s="523"/>
      <c r="BT28" s="523"/>
      <c r="BU28" s="523"/>
      <c r="BV28" s="523">
        <v>4.5</v>
      </c>
      <c r="BW28" s="523"/>
      <c r="BX28" s="523"/>
      <c r="BY28" s="523"/>
      <c r="BZ28" s="523"/>
      <c r="CA28" s="523"/>
      <c r="CB28" s="523"/>
      <c r="CC28" s="523"/>
      <c r="CD28" s="523"/>
      <c r="CE28" s="523"/>
      <c r="CF28" s="523"/>
      <c r="CG28" s="523"/>
      <c r="CH28" s="523"/>
      <c r="CI28" s="523"/>
      <c r="CJ28" s="523"/>
      <c r="CK28" s="523"/>
      <c r="CL28" s="523"/>
      <c r="CM28" s="523"/>
      <c r="CN28" s="523"/>
      <c r="CO28" s="523"/>
      <c r="CP28" s="523"/>
      <c r="CQ28" s="523"/>
      <c r="CR28" s="517"/>
      <c r="CS28" s="517"/>
      <c r="CT28" s="517"/>
      <c r="CU28" s="517"/>
      <c r="CV28" s="517"/>
      <c r="CW28" s="517"/>
      <c r="CX28" s="517"/>
      <c r="CY28" s="517"/>
      <c r="CZ28" s="517"/>
      <c r="DA28" s="517"/>
      <c r="DB28" s="517"/>
      <c r="DC28" s="517"/>
      <c r="DD28" s="517"/>
      <c r="DE28" s="517"/>
      <c r="DF28" s="517"/>
      <c r="DG28" s="517"/>
      <c r="DH28" s="517"/>
      <c r="DI28" s="517"/>
      <c r="DJ28" s="517"/>
      <c r="DK28" s="517"/>
      <c r="DL28" s="517"/>
      <c r="DM28" s="517"/>
      <c r="DN28" s="517"/>
      <c r="DO28" s="517"/>
      <c r="DP28" s="517"/>
      <c r="DQ28" s="517"/>
      <c r="DR28" s="517"/>
      <c r="DS28" s="517"/>
      <c r="DT28" s="517"/>
      <c r="DU28" s="517"/>
      <c r="DV28" s="517"/>
      <c r="DW28" s="517"/>
      <c r="DX28" s="517"/>
      <c r="DY28" s="517"/>
      <c r="DZ28" s="517"/>
      <c r="EA28" s="517"/>
      <c r="EB28" s="517"/>
      <c r="EC28" s="517"/>
      <c r="ED28" s="517"/>
      <c r="EE28" s="517"/>
      <c r="EF28" s="517"/>
      <c r="EG28" s="517"/>
      <c r="EH28" s="517"/>
      <c r="EI28" s="517"/>
      <c r="EJ28" s="517"/>
      <c r="EK28" s="517"/>
    </row>
    <row r="29" spans="1:142" s="19" customFormat="1" ht="12.75" customHeight="1" x14ac:dyDescent="0.2">
      <c r="A29" s="528" t="s">
        <v>1540</v>
      </c>
      <c r="B29" s="528"/>
      <c r="C29" s="528"/>
      <c r="D29" s="528"/>
      <c r="E29" s="528"/>
      <c r="F29" s="528"/>
      <c r="G29" s="528"/>
      <c r="H29" s="528"/>
      <c r="I29" s="528"/>
      <c r="J29" s="528"/>
      <c r="K29" s="528"/>
      <c r="L29" s="528"/>
      <c r="M29" s="528"/>
      <c r="N29" s="528"/>
      <c r="O29" s="528"/>
      <c r="P29" s="528"/>
      <c r="Q29" s="528"/>
      <c r="R29" s="528"/>
      <c r="S29" s="528"/>
      <c r="T29" s="528"/>
      <c r="U29" s="528"/>
      <c r="V29" s="528"/>
      <c r="W29" s="529"/>
      <c r="X29" s="530"/>
      <c r="Y29" s="530"/>
      <c r="Z29" s="530"/>
      <c r="AA29" s="530"/>
      <c r="AB29" s="517"/>
      <c r="AC29" s="517"/>
      <c r="AD29" s="517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  <c r="AQ29" s="517"/>
      <c r="AR29" s="517"/>
      <c r="AS29" s="517"/>
      <c r="AT29" s="517"/>
      <c r="AU29" s="517"/>
      <c r="AV29" s="517"/>
      <c r="AW29" s="517"/>
      <c r="AX29" s="517"/>
      <c r="AY29" s="517"/>
      <c r="AZ29" s="517"/>
      <c r="BA29" s="517"/>
      <c r="BB29" s="517"/>
      <c r="BC29" s="517"/>
      <c r="BD29" s="517"/>
      <c r="BE29" s="517"/>
      <c r="BF29" s="523"/>
      <c r="BG29" s="523"/>
      <c r="BH29" s="523"/>
      <c r="BI29" s="523"/>
      <c r="BJ29" s="523"/>
      <c r="BK29" s="523"/>
      <c r="BL29" s="523"/>
      <c r="BM29" s="523"/>
      <c r="BN29" s="523"/>
      <c r="BO29" s="523"/>
      <c r="BP29" s="523"/>
      <c r="BQ29" s="523"/>
      <c r="BR29" s="523"/>
      <c r="BS29" s="523"/>
      <c r="BT29" s="523"/>
      <c r="BU29" s="523"/>
      <c r="BV29" s="523"/>
      <c r="BW29" s="523"/>
      <c r="BX29" s="523"/>
      <c r="BY29" s="523"/>
      <c r="BZ29" s="523"/>
      <c r="CA29" s="523"/>
      <c r="CB29" s="523"/>
      <c r="CC29" s="523"/>
      <c r="CD29" s="523"/>
      <c r="CE29" s="523"/>
      <c r="CF29" s="523"/>
      <c r="CG29" s="523"/>
      <c r="CH29" s="523"/>
      <c r="CI29" s="523"/>
      <c r="CJ29" s="523"/>
      <c r="CK29" s="523"/>
      <c r="CL29" s="523"/>
      <c r="CM29" s="523"/>
      <c r="CN29" s="523"/>
      <c r="CO29" s="523"/>
      <c r="CP29" s="523"/>
      <c r="CQ29" s="523"/>
      <c r="CR29" s="517"/>
      <c r="CS29" s="517"/>
      <c r="CT29" s="517"/>
      <c r="CU29" s="517"/>
      <c r="CV29" s="517"/>
      <c r="CW29" s="517"/>
      <c r="CX29" s="517"/>
      <c r="CY29" s="517"/>
      <c r="CZ29" s="517"/>
      <c r="DA29" s="517"/>
      <c r="DB29" s="517"/>
      <c r="DC29" s="517"/>
      <c r="DD29" s="517"/>
      <c r="DE29" s="517"/>
      <c r="DF29" s="517"/>
      <c r="DG29" s="517"/>
      <c r="DH29" s="517"/>
      <c r="DI29" s="517"/>
      <c r="DJ29" s="517"/>
      <c r="DK29" s="517"/>
      <c r="DL29" s="517"/>
      <c r="DM29" s="517"/>
      <c r="DN29" s="517"/>
      <c r="DO29" s="517"/>
      <c r="DP29" s="517"/>
      <c r="DQ29" s="517"/>
      <c r="DR29" s="517"/>
      <c r="DS29" s="517"/>
      <c r="DT29" s="517"/>
      <c r="DU29" s="517"/>
      <c r="DV29" s="517"/>
      <c r="DW29" s="517"/>
      <c r="DX29" s="517"/>
      <c r="DY29" s="517"/>
      <c r="DZ29" s="517"/>
      <c r="EA29" s="517"/>
      <c r="EB29" s="517"/>
      <c r="EC29" s="517"/>
      <c r="ED29" s="517"/>
      <c r="EE29" s="517"/>
      <c r="EF29" s="517"/>
      <c r="EG29" s="517"/>
      <c r="EH29" s="517"/>
      <c r="EI29" s="517"/>
      <c r="EJ29" s="517"/>
      <c r="EK29" s="517"/>
    </row>
    <row r="30" spans="1:142" s="19" customFormat="1" ht="15" customHeight="1" x14ac:dyDescent="0.2">
      <c r="A30" s="539" t="s">
        <v>1541</v>
      </c>
      <c r="B30" s="539"/>
      <c r="C30" s="539"/>
      <c r="D30" s="539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39"/>
      <c r="Q30" s="539"/>
      <c r="R30" s="539"/>
      <c r="S30" s="539"/>
      <c r="T30" s="539"/>
      <c r="U30" s="539"/>
      <c r="V30" s="540"/>
      <c r="W30" s="529" t="s">
        <v>573</v>
      </c>
      <c r="X30" s="530"/>
      <c r="Y30" s="530"/>
      <c r="Z30" s="530"/>
      <c r="AA30" s="530"/>
      <c r="AB30" s="517">
        <v>3</v>
      </c>
      <c r="AC30" s="517"/>
      <c r="AD30" s="517"/>
      <c r="AE30" s="517"/>
      <c r="AF30" s="517"/>
      <c r="AG30" s="517"/>
      <c r="AH30" s="517"/>
      <c r="AI30" s="517"/>
      <c r="AJ30" s="533">
        <v>3</v>
      </c>
      <c r="AK30" s="533"/>
      <c r="AL30" s="533"/>
      <c r="AM30" s="533"/>
      <c r="AN30" s="533"/>
      <c r="AO30" s="533"/>
      <c r="AP30" s="533"/>
      <c r="AQ30" s="533"/>
      <c r="AR30" s="534">
        <f>AB30-AY30</f>
        <v>3</v>
      </c>
      <c r="AS30" s="535"/>
      <c r="AT30" s="535"/>
      <c r="AU30" s="535"/>
      <c r="AV30" s="535"/>
      <c r="AW30" s="535"/>
      <c r="AX30" s="536"/>
      <c r="AY30" s="517"/>
      <c r="AZ30" s="517"/>
      <c r="BA30" s="517"/>
      <c r="BB30" s="517"/>
      <c r="BC30" s="517"/>
      <c r="BD30" s="517"/>
      <c r="BE30" s="517"/>
      <c r="BF30" s="523">
        <f>BN30+CK30</f>
        <v>16.899999999999999</v>
      </c>
      <c r="BG30" s="523"/>
      <c r="BH30" s="523"/>
      <c r="BI30" s="523"/>
      <c r="BJ30" s="523"/>
      <c r="BK30" s="523"/>
      <c r="BL30" s="523"/>
      <c r="BM30" s="523"/>
      <c r="BN30" s="523">
        <v>16.899999999999999</v>
      </c>
      <c r="BO30" s="523"/>
      <c r="BP30" s="523"/>
      <c r="BQ30" s="523"/>
      <c r="BR30" s="523"/>
      <c r="BS30" s="523"/>
      <c r="BT30" s="523"/>
      <c r="BU30" s="523"/>
      <c r="BV30" s="523">
        <v>16.899999999999999</v>
      </c>
      <c r="BW30" s="523"/>
      <c r="BX30" s="523"/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/>
      <c r="CJ30" s="523"/>
      <c r="CK30" s="523"/>
      <c r="CL30" s="523"/>
      <c r="CM30" s="523"/>
      <c r="CN30" s="523"/>
      <c r="CO30" s="523"/>
      <c r="CP30" s="523"/>
      <c r="CQ30" s="523"/>
      <c r="CR30" s="517"/>
      <c r="CS30" s="517"/>
      <c r="CT30" s="517"/>
      <c r="CU30" s="517"/>
      <c r="CV30" s="517"/>
      <c r="CW30" s="517"/>
      <c r="CX30" s="517"/>
      <c r="CY30" s="517"/>
      <c r="CZ30" s="517"/>
      <c r="DA30" s="517"/>
      <c r="DB30" s="517"/>
      <c r="DC30" s="517"/>
      <c r="DD30" s="517"/>
      <c r="DE30" s="517"/>
      <c r="DF30" s="517"/>
      <c r="DG30" s="517"/>
      <c r="DH30" s="517">
        <v>21</v>
      </c>
      <c r="DI30" s="517"/>
      <c r="DJ30" s="517"/>
      <c r="DK30" s="517"/>
      <c r="DL30" s="517"/>
      <c r="DM30" s="517"/>
      <c r="DN30" s="517"/>
      <c r="DO30" s="517"/>
      <c r="DP30" s="533">
        <v>21</v>
      </c>
      <c r="DQ30" s="533"/>
      <c r="DR30" s="533"/>
      <c r="DS30" s="533"/>
      <c r="DT30" s="533"/>
      <c r="DU30" s="533"/>
      <c r="DV30" s="533"/>
      <c r="DW30" s="533"/>
      <c r="DX30" s="534">
        <f>DH30-EE30</f>
        <v>21</v>
      </c>
      <c r="DY30" s="535"/>
      <c r="DZ30" s="535"/>
      <c r="EA30" s="535"/>
      <c r="EB30" s="535"/>
      <c r="EC30" s="535"/>
      <c r="ED30" s="536"/>
      <c r="EE30" s="517"/>
      <c r="EF30" s="517"/>
      <c r="EG30" s="517"/>
      <c r="EH30" s="517"/>
      <c r="EI30" s="517"/>
      <c r="EJ30" s="517"/>
      <c r="EK30" s="517"/>
    </row>
    <row r="31" spans="1:142" s="19" customFormat="1" ht="12.75" customHeight="1" x14ac:dyDescent="0.2">
      <c r="A31" s="537" t="s">
        <v>1542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21" t="s">
        <v>41</v>
      </c>
      <c r="X31" s="522"/>
      <c r="Y31" s="522"/>
      <c r="Z31" s="522"/>
      <c r="AA31" s="522"/>
      <c r="AB31" s="518">
        <v>5</v>
      </c>
      <c r="AC31" s="518"/>
      <c r="AD31" s="518"/>
      <c r="AE31" s="518"/>
      <c r="AF31" s="518"/>
      <c r="AG31" s="518"/>
      <c r="AH31" s="518"/>
      <c r="AI31" s="518"/>
      <c r="AJ31" s="518">
        <v>5</v>
      </c>
      <c r="AK31" s="518"/>
      <c r="AL31" s="518"/>
      <c r="AM31" s="518"/>
      <c r="AN31" s="518"/>
      <c r="AO31" s="518"/>
      <c r="AP31" s="518"/>
      <c r="AQ31" s="518"/>
      <c r="AR31" s="541">
        <v>5</v>
      </c>
      <c r="AS31" s="542"/>
      <c r="AT31" s="542"/>
      <c r="AU31" s="542"/>
      <c r="AV31" s="542"/>
      <c r="AW31" s="542"/>
      <c r="AX31" s="543"/>
      <c r="AY31" s="518"/>
      <c r="AZ31" s="518"/>
      <c r="BA31" s="518"/>
      <c r="BB31" s="518"/>
      <c r="BC31" s="518"/>
      <c r="BD31" s="518"/>
      <c r="BE31" s="518"/>
      <c r="BF31" s="519">
        <f>BN31+CK31</f>
        <v>4.9000000000000004</v>
      </c>
      <c r="BG31" s="519"/>
      <c r="BH31" s="519"/>
      <c r="BI31" s="519"/>
      <c r="BJ31" s="519"/>
      <c r="BK31" s="519"/>
      <c r="BL31" s="519"/>
      <c r="BM31" s="519"/>
      <c r="BN31" s="519">
        <f>1+1+1+1.9</f>
        <v>4.9000000000000004</v>
      </c>
      <c r="BO31" s="519"/>
      <c r="BP31" s="519"/>
      <c r="BQ31" s="519"/>
      <c r="BR31" s="519"/>
      <c r="BS31" s="519"/>
      <c r="BT31" s="519"/>
      <c r="BU31" s="519"/>
      <c r="BV31" s="519">
        <v>4.9000000000000004</v>
      </c>
      <c r="BW31" s="519"/>
      <c r="BX31" s="519"/>
      <c r="BY31" s="519"/>
      <c r="BZ31" s="519"/>
      <c r="CA31" s="519"/>
      <c r="CB31" s="519"/>
      <c r="CC31" s="519"/>
      <c r="CD31" s="519"/>
      <c r="CE31" s="519"/>
      <c r="CF31" s="519"/>
      <c r="CG31" s="519"/>
      <c r="CH31" s="519"/>
      <c r="CI31" s="519"/>
      <c r="CJ31" s="519"/>
      <c r="CK31" s="519"/>
      <c r="CL31" s="519"/>
      <c r="CM31" s="519"/>
      <c r="CN31" s="519"/>
      <c r="CO31" s="519"/>
      <c r="CP31" s="519"/>
      <c r="CQ31" s="519"/>
      <c r="CR31" s="518"/>
      <c r="CS31" s="518"/>
      <c r="CT31" s="518"/>
      <c r="CU31" s="518"/>
      <c r="CV31" s="518"/>
      <c r="CW31" s="518"/>
      <c r="CX31" s="518"/>
      <c r="CY31" s="518"/>
      <c r="CZ31" s="518"/>
      <c r="DA31" s="518"/>
      <c r="DB31" s="518"/>
      <c r="DC31" s="518"/>
      <c r="DD31" s="518"/>
      <c r="DE31" s="518"/>
      <c r="DF31" s="518"/>
      <c r="DG31" s="518"/>
      <c r="DH31" s="518">
        <v>5</v>
      </c>
      <c r="DI31" s="518"/>
      <c r="DJ31" s="518"/>
      <c r="DK31" s="518"/>
      <c r="DL31" s="518"/>
      <c r="DM31" s="518"/>
      <c r="DN31" s="518"/>
      <c r="DO31" s="518"/>
      <c r="DP31" s="518">
        <v>5</v>
      </c>
      <c r="DQ31" s="518"/>
      <c r="DR31" s="518"/>
      <c r="DS31" s="518"/>
      <c r="DT31" s="518"/>
      <c r="DU31" s="518"/>
      <c r="DV31" s="518"/>
      <c r="DW31" s="518"/>
      <c r="DX31" s="541">
        <f>DH31-EE31</f>
        <v>4</v>
      </c>
      <c r="DY31" s="542"/>
      <c r="DZ31" s="542"/>
      <c r="EA31" s="542"/>
      <c r="EB31" s="542"/>
      <c r="EC31" s="542"/>
      <c r="ED31" s="543"/>
      <c r="EE31" s="518">
        <v>1</v>
      </c>
      <c r="EF31" s="518"/>
      <c r="EG31" s="518"/>
      <c r="EH31" s="518"/>
      <c r="EI31" s="518"/>
      <c r="EJ31" s="518"/>
      <c r="EK31" s="518"/>
    </row>
    <row r="32" spans="1:142" s="19" customFormat="1" ht="12.75" customHeight="1" x14ac:dyDescent="0.2">
      <c r="A32" s="531" t="s">
        <v>275</v>
      </c>
      <c r="B32" s="531"/>
      <c r="C32" s="531"/>
      <c r="D32" s="531"/>
      <c r="E32" s="531"/>
      <c r="F32" s="531"/>
      <c r="G32" s="531"/>
      <c r="H32" s="531"/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29" t="s">
        <v>277</v>
      </c>
      <c r="X32" s="530"/>
      <c r="Y32" s="530"/>
      <c r="Z32" s="530"/>
      <c r="AA32" s="530"/>
      <c r="AB32" s="517"/>
      <c r="AC32" s="517"/>
      <c r="AD32" s="517"/>
      <c r="AE32" s="517"/>
      <c r="AF32" s="517"/>
      <c r="AG32" s="517"/>
      <c r="AH32" s="517"/>
      <c r="AI32" s="517"/>
      <c r="AJ32" s="517"/>
      <c r="AK32" s="517"/>
      <c r="AL32" s="517"/>
      <c r="AM32" s="517"/>
      <c r="AN32" s="517"/>
      <c r="AO32" s="517"/>
      <c r="AP32" s="517"/>
      <c r="AQ32" s="517"/>
      <c r="AR32" s="517"/>
      <c r="AS32" s="517"/>
      <c r="AT32" s="517"/>
      <c r="AU32" s="517"/>
      <c r="AV32" s="517"/>
      <c r="AW32" s="517"/>
      <c r="AX32" s="517"/>
      <c r="AY32" s="517"/>
      <c r="AZ32" s="517"/>
      <c r="BA32" s="517"/>
      <c r="BB32" s="517"/>
      <c r="BC32" s="517"/>
      <c r="BD32" s="517"/>
      <c r="BE32" s="517"/>
      <c r="BF32" s="523">
        <f>BN32+CK32</f>
        <v>0</v>
      </c>
      <c r="BG32" s="523"/>
      <c r="BH32" s="523"/>
      <c r="BI32" s="523"/>
      <c r="BJ32" s="523"/>
      <c r="BK32" s="523"/>
      <c r="BL32" s="523"/>
      <c r="BM32" s="523"/>
      <c r="BN32" s="523"/>
      <c r="BO32" s="523"/>
      <c r="BP32" s="523"/>
      <c r="BQ32" s="523"/>
      <c r="BR32" s="523"/>
      <c r="BS32" s="523"/>
      <c r="BT32" s="523"/>
      <c r="BU32" s="523"/>
      <c r="BV32" s="523"/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/>
      <c r="CJ32" s="523"/>
      <c r="CK32" s="523"/>
      <c r="CL32" s="523"/>
      <c r="CM32" s="523"/>
      <c r="CN32" s="523"/>
      <c r="CO32" s="523"/>
      <c r="CP32" s="523"/>
      <c r="CQ32" s="523"/>
      <c r="CR32" s="517"/>
      <c r="CS32" s="517"/>
      <c r="CT32" s="517"/>
      <c r="CU32" s="517"/>
      <c r="CV32" s="517"/>
      <c r="CW32" s="517"/>
      <c r="CX32" s="517"/>
      <c r="CY32" s="517"/>
      <c r="CZ32" s="517"/>
      <c r="DA32" s="517"/>
      <c r="DB32" s="517"/>
      <c r="DC32" s="517"/>
      <c r="DD32" s="517"/>
      <c r="DE32" s="517"/>
      <c r="DF32" s="517"/>
      <c r="DG32" s="517"/>
      <c r="DH32" s="517"/>
      <c r="DI32" s="517"/>
      <c r="DJ32" s="517"/>
      <c r="DK32" s="517"/>
      <c r="DL32" s="517"/>
      <c r="DM32" s="517"/>
      <c r="DN32" s="517"/>
      <c r="DO32" s="517"/>
      <c r="DP32" s="517"/>
      <c r="DQ32" s="517"/>
      <c r="DR32" s="517"/>
      <c r="DS32" s="517"/>
      <c r="DT32" s="517"/>
      <c r="DU32" s="517"/>
      <c r="DV32" s="517"/>
      <c r="DW32" s="517"/>
      <c r="DX32" s="517"/>
      <c r="DY32" s="517"/>
      <c r="DZ32" s="517"/>
      <c r="EA32" s="517"/>
      <c r="EB32" s="517"/>
      <c r="EC32" s="517"/>
      <c r="ED32" s="517"/>
      <c r="EE32" s="517"/>
      <c r="EF32" s="517"/>
      <c r="EG32" s="517"/>
      <c r="EH32" s="517"/>
      <c r="EI32" s="517"/>
      <c r="EJ32" s="517"/>
      <c r="EK32" s="517"/>
    </row>
    <row r="33" spans="1:141" s="19" customFormat="1" ht="39.75" customHeight="1" x14ac:dyDescent="0.2">
      <c r="A33" s="539" t="s">
        <v>1543</v>
      </c>
      <c r="B33" s="539"/>
      <c r="C33" s="539"/>
      <c r="D33" s="539"/>
      <c r="E33" s="539"/>
      <c r="F33" s="539"/>
      <c r="G33" s="539"/>
      <c r="H33" s="539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39"/>
      <c r="T33" s="539"/>
      <c r="U33" s="539"/>
      <c r="V33" s="540"/>
      <c r="W33" s="529"/>
      <c r="X33" s="530"/>
      <c r="Y33" s="530"/>
      <c r="Z33" s="530"/>
      <c r="AA33" s="530"/>
      <c r="AB33" s="517"/>
      <c r="AC33" s="517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  <c r="BA33" s="517"/>
      <c r="BB33" s="517"/>
      <c r="BC33" s="517"/>
      <c r="BD33" s="517"/>
      <c r="BE33" s="517"/>
      <c r="BF33" s="523"/>
      <c r="BG33" s="523"/>
      <c r="BH33" s="523"/>
      <c r="BI33" s="523"/>
      <c r="BJ33" s="523"/>
      <c r="BK33" s="523"/>
      <c r="BL33" s="523"/>
      <c r="BM33" s="523"/>
      <c r="BN33" s="523"/>
      <c r="BO33" s="523"/>
      <c r="BP33" s="523"/>
      <c r="BQ33" s="523"/>
      <c r="BR33" s="523"/>
      <c r="BS33" s="523"/>
      <c r="BT33" s="523"/>
      <c r="BU33" s="523"/>
      <c r="BV33" s="523"/>
      <c r="BW33" s="523"/>
      <c r="BX33" s="523"/>
      <c r="BY33" s="523"/>
      <c r="BZ33" s="523"/>
      <c r="CA33" s="523"/>
      <c r="CB33" s="523"/>
      <c r="CC33" s="523"/>
      <c r="CD33" s="523"/>
      <c r="CE33" s="523"/>
      <c r="CF33" s="523"/>
      <c r="CG33" s="523"/>
      <c r="CH33" s="523"/>
      <c r="CI33" s="523"/>
      <c r="CJ33" s="523"/>
      <c r="CK33" s="523"/>
      <c r="CL33" s="523"/>
      <c r="CM33" s="523"/>
      <c r="CN33" s="523"/>
      <c r="CO33" s="523"/>
      <c r="CP33" s="523"/>
      <c r="CQ33" s="523"/>
      <c r="CR33" s="517"/>
      <c r="CS33" s="517"/>
      <c r="CT33" s="517"/>
      <c r="CU33" s="517"/>
      <c r="CV33" s="517"/>
      <c r="CW33" s="517"/>
      <c r="CX33" s="517"/>
      <c r="CY33" s="517"/>
      <c r="CZ33" s="517"/>
      <c r="DA33" s="517"/>
      <c r="DB33" s="517"/>
      <c r="DC33" s="517"/>
      <c r="DD33" s="517"/>
      <c r="DE33" s="517"/>
      <c r="DF33" s="517"/>
      <c r="DG33" s="517"/>
      <c r="DH33" s="517"/>
      <c r="DI33" s="517"/>
      <c r="DJ33" s="517"/>
      <c r="DK33" s="517"/>
      <c r="DL33" s="517"/>
      <c r="DM33" s="517"/>
      <c r="DN33" s="517"/>
      <c r="DO33" s="517"/>
      <c r="DP33" s="517"/>
      <c r="DQ33" s="517"/>
      <c r="DR33" s="517"/>
      <c r="DS33" s="517"/>
      <c r="DT33" s="517"/>
      <c r="DU33" s="517"/>
      <c r="DV33" s="517"/>
      <c r="DW33" s="517"/>
      <c r="DX33" s="517"/>
      <c r="DY33" s="517"/>
      <c r="DZ33" s="517"/>
      <c r="EA33" s="517"/>
      <c r="EB33" s="517"/>
      <c r="EC33" s="517"/>
      <c r="ED33" s="517"/>
      <c r="EE33" s="517"/>
      <c r="EF33" s="517"/>
      <c r="EG33" s="517"/>
      <c r="EH33" s="517"/>
      <c r="EI33" s="517"/>
      <c r="EJ33" s="517"/>
      <c r="EK33" s="517"/>
    </row>
    <row r="34" spans="1:141" s="19" customFormat="1" ht="15" customHeight="1" x14ac:dyDescent="0.2">
      <c r="A34" s="539" t="s">
        <v>1544</v>
      </c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39"/>
      <c r="T34" s="539"/>
      <c r="U34" s="539"/>
      <c r="V34" s="540"/>
      <c r="W34" s="529" t="s">
        <v>575</v>
      </c>
      <c r="X34" s="530"/>
      <c r="Y34" s="530"/>
      <c r="Z34" s="530"/>
      <c r="AA34" s="530"/>
      <c r="AB34" s="517">
        <v>1</v>
      </c>
      <c r="AC34" s="517"/>
      <c r="AD34" s="517"/>
      <c r="AE34" s="517"/>
      <c r="AF34" s="517"/>
      <c r="AG34" s="517"/>
      <c r="AH34" s="517"/>
      <c r="AI34" s="517"/>
      <c r="AJ34" s="517">
        <v>1</v>
      </c>
      <c r="AK34" s="517"/>
      <c r="AL34" s="517"/>
      <c r="AM34" s="517"/>
      <c r="AN34" s="517"/>
      <c r="AO34" s="517"/>
      <c r="AP34" s="517"/>
      <c r="AQ34" s="517"/>
      <c r="AR34" s="517">
        <f>AB34-AY34</f>
        <v>1</v>
      </c>
      <c r="AS34" s="517"/>
      <c r="AT34" s="517"/>
      <c r="AU34" s="517"/>
      <c r="AV34" s="517"/>
      <c r="AW34" s="517"/>
      <c r="AX34" s="517"/>
      <c r="AY34" s="517"/>
      <c r="AZ34" s="517"/>
      <c r="BA34" s="517"/>
      <c r="BB34" s="517"/>
      <c r="BC34" s="517"/>
      <c r="BD34" s="517"/>
      <c r="BE34" s="517"/>
      <c r="BF34" s="523">
        <f>BN34+CK34</f>
        <v>1</v>
      </c>
      <c r="BG34" s="523"/>
      <c r="BH34" s="523"/>
      <c r="BI34" s="523"/>
      <c r="BJ34" s="523"/>
      <c r="BK34" s="523"/>
      <c r="BL34" s="523"/>
      <c r="BM34" s="523"/>
      <c r="BN34" s="523">
        <v>1</v>
      </c>
      <c r="BO34" s="523"/>
      <c r="BP34" s="523"/>
      <c r="BQ34" s="523"/>
      <c r="BR34" s="523"/>
      <c r="BS34" s="523"/>
      <c r="BT34" s="523"/>
      <c r="BU34" s="523"/>
      <c r="BV34" s="523">
        <v>1</v>
      </c>
      <c r="BW34" s="523"/>
      <c r="BX34" s="523"/>
      <c r="BY34" s="523"/>
      <c r="BZ34" s="523"/>
      <c r="CA34" s="523"/>
      <c r="CB34" s="523"/>
      <c r="CC34" s="523"/>
      <c r="CD34" s="523"/>
      <c r="CE34" s="523"/>
      <c r="CF34" s="523"/>
      <c r="CG34" s="523"/>
      <c r="CH34" s="523"/>
      <c r="CI34" s="523"/>
      <c r="CJ34" s="523"/>
      <c r="CK34" s="523"/>
      <c r="CL34" s="523"/>
      <c r="CM34" s="523"/>
      <c r="CN34" s="523"/>
      <c r="CO34" s="523"/>
      <c r="CP34" s="523"/>
      <c r="CQ34" s="523"/>
      <c r="CR34" s="517"/>
      <c r="CS34" s="517"/>
      <c r="CT34" s="517"/>
      <c r="CU34" s="517"/>
      <c r="CV34" s="517"/>
      <c r="CW34" s="517"/>
      <c r="CX34" s="517"/>
      <c r="CY34" s="517"/>
      <c r="CZ34" s="517"/>
      <c r="DA34" s="517"/>
      <c r="DB34" s="517"/>
      <c r="DC34" s="517"/>
      <c r="DD34" s="517"/>
      <c r="DE34" s="517"/>
      <c r="DF34" s="517"/>
      <c r="DG34" s="517"/>
      <c r="DH34" s="517">
        <v>1</v>
      </c>
      <c r="DI34" s="517"/>
      <c r="DJ34" s="517"/>
      <c r="DK34" s="517"/>
      <c r="DL34" s="517"/>
      <c r="DM34" s="517"/>
      <c r="DN34" s="517"/>
      <c r="DO34" s="517"/>
      <c r="DP34" s="517">
        <v>1</v>
      </c>
      <c r="DQ34" s="517"/>
      <c r="DR34" s="517"/>
      <c r="DS34" s="517"/>
      <c r="DT34" s="517"/>
      <c r="DU34" s="517"/>
      <c r="DV34" s="517"/>
      <c r="DW34" s="517"/>
      <c r="DX34" s="517">
        <f>DH34-EE34</f>
        <v>1</v>
      </c>
      <c r="DY34" s="517"/>
      <c r="DZ34" s="517"/>
      <c r="EA34" s="517"/>
      <c r="EB34" s="517"/>
      <c r="EC34" s="517"/>
      <c r="ED34" s="517"/>
      <c r="EE34" s="517"/>
      <c r="EF34" s="517"/>
      <c r="EG34" s="517"/>
      <c r="EH34" s="517"/>
      <c r="EI34" s="517"/>
      <c r="EJ34" s="517"/>
      <c r="EK34" s="517"/>
    </row>
    <row r="35" spans="1:141" s="19" customFormat="1" ht="12.75" customHeight="1" x14ac:dyDescent="0.2">
      <c r="A35" s="538" t="s">
        <v>276</v>
      </c>
      <c r="B35" s="538"/>
      <c r="C35" s="538"/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  <c r="R35" s="538"/>
      <c r="S35" s="538"/>
      <c r="T35" s="538"/>
      <c r="U35" s="538"/>
      <c r="V35" s="538"/>
      <c r="W35" s="521" t="s">
        <v>168</v>
      </c>
      <c r="X35" s="522"/>
      <c r="Y35" s="522"/>
      <c r="Z35" s="522"/>
      <c r="AA35" s="522"/>
      <c r="AB35" s="518">
        <v>12</v>
      </c>
      <c r="AC35" s="518"/>
      <c r="AD35" s="518"/>
      <c r="AE35" s="518"/>
      <c r="AF35" s="518"/>
      <c r="AG35" s="518"/>
      <c r="AH35" s="518"/>
      <c r="AI35" s="518"/>
      <c r="AJ35" s="518">
        <v>12</v>
      </c>
      <c r="AK35" s="518"/>
      <c r="AL35" s="518"/>
      <c r="AM35" s="518"/>
      <c r="AN35" s="518"/>
      <c r="AO35" s="518"/>
      <c r="AP35" s="518"/>
      <c r="AQ35" s="518"/>
      <c r="AR35" s="518">
        <f>AB35-AY35</f>
        <v>11</v>
      </c>
      <c r="AS35" s="518"/>
      <c r="AT35" s="518"/>
      <c r="AU35" s="518"/>
      <c r="AV35" s="518"/>
      <c r="AW35" s="518"/>
      <c r="AX35" s="518"/>
      <c r="AY35" s="518">
        <v>1</v>
      </c>
      <c r="AZ35" s="518"/>
      <c r="BA35" s="518"/>
      <c r="BB35" s="518"/>
      <c r="BC35" s="518"/>
      <c r="BD35" s="518"/>
      <c r="BE35" s="518"/>
      <c r="BF35" s="519">
        <f>BN35+CK35</f>
        <v>10.300000000000004</v>
      </c>
      <c r="BG35" s="519"/>
      <c r="BH35" s="519"/>
      <c r="BI35" s="519"/>
      <c r="BJ35" s="519"/>
      <c r="BK35" s="519"/>
      <c r="BL35" s="519"/>
      <c r="BM35" s="519"/>
      <c r="BN35" s="519">
        <f>36.6-4.9-21.4</f>
        <v>10.300000000000004</v>
      </c>
      <c r="BO35" s="519"/>
      <c r="BP35" s="519"/>
      <c r="BQ35" s="519"/>
      <c r="BR35" s="519"/>
      <c r="BS35" s="519"/>
      <c r="BT35" s="519"/>
      <c r="BU35" s="519"/>
      <c r="BV35" s="519">
        <f>36.6-4.9-21.4</f>
        <v>10.300000000000004</v>
      </c>
      <c r="BW35" s="519"/>
      <c r="BX35" s="519"/>
      <c r="BY35" s="519"/>
      <c r="BZ35" s="519"/>
      <c r="CA35" s="519"/>
      <c r="CB35" s="519"/>
      <c r="CC35" s="519"/>
      <c r="CD35" s="519"/>
      <c r="CE35" s="519"/>
      <c r="CF35" s="519"/>
      <c r="CG35" s="519"/>
      <c r="CH35" s="519"/>
      <c r="CI35" s="519"/>
      <c r="CJ35" s="519"/>
      <c r="CK35" s="519"/>
      <c r="CL35" s="519"/>
      <c r="CM35" s="519"/>
      <c r="CN35" s="519"/>
      <c r="CO35" s="519"/>
      <c r="CP35" s="519"/>
      <c r="CQ35" s="519"/>
      <c r="CR35" s="518"/>
      <c r="CS35" s="518"/>
      <c r="CT35" s="518"/>
      <c r="CU35" s="518"/>
      <c r="CV35" s="518"/>
      <c r="CW35" s="518"/>
      <c r="CX35" s="518"/>
      <c r="CY35" s="518"/>
      <c r="CZ35" s="518"/>
      <c r="DA35" s="518"/>
      <c r="DB35" s="518"/>
      <c r="DC35" s="518"/>
      <c r="DD35" s="518"/>
      <c r="DE35" s="518"/>
      <c r="DF35" s="518"/>
      <c r="DG35" s="518"/>
      <c r="DH35" s="518">
        <v>12</v>
      </c>
      <c r="DI35" s="518"/>
      <c r="DJ35" s="518"/>
      <c r="DK35" s="518"/>
      <c r="DL35" s="518"/>
      <c r="DM35" s="518"/>
      <c r="DN35" s="518"/>
      <c r="DO35" s="518"/>
      <c r="DP35" s="518">
        <v>12</v>
      </c>
      <c r="DQ35" s="518"/>
      <c r="DR35" s="518"/>
      <c r="DS35" s="518"/>
      <c r="DT35" s="518"/>
      <c r="DU35" s="518"/>
      <c r="DV35" s="518"/>
      <c r="DW35" s="518"/>
      <c r="DX35" s="518">
        <f>DH35-EE35</f>
        <v>11</v>
      </c>
      <c r="DY35" s="518"/>
      <c r="DZ35" s="518"/>
      <c r="EA35" s="518"/>
      <c r="EB35" s="518"/>
      <c r="EC35" s="518"/>
      <c r="ED35" s="518"/>
      <c r="EE35" s="518">
        <v>1</v>
      </c>
      <c r="EF35" s="518"/>
      <c r="EG35" s="518"/>
      <c r="EH35" s="518"/>
      <c r="EI35" s="518"/>
      <c r="EJ35" s="518"/>
      <c r="EK35" s="518"/>
    </row>
    <row r="36" spans="1:141" s="19" customFormat="1" ht="12.75" customHeight="1" x14ac:dyDescent="0.2">
      <c r="A36" s="537" t="s">
        <v>1545</v>
      </c>
      <c r="B36" s="537"/>
      <c r="C36" s="537"/>
      <c r="D36" s="537"/>
      <c r="E36" s="537"/>
      <c r="F36" s="537"/>
      <c r="G36" s="537"/>
      <c r="H36" s="537"/>
      <c r="I36" s="537"/>
      <c r="J36" s="537"/>
      <c r="K36" s="537"/>
      <c r="L36" s="537"/>
      <c r="M36" s="537"/>
      <c r="N36" s="537"/>
      <c r="O36" s="537"/>
      <c r="P36" s="537"/>
      <c r="Q36" s="537"/>
      <c r="R36" s="537"/>
      <c r="S36" s="537"/>
      <c r="T36" s="537"/>
      <c r="U36" s="537"/>
      <c r="V36" s="537"/>
      <c r="W36" s="521"/>
      <c r="X36" s="522"/>
      <c r="Y36" s="522"/>
      <c r="Z36" s="522"/>
      <c r="AA36" s="522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  <c r="AQ36" s="518"/>
      <c r="AR36" s="518"/>
      <c r="AS36" s="518"/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9"/>
      <c r="BG36" s="519"/>
      <c r="BH36" s="519"/>
      <c r="BI36" s="519"/>
      <c r="BJ36" s="519"/>
      <c r="BK36" s="519"/>
      <c r="BL36" s="519"/>
      <c r="BM36" s="519"/>
      <c r="BN36" s="519"/>
      <c r="BO36" s="519"/>
      <c r="BP36" s="519"/>
      <c r="BQ36" s="519"/>
      <c r="BR36" s="519"/>
      <c r="BS36" s="519"/>
      <c r="BT36" s="519"/>
      <c r="BU36" s="519"/>
      <c r="BV36" s="519"/>
      <c r="BW36" s="519"/>
      <c r="BX36" s="519"/>
      <c r="BY36" s="519"/>
      <c r="BZ36" s="519"/>
      <c r="CA36" s="519"/>
      <c r="CB36" s="519"/>
      <c r="CC36" s="519"/>
      <c r="CD36" s="519"/>
      <c r="CE36" s="519"/>
      <c r="CF36" s="519"/>
      <c r="CG36" s="519"/>
      <c r="CH36" s="519"/>
      <c r="CI36" s="519"/>
      <c r="CJ36" s="519"/>
      <c r="CK36" s="519"/>
      <c r="CL36" s="519"/>
      <c r="CM36" s="519"/>
      <c r="CN36" s="519"/>
      <c r="CO36" s="519"/>
      <c r="CP36" s="519"/>
      <c r="CQ36" s="519"/>
      <c r="CR36" s="518"/>
      <c r="CS36" s="518"/>
      <c r="CT36" s="518"/>
      <c r="CU36" s="518"/>
      <c r="CV36" s="518"/>
      <c r="CW36" s="518"/>
      <c r="CX36" s="518"/>
      <c r="CY36" s="518"/>
      <c r="CZ36" s="518"/>
      <c r="DA36" s="518"/>
      <c r="DB36" s="518"/>
      <c r="DC36" s="518"/>
      <c r="DD36" s="518"/>
      <c r="DE36" s="518"/>
      <c r="DF36" s="518"/>
      <c r="DG36" s="518"/>
      <c r="DH36" s="518"/>
      <c r="DI36" s="518"/>
      <c r="DJ36" s="518"/>
      <c r="DK36" s="518"/>
      <c r="DL36" s="518"/>
      <c r="DM36" s="518"/>
      <c r="DN36" s="518"/>
      <c r="DO36" s="518"/>
      <c r="DP36" s="518"/>
      <c r="DQ36" s="518"/>
      <c r="DR36" s="518"/>
      <c r="DS36" s="518"/>
      <c r="DT36" s="518"/>
      <c r="DU36" s="518"/>
      <c r="DV36" s="518"/>
      <c r="DW36" s="518"/>
      <c r="DX36" s="518"/>
      <c r="DY36" s="518"/>
      <c r="DZ36" s="518"/>
      <c r="EA36" s="518"/>
      <c r="EB36" s="518"/>
      <c r="EC36" s="518"/>
      <c r="ED36" s="518"/>
      <c r="EE36" s="518"/>
      <c r="EF36" s="518"/>
      <c r="EG36" s="518"/>
      <c r="EH36" s="518"/>
      <c r="EI36" s="518"/>
      <c r="EJ36" s="518"/>
      <c r="EK36" s="518"/>
    </row>
    <row r="37" spans="1:141" s="19" customFormat="1" ht="12.75" customHeight="1" x14ac:dyDescent="0.2">
      <c r="A37" s="531" t="s">
        <v>275</v>
      </c>
      <c r="B37" s="531"/>
      <c r="C37" s="531"/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1"/>
      <c r="O37" s="531"/>
      <c r="P37" s="531"/>
      <c r="Q37" s="531"/>
      <c r="R37" s="531"/>
      <c r="S37" s="531"/>
      <c r="T37" s="531"/>
      <c r="U37" s="531"/>
      <c r="V37" s="531"/>
      <c r="W37" s="529" t="s">
        <v>167</v>
      </c>
      <c r="X37" s="530"/>
      <c r="Y37" s="530"/>
      <c r="Z37" s="530"/>
      <c r="AA37" s="530"/>
      <c r="AB37" s="517">
        <v>1</v>
      </c>
      <c r="AC37" s="517"/>
      <c r="AD37" s="517"/>
      <c r="AE37" s="517"/>
      <c r="AF37" s="517"/>
      <c r="AG37" s="517"/>
      <c r="AH37" s="517"/>
      <c r="AI37" s="517"/>
      <c r="AJ37" s="517">
        <v>1</v>
      </c>
      <c r="AK37" s="517"/>
      <c r="AL37" s="517"/>
      <c r="AM37" s="517"/>
      <c r="AN37" s="517"/>
      <c r="AO37" s="517"/>
      <c r="AP37" s="517"/>
      <c r="AQ37" s="517"/>
      <c r="AR37" s="517">
        <f>AB37-AY37</f>
        <v>1</v>
      </c>
      <c r="AS37" s="517"/>
      <c r="AT37" s="517"/>
      <c r="AU37" s="517"/>
      <c r="AV37" s="517"/>
      <c r="AW37" s="517"/>
      <c r="AX37" s="517"/>
      <c r="AY37" s="517"/>
      <c r="AZ37" s="517"/>
      <c r="BA37" s="517"/>
      <c r="BB37" s="517"/>
      <c r="BC37" s="517"/>
      <c r="BD37" s="517"/>
      <c r="BE37" s="517"/>
      <c r="BF37" s="523">
        <f>BN37+CK37</f>
        <v>1</v>
      </c>
      <c r="BG37" s="523"/>
      <c r="BH37" s="523"/>
      <c r="BI37" s="523"/>
      <c r="BJ37" s="523"/>
      <c r="BK37" s="523"/>
      <c r="BL37" s="523"/>
      <c r="BM37" s="523"/>
      <c r="BN37" s="523">
        <v>1</v>
      </c>
      <c r="BO37" s="523"/>
      <c r="BP37" s="523"/>
      <c r="BQ37" s="523"/>
      <c r="BR37" s="523"/>
      <c r="BS37" s="523"/>
      <c r="BT37" s="523"/>
      <c r="BU37" s="523"/>
      <c r="BV37" s="523">
        <v>1</v>
      </c>
      <c r="BW37" s="523"/>
      <c r="BX37" s="523"/>
      <c r="BY37" s="523"/>
      <c r="BZ37" s="523"/>
      <c r="CA37" s="523"/>
      <c r="CB37" s="523"/>
      <c r="CC37" s="523"/>
      <c r="CD37" s="523"/>
      <c r="CE37" s="523"/>
      <c r="CF37" s="523"/>
      <c r="CG37" s="523"/>
      <c r="CH37" s="523"/>
      <c r="CI37" s="523"/>
      <c r="CJ37" s="523"/>
      <c r="CK37" s="523"/>
      <c r="CL37" s="523"/>
      <c r="CM37" s="523"/>
      <c r="CN37" s="523"/>
      <c r="CO37" s="523"/>
      <c r="CP37" s="523"/>
      <c r="CQ37" s="523"/>
      <c r="CR37" s="517"/>
      <c r="CS37" s="517"/>
      <c r="CT37" s="517"/>
      <c r="CU37" s="517"/>
      <c r="CV37" s="517"/>
      <c r="CW37" s="517"/>
      <c r="CX37" s="517"/>
      <c r="CY37" s="517"/>
      <c r="CZ37" s="517"/>
      <c r="DA37" s="517"/>
      <c r="DB37" s="517"/>
      <c r="DC37" s="517"/>
      <c r="DD37" s="517"/>
      <c r="DE37" s="517"/>
      <c r="DF37" s="517"/>
      <c r="DG37" s="517"/>
      <c r="DH37" s="517">
        <v>1</v>
      </c>
      <c r="DI37" s="517"/>
      <c r="DJ37" s="517"/>
      <c r="DK37" s="517"/>
      <c r="DL37" s="517"/>
      <c r="DM37" s="517"/>
      <c r="DN37" s="517"/>
      <c r="DO37" s="517"/>
      <c r="DP37" s="517">
        <v>1</v>
      </c>
      <c r="DQ37" s="517"/>
      <c r="DR37" s="517"/>
      <c r="DS37" s="517"/>
      <c r="DT37" s="517"/>
      <c r="DU37" s="517"/>
      <c r="DV37" s="517"/>
      <c r="DW37" s="517"/>
      <c r="DX37" s="517">
        <f>DH37-EE37</f>
        <v>1</v>
      </c>
      <c r="DY37" s="517"/>
      <c r="DZ37" s="517"/>
      <c r="EA37" s="517"/>
      <c r="EB37" s="517"/>
      <c r="EC37" s="517"/>
      <c r="ED37" s="517"/>
      <c r="EE37" s="517"/>
      <c r="EF37" s="517"/>
      <c r="EG37" s="517"/>
      <c r="EH37" s="517"/>
      <c r="EI37" s="517"/>
      <c r="EJ37" s="517"/>
      <c r="EK37" s="517"/>
    </row>
    <row r="38" spans="1:141" s="19" customFormat="1" ht="12.75" customHeight="1" x14ac:dyDescent="0.2">
      <c r="A38" s="528" t="s">
        <v>1546</v>
      </c>
      <c r="B38" s="528"/>
      <c r="C38" s="528"/>
      <c r="D38" s="528"/>
      <c r="E38" s="528"/>
      <c r="F38" s="528"/>
      <c r="G38" s="528"/>
      <c r="H38" s="528"/>
      <c r="I38" s="528"/>
      <c r="J38" s="528"/>
      <c r="K38" s="528"/>
      <c r="L38" s="528"/>
      <c r="M38" s="528"/>
      <c r="N38" s="528"/>
      <c r="O38" s="528"/>
      <c r="P38" s="528"/>
      <c r="Q38" s="528"/>
      <c r="R38" s="528"/>
      <c r="S38" s="528"/>
      <c r="T38" s="528"/>
      <c r="U38" s="528"/>
      <c r="V38" s="528"/>
      <c r="W38" s="529"/>
      <c r="X38" s="530"/>
      <c r="Y38" s="530"/>
      <c r="Z38" s="530"/>
      <c r="AA38" s="530"/>
      <c r="AB38" s="517"/>
      <c r="AC38" s="517"/>
      <c r="AD38" s="517"/>
      <c r="AE38" s="517"/>
      <c r="AF38" s="517"/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7"/>
      <c r="AZ38" s="517"/>
      <c r="BA38" s="517"/>
      <c r="BB38" s="517"/>
      <c r="BC38" s="517"/>
      <c r="BD38" s="517"/>
      <c r="BE38" s="517"/>
      <c r="BF38" s="523"/>
      <c r="BG38" s="523"/>
      <c r="BH38" s="523"/>
      <c r="BI38" s="523"/>
      <c r="BJ38" s="523"/>
      <c r="BK38" s="523"/>
      <c r="BL38" s="523"/>
      <c r="BM38" s="523"/>
      <c r="BN38" s="523"/>
      <c r="BO38" s="523"/>
      <c r="BP38" s="523"/>
      <c r="BQ38" s="523"/>
      <c r="BR38" s="523"/>
      <c r="BS38" s="523"/>
      <c r="BT38" s="523"/>
      <c r="BU38" s="523"/>
      <c r="BV38" s="523"/>
      <c r="BW38" s="523"/>
      <c r="BX38" s="523"/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/>
      <c r="CJ38" s="523"/>
      <c r="CK38" s="523"/>
      <c r="CL38" s="523"/>
      <c r="CM38" s="523"/>
      <c r="CN38" s="523"/>
      <c r="CO38" s="523"/>
      <c r="CP38" s="523"/>
      <c r="CQ38" s="523"/>
      <c r="CR38" s="517"/>
      <c r="CS38" s="517"/>
      <c r="CT38" s="517"/>
      <c r="CU38" s="517"/>
      <c r="CV38" s="517"/>
      <c r="CW38" s="517"/>
      <c r="CX38" s="517"/>
      <c r="CY38" s="517"/>
      <c r="CZ38" s="517"/>
      <c r="DA38" s="517"/>
      <c r="DB38" s="517"/>
      <c r="DC38" s="517"/>
      <c r="DD38" s="517"/>
      <c r="DE38" s="517"/>
      <c r="DF38" s="517"/>
      <c r="DG38" s="517"/>
      <c r="DH38" s="517"/>
      <c r="DI38" s="517"/>
      <c r="DJ38" s="517"/>
      <c r="DK38" s="517"/>
      <c r="DL38" s="517"/>
      <c r="DM38" s="517"/>
      <c r="DN38" s="517"/>
      <c r="DO38" s="517"/>
      <c r="DP38" s="517"/>
      <c r="DQ38" s="517"/>
      <c r="DR38" s="517"/>
      <c r="DS38" s="517"/>
      <c r="DT38" s="517"/>
      <c r="DU38" s="517"/>
      <c r="DV38" s="517"/>
      <c r="DW38" s="517"/>
      <c r="DX38" s="517"/>
      <c r="DY38" s="517"/>
      <c r="DZ38" s="517"/>
      <c r="EA38" s="517"/>
      <c r="EB38" s="517"/>
      <c r="EC38" s="517"/>
      <c r="ED38" s="517"/>
      <c r="EE38" s="517"/>
      <c r="EF38" s="517"/>
      <c r="EG38" s="517"/>
      <c r="EH38" s="517"/>
      <c r="EI38" s="517"/>
      <c r="EJ38" s="517"/>
      <c r="EK38" s="517"/>
    </row>
    <row r="39" spans="1:141" s="19" customFormat="1" ht="15" customHeight="1" x14ac:dyDescent="0.2">
      <c r="A39" s="528" t="s">
        <v>1547</v>
      </c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9" t="s">
        <v>166</v>
      </c>
      <c r="X39" s="530"/>
      <c r="Y39" s="530"/>
      <c r="Z39" s="530"/>
      <c r="AA39" s="530"/>
      <c r="AB39" s="517">
        <v>2</v>
      </c>
      <c r="AC39" s="517"/>
      <c r="AD39" s="517"/>
      <c r="AE39" s="517"/>
      <c r="AF39" s="517"/>
      <c r="AG39" s="517"/>
      <c r="AH39" s="517"/>
      <c r="AI39" s="517"/>
      <c r="AJ39" s="517">
        <v>2</v>
      </c>
      <c r="AK39" s="517"/>
      <c r="AL39" s="517"/>
      <c r="AM39" s="517"/>
      <c r="AN39" s="517"/>
      <c r="AO39" s="517"/>
      <c r="AP39" s="517"/>
      <c r="AQ39" s="517"/>
      <c r="AR39" s="517">
        <f>AB39-AY39</f>
        <v>2</v>
      </c>
      <c r="AS39" s="517"/>
      <c r="AT39" s="517"/>
      <c r="AU39" s="517"/>
      <c r="AV39" s="517"/>
      <c r="AW39" s="517"/>
      <c r="AX39" s="517"/>
      <c r="AY39" s="517"/>
      <c r="AZ39" s="517"/>
      <c r="BA39" s="517"/>
      <c r="BB39" s="517"/>
      <c r="BC39" s="517"/>
      <c r="BD39" s="517"/>
      <c r="BE39" s="517"/>
      <c r="BF39" s="523">
        <f>BN39+CK39</f>
        <v>2</v>
      </c>
      <c r="BG39" s="523"/>
      <c r="BH39" s="523"/>
      <c r="BI39" s="523"/>
      <c r="BJ39" s="523"/>
      <c r="BK39" s="523"/>
      <c r="BL39" s="523"/>
      <c r="BM39" s="523"/>
      <c r="BN39" s="523">
        <f>BV39</f>
        <v>2</v>
      </c>
      <c r="BO39" s="523"/>
      <c r="BP39" s="523"/>
      <c r="BQ39" s="523"/>
      <c r="BR39" s="523"/>
      <c r="BS39" s="523"/>
      <c r="BT39" s="523"/>
      <c r="BU39" s="523"/>
      <c r="BV39" s="523">
        <v>2</v>
      </c>
      <c r="BW39" s="523"/>
      <c r="BX39" s="523"/>
      <c r="BY39" s="523"/>
      <c r="BZ39" s="523"/>
      <c r="CA39" s="523"/>
      <c r="CB39" s="523"/>
      <c r="CC39" s="523"/>
      <c r="CD39" s="523"/>
      <c r="CE39" s="523"/>
      <c r="CF39" s="523"/>
      <c r="CG39" s="523"/>
      <c r="CH39" s="523"/>
      <c r="CI39" s="523"/>
      <c r="CJ39" s="523"/>
      <c r="CK39" s="523"/>
      <c r="CL39" s="523"/>
      <c r="CM39" s="523"/>
      <c r="CN39" s="523"/>
      <c r="CO39" s="523"/>
      <c r="CP39" s="523"/>
      <c r="CQ39" s="523"/>
      <c r="CR39" s="517"/>
      <c r="CS39" s="517"/>
      <c r="CT39" s="517"/>
      <c r="CU39" s="517"/>
      <c r="CV39" s="517"/>
      <c r="CW39" s="517"/>
      <c r="CX39" s="517"/>
      <c r="CY39" s="517"/>
      <c r="CZ39" s="517"/>
      <c r="DA39" s="517"/>
      <c r="DB39" s="517"/>
      <c r="DC39" s="517"/>
      <c r="DD39" s="517"/>
      <c r="DE39" s="517"/>
      <c r="DF39" s="517"/>
      <c r="DG39" s="517"/>
      <c r="DH39" s="517">
        <v>2</v>
      </c>
      <c r="DI39" s="517"/>
      <c r="DJ39" s="517"/>
      <c r="DK39" s="517"/>
      <c r="DL39" s="517"/>
      <c r="DM39" s="517"/>
      <c r="DN39" s="517"/>
      <c r="DO39" s="517"/>
      <c r="DP39" s="517">
        <v>2</v>
      </c>
      <c r="DQ39" s="517"/>
      <c r="DR39" s="517"/>
      <c r="DS39" s="517"/>
      <c r="DT39" s="517"/>
      <c r="DU39" s="517"/>
      <c r="DV39" s="517"/>
      <c r="DW39" s="517"/>
      <c r="DX39" s="517">
        <f>DH39-EE39</f>
        <v>2</v>
      </c>
      <c r="DY39" s="517"/>
      <c r="DZ39" s="517"/>
      <c r="EA39" s="517"/>
      <c r="EB39" s="517"/>
      <c r="EC39" s="517"/>
      <c r="ED39" s="517"/>
      <c r="EE39" s="517"/>
      <c r="EF39" s="517"/>
      <c r="EG39" s="517"/>
      <c r="EH39" s="517"/>
      <c r="EI39" s="517"/>
      <c r="EJ39" s="517"/>
      <c r="EK39" s="517"/>
    </row>
    <row r="40" spans="1:141" s="19" customFormat="1" ht="15" customHeight="1" thickBot="1" x14ac:dyDescent="0.25">
      <c r="A40" s="524" t="s">
        <v>38</v>
      </c>
      <c r="B40" s="524"/>
      <c r="C40" s="524"/>
      <c r="D40" s="524"/>
      <c r="E40" s="524"/>
      <c r="F40" s="524"/>
      <c r="G40" s="524"/>
      <c r="H40" s="524"/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24"/>
      <c r="U40" s="524"/>
      <c r="V40" s="524"/>
      <c r="W40" s="525" t="s">
        <v>42</v>
      </c>
      <c r="X40" s="526"/>
      <c r="Y40" s="526"/>
      <c r="Z40" s="526"/>
      <c r="AA40" s="526"/>
      <c r="AB40" s="520">
        <f>AB35+AB31+AB27</f>
        <v>38</v>
      </c>
      <c r="AC40" s="520"/>
      <c r="AD40" s="520"/>
      <c r="AE40" s="520"/>
      <c r="AF40" s="520"/>
      <c r="AG40" s="520"/>
      <c r="AH40" s="520"/>
      <c r="AI40" s="520"/>
      <c r="AJ40" s="520">
        <f>AJ35+AJ31+AJ27</f>
        <v>38</v>
      </c>
      <c r="AK40" s="520"/>
      <c r="AL40" s="520"/>
      <c r="AM40" s="520"/>
      <c r="AN40" s="520"/>
      <c r="AO40" s="520"/>
      <c r="AP40" s="520"/>
      <c r="AQ40" s="520"/>
      <c r="AR40" s="520">
        <f>AR35+AR31+AR27</f>
        <v>37</v>
      </c>
      <c r="AS40" s="520"/>
      <c r="AT40" s="520"/>
      <c r="AU40" s="520"/>
      <c r="AV40" s="520"/>
      <c r="AW40" s="520"/>
      <c r="AX40" s="520"/>
      <c r="AY40" s="520">
        <f>AY27+AY31+AY35</f>
        <v>1</v>
      </c>
      <c r="AZ40" s="520"/>
      <c r="BA40" s="520"/>
      <c r="BB40" s="520"/>
      <c r="BC40" s="520"/>
      <c r="BD40" s="520"/>
      <c r="BE40" s="520"/>
      <c r="BF40" s="527">
        <f>BF27+BF31+BF35</f>
        <v>36.6</v>
      </c>
      <c r="BG40" s="527"/>
      <c r="BH40" s="527"/>
      <c r="BI40" s="527"/>
      <c r="BJ40" s="527"/>
      <c r="BK40" s="527"/>
      <c r="BL40" s="527"/>
      <c r="BM40" s="527"/>
      <c r="BN40" s="527">
        <f>BN27+BN31+BN35</f>
        <v>36.6</v>
      </c>
      <c r="BO40" s="527"/>
      <c r="BP40" s="527"/>
      <c r="BQ40" s="527"/>
      <c r="BR40" s="527"/>
      <c r="BS40" s="527"/>
      <c r="BT40" s="527"/>
      <c r="BU40" s="527"/>
      <c r="BV40" s="527">
        <f>BV27+BV31+BV35</f>
        <v>36.6</v>
      </c>
      <c r="BW40" s="527"/>
      <c r="BX40" s="527"/>
      <c r="BY40" s="527"/>
      <c r="BZ40" s="527"/>
      <c r="CA40" s="527"/>
      <c r="CB40" s="527"/>
      <c r="CC40" s="527"/>
      <c r="CD40" s="527">
        <f>CD27+CD31+CD35</f>
        <v>0</v>
      </c>
      <c r="CE40" s="527"/>
      <c r="CF40" s="527"/>
      <c r="CG40" s="527"/>
      <c r="CH40" s="527"/>
      <c r="CI40" s="527"/>
      <c r="CJ40" s="527"/>
      <c r="CK40" s="527">
        <f>CK27+CK31+CK35</f>
        <v>0</v>
      </c>
      <c r="CL40" s="527"/>
      <c r="CM40" s="527"/>
      <c r="CN40" s="527"/>
      <c r="CO40" s="527"/>
      <c r="CP40" s="527"/>
      <c r="CQ40" s="527"/>
      <c r="CR40" s="520">
        <f>CR27+CR31+CR35</f>
        <v>0</v>
      </c>
      <c r="CS40" s="520"/>
      <c r="CT40" s="520"/>
      <c r="CU40" s="520"/>
      <c r="CV40" s="520"/>
      <c r="CW40" s="520"/>
      <c r="CX40" s="520"/>
      <c r="CY40" s="520"/>
      <c r="CZ40" s="520">
        <f>CZ27+CZ31+CZ35</f>
        <v>0</v>
      </c>
      <c r="DA40" s="520"/>
      <c r="DB40" s="520"/>
      <c r="DC40" s="520"/>
      <c r="DD40" s="520"/>
      <c r="DE40" s="520"/>
      <c r="DF40" s="520"/>
      <c r="DG40" s="520"/>
      <c r="DH40" s="520">
        <f>DH35+DH31+DH27</f>
        <v>38</v>
      </c>
      <c r="DI40" s="520"/>
      <c r="DJ40" s="520"/>
      <c r="DK40" s="520"/>
      <c r="DL40" s="520"/>
      <c r="DM40" s="520"/>
      <c r="DN40" s="520"/>
      <c r="DO40" s="520"/>
      <c r="DP40" s="520">
        <f>DP35+DP31+DP27</f>
        <v>38</v>
      </c>
      <c r="DQ40" s="520"/>
      <c r="DR40" s="520"/>
      <c r="DS40" s="520"/>
      <c r="DT40" s="520"/>
      <c r="DU40" s="520"/>
      <c r="DV40" s="520"/>
      <c r="DW40" s="520"/>
      <c r="DX40" s="520">
        <f>DX35+DX31+DX27</f>
        <v>36</v>
      </c>
      <c r="DY40" s="520"/>
      <c r="DZ40" s="520"/>
      <c r="EA40" s="520"/>
      <c r="EB40" s="520"/>
      <c r="EC40" s="520"/>
      <c r="ED40" s="520"/>
      <c r="EE40" s="520">
        <f>EE27+EE31+EE35</f>
        <v>2</v>
      </c>
      <c r="EF40" s="520"/>
      <c r="EG40" s="520"/>
      <c r="EH40" s="520"/>
      <c r="EI40" s="520"/>
      <c r="EJ40" s="520"/>
      <c r="EK40" s="520"/>
    </row>
    <row r="42" spans="1:14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141" s="2" customFormat="1" ht="12" customHeight="1" x14ac:dyDescent="0.2">
      <c r="A43" s="17" t="s">
        <v>279</v>
      </c>
    </row>
    <row r="44" spans="1:141" s="2" customFormat="1" ht="12" customHeight="1" x14ac:dyDescent="0.2">
      <c r="A44" s="17" t="s">
        <v>280</v>
      </c>
    </row>
    <row r="45" spans="1:141" s="2" customFormat="1" ht="11.25" x14ac:dyDescent="0.2">
      <c r="A45" s="516" t="s">
        <v>281</v>
      </c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  <c r="Y45" s="516"/>
      <c r="Z45" s="516"/>
      <c r="AA45" s="516"/>
      <c r="AB45" s="516"/>
      <c r="AC45" s="516"/>
      <c r="AD45" s="516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  <c r="BA45" s="516"/>
      <c r="BB45" s="516"/>
      <c r="BC45" s="516"/>
      <c r="BD45" s="516"/>
      <c r="BE45" s="516"/>
      <c r="BF45" s="516"/>
      <c r="BG45" s="516"/>
      <c r="BH45" s="516"/>
      <c r="BI45" s="516"/>
      <c r="BJ45" s="516"/>
      <c r="BK45" s="516"/>
      <c r="BL45" s="516"/>
      <c r="BM45" s="516"/>
      <c r="BN45" s="516"/>
      <c r="BO45" s="516"/>
      <c r="BP45" s="516"/>
      <c r="BQ45" s="516"/>
      <c r="BR45" s="516"/>
      <c r="BS45" s="516"/>
      <c r="BT45" s="516"/>
      <c r="BU45" s="516"/>
      <c r="BV45" s="516"/>
      <c r="BW45" s="516"/>
      <c r="BX45" s="516"/>
      <c r="BY45" s="516"/>
      <c r="BZ45" s="516"/>
      <c r="CA45" s="516"/>
      <c r="CB45" s="516"/>
      <c r="CC45" s="516"/>
      <c r="CD45" s="516"/>
      <c r="CE45" s="516"/>
      <c r="CF45" s="516"/>
      <c r="CG45" s="516"/>
      <c r="CH45" s="516"/>
      <c r="CI45" s="516"/>
      <c r="CJ45" s="516"/>
      <c r="CK45" s="516"/>
      <c r="CL45" s="516"/>
      <c r="CM45" s="516"/>
      <c r="CN45" s="516"/>
      <c r="CO45" s="516"/>
      <c r="CP45" s="516"/>
      <c r="CQ45" s="516"/>
      <c r="CR45" s="516"/>
      <c r="CS45" s="516"/>
      <c r="CT45" s="516"/>
      <c r="CU45" s="516"/>
      <c r="CV45" s="516"/>
      <c r="CW45" s="516"/>
      <c r="CX45" s="516"/>
      <c r="CY45" s="516"/>
      <c r="CZ45" s="516"/>
      <c r="DA45" s="516"/>
      <c r="DB45" s="516"/>
      <c r="DC45" s="516"/>
      <c r="DD45" s="516"/>
      <c r="DE45" s="516"/>
      <c r="DF45" s="516"/>
      <c r="DG45" s="516"/>
      <c r="DH45" s="516"/>
      <c r="DI45" s="516"/>
      <c r="DJ45" s="516"/>
      <c r="DK45" s="516"/>
      <c r="DL45" s="516"/>
      <c r="DM45" s="516"/>
      <c r="DN45" s="516"/>
      <c r="DO45" s="516"/>
      <c r="DP45" s="516"/>
      <c r="DQ45" s="516"/>
      <c r="DR45" s="516"/>
      <c r="DS45" s="516"/>
      <c r="DT45" s="516"/>
      <c r="DU45" s="516"/>
      <c r="DV45" s="516"/>
      <c r="DW45" s="516"/>
      <c r="DX45" s="516"/>
      <c r="DY45" s="516"/>
      <c r="DZ45" s="516"/>
      <c r="EA45" s="516"/>
      <c r="EB45" s="516"/>
      <c r="EC45" s="516"/>
      <c r="ED45" s="516"/>
      <c r="EE45" s="516"/>
      <c r="EF45" s="516"/>
      <c r="EG45" s="516"/>
      <c r="EH45" s="516"/>
      <c r="EI45" s="516"/>
      <c r="EJ45" s="516"/>
      <c r="EK45" s="516"/>
    </row>
    <row r="46" spans="1:141" s="2" customFormat="1" ht="11.25" x14ac:dyDescent="0.2">
      <c r="A46" s="516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  <c r="Q46" s="516"/>
      <c r="R46" s="516"/>
      <c r="S46" s="516"/>
      <c r="T46" s="516"/>
      <c r="U46" s="516"/>
      <c r="V46" s="516"/>
      <c r="W46" s="516"/>
      <c r="X46" s="516"/>
      <c r="Y46" s="516"/>
      <c r="Z46" s="516"/>
      <c r="AA46" s="516"/>
      <c r="AB46" s="516"/>
      <c r="AC46" s="516"/>
      <c r="AD46" s="516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  <c r="BG46" s="516"/>
      <c r="BH46" s="516"/>
      <c r="BI46" s="516"/>
      <c r="BJ46" s="516"/>
      <c r="BK46" s="516"/>
      <c r="BL46" s="516"/>
      <c r="BM46" s="516"/>
      <c r="BN46" s="516"/>
      <c r="BO46" s="516"/>
      <c r="BP46" s="516"/>
      <c r="BQ46" s="516"/>
      <c r="BR46" s="516"/>
      <c r="BS46" s="516"/>
      <c r="BT46" s="516"/>
      <c r="BU46" s="516"/>
      <c r="BV46" s="516"/>
      <c r="BW46" s="516"/>
      <c r="BX46" s="516"/>
      <c r="BY46" s="516"/>
      <c r="BZ46" s="516"/>
      <c r="CA46" s="516"/>
      <c r="CB46" s="516"/>
      <c r="CC46" s="516"/>
      <c r="CD46" s="516"/>
      <c r="CE46" s="516"/>
      <c r="CF46" s="516"/>
      <c r="CG46" s="516"/>
      <c r="CH46" s="516"/>
      <c r="CI46" s="516"/>
      <c r="CJ46" s="516"/>
      <c r="CK46" s="516"/>
      <c r="CL46" s="516"/>
      <c r="CM46" s="516"/>
      <c r="CN46" s="516"/>
      <c r="CO46" s="516"/>
      <c r="CP46" s="516"/>
      <c r="CQ46" s="516"/>
      <c r="CR46" s="516"/>
      <c r="CS46" s="516"/>
      <c r="CT46" s="516"/>
      <c r="CU46" s="516"/>
      <c r="CV46" s="516"/>
      <c r="CW46" s="516"/>
      <c r="CX46" s="516"/>
      <c r="CY46" s="516"/>
      <c r="CZ46" s="516"/>
      <c r="DA46" s="516"/>
      <c r="DB46" s="516"/>
      <c r="DC46" s="516"/>
      <c r="DD46" s="516"/>
      <c r="DE46" s="516"/>
      <c r="DF46" s="516"/>
      <c r="DG46" s="516"/>
      <c r="DH46" s="516"/>
      <c r="DI46" s="516"/>
      <c r="DJ46" s="516"/>
      <c r="DK46" s="516"/>
      <c r="DL46" s="516"/>
      <c r="DM46" s="516"/>
      <c r="DN46" s="516"/>
      <c r="DO46" s="516"/>
      <c r="DP46" s="516"/>
      <c r="DQ46" s="516"/>
      <c r="DR46" s="516"/>
      <c r="DS46" s="516"/>
      <c r="DT46" s="516"/>
      <c r="DU46" s="516"/>
      <c r="DV46" s="516"/>
      <c r="DW46" s="516"/>
      <c r="DX46" s="516"/>
      <c r="DY46" s="516"/>
      <c r="DZ46" s="516"/>
      <c r="EA46" s="516"/>
      <c r="EB46" s="516"/>
      <c r="EC46" s="516"/>
      <c r="ED46" s="516"/>
      <c r="EE46" s="516"/>
      <c r="EF46" s="516"/>
      <c r="EG46" s="516"/>
      <c r="EH46" s="516"/>
      <c r="EI46" s="516"/>
      <c r="EJ46" s="516"/>
      <c r="EK46" s="516"/>
    </row>
    <row r="47" spans="1:141" s="2" customFormat="1" ht="12" customHeight="1" x14ac:dyDescent="0.2">
      <c r="A47" s="17" t="s">
        <v>282</v>
      </c>
    </row>
    <row r="48" spans="1:141" s="2" customFormat="1" ht="12" customHeight="1" x14ac:dyDescent="0.2">
      <c r="A48" s="17" t="s">
        <v>283</v>
      </c>
    </row>
    <row r="49" spans="1:1" s="2" customFormat="1" ht="12" customHeight="1" x14ac:dyDescent="0.2">
      <c r="A49" s="17" t="s">
        <v>284</v>
      </c>
    </row>
    <row r="50" spans="1:1" s="2" customFormat="1" ht="12" customHeight="1" x14ac:dyDescent="0.2">
      <c r="A50" s="17" t="s">
        <v>285</v>
      </c>
    </row>
    <row r="51" spans="1:1" s="2" customFormat="1" ht="12" customHeight="1" x14ac:dyDescent="0.2">
      <c r="A51" s="17" t="s">
        <v>286</v>
      </c>
    </row>
    <row r="52" spans="1:1" s="2" customFormat="1" ht="12" customHeight="1" x14ac:dyDescent="0.2">
      <c r="A52" s="17" t="s">
        <v>287</v>
      </c>
    </row>
  </sheetData>
  <customSheetViews>
    <customSheetView guid="{5B44D67A-4A8A-4B75-BA10-E8F24D4649E0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4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6">
    <mergeCell ref="DH18:DW18"/>
    <mergeCell ref="CR18:DG18"/>
    <mergeCell ref="A13:EK13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  <mergeCell ref="DH17:DW17"/>
    <mergeCell ref="BN17:CQ17"/>
    <mergeCell ref="DH15:EK15"/>
    <mergeCell ref="DH16:EK16"/>
    <mergeCell ref="BF16:CQ16"/>
    <mergeCell ref="CR16:DG16"/>
    <mergeCell ref="DP32:DW33"/>
    <mergeCell ref="DX32:ED33"/>
    <mergeCell ref="DH31:DO31"/>
    <mergeCell ref="DP31:DW31"/>
    <mergeCell ref="DX31:ED31"/>
    <mergeCell ref="DH27:DO27"/>
    <mergeCell ref="DP27:DW27"/>
    <mergeCell ref="DX27:ED27"/>
    <mergeCell ref="CK24:CQ24"/>
    <mergeCell ref="CR24:CY24"/>
    <mergeCell ref="CZ24:DG24"/>
    <mergeCell ref="DH24:DO24"/>
    <mergeCell ref="DP24:DW24"/>
    <mergeCell ref="DP22:DW22"/>
    <mergeCell ref="DX22:ED22"/>
    <mergeCell ref="EE22:EK22"/>
    <mergeCell ref="DH19:DO19"/>
    <mergeCell ref="DP19:DW19"/>
    <mergeCell ref="DX19:ED19"/>
    <mergeCell ref="BN19:CC19"/>
    <mergeCell ref="DP26:DW26"/>
    <mergeCell ref="DX26:ED26"/>
    <mergeCell ref="EE26:EK26"/>
    <mergeCell ref="DH23:DO23"/>
    <mergeCell ref="DH22:DO22"/>
    <mergeCell ref="EE19:EK19"/>
    <mergeCell ref="DH20:DO20"/>
    <mergeCell ref="DP20:DW20"/>
    <mergeCell ref="DX20:ED20"/>
    <mergeCell ref="EE20:EK20"/>
    <mergeCell ref="CD19:CJ19"/>
    <mergeCell ref="CK19:CQ19"/>
    <mergeCell ref="CR19:CY19"/>
    <mergeCell ref="CZ19:DG19"/>
    <mergeCell ref="CD20:CJ20"/>
    <mergeCell ref="CK20:CQ20"/>
    <mergeCell ref="CR20:CY20"/>
    <mergeCell ref="A15:V15"/>
    <mergeCell ref="W15:AA15"/>
    <mergeCell ref="AB15:BE15"/>
    <mergeCell ref="BF15:CQ15"/>
    <mergeCell ref="CR15:DG15"/>
    <mergeCell ref="BF17:BM17"/>
    <mergeCell ref="CZ32:DG33"/>
    <mergeCell ref="AY20:BE20"/>
    <mergeCell ref="BF20:BM20"/>
    <mergeCell ref="CR17:DG17"/>
    <mergeCell ref="A18:V18"/>
    <mergeCell ref="W18:AA18"/>
    <mergeCell ref="AB18:AQ18"/>
    <mergeCell ref="A17:V17"/>
    <mergeCell ref="W17:AA17"/>
    <mergeCell ref="AB17:AQ17"/>
    <mergeCell ref="AR17:BE17"/>
    <mergeCell ref="A16:V16"/>
    <mergeCell ref="W16:AA16"/>
    <mergeCell ref="AB16:BE16"/>
    <mergeCell ref="AJ19:AQ19"/>
    <mergeCell ref="AR19:AX19"/>
    <mergeCell ref="AY19:BE19"/>
    <mergeCell ref="BF19:BM19"/>
    <mergeCell ref="BF18:BM18"/>
    <mergeCell ref="BN18:CQ18"/>
    <mergeCell ref="AR18:BE18"/>
    <mergeCell ref="A26:V26"/>
    <mergeCell ref="W26:AA26"/>
    <mergeCell ref="AB26:AI26"/>
    <mergeCell ref="AJ26:AQ26"/>
    <mergeCell ref="AR26:AX26"/>
    <mergeCell ref="CZ20:DG20"/>
    <mergeCell ref="A23:V23"/>
    <mergeCell ref="W23:AA23"/>
    <mergeCell ref="AB23:AI23"/>
    <mergeCell ref="AJ23:AQ23"/>
    <mergeCell ref="AR23:AX23"/>
    <mergeCell ref="AY23:BE23"/>
    <mergeCell ref="BF23:BM23"/>
    <mergeCell ref="BN23:BU23"/>
    <mergeCell ref="BV23:CC23"/>
    <mergeCell ref="CD23:CJ23"/>
    <mergeCell ref="CK23:CQ23"/>
    <mergeCell ref="CR23:CY23"/>
    <mergeCell ref="CZ23:DG23"/>
    <mergeCell ref="BN20:BU20"/>
    <mergeCell ref="BV20:CC20"/>
    <mergeCell ref="A30:V30"/>
    <mergeCell ref="W30:AA30"/>
    <mergeCell ref="AB30:AI30"/>
    <mergeCell ref="AJ30:AQ30"/>
    <mergeCell ref="AR30:AX30"/>
    <mergeCell ref="A29:V29"/>
    <mergeCell ref="A28:V28"/>
    <mergeCell ref="CK26:CQ26"/>
    <mergeCell ref="CR26:CY26"/>
    <mergeCell ref="A27:V27"/>
    <mergeCell ref="W27:AA27"/>
    <mergeCell ref="AB27:AI27"/>
    <mergeCell ref="AJ27:AQ27"/>
    <mergeCell ref="AR27:AX27"/>
    <mergeCell ref="AY27:BE27"/>
    <mergeCell ref="BF27:BM27"/>
    <mergeCell ref="BN27:BU27"/>
    <mergeCell ref="BV27:CC27"/>
    <mergeCell ref="CD27:CJ27"/>
    <mergeCell ref="CK27:CQ27"/>
    <mergeCell ref="CR27:CY27"/>
    <mergeCell ref="AY26:BE26"/>
    <mergeCell ref="BF26:BM26"/>
    <mergeCell ref="BN26:BU26"/>
    <mergeCell ref="A33:V33"/>
    <mergeCell ref="CK32:CQ33"/>
    <mergeCell ref="CR32:CY33"/>
    <mergeCell ref="A32:V32"/>
    <mergeCell ref="CK30:CQ30"/>
    <mergeCell ref="CR30:CY30"/>
    <mergeCell ref="CZ30:DG30"/>
    <mergeCell ref="A31:V31"/>
    <mergeCell ref="W31:AA31"/>
    <mergeCell ref="AB31:AI31"/>
    <mergeCell ref="AJ31:AQ31"/>
    <mergeCell ref="AR31:AX31"/>
    <mergeCell ref="AY31:BE31"/>
    <mergeCell ref="BF31:BM31"/>
    <mergeCell ref="BN31:BU31"/>
    <mergeCell ref="BV31:CC31"/>
    <mergeCell ref="CD31:CJ31"/>
    <mergeCell ref="CK31:CQ31"/>
    <mergeCell ref="CR31:CY31"/>
    <mergeCell ref="CZ31:DG31"/>
    <mergeCell ref="AY30:BE30"/>
    <mergeCell ref="BF30:BM30"/>
    <mergeCell ref="BN30:BU30"/>
    <mergeCell ref="BV30:CC30"/>
    <mergeCell ref="A36:V36"/>
    <mergeCell ref="CK34:CQ34"/>
    <mergeCell ref="CR34:CY34"/>
    <mergeCell ref="CZ34:DG34"/>
    <mergeCell ref="A35:V35"/>
    <mergeCell ref="AY34:BE34"/>
    <mergeCell ref="BF34:BM34"/>
    <mergeCell ref="BN34:BU34"/>
    <mergeCell ref="BV34:CC34"/>
    <mergeCell ref="CD34:CJ34"/>
    <mergeCell ref="A34:V34"/>
    <mergeCell ref="W34:AA34"/>
    <mergeCell ref="AB34:AI34"/>
    <mergeCell ref="AJ34:AQ34"/>
    <mergeCell ref="AR34:AX34"/>
    <mergeCell ref="DX17:EK17"/>
    <mergeCell ref="DX18:EK18"/>
    <mergeCell ref="A21:V21"/>
    <mergeCell ref="W21:AA21"/>
    <mergeCell ref="AB21:AI21"/>
    <mergeCell ref="AJ21:AQ21"/>
    <mergeCell ref="AR21:AX21"/>
    <mergeCell ref="AY21:BE21"/>
    <mergeCell ref="BF21:BM21"/>
    <mergeCell ref="BN21:BU21"/>
    <mergeCell ref="BV21:CC21"/>
    <mergeCell ref="CD21:CJ21"/>
    <mergeCell ref="CK21:CQ21"/>
    <mergeCell ref="CR21:CY21"/>
    <mergeCell ref="CZ21:DG21"/>
    <mergeCell ref="DH21:DO21"/>
    <mergeCell ref="A20:V20"/>
    <mergeCell ref="W20:AA20"/>
    <mergeCell ref="AB20:AI20"/>
    <mergeCell ref="AJ20:AQ20"/>
    <mergeCell ref="AR20:AX20"/>
    <mergeCell ref="A19:V19"/>
    <mergeCell ref="W19:AA19"/>
    <mergeCell ref="AB19:AI19"/>
    <mergeCell ref="AJ24:AQ24"/>
    <mergeCell ref="AR24:AX24"/>
    <mergeCell ref="DP21:DW21"/>
    <mergeCell ref="DX21:ED21"/>
    <mergeCell ref="EE21:EK21"/>
    <mergeCell ref="A22:V22"/>
    <mergeCell ref="W22:AA22"/>
    <mergeCell ref="AB22:AI22"/>
    <mergeCell ref="AJ22:AQ22"/>
    <mergeCell ref="AR22:AX22"/>
    <mergeCell ref="AY22:BE22"/>
    <mergeCell ref="BF22:BM22"/>
    <mergeCell ref="BN22:BU22"/>
    <mergeCell ref="BV22:CC22"/>
    <mergeCell ref="CD22:CJ22"/>
    <mergeCell ref="CK22:CQ22"/>
    <mergeCell ref="CR22:CY22"/>
    <mergeCell ref="CZ22:DG22"/>
    <mergeCell ref="DP23:DW23"/>
    <mergeCell ref="DX23:ED23"/>
    <mergeCell ref="EE23:EK23"/>
    <mergeCell ref="DX24:ED24"/>
    <mergeCell ref="EE24:EK24"/>
    <mergeCell ref="A24:V24"/>
    <mergeCell ref="A25:V25"/>
    <mergeCell ref="W25:AA25"/>
    <mergeCell ref="AB25:AI25"/>
    <mergeCell ref="AJ25:AQ25"/>
    <mergeCell ref="AR25:AX25"/>
    <mergeCell ref="AY25:BE25"/>
    <mergeCell ref="BF25:BM25"/>
    <mergeCell ref="BN25:BU25"/>
    <mergeCell ref="BV25:CC25"/>
    <mergeCell ref="CD25:CJ25"/>
    <mergeCell ref="CK25:CQ25"/>
    <mergeCell ref="CR25:CY25"/>
    <mergeCell ref="CZ25:DG25"/>
    <mergeCell ref="DH25:DO25"/>
    <mergeCell ref="AY24:BE24"/>
    <mergeCell ref="BF24:BM24"/>
    <mergeCell ref="BN24:BU24"/>
    <mergeCell ref="BV24:CC24"/>
    <mergeCell ref="CD24:CJ24"/>
    <mergeCell ref="W24:AA24"/>
    <mergeCell ref="AB24:AI24"/>
    <mergeCell ref="DP25:DW25"/>
    <mergeCell ref="DX25:ED25"/>
    <mergeCell ref="EE25:EK25"/>
    <mergeCell ref="W28:AA29"/>
    <mergeCell ref="W32:AA33"/>
    <mergeCell ref="CK28:CQ29"/>
    <mergeCell ref="AR28:AX29"/>
    <mergeCell ref="AY28:BE29"/>
    <mergeCell ref="AB32:AI33"/>
    <mergeCell ref="AJ32:AQ33"/>
    <mergeCell ref="AR32:AX33"/>
    <mergeCell ref="AY32:BE33"/>
    <mergeCell ref="BF32:BM33"/>
    <mergeCell ref="BN32:BU33"/>
    <mergeCell ref="BV32:CC33"/>
    <mergeCell ref="CD32:CJ33"/>
    <mergeCell ref="CD30:CJ30"/>
    <mergeCell ref="CZ26:DG26"/>
    <mergeCell ref="CZ27:DG27"/>
    <mergeCell ref="BV26:CC26"/>
    <mergeCell ref="CD26:CJ26"/>
    <mergeCell ref="DH32:DO33"/>
    <mergeCell ref="EE27:EK27"/>
    <mergeCell ref="DH26:DO26"/>
    <mergeCell ref="DP37:DW38"/>
    <mergeCell ref="DX37:ED38"/>
    <mergeCell ref="EE37:EK38"/>
    <mergeCell ref="BN37:BU38"/>
    <mergeCell ref="BV37:CC38"/>
    <mergeCell ref="CD37:CJ38"/>
    <mergeCell ref="CK37:CQ38"/>
    <mergeCell ref="CR37:CY38"/>
    <mergeCell ref="CZ37:DG38"/>
    <mergeCell ref="DH37:DO38"/>
    <mergeCell ref="DX28:ED29"/>
    <mergeCell ref="EE28:EK29"/>
    <mergeCell ref="CD28:CJ29"/>
    <mergeCell ref="DH34:DO34"/>
    <mergeCell ref="DP34:DW34"/>
    <mergeCell ref="DX34:ED34"/>
    <mergeCell ref="EE34:EK34"/>
    <mergeCell ref="EE31:EK31"/>
    <mergeCell ref="DH30:DO30"/>
    <mergeCell ref="DP30:DW30"/>
    <mergeCell ref="DX30:ED30"/>
    <mergeCell ref="EE30:EK30"/>
    <mergeCell ref="AB37:AI38"/>
    <mergeCell ref="AJ37:AQ38"/>
    <mergeCell ref="AR37:AX38"/>
    <mergeCell ref="AY37:BE38"/>
    <mergeCell ref="BF37:BM38"/>
    <mergeCell ref="BV39:CC39"/>
    <mergeCell ref="CD39:CJ39"/>
    <mergeCell ref="A39:V39"/>
    <mergeCell ref="W39:AA39"/>
    <mergeCell ref="AB39:AI39"/>
    <mergeCell ref="AJ39:AQ39"/>
    <mergeCell ref="AR39:AX39"/>
    <mergeCell ref="A37:V37"/>
    <mergeCell ref="W37:AA38"/>
    <mergeCell ref="A38:V38"/>
    <mergeCell ref="DX39:ED39"/>
    <mergeCell ref="EE39:EK39"/>
    <mergeCell ref="A40:V40"/>
    <mergeCell ref="W40:AA40"/>
    <mergeCell ref="AB40:AI40"/>
    <mergeCell ref="AJ40:AQ40"/>
    <mergeCell ref="AR40:AX40"/>
    <mergeCell ref="AY40:BE40"/>
    <mergeCell ref="BF40:BM40"/>
    <mergeCell ref="BN40:BU40"/>
    <mergeCell ref="BV40:CC40"/>
    <mergeCell ref="CD40:CJ40"/>
    <mergeCell ref="CK40:CQ40"/>
    <mergeCell ref="CR40:CY40"/>
    <mergeCell ref="CZ40:DG40"/>
    <mergeCell ref="DH40:DO40"/>
    <mergeCell ref="CK39:CQ39"/>
    <mergeCell ref="CR39:CY39"/>
    <mergeCell ref="CZ39:DG39"/>
    <mergeCell ref="DH39:DO39"/>
    <mergeCell ref="DP39:DW39"/>
    <mergeCell ref="AB28:AI29"/>
    <mergeCell ref="AJ28:AQ29"/>
    <mergeCell ref="BF28:BM29"/>
    <mergeCell ref="BN28:BU29"/>
    <mergeCell ref="BV28:CC29"/>
    <mergeCell ref="CR28:CY29"/>
    <mergeCell ref="CZ28:DG29"/>
    <mergeCell ref="DH28:DO29"/>
    <mergeCell ref="DP28:DW29"/>
    <mergeCell ref="A45:EK46"/>
    <mergeCell ref="EE32:EK33"/>
    <mergeCell ref="AB35:AI36"/>
    <mergeCell ref="AJ35:AQ36"/>
    <mergeCell ref="AR35:AX36"/>
    <mergeCell ref="AY35:BE36"/>
    <mergeCell ref="BF35:BM36"/>
    <mergeCell ref="BN35:BU36"/>
    <mergeCell ref="BV35:CC36"/>
    <mergeCell ref="CD35:CJ36"/>
    <mergeCell ref="CK35:CQ36"/>
    <mergeCell ref="CR35:CY36"/>
    <mergeCell ref="CZ35:DG36"/>
    <mergeCell ref="DH35:DO36"/>
    <mergeCell ref="DP35:DW36"/>
    <mergeCell ref="DX35:ED36"/>
    <mergeCell ref="EE35:EK36"/>
    <mergeCell ref="DP40:DW40"/>
    <mergeCell ref="DX40:ED40"/>
    <mergeCell ref="EE40:EK40"/>
    <mergeCell ref="W35:AA36"/>
    <mergeCell ref="AY39:BE39"/>
    <mergeCell ref="BF39:BM39"/>
    <mergeCell ref="BN39:BU39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L41"/>
  <sheetViews>
    <sheetView topLeftCell="A10" workbookViewId="0">
      <selection activeCell="BU57" sqref="BU57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16384" width="1.42578125" style="1"/>
  </cols>
  <sheetData>
    <row r="1" spans="1:142" s="11" customFormat="1" ht="15" x14ac:dyDescent="0.25">
      <c r="A1" s="311" t="s">
        <v>288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2" ht="6" customHeight="1" x14ac:dyDescent="0.25"/>
    <row r="3" spans="1:142" s="25" customFormat="1" ht="12.75" customHeight="1" x14ac:dyDescent="0.2">
      <c r="A3" s="253" t="s">
        <v>242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89" t="s">
        <v>18</v>
      </c>
      <c r="Z3" s="253"/>
      <c r="AA3" s="253"/>
      <c r="AB3" s="253"/>
      <c r="AC3" s="307"/>
      <c r="AD3" s="288" t="s">
        <v>320</v>
      </c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 t="s">
        <v>292</v>
      </c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 t="s">
        <v>290</v>
      </c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288"/>
      <c r="DV3" s="288"/>
      <c r="DW3" s="288"/>
      <c r="DX3" s="288"/>
      <c r="DY3" s="288"/>
      <c r="DZ3" s="288"/>
      <c r="EA3" s="288"/>
      <c r="EB3" s="288"/>
      <c r="EC3" s="288"/>
      <c r="ED3" s="288"/>
      <c r="EE3" s="288"/>
      <c r="EF3" s="288"/>
      <c r="EG3" s="288"/>
      <c r="EH3" s="288"/>
      <c r="EI3" s="288"/>
      <c r="EJ3" s="288"/>
      <c r="EK3" s="289"/>
      <c r="EL3" s="77"/>
    </row>
    <row r="4" spans="1:142" s="25" customFormat="1" ht="12.75" customHeight="1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302" t="s">
        <v>21</v>
      </c>
      <c r="Z4" s="437"/>
      <c r="AA4" s="437"/>
      <c r="AB4" s="437"/>
      <c r="AC4" s="306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1"/>
      <c r="AY4" s="301"/>
      <c r="AZ4" s="301"/>
      <c r="BA4" s="301"/>
      <c r="BB4" s="301"/>
      <c r="BC4" s="301"/>
      <c r="BD4" s="301"/>
      <c r="BE4" s="301"/>
      <c r="BF4" s="301"/>
      <c r="BG4" s="301"/>
      <c r="BH4" s="301"/>
      <c r="BI4" s="301"/>
      <c r="BJ4" s="301"/>
      <c r="BK4" s="301"/>
      <c r="BL4" s="301"/>
      <c r="BM4" s="301"/>
      <c r="BN4" s="301"/>
      <c r="BO4" s="301"/>
      <c r="BP4" s="301"/>
      <c r="BQ4" s="301"/>
      <c r="BR4" s="301"/>
      <c r="BS4" s="301"/>
      <c r="BT4" s="301"/>
      <c r="BU4" s="301"/>
      <c r="BV4" s="301"/>
      <c r="BW4" s="301"/>
      <c r="BX4" s="301"/>
      <c r="BY4" s="301"/>
      <c r="BZ4" s="301" t="s">
        <v>293</v>
      </c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569" t="s">
        <v>291</v>
      </c>
      <c r="CQ4" s="569"/>
      <c r="CR4" s="569"/>
      <c r="CS4" s="569"/>
      <c r="CT4" s="569"/>
      <c r="CU4" s="569"/>
      <c r="CV4" s="569"/>
      <c r="CW4" s="569"/>
      <c r="CX4" s="569"/>
      <c r="CY4" s="569"/>
      <c r="CZ4" s="569"/>
      <c r="DA4" s="569"/>
      <c r="DB4" s="569"/>
      <c r="DC4" s="569"/>
      <c r="DD4" s="569"/>
      <c r="DE4" s="569"/>
      <c r="DF4" s="569"/>
      <c r="DG4" s="569"/>
      <c r="DH4" s="569"/>
      <c r="DI4" s="569"/>
      <c r="DJ4" s="569"/>
      <c r="DK4" s="569"/>
      <c r="DL4" s="569"/>
      <c r="DM4" s="569"/>
      <c r="DN4" s="569"/>
      <c r="DO4" s="569"/>
      <c r="DP4" s="569"/>
      <c r="DQ4" s="569"/>
      <c r="DR4" s="569"/>
      <c r="DS4" s="569"/>
      <c r="DT4" s="569"/>
      <c r="DU4" s="569"/>
      <c r="DV4" s="569"/>
      <c r="DW4" s="569"/>
      <c r="DX4" s="569"/>
      <c r="DY4" s="569"/>
      <c r="DZ4" s="569"/>
      <c r="EA4" s="569"/>
      <c r="EB4" s="569"/>
      <c r="EC4" s="569"/>
      <c r="ED4" s="569"/>
      <c r="EE4" s="569"/>
      <c r="EF4" s="569"/>
      <c r="EG4" s="569"/>
      <c r="EH4" s="569"/>
      <c r="EI4" s="569"/>
      <c r="EJ4" s="569"/>
      <c r="EK4" s="501"/>
      <c r="EL4" s="77"/>
    </row>
    <row r="5" spans="1:142" s="25" customFormat="1" ht="12.75" customHeight="1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302"/>
      <c r="Z5" s="437"/>
      <c r="AA5" s="437"/>
      <c r="AB5" s="437"/>
      <c r="AC5" s="306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04"/>
      <c r="BM5" s="304"/>
      <c r="BN5" s="304"/>
      <c r="BO5" s="304"/>
      <c r="BP5" s="304"/>
      <c r="BQ5" s="304"/>
      <c r="BR5" s="304"/>
      <c r="BS5" s="304"/>
      <c r="BT5" s="304"/>
      <c r="BU5" s="304"/>
      <c r="BV5" s="304"/>
      <c r="BW5" s="304"/>
      <c r="BX5" s="304"/>
      <c r="BY5" s="304"/>
      <c r="BZ5" s="570" t="s">
        <v>294</v>
      </c>
      <c r="CA5" s="570"/>
      <c r="CB5" s="570"/>
      <c r="CC5" s="570"/>
      <c r="CD5" s="570"/>
      <c r="CE5" s="570"/>
      <c r="CF5" s="570"/>
      <c r="CG5" s="570"/>
      <c r="CH5" s="570"/>
      <c r="CI5" s="570"/>
      <c r="CJ5" s="570"/>
      <c r="CK5" s="570"/>
      <c r="CL5" s="570"/>
      <c r="CM5" s="570"/>
      <c r="CN5" s="570"/>
      <c r="CO5" s="570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04"/>
      <c r="DE5" s="304"/>
      <c r="DF5" s="304"/>
      <c r="DG5" s="304"/>
      <c r="DH5" s="304"/>
      <c r="DI5" s="304"/>
      <c r="DJ5" s="304"/>
      <c r="DK5" s="304"/>
      <c r="DL5" s="304"/>
      <c r="DM5" s="304"/>
      <c r="DN5" s="304"/>
      <c r="DO5" s="304"/>
      <c r="DP5" s="304"/>
      <c r="DQ5" s="304"/>
      <c r="DR5" s="304"/>
      <c r="DS5" s="304"/>
      <c r="DT5" s="304"/>
      <c r="DU5" s="304"/>
      <c r="DV5" s="304"/>
      <c r="DW5" s="304"/>
      <c r="DX5" s="304"/>
      <c r="DY5" s="304"/>
      <c r="DZ5" s="304"/>
      <c r="EA5" s="304"/>
      <c r="EB5" s="304"/>
      <c r="EC5" s="304"/>
      <c r="ED5" s="304"/>
      <c r="EE5" s="304"/>
      <c r="EF5" s="304"/>
      <c r="EG5" s="304"/>
      <c r="EH5" s="304"/>
      <c r="EI5" s="304"/>
      <c r="EJ5" s="304"/>
      <c r="EK5" s="305"/>
      <c r="EL5" s="77"/>
    </row>
    <row r="6" spans="1:142" s="25" customFormat="1" ht="12.75" customHeight="1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302"/>
      <c r="Z6" s="437"/>
      <c r="AA6" s="437"/>
      <c r="AB6" s="437"/>
      <c r="AC6" s="306"/>
      <c r="AD6" s="511" t="s">
        <v>28</v>
      </c>
      <c r="AE6" s="511"/>
      <c r="AF6" s="511"/>
      <c r="AG6" s="511"/>
      <c r="AH6" s="511"/>
      <c r="AI6" s="511"/>
      <c r="AJ6" s="511"/>
      <c r="AK6" s="511"/>
      <c r="AL6" s="436" t="s">
        <v>133</v>
      </c>
      <c r="AM6" s="435"/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35"/>
      <c r="AY6" s="435"/>
      <c r="AZ6" s="435"/>
      <c r="BA6" s="435"/>
      <c r="BB6" s="435"/>
      <c r="BC6" s="435"/>
      <c r="BD6" s="435"/>
      <c r="BE6" s="435"/>
      <c r="BF6" s="435"/>
      <c r="BG6" s="435"/>
      <c r="BH6" s="435"/>
      <c r="BI6" s="435"/>
      <c r="BJ6" s="435"/>
      <c r="BK6" s="435"/>
      <c r="BL6" s="435"/>
      <c r="BM6" s="435"/>
      <c r="BN6" s="435"/>
      <c r="BO6" s="435"/>
      <c r="BP6" s="435"/>
      <c r="BQ6" s="435"/>
      <c r="BR6" s="435"/>
      <c r="BS6" s="435"/>
      <c r="BT6" s="435"/>
      <c r="BU6" s="435"/>
      <c r="BV6" s="435"/>
      <c r="BW6" s="435"/>
      <c r="BX6" s="435"/>
      <c r="BY6" s="298"/>
      <c r="BZ6" s="304" t="s">
        <v>133</v>
      </c>
      <c r="CA6" s="304"/>
      <c r="CB6" s="304"/>
      <c r="CC6" s="304"/>
      <c r="CD6" s="304"/>
      <c r="CE6" s="304"/>
      <c r="CF6" s="304"/>
      <c r="CG6" s="304"/>
      <c r="CH6" s="304"/>
      <c r="CI6" s="304"/>
      <c r="CJ6" s="304"/>
      <c r="CK6" s="304"/>
      <c r="CL6" s="304"/>
      <c r="CM6" s="304"/>
      <c r="CN6" s="304"/>
      <c r="CO6" s="304"/>
      <c r="CP6" s="304" t="s">
        <v>133</v>
      </c>
      <c r="CQ6" s="304"/>
      <c r="CR6" s="304"/>
      <c r="CS6" s="304"/>
      <c r="CT6" s="304"/>
      <c r="CU6" s="304"/>
      <c r="CV6" s="304"/>
      <c r="CW6" s="304"/>
      <c r="CX6" s="304"/>
      <c r="CY6" s="304"/>
      <c r="CZ6" s="304"/>
      <c r="DA6" s="304"/>
      <c r="DB6" s="304"/>
      <c r="DC6" s="304"/>
      <c r="DD6" s="304"/>
      <c r="DE6" s="304"/>
      <c r="DF6" s="304"/>
      <c r="DG6" s="304"/>
      <c r="DH6" s="304"/>
      <c r="DI6" s="304"/>
      <c r="DJ6" s="304"/>
      <c r="DK6" s="304"/>
      <c r="DL6" s="304"/>
      <c r="DM6" s="304"/>
      <c r="DN6" s="304"/>
      <c r="DO6" s="304"/>
      <c r="DP6" s="304"/>
      <c r="DQ6" s="304"/>
      <c r="DR6" s="304"/>
      <c r="DS6" s="304"/>
      <c r="DT6" s="304"/>
      <c r="DU6" s="304"/>
      <c r="DV6" s="304"/>
      <c r="DW6" s="304"/>
      <c r="DX6" s="304"/>
      <c r="DY6" s="304"/>
      <c r="DZ6" s="304"/>
      <c r="EA6" s="304"/>
      <c r="EB6" s="304"/>
      <c r="EC6" s="304"/>
      <c r="ED6" s="304"/>
      <c r="EE6" s="304"/>
      <c r="EF6" s="304"/>
      <c r="EG6" s="304"/>
      <c r="EH6" s="304"/>
      <c r="EI6" s="304"/>
      <c r="EJ6" s="304"/>
      <c r="EK6" s="305"/>
      <c r="EL6" s="77"/>
    </row>
    <row r="7" spans="1:142" s="25" customFormat="1" ht="12.75" customHeight="1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302"/>
      <c r="Z7" s="437"/>
      <c r="AA7" s="437"/>
      <c r="AB7" s="437"/>
      <c r="AC7" s="306"/>
      <c r="AD7" s="511"/>
      <c r="AE7" s="511"/>
      <c r="AF7" s="511"/>
      <c r="AG7" s="511"/>
      <c r="AH7" s="511"/>
      <c r="AI7" s="511"/>
      <c r="AJ7" s="511"/>
      <c r="AK7" s="511"/>
      <c r="AL7" s="436" t="s">
        <v>269</v>
      </c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435"/>
      <c r="BA7" s="435"/>
      <c r="BB7" s="435"/>
      <c r="BC7" s="435"/>
      <c r="BD7" s="435"/>
      <c r="BE7" s="435"/>
      <c r="BF7" s="435"/>
      <c r="BG7" s="435"/>
      <c r="BH7" s="435"/>
      <c r="BI7" s="298"/>
      <c r="BJ7" s="511" t="s">
        <v>270</v>
      </c>
      <c r="BK7" s="511"/>
      <c r="BL7" s="511"/>
      <c r="BM7" s="511"/>
      <c r="BN7" s="511"/>
      <c r="BO7" s="511"/>
      <c r="BP7" s="511"/>
      <c r="BQ7" s="511"/>
      <c r="BR7" s="289" t="s">
        <v>330</v>
      </c>
      <c r="BS7" s="253"/>
      <c r="BT7" s="253"/>
      <c r="BU7" s="253"/>
      <c r="BV7" s="253"/>
      <c r="BW7" s="253"/>
      <c r="BX7" s="253"/>
      <c r="BY7" s="307"/>
      <c r="BZ7" s="511" t="s">
        <v>319</v>
      </c>
      <c r="CA7" s="511"/>
      <c r="CB7" s="511"/>
      <c r="CC7" s="511"/>
      <c r="CD7" s="511"/>
      <c r="CE7" s="511"/>
      <c r="CF7" s="511"/>
      <c r="CG7" s="511"/>
      <c r="CH7" s="289" t="s">
        <v>316</v>
      </c>
      <c r="CI7" s="253"/>
      <c r="CJ7" s="253"/>
      <c r="CK7" s="253"/>
      <c r="CL7" s="253"/>
      <c r="CM7" s="253"/>
      <c r="CN7" s="253"/>
      <c r="CO7" s="307"/>
      <c r="CP7" s="304" t="s">
        <v>269</v>
      </c>
      <c r="CQ7" s="304"/>
      <c r="CR7" s="304"/>
      <c r="CS7" s="304"/>
      <c r="CT7" s="304"/>
      <c r="CU7" s="304"/>
      <c r="CV7" s="304"/>
      <c r="CW7" s="304"/>
      <c r="CX7" s="304"/>
      <c r="CY7" s="304"/>
      <c r="CZ7" s="304"/>
      <c r="DA7" s="304"/>
      <c r="DB7" s="304"/>
      <c r="DC7" s="304"/>
      <c r="DD7" s="304"/>
      <c r="DE7" s="304"/>
      <c r="DF7" s="304"/>
      <c r="DG7" s="304"/>
      <c r="DH7" s="304"/>
      <c r="DI7" s="304"/>
      <c r="DJ7" s="304"/>
      <c r="DK7" s="304"/>
      <c r="DL7" s="304"/>
      <c r="DM7" s="304"/>
      <c r="DN7" s="304"/>
      <c r="DO7" s="304"/>
      <c r="DP7" s="304"/>
      <c r="DQ7" s="304"/>
      <c r="DR7" s="304"/>
      <c r="DS7" s="304"/>
      <c r="DT7" s="304"/>
      <c r="DU7" s="304"/>
      <c r="DV7" s="304"/>
      <c r="DW7" s="304"/>
      <c r="DX7" s="304"/>
      <c r="DY7" s="304"/>
      <c r="DZ7" s="304"/>
      <c r="EA7" s="304"/>
      <c r="EB7" s="304"/>
      <c r="EC7" s="304"/>
      <c r="ED7" s="304"/>
      <c r="EE7" s="304"/>
      <c r="EF7" s="304"/>
      <c r="EG7" s="304"/>
      <c r="EH7" s="304"/>
      <c r="EI7" s="304"/>
      <c r="EJ7" s="304"/>
      <c r="EK7" s="305"/>
      <c r="EL7" s="77"/>
    </row>
    <row r="8" spans="1:142" s="25" customFormat="1" ht="12.75" customHeight="1" x14ac:dyDescent="0.2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302"/>
      <c r="Z8" s="437"/>
      <c r="AA8" s="437"/>
      <c r="AB8" s="437"/>
      <c r="AC8" s="306"/>
      <c r="AD8" s="511"/>
      <c r="AE8" s="511"/>
      <c r="AF8" s="511"/>
      <c r="AG8" s="511"/>
      <c r="AH8" s="511"/>
      <c r="AI8" s="511"/>
      <c r="AJ8" s="511"/>
      <c r="AK8" s="511"/>
      <c r="AL8" s="302" t="s">
        <v>28</v>
      </c>
      <c r="AM8" s="437"/>
      <c r="AN8" s="437"/>
      <c r="AO8" s="437"/>
      <c r="AP8" s="437"/>
      <c r="AQ8" s="437"/>
      <c r="AR8" s="437"/>
      <c r="AS8" s="306"/>
      <c r="AT8" s="289" t="s">
        <v>321</v>
      </c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307"/>
      <c r="BJ8" s="511" t="s">
        <v>326</v>
      </c>
      <c r="BK8" s="511"/>
      <c r="BL8" s="511"/>
      <c r="BM8" s="511"/>
      <c r="BN8" s="511"/>
      <c r="BO8" s="511"/>
      <c r="BP8" s="511"/>
      <c r="BQ8" s="511"/>
      <c r="BR8" s="302" t="s">
        <v>331</v>
      </c>
      <c r="BS8" s="437"/>
      <c r="BT8" s="437"/>
      <c r="BU8" s="437"/>
      <c r="BV8" s="437"/>
      <c r="BW8" s="437"/>
      <c r="BX8" s="437"/>
      <c r="BY8" s="306"/>
      <c r="BZ8" s="511" t="s">
        <v>318</v>
      </c>
      <c r="CA8" s="511"/>
      <c r="CB8" s="511"/>
      <c r="CC8" s="511"/>
      <c r="CD8" s="511"/>
      <c r="CE8" s="511"/>
      <c r="CF8" s="511"/>
      <c r="CG8" s="511"/>
      <c r="CH8" s="302" t="s">
        <v>317</v>
      </c>
      <c r="CI8" s="437"/>
      <c r="CJ8" s="437"/>
      <c r="CK8" s="437"/>
      <c r="CL8" s="437"/>
      <c r="CM8" s="437"/>
      <c r="CN8" s="437"/>
      <c r="CO8" s="306"/>
      <c r="CP8" s="302" t="s">
        <v>297</v>
      </c>
      <c r="CQ8" s="437"/>
      <c r="CR8" s="437"/>
      <c r="CS8" s="437"/>
      <c r="CT8" s="437"/>
      <c r="CU8" s="437"/>
      <c r="CV8" s="437"/>
      <c r="CW8" s="306"/>
      <c r="CX8" s="511" t="s">
        <v>297</v>
      </c>
      <c r="CY8" s="511"/>
      <c r="CZ8" s="511"/>
      <c r="DA8" s="511"/>
      <c r="DB8" s="511"/>
      <c r="DC8" s="511"/>
      <c r="DD8" s="511"/>
      <c r="DE8" s="511"/>
      <c r="DF8" s="289" t="s">
        <v>295</v>
      </c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307"/>
      <c r="DV8" s="501" t="s">
        <v>289</v>
      </c>
      <c r="DW8" s="502"/>
      <c r="DX8" s="502"/>
      <c r="DY8" s="502"/>
      <c r="DZ8" s="502"/>
      <c r="EA8" s="502"/>
      <c r="EB8" s="502"/>
      <c r="EC8" s="503"/>
      <c r="ED8" s="511" t="s">
        <v>297</v>
      </c>
      <c r="EE8" s="511"/>
      <c r="EF8" s="511"/>
      <c r="EG8" s="511"/>
      <c r="EH8" s="511"/>
      <c r="EI8" s="511"/>
      <c r="EJ8" s="511"/>
      <c r="EK8" s="511"/>
      <c r="EL8" s="77"/>
    </row>
    <row r="9" spans="1:142" s="25" customFormat="1" ht="12.75" customHeight="1" x14ac:dyDescent="0.2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302"/>
      <c r="Z9" s="437"/>
      <c r="AA9" s="437"/>
      <c r="AB9" s="437"/>
      <c r="AC9" s="306"/>
      <c r="AD9" s="511"/>
      <c r="AE9" s="511"/>
      <c r="AF9" s="511"/>
      <c r="AG9" s="511"/>
      <c r="AH9" s="511"/>
      <c r="AI9" s="511"/>
      <c r="AJ9" s="511"/>
      <c r="AK9" s="511"/>
      <c r="AL9" s="302"/>
      <c r="AM9" s="437"/>
      <c r="AN9" s="437"/>
      <c r="AO9" s="437"/>
      <c r="AP9" s="437"/>
      <c r="AQ9" s="437"/>
      <c r="AR9" s="437"/>
      <c r="AS9" s="306"/>
      <c r="AT9" s="305"/>
      <c r="AU9" s="246"/>
      <c r="AV9" s="246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303"/>
      <c r="BJ9" s="511" t="s">
        <v>327</v>
      </c>
      <c r="BK9" s="511"/>
      <c r="BL9" s="511"/>
      <c r="BM9" s="511"/>
      <c r="BN9" s="511"/>
      <c r="BO9" s="511"/>
      <c r="BP9" s="511"/>
      <c r="BQ9" s="511"/>
      <c r="BR9" s="302" t="s">
        <v>332</v>
      </c>
      <c r="BS9" s="437"/>
      <c r="BT9" s="437"/>
      <c r="BU9" s="437"/>
      <c r="BV9" s="437"/>
      <c r="BW9" s="437"/>
      <c r="BX9" s="437"/>
      <c r="BY9" s="306"/>
      <c r="BZ9" s="511"/>
      <c r="CA9" s="511"/>
      <c r="CB9" s="511"/>
      <c r="CC9" s="511"/>
      <c r="CD9" s="511"/>
      <c r="CE9" s="511"/>
      <c r="CF9" s="511"/>
      <c r="CG9" s="511"/>
      <c r="CH9" s="302" t="s">
        <v>868</v>
      </c>
      <c r="CI9" s="437"/>
      <c r="CJ9" s="437"/>
      <c r="CK9" s="437"/>
      <c r="CL9" s="437"/>
      <c r="CM9" s="437"/>
      <c r="CN9" s="437"/>
      <c r="CO9" s="306"/>
      <c r="CP9" s="302" t="s">
        <v>313</v>
      </c>
      <c r="CQ9" s="437"/>
      <c r="CR9" s="437"/>
      <c r="CS9" s="437"/>
      <c r="CT9" s="437"/>
      <c r="CU9" s="437"/>
      <c r="CV9" s="437"/>
      <c r="CW9" s="306"/>
      <c r="CX9" s="511" t="s">
        <v>298</v>
      </c>
      <c r="CY9" s="511"/>
      <c r="CZ9" s="511"/>
      <c r="DA9" s="511"/>
      <c r="DB9" s="511"/>
      <c r="DC9" s="511"/>
      <c r="DD9" s="511"/>
      <c r="DE9" s="511"/>
      <c r="DF9" s="305" t="s">
        <v>296</v>
      </c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303"/>
      <c r="DV9" s="302"/>
      <c r="DW9" s="437"/>
      <c r="DX9" s="437"/>
      <c r="DY9" s="437"/>
      <c r="DZ9" s="437"/>
      <c r="EA9" s="437"/>
      <c r="EB9" s="437"/>
      <c r="EC9" s="306"/>
      <c r="ED9" s="511" t="s">
        <v>298</v>
      </c>
      <c r="EE9" s="511"/>
      <c r="EF9" s="511"/>
      <c r="EG9" s="511"/>
      <c r="EH9" s="511"/>
      <c r="EI9" s="511"/>
      <c r="EJ9" s="511"/>
      <c r="EK9" s="511"/>
      <c r="EL9" s="77"/>
    </row>
    <row r="10" spans="1:142" s="25" customFormat="1" ht="12.75" customHeight="1" x14ac:dyDescent="0.2">
      <c r="A10" s="511"/>
      <c r="B10" s="511"/>
      <c r="C10" s="511"/>
      <c r="D10" s="511"/>
      <c r="E10" s="511"/>
      <c r="F10" s="511"/>
      <c r="G10" s="511"/>
      <c r="H10" s="511"/>
      <c r="I10" s="511"/>
      <c r="J10" s="511"/>
      <c r="K10" s="511"/>
      <c r="L10" s="511"/>
      <c r="M10" s="511"/>
      <c r="N10" s="511"/>
      <c r="O10" s="511"/>
      <c r="P10" s="511"/>
      <c r="Q10" s="511"/>
      <c r="R10" s="511"/>
      <c r="S10" s="511"/>
      <c r="T10" s="511"/>
      <c r="U10" s="511"/>
      <c r="V10" s="511"/>
      <c r="W10" s="511"/>
      <c r="X10" s="511"/>
      <c r="Y10" s="302"/>
      <c r="Z10" s="437"/>
      <c r="AA10" s="437"/>
      <c r="AB10" s="437"/>
      <c r="AC10" s="306"/>
      <c r="AD10" s="511"/>
      <c r="AE10" s="511"/>
      <c r="AF10" s="511"/>
      <c r="AG10" s="511"/>
      <c r="AH10" s="511"/>
      <c r="AI10" s="511"/>
      <c r="AJ10" s="511"/>
      <c r="AK10" s="511"/>
      <c r="AL10" s="302"/>
      <c r="AM10" s="437"/>
      <c r="AN10" s="437"/>
      <c r="AO10" s="437"/>
      <c r="AP10" s="437"/>
      <c r="AQ10" s="437"/>
      <c r="AR10" s="437"/>
      <c r="AS10" s="306"/>
      <c r="AT10" s="511" t="s">
        <v>322</v>
      </c>
      <c r="AU10" s="511"/>
      <c r="AV10" s="511"/>
      <c r="AW10" s="511"/>
      <c r="AX10" s="511"/>
      <c r="AY10" s="511"/>
      <c r="AZ10" s="511"/>
      <c r="BA10" s="511"/>
      <c r="BB10" s="302" t="s">
        <v>325</v>
      </c>
      <c r="BC10" s="437"/>
      <c r="BD10" s="437"/>
      <c r="BE10" s="437"/>
      <c r="BF10" s="437"/>
      <c r="BG10" s="437"/>
      <c r="BH10" s="437"/>
      <c r="BI10" s="306"/>
      <c r="BJ10" s="511" t="s">
        <v>328</v>
      </c>
      <c r="BK10" s="511"/>
      <c r="BL10" s="511"/>
      <c r="BM10" s="511"/>
      <c r="BN10" s="511"/>
      <c r="BO10" s="511"/>
      <c r="BP10" s="511"/>
      <c r="BQ10" s="511"/>
      <c r="BR10" s="302"/>
      <c r="BS10" s="437"/>
      <c r="BT10" s="437"/>
      <c r="BU10" s="437"/>
      <c r="BV10" s="437"/>
      <c r="BW10" s="437"/>
      <c r="BX10" s="437"/>
      <c r="BY10" s="306"/>
      <c r="BZ10" s="511"/>
      <c r="CA10" s="511"/>
      <c r="CB10" s="511"/>
      <c r="CC10" s="511"/>
      <c r="CD10" s="511"/>
      <c r="CE10" s="511"/>
      <c r="CF10" s="511"/>
      <c r="CG10" s="511"/>
      <c r="CH10" s="302" t="s">
        <v>260</v>
      </c>
      <c r="CI10" s="437"/>
      <c r="CJ10" s="437"/>
      <c r="CK10" s="437"/>
      <c r="CL10" s="437"/>
      <c r="CM10" s="437"/>
      <c r="CN10" s="437"/>
      <c r="CO10" s="306"/>
      <c r="CP10" s="302" t="s">
        <v>314</v>
      </c>
      <c r="CQ10" s="437"/>
      <c r="CR10" s="437"/>
      <c r="CS10" s="437"/>
      <c r="CT10" s="437"/>
      <c r="CU10" s="437"/>
      <c r="CV10" s="437"/>
      <c r="CW10" s="306"/>
      <c r="CX10" s="511" t="s">
        <v>309</v>
      </c>
      <c r="CY10" s="511"/>
      <c r="CZ10" s="511"/>
      <c r="DA10" s="511"/>
      <c r="DB10" s="511"/>
      <c r="DC10" s="511"/>
      <c r="DD10" s="511"/>
      <c r="DE10" s="511"/>
      <c r="DF10" s="436" t="s">
        <v>133</v>
      </c>
      <c r="DG10" s="435"/>
      <c r="DH10" s="435"/>
      <c r="DI10" s="435"/>
      <c r="DJ10" s="435"/>
      <c r="DK10" s="435"/>
      <c r="DL10" s="435"/>
      <c r="DM10" s="435"/>
      <c r="DN10" s="435"/>
      <c r="DO10" s="435"/>
      <c r="DP10" s="435"/>
      <c r="DQ10" s="435"/>
      <c r="DR10" s="435"/>
      <c r="DS10" s="435"/>
      <c r="DT10" s="435"/>
      <c r="DU10" s="298"/>
      <c r="DV10" s="302"/>
      <c r="DW10" s="437"/>
      <c r="DX10" s="437"/>
      <c r="DY10" s="437"/>
      <c r="DZ10" s="437"/>
      <c r="EA10" s="437"/>
      <c r="EB10" s="437"/>
      <c r="EC10" s="306"/>
      <c r="ED10" s="511" t="s">
        <v>299</v>
      </c>
      <c r="EE10" s="511"/>
      <c r="EF10" s="511"/>
      <c r="EG10" s="511"/>
      <c r="EH10" s="511"/>
      <c r="EI10" s="511"/>
      <c r="EJ10" s="511"/>
      <c r="EK10" s="511"/>
      <c r="EL10" s="77"/>
    </row>
    <row r="11" spans="1:142" s="25" customFormat="1" ht="12.75" customHeight="1" x14ac:dyDescent="0.2">
      <c r="A11" s="511"/>
      <c r="B11" s="511"/>
      <c r="C11" s="511"/>
      <c r="D11" s="511"/>
      <c r="E11" s="511"/>
      <c r="F11" s="511"/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302"/>
      <c r="Z11" s="437"/>
      <c r="AA11" s="437"/>
      <c r="AB11" s="437"/>
      <c r="AC11" s="306"/>
      <c r="AD11" s="511"/>
      <c r="AE11" s="511"/>
      <c r="AF11" s="511"/>
      <c r="AG11" s="511"/>
      <c r="AH11" s="511"/>
      <c r="AI11" s="511"/>
      <c r="AJ11" s="511"/>
      <c r="AK11" s="511"/>
      <c r="AL11" s="302"/>
      <c r="AM11" s="437"/>
      <c r="AN11" s="437"/>
      <c r="AO11" s="437"/>
      <c r="AP11" s="437"/>
      <c r="AQ11" s="437"/>
      <c r="AR11" s="437"/>
      <c r="AS11" s="306"/>
      <c r="AT11" s="511" t="s">
        <v>323</v>
      </c>
      <c r="AU11" s="511"/>
      <c r="AV11" s="511"/>
      <c r="AW11" s="511"/>
      <c r="AX11" s="511"/>
      <c r="AY11" s="511"/>
      <c r="AZ11" s="511"/>
      <c r="BA11" s="511"/>
      <c r="BB11" s="302" t="s">
        <v>323</v>
      </c>
      <c r="BC11" s="437"/>
      <c r="BD11" s="437"/>
      <c r="BE11" s="437"/>
      <c r="BF11" s="437"/>
      <c r="BG11" s="437"/>
      <c r="BH11" s="437"/>
      <c r="BI11" s="306"/>
      <c r="BJ11" s="511" t="s">
        <v>329</v>
      </c>
      <c r="BK11" s="511"/>
      <c r="BL11" s="511"/>
      <c r="BM11" s="511"/>
      <c r="BN11" s="511"/>
      <c r="BO11" s="511"/>
      <c r="BP11" s="511"/>
      <c r="BQ11" s="511"/>
      <c r="BR11" s="302"/>
      <c r="BS11" s="437"/>
      <c r="BT11" s="437"/>
      <c r="BU11" s="437"/>
      <c r="BV11" s="437"/>
      <c r="BW11" s="437"/>
      <c r="BX11" s="437"/>
      <c r="BY11" s="306"/>
      <c r="BZ11" s="511"/>
      <c r="CA11" s="511"/>
      <c r="CB11" s="511"/>
      <c r="CC11" s="511"/>
      <c r="CD11" s="511"/>
      <c r="CE11" s="511"/>
      <c r="CF11" s="511"/>
      <c r="CG11" s="511"/>
      <c r="CH11" s="302" t="s">
        <v>318</v>
      </c>
      <c r="CI11" s="437"/>
      <c r="CJ11" s="437"/>
      <c r="CK11" s="437"/>
      <c r="CL11" s="437"/>
      <c r="CM11" s="437"/>
      <c r="CN11" s="437"/>
      <c r="CO11" s="306"/>
      <c r="CP11" s="302" t="s">
        <v>315</v>
      </c>
      <c r="CQ11" s="437"/>
      <c r="CR11" s="437"/>
      <c r="CS11" s="437"/>
      <c r="CT11" s="437"/>
      <c r="CU11" s="437"/>
      <c r="CV11" s="437"/>
      <c r="CW11" s="306"/>
      <c r="CX11" s="511" t="s">
        <v>310</v>
      </c>
      <c r="CY11" s="511"/>
      <c r="CZ11" s="511"/>
      <c r="DA11" s="511"/>
      <c r="DB11" s="511"/>
      <c r="DC11" s="511"/>
      <c r="DD11" s="511"/>
      <c r="DE11" s="511"/>
      <c r="DF11" s="302" t="s">
        <v>311</v>
      </c>
      <c r="DG11" s="437"/>
      <c r="DH11" s="437"/>
      <c r="DI11" s="437"/>
      <c r="DJ11" s="437"/>
      <c r="DK11" s="437"/>
      <c r="DL11" s="437"/>
      <c r="DM11" s="306"/>
      <c r="DN11" s="511" t="s">
        <v>303</v>
      </c>
      <c r="DO11" s="511"/>
      <c r="DP11" s="511"/>
      <c r="DQ11" s="511"/>
      <c r="DR11" s="511"/>
      <c r="DS11" s="511"/>
      <c r="DT11" s="511"/>
      <c r="DU11" s="511"/>
      <c r="DV11" s="302"/>
      <c r="DW11" s="437"/>
      <c r="DX11" s="437"/>
      <c r="DY11" s="437"/>
      <c r="DZ11" s="437"/>
      <c r="EA11" s="437"/>
      <c r="EB11" s="437"/>
      <c r="EC11" s="306"/>
      <c r="ED11" s="511" t="s">
        <v>300</v>
      </c>
      <c r="EE11" s="511"/>
      <c r="EF11" s="511"/>
      <c r="EG11" s="511"/>
      <c r="EH11" s="511"/>
      <c r="EI11" s="511"/>
      <c r="EJ11" s="511"/>
      <c r="EK11" s="511"/>
      <c r="EL11" s="77"/>
    </row>
    <row r="12" spans="1:142" s="25" customFormat="1" ht="12.75" customHeight="1" x14ac:dyDescent="0.2">
      <c r="A12" s="437"/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302"/>
      <c r="Z12" s="437"/>
      <c r="AA12" s="437"/>
      <c r="AB12" s="437"/>
      <c r="AC12" s="306"/>
      <c r="AD12" s="437"/>
      <c r="AE12" s="437"/>
      <c r="AF12" s="437"/>
      <c r="AG12" s="437"/>
      <c r="AH12" s="437"/>
      <c r="AI12" s="437"/>
      <c r="AJ12" s="437"/>
      <c r="AK12" s="437"/>
      <c r="AL12" s="302"/>
      <c r="AM12" s="437"/>
      <c r="AN12" s="437"/>
      <c r="AO12" s="437"/>
      <c r="AP12" s="437"/>
      <c r="AQ12" s="437"/>
      <c r="AR12" s="437"/>
      <c r="AS12" s="306"/>
      <c r="AT12" s="437" t="s">
        <v>324</v>
      </c>
      <c r="AU12" s="437"/>
      <c r="AV12" s="437"/>
      <c r="AW12" s="437"/>
      <c r="AX12" s="437"/>
      <c r="AY12" s="437"/>
      <c r="AZ12" s="437"/>
      <c r="BA12" s="437"/>
      <c r="BB12" s="302" t="s">
        <v>324</v>
      </c>
      <c r="BC12" s="437"/>
      <c r="BD12" s="437"/>
      <c r="BE12" s="437"/>
      <c r="BF12" s="437"/>
      <c r="BG12" s="437"/>
      <c r="BH12" s="437"/>
      <c r="BI12" s="306"/>
      <c r="BJ12" s="437"/>
      <c r="BK12" s="437"/>
      <c r="BL12" s="437"/>
      <c r="BM12" s="437"/>
      <c r="BN12" s="437"/>
      <c r="BO12" s="437"/>
      <c r="BP12" s="437"/>
      <c r="BQ12" s="437"/>
      <c r="BR12" s="302"/>
      <c r="BS12" s="437"/>
      <c r="BT12" s="437"/>
      <c r="BU12" s="437"/>
      <c r="BV12" s="437"/>
      <c r="BW12" s="437"/>
      <c r="BX12" s="437"/>
      <c r="BY12" s="306"/>
      <c r="BZ12" s="437"/>
      <c r="CA12" s="437"/>
      <c r="CB12" s="437"/>
      <c r="CC12" s="437"/>
      <c r="CD12" s="437"/>
      <c r="CE12" s="437"/>
      <c r="CF12" s="437"/>
      <c r="CG12" s="437"/>
      <c r="CH12" s="302"/>
      <c r="CI12" s="437"/>
      <c r="CJ12" s="437"/>
      <c r="CK12" s="437"/>
      <c r="CL12" s="437"/>
      <c r="CM12" s="437"/>
      <c r="CN12" s="437"/>
      <c r="CO12" s="306"/>
      <c r="CP12" s="302" t="s">
        <v>869</v>
      </c>
      <c r="CQ12" s="437"/>
      <c r="CR12" s="437"/>
      <c r="CS12" s="437"/>
      <c r="CT12" s="437"/>
      <c r="CU12" s="437"/>
      <c r="CV12" s="437"/>
      <c r="CW12" s="306"/>
      <c r="CX12" s="437"/>
      <c r="CY12" s="437"/>
      <c r="CZ12" s="437"/>
      <c r="DA12" s="437"/>
      <c r="DB12" s="437"/>
      <c r="DC12" s="437"/>
      <c r="DD12" s="437"/>
      <c r="DE12" s="437"/>
      <c r="DF12" s="302" t="s">
        <v>312</v>
      </c>
      <c r="DG12" s="437"/>
      <c r="DH12" s="437"/>
      <c r="DI12" s="437"/>
      <c r="DJ12" s="437"/>
      <c r="DK12" s="437"/>
      <c r="DL12" s="437"/>
      <c r="DM12" s="306"/>
      <c r="DN12" s="437" t="s">
        <v>304</v>
      </c>
      <c r="DO12" s="437"/>
      <c r="DP12" s="437"/>
      <c r="DQ12" s="437"/>
      <c r="DR12" s="437"/>
      <c r="DS12" s="437"/>
      <c r="DT12" s="437"/>
      <c r="DU12" s="437"/>
      <c r="DV12" s="302"/>
      <c r="DW12" s="437"/>
      <c r="DX12" s="437"/>
      <c r="DY12" s="437"/>
      <c r="DZ12" s="437"/>
      <c r="EA12" s="437"/>
      <c r="EB12" s="437"/>
      <c r="EC12" s="306"/>
      <c r="ED12" s="437" t="s">
        <v>301</v>
      </c>
      <c r="EE12" s="437"/>
      <c r="EF12" s="437"/>
      <c r="EG12" s="437"/>
      <c r="EH12" s="437"/>
      <c r="EI12" s="437"/>
      <c r="EJ12" s="437"/>
      <c r="EK12" s="437"/>
      <c r="EL12" s="77"/>
    </row>
    <row r="13" spans="1:142" s="25" customFormat="1" ht="12.75" customHeight="1" x14ac:dyDescent="0.2">
      <c r="A13" s="437"/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302"/>
      <c r="Z13" s="437"/>
      <c r="AA13" s="437"/>
      <c r="AB13" s="437"/>
      <c r="AC13" s="306"/>
      <c r="AD13" s="437"/>
      <c r="AE13" s="437"/>
      <c r="AF13" s="437"/>
      <c r="AG13" s="437"/>
      <c r="AH13" s="437"/>
      <c r="AI13" s="437"/>
      <c r="AJ13" s="437"/>
      <c r="AK13" s="437"/>
      <c r="AL13" s="302"/>
      <c r="AM13" s="437"/>
      <c r="AN13" s="437"/>
      <c r="AO13" s="437"/>
      <c r="AP13" s="437"/>
      <c r="AQ13" s="437"/>
      <c r="AR13" s="437"/>
      <c r="AS13" s="306"/>
      <c r="AT13" s="437"/>
      <c r="AU13" s="437"/>
      <c r="AV13" s="437"/>
      <c r="AW13" s="437"/>
      <c r="AX13" s="437"/>
      <c r="AY13" s="437"/>
      <c r="AZ13" s="437"/>
      <c r="BA13" s="437"/>
      <c r="BB13" s="302"/>
      <c r="BC13" s="437"/>
      <c r="BD13" s="437"/>
      <c r="BE13" s="437"/>
      <c r="BF13" s="437"/>
      <c r="BG13" s="437"/>
      <c r="BH13" s="437"/>
      <c r="BI13" s="306"/>
      <c r="BJ13" s="437"/>
      <c r="BK13" s="437"/>
      <c r="BL13" s="437"/>
      <c r="BM13" s="437"/>
      <c r="BN13" s="437"/>
      <c r="BO13" s="437"/>
      <c r="BP13" s="437"/>
      <c r="BQ13" s="437"/>
      <c r="BR13" s="302"/>
      <c r="BS13" s="437"/>
      <c r="BT13" s="437"/>
      <c r="BU13" s="437"/>
      <c r="BV13" s="437"/>
      <c r="BW13" s="437"/>
      <c r="BX13" s="437"/>
      <c r="BY13" s="306"/>
      <c r="BZ13" s="437"/>
      <c r="CA13" s="437"/>
      <c r="CB13" s="437"/>
      <c r="CC13" s="437"/>
      <c r="CD13" s="437"/>
      <c r="CE13" s="437"/>
      <c r="CF13" s="437"/>
      <c r="CG13" s="437"/>
      <c r="CH13" s="302"/>
      <c r="CI13" s="437"/>
      <c r="CJ13" s="437"/>
      <c r="CK13" s="437"/>
      <c r="CL13" s="437"/>
      <c r="CM13" s="437"/>
      <c r="CN13" s="437"/>
      <c r="CO13" s="306"/>
      <c r="CP13" s="302" t="s">
        <v>402</v>
      </c>
      <c r="CQ13" s="437"/>
      <c r="CR13" s="437"/>
      <c r="CS13" s="437"/>
      <c r="CT13" s="437"/>
      <c r="CU13" s="437"/>
      <c r="CV13" s="437"/>
      <c r="CW13" s="306"/>
      <c r="CX13" s="437"/>
      <c r="CY13" s="437"/>
      <c r="CZ13" s="437"/>
      <c r="DA13" s="437"/>
      <c r="DB13" s="437"/>
      <c r="DC13" s="437"/>
      <c r="DD13" s="437"/>
      <c r="DE13" s="437"/>
      <c r="DF13" s="302"/>
      <c r="DG13" s="437"/>
      <c r="DH13" s="437"/>
      <c r="DI13" s="437"/>
      <c r="DJ13" s="437"/>
      <c r="DK13" s="437"/>
      <c r="DL13" s="437"/>
      <c r="DM13" s="306"/>
      <c r="DN13" s="437" t="s">
        <v>305</v>
      </c>
      <c r="DO13" s="437"/>
      <c r="DP13" s="437"/>
      <c r="DQ13" s="437"/>
      <c r="DR13" s="437"/>
      <c r="DS13" s="437"/>
      <c r="DT13" s="437"/>
      <c r="DU13" s="437"/>
      <c r="DV13" s="302"/>
      <c r="DW13" s="437"/>
      <c r="DX13" s="437"/>
      <c r="DY13" s="437"/>
      <c r="DZ13" s="437"/>
      <c r="EA13" s="437"/>
      <c r="EB13" s="437"/>
      <c r="EC13" s="306"/>
      <c r="ED13" s="502" t="s">
        <v>302</v>
      </c>
      <c r="EE13" s="502"/>
      <c r="EF13" s="502"/>
      <c r="EG13" s="502"/>
      <c r="EH13" s="502"/>
      <c r="EI13" s="502"/>
      <c r="EJ13" s="502"/>
      <c r="EK13" s="502"/>
      <c r="EL13" s="77"/>
    </row>
    <row r="14" spans="1:142" s="25" customFormat="1" ht="12.75" customHeight="1" x14ac:dyDescent="0.2">
      <c r="A14" s="43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302"/>
      <c r="Z14" s="437"/>
      <c r="AA14" s="437"/>
      <c r="AB14" s="437"/>
      <c r="AC14" s="306"/>
      <c r="AD14" s="437"/>
      <c r="AE14" s="437"/>
      <c r="AF14" s="437"/>
      <c r="AG14" s="437"/>
      <c r="AH14" s="437"/>
      <c r="AI14" s="437"/>
      <c r="AJ14" s="437"/>
      <c r="AK14" s="437"/>
      <c r="AL14" s="302"/>
      <c r="AM14" s="437"/>
      <c r="AN14" s="437"/>
      <c r="AO14" s="437"/>
      <c r="AP14" s="437"/>
      <c r="AQ14" s="437"/>
      <c r="AR14" s="437"/>
      <c r="AS14" s="306"/>
      <c r="AT14" s="437"/>
      <c r="AU14" s="437"/>
      <c r="AV14" s="437"/>
      <c r="AW14" s="437"/>
      <c r="AX14" s="437"/>
      <c r="AY14" s="437"/>
      <c r="AZ14" s="437"/>
      <c r="BA14" s="437"/>
      <c r="BB14" s="302"/>
      <c r="BC14" s="437"/>
      <c r="BD14" s="437"/>
      <c r="BE14" s="437"/>
      <c r="BF14" s="437"/>
      <c r="BG14" s="437"/>
      <c r="BH14" s="437"/>
      <c r="BI14" s="306"/>
      <c r="BJ14" s="437"/>
      <c r="BK14" s="437"/>
      <c r="BL14" s="437"/>
      <c r="BM14" s="437"/>
      <c r="BN14" s="437"/>
      <c r="BO14" s="437"/>
      <c r="BP14" s="437"/>
      <c r="BQ14" s="437"/>
      <c r="BR14" s="302"/>
      <c r="BS14" s="437"/>
      <c r="BT14" s="437"/>
      <c r="BU14" s="437"/>
      <c r="BV14" s="437"/>
      <c r="BW14" s="437"/>
      <c r="BX14" s="437"/>
      <c r="BY14" s="306"/>
      <c r="BZ14" s="437"/>
      <c r="CA14" s="437"/>
      <c r="CB14" s="437"/>
      <c r="CC14" s="437"/>
      <c r="CD14" s="437"/>
      <c r="CE14" s="437"/>
      <c r="CF14" s="437"/>
      <c r="CG14" s="437"/>
      <c r="CH14" s="302"/>
      <c r="CI14" s="437"/>
      <c r="CJ14" s="437"/>
      <c r="CK14" s="437"/>
      <c r="CL14" s="437"/>
      <c r="CM14" s="437"/>
      <c r="CN14" s="437"/>
      <c r="CO14" s="306"/>
      <c r="CP14" s="302" t="s">
        <v>403</v>
      </c>
      <c r="CQ14" s="437"/>
      <c r="CR14" s="437"/>
      <c r="CS14" s="437"/>
      <c r="CT14" s="437"/>
      <c r="CU14" s="437"/>
      <c r="CV14" s="437"/>
      <c r="CW14" s="306"/>
      <c r="CX14" s="437"/>
      <c r="CY14" s="437"/>
      <c r="CZ14" s="437"/>
      <c r="DA14" s="437"/>
      <c r="DB14" s="437"/>
      <c r="DC14" s="437"/>
      <c r="DD14" s="437"/>
      <c r="DE14" s="437"/>
      <c r="DF14" s="302"/>
      <c r="DG14" s="437"/>
      <c r="DH14" s="437"/>
      <c r="DI14" s="437"/>
      <c r="DJ14" s="437"/>
      <c r="DK14" s="437"/>
      <c r="DL14" s="437"/>
      <c r="DM14" s="306"/>
      <c r="DN14" s="437" t="s">
        <v>306</v>
      </c>
      <c r="DO14" s="437"/>
      <c r="DP14" s="437"/>
      <c r="DQ14" s="437"/>
      <c r="DR14" s="437"/>
      <c r="DS14" s="437"/>
      <c r="DT14" s="437"/>
      <c r="DU14" s="437"/>
      <c r="DV14" s="302"/>
      <c r="DW14" s="437"/>
      <c r="DX14" s="437"/>
      <c r="DY14" s="437"/>
      <c r="DZ14" s="437"/>
      <c r="EA14" s="437"/>
      <c r="EB14" s="437"/>
      <c r="EC14" s="306"/>
      <c r="ED14" s="437"/>
      <c r="EE14" s="437"/>
      <c r="EF14" s="437"/>
      <c r="EG14" s="437"/>
      <c r="EH14" s="437"/>
      <c r="EI14" s="437"/>
      <c r="EJ14" s="437"/>
      <c r="EK14" s="437"/>
      <c r="EL14" s="77"/>
    </row>
    <row r="15" spans="1:142" s="25" customFormat="1" ht="12.75" customHeight="1" x14ac:dyDescent="0.2">
      <c r="A15" s="437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302"/>
      <c r="Z15" s="437"/>
      <c r="AA15" s="437"/>
      <c r="AB15" s="437"/>
      <c r="AC15" s="306"/>
      <c r="AD15" s="437"/>
      <c r="AE15" s="437"/>
      <c r="AF15" s="437"/>
      <c r="AG15" s="437"/>
      <c r="AH15" s="437"/>
      <c r="AI15" s="437"/>
      <c r="AJ15" s="437"/>
      <c r="AK15" s="437"/>
      <c r="AL15" s="302"/>
      <c r="AM15" s="437"/>
      <c r="AN15" s="437"/>
      <c r="AO15" s="437"/>
      <c r="AP15" s="437"/>
      <c r="AQ15" s="437"/>
      <c r="AR15" s="437"/>
      <c r="AS15" s="306"/>
      <c r="AT15" s="437"/>
      <c r="AU15" s="437"/>
      <c r="AV15" s="437"/>
      <c r="AW15" s="437"/>
      <c r="AX15" s="437"/>
      <c r="AY15" s="437"/>
      <c r="AZ15" s="437"/>
      <c r="BA15" s="437"/>
      <c r="BB15" s="302"/>
      <c r="BC15" s="437"/>
      <c r="BD15" s="437"/>
      <c r="BE15" s="437"/>
      <c r="BF15" s="437"/>
      <c r="BG15" s="437"/>
      <c r="BH15" s="437"/>
      <c r="BI15" s="306"/>
      <c r="BJ15" s="437"/>
      <c r="BK15" s="437"/>
      <c r="BL15" s="437"/>
      <c r="BM15" s="437"/>
      <c r="BN15" s="437"/>
      <c r="BO15" s="437"/>
      <c r="BP15" s="437"/>
      <c r="BQ15" s="437"/>
      <c r="BR15" s="302"/>
      <c r="BS15" s="437"/>
      <c r="BT15" s="437"/>
      <c r="BU15" s="437"/>
      <c r="BV15" s="437"/>
      <c r="BW15" s="437"/>
      <c r="BX15" s="437"/>
      <c r="BY15" s="306"/>
      <c r="BZ15" s="437"/>
      <c r="CA15" s="437"/>
      <c r="CB15" s="437"/>
      <c r="CC15" s="437"/>
      <c r="CD15" s="437"/>
      <c r="CE15" s="437"/>
      <c r="CF15" s="437"/>
      <c r="CG15" s="437"/>
      <c r="CH15" s="302"/>
      <c r="CI15" s="437"/>
      <c r="CJ15" s="437"/>
      <c r="CK15" s="437"/>
      <c r="CL15" s="437"/>
      <c r="CM15" s="437"/>
      <c r="CN15" s="437"/>
      <c r="CO15" s="306"/>
      <c r="CP15" s="302" t="s">
        <v>347</v>
      </c>
      <c r="CQ15" s="437"/>
      <c r="CR15" s="437"/>
      <c r="CS15" s="437"/>
      <c r="CT15" s="437"/>
      <c r="CU15" s="437"/>
      <c r="CV15" s="437"/>
      <c r="CW15" s="306"/>
      <c r="CX15" s="437"/>
      <c r="CY15" s="437"/>
      <c r="CZ15" s="437"/>
      <c r="DA15" s="437"/>
      <c r="DB15" s="437"/>
      <c r="DC15" s="437"/>
      <c r="DD15" s="437"/>
      <c r="DE15" s="437"/>
      <c r="DF15" s="302"/>
      <c r="DG15" s="437"/>
      <c r="DH15" s="437"/>
      <c r="DI15" s="437"/>
      <c r="DJ15" s="437"/>
      <c r="DK15" s="437"/>
      <c r="DL15" s="437"/>
      <c r="DM15" s="306"/>
      <c r="DN15" s="437" t="s">
        <v>307</v>
      </c>
      <c r="DO15" s="437"/>
      <c r="DP15" s="437"/>
      <c r="DQ15" s="437"/>
      <c r="DR15" s="437"/>
      <c r="DS15" s="437"/>
      <c r="DT15" s="437"/>
      <c r="DU15" s="437"/>
      <c r="DV15" s="302"/>
      <c r="DW15" s="437"/>
      <c r="DX15" s="437"/>
      <c r="DY15" s="437"/>
      <c r="DZ15" s="437"/>
      <c r="EA15" s="437"/>
      <c r="EB15" s="437"/>
      <c r="EC15" s="306"/>
      <c r="ED15" s="437"/>
      <c r="EE15" s="437"/>
      <c r="EF15" s="437"/>
      <c r="EG15" s="437"/>
      <c r="EH15" s="437"/>
      <c r="EI15" s="437"/>
      <c r="EJ15" s="437"/>
      <c r="EK15" s="437"/>
      <c r="EL15" s="77"/>
    </row>
    <row r="16" spans="1:142" s="25" customFormat="1" ht="12.75" customHeight="1" x14ac:dyDescent="0.2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305"/>
      <c r="Z16" s="246"/>
      <c r="AA16" s="246"/>
      <c r="AB16" s="246"/>
      <c r="AC16" s="303"/>
      <c r="AD16" s="246"/>
      <c r="AE16" s="246"/>
      <c r="AF16" s="246"/>
      <c r="AG16" s="246"/>
      <c r="AH16" s="246"/>
      <c r="AI16" s="246"/>
      <c r="AJ16" s="246"/>
      <c r="AK16" s="246"/>
      <c r="AL16" s="305"/>
      <c r="AM16" s="246"/>
      <c r="AN16" s="246"/>
      <c r="AO16" s="246"/>
      <c r="AP16" s="246"/>
      <c r="AQ16" s="246"/>
      <c r="AR16" s="246"/>
      <c r="AS16" s="303"/>
      <c r="AT16" s="246"/>
      <c r="AU16" s="246"/>
      <c r="AV16" s="246"/>
      <c r="AW16" s="246"/>
      <c r="AX16" s="246"/>
      <c r="AY16" s="246"/>
      <c r="AZ16" s="246"/>
      <c r="BA16" s="246"/>
      <c r="BB16" s="305"/>
      <c r="BC16" s="246"/>
      <c r="BD16" s="246"/>
      <c r="BE16" s="246"/>
      <c r="BF16" s="246"/>
      <c r="BG16" s="246"/>
      <c r="BH16" s="246"/>
      <c r="BI16" s="303"/>
      <c r="BJ16" s="246"/>
      <c r="BK16" s="246"/>
      <c r="BL16" s="246"/>
      <c r="BM16" s="246"/>
      <c r="BN16" s="246"/>
      <c r="BO16" s="246"/>
      <c r="BP16" s="246"/>
      <c r="BQ16" s="246"/>
      <c r="BR16" s="305"/>
      <c r="BS16" s="246"/>
      <c r="BT16" s="246"/>
      <c r="BU16" s="246"/>
      <c r="BV16" s="246"/>
      <c r="BW16" s="246"/>
      <c r="BX16" s="246"/>
      <c r="BY16" s="303"/>
      <c r="BZ16" s="246"/>
      <c r="CA16" s="246"/>
      <c r="CB16" s="246"/>
      <c r="CC16" s="246"/>
      <c r="CD16" s="246"/>
      <c r="CE16" s="246"/>
      <c r="CF16" s="246"/>
      <c r="CG16" s="246"/>
      <c r="CH16" s="305"/>
      <c r="CI16" s="246"/>
      <c r="CJ16" s="246"/>
      <c r="CK16" s="246"/>
      <c r="CL16" s="246"/>
      <c r="CM16" s="246"/>
      <c r="CN16" s="246"/>
      <c r="CO16" s="303"/>
      <c r="CP16" s="305"/>
      <c r="CQ16" s="246"/>
      <c r="CR16" s="246"/>
      <c r="CS16" s="246"/>
      <c r="CT16" s="246"/>
      <c r="CU16" s="246"/>
      <c r="CV16" s="246"/>
      <c r="CW16" s="303"/>
      <c r="CX16" s="246"/>
      <c r="CY16" s="246"/>
      <c r="CZ16" s="246"/>
      <c r="DA16" s="246"/>
      <c r="DB16" s="246"/>
      <c r="DC16" s="246"/>
      <c r="DD16" s="246"/>
      <c r="DE16" s="246"/>
      <c r="DF16" s="305"/>
      <c r="DG16" s="246"/>
      <c r="DH16" s="246"/>
      <c r="DI16" s="246"/>
      <c r="DJ16" s="246"/>
      <c r="DK16" s="246"/>
      <c r="DL16" s="246"/>
      <c r="DM16" s="303"/>
      <c r="DN16" s="246" t="s">
        <v>308</v>
      </c>
      <c r="DO16" s="246"/>
      <c r="DP16" s="246"/>
      <c r="DQ16" s="246"/>
      <c r="DR16" s="246"/>
      <c r="DS16" s="246"/>
      <c r="DT16" s="246"/>
      <c r="DU16" s="246"/>
      <c r="DV16" s="305"/>
      <c r="DW16" s="246"/>
      <c r="DX16" s="246"/>
      <c r="DY16" s="246"/>
      <c r="DZ16" s="246"/>
      <c r="EA16" s="246"/>
      <c r="EB16" s="246"/>
      <c r="EC16" s="303"/>
      <c r="ED16" s="246"/>
      <c r="EE16" s="246"/>
      <c r="EF16" s="246"/>
      <c r="EG16" s="246"/>
      <c r="EH16" s="246"/>
      <c r="EI16" s="246"/>
      <c r="EJ16" s="246"/>
      <c r="EK16" s="246"/>
      <c r="EL16" s="77"/>
    </row>
    <row r="17" spans="1:142" s="25" customFormat="1" ht="13.5" thickBot="1" x14ac:dyDescent="0.25">
      <c r="A17" s="298">
        <v>1</v>
      </c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88">
        <v>2</v>
      </c>
      <c r="Z17" s="288"/>
      <c r="AA17" s="288"/>
      <c r="AB17" s="288"/>
      <c r="AC17" s="288"/>
      <c r="AD17" s="288">
        <v>3</v>
      </c>
      <c r="AE17" s="288"/>
      <c r="AF17" s="288"/>
      <c r="AG17" s="288"/>
      <c r="AH17" s="288"/>
      <c r="AI17" s="288"/>
      <c r="AJ17" s="288"/>
      <c r="AK17" s="288"/>
      <c r="AL17" s="288">
        <v>4</v>
      </c>
      <c r="AM17" s="288"/>
      <c r="AN17" s="288"/>
      <c r="AO17" s="288"/>
      <c r="AP17" s="288"/>
      <c r="AQ17" s="288"/>
      <c r="AR17" s="288"/>
      <c r="AS17" s="288"/>
      <c r="AT17" s="288">
        <v>5</v>
      </c>
      <c r="AU17" s="288"/>
      <c r="AV17" s="288"/>
      <c r="AW17" s="288"/>
      <c r="AX17" s="288"/>
      <c r="AY17" s="288"/>
      <c r="AZ17" s="288"/>
      <c r="BA17" s="288"/>
      <c r="BB17" s="288">
        <v>6</v>
      </c>
      <c r="BC17" s="288"/>
      <c r="BD17" s="288"/>
      <c r="BE17" s="288"/>
      <c r="BF17" s="288"/>
      <c r="BG17" s="288"/>
      <c r="BH17" s="288"/>
      <c r="BI17" s="288"/>
      <c r="BJ17" s="288">
        <v>7</v>
      </c>
      <c r="BK17" s="288"/>
      <c r="BL17" s="288"/>
      <c r="BM17" s="288"/>
      <c r="BN17" s="288"/>
      <c r="BO17" s="288"/>
      <c r="BP17" s="288"/>
      <c r="BQ17" s="288"/>
      <c r="BR17" s="288">
        <v>8</v>
      </c>
      <c r="BS17" s="288"/>
      <c r="BT17" s="288"/>
      <c r="BU17" s="288"/>
      <c r="BV17" s="288"/>
      <c r="BW17" s="288"/>
      <c r="BX17" s="288"/>
      <c r="BY17" s="288"/>
      <c r="BZ17" s="288">
        <v>9</v>
      </c>
      <c r="CA17" s="288"/>
      <c r="CB17" s="288"/>
      <c r="CC17" s="288"/>
      <c r="CD17" s="288"/>
      <c r="CE17" s="288"/>
      <c r="CF17" s="288"/>
      <c r="CG17" s="288"/>
      <c r="CH17" s="288">
        <v>10</v>
      </c>
      <c r="CI17" s="288"/>
      <c r="CJ17" s="288"/>
      <c r="CK17" s="288"/>
      <c r="CL17" s="288"/>
      <c r="CM17" s="288"/>
      <c r="CN17" s="288"/>
      <c r="CO17" s="288"/>
      <c r="CP17" s="288">
        <v>11</v>
      </c>
      <c r="CQ17" s="288"/>
      <c r="CR17" s="288"/>
      <c r="CS17" s="288"/>
      <c r="CT17" s="288"/>
      <c r="CU17" s="288"/>
      <c r="CV17" s="288"/>
      <c r="CW17" s="288"/>
      <c r="CX17" s="288">
        <v>12</v>
      </c>
      <c r="CY17" s="288"/>
      <c r="CZ17" s="288"/>
      <c r="DA17" s="288"/>
      <c r="DB17" s="288"/>
      <c r="DC17" s="288"/>
      <c r="DD17" s="288"/>
      <c r="DE17" s="288"/>
      <c r="DF17" s="288">
        <v>13</v>
      </c>
      <c r="DG17" s="288"/>
      <c r="DH17" s="288"/>
      <c r="DI17" s="288"/>
      <c r="DJ17" s="288"/>
      <c r="DK17" s="288"/>
      <c r="DL17" s="288"/>
      <c r="DM17" s="288"/>
      <c r="DN17" s="288">
        <v>14</v>
      </c>
      <c r="DO17" s="288"/>
      <c r="DP17" s="288"/>
      <c r="DQ17" s="288"/>
      <c r="DR17" s="288"/>
      <c r="DS17" s="288"/>
      <c r="DT17" s="288"/>
      <c r="DU17" s="288"/>
      <c r="DV17" s="288">
        <v>15</v>
      </c>
      <c r="DW17" s="288"/>
      <c r="DX17" s="288"/>
      <c r="DY17" s="288"/>
      <c r="DZ17" s="288"/>
      <c r="EA17" s="288"/>
      <c r="EB17" s="288"/>
      <c r="EC17" s="288"/>
      <c r="ED17" s="288">
        <v>16</v>
      </c>
      <c r="EE17" s="288"/>
      <c r="EF17" s="288"/>
      <c r="EG17" s="288"/>
      <c r="EH17" s="288"/>
      <c r="EI17" s="288"/>
      <c r="EJ17" s="288"/>
      <c r="EK17" s="289"/>
      <c r="EL17" s="77"/>
    </row>
    <row r="18" spans="1:142" s="25" customFormat="1" ht="15" customHeight="1" x14ac:dyDescent="0.2">
      <c r="A18" s="548" t="s">
        <v>1548</v>
      </c>
      <c r="B18" s="548"/>
      <c r="C18" s="548"/>
      <c r="D18" s="548"/>
      <c r="E18" s="548"/>
      <c r="F18" s="548"/>
      <c r="G18" s="548"/>
      <c r="H18" s="548"/>
      <c r="I18" s="548"/>
      <c r="J18" s="548"/>
      <c r="K18" s="548"/>
      <c r="L18" s="548"/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9" t="s">
        <v>40</v>
      </c>
      <c r="Z18" s="550"/>
      <c r="AA18" s="550"/>
      <c r="AB18" s="550"/>
      <c r="AC18" s="550"/>
      <c r="AD18" s="551">
        <f>AL18+BJ18+BR18</f>
        <v>18508017.370000001</v>
      </c>
      <c r="AE18" s="551"/>
      <c r="AF18" s="551"/>
      <c r="AG18" s="551"/>
      <c r="AH18" s="551"/>
      <c r="AI18" s="551"/>
      <c r="AJ18" s="551"/>
      <c r="AK18" s="551"/>
      <c r="AL18" s="551">
        <f>AT18</f>
        <v>18508017.370000001</v>
      </c>
      <c r="AM18" s="551"/>
      <c r="AN18" s="551"/>
      <c r="AO18" s="551"/>
      <c r="AP18" s="551"/>
      <c r="AQ18" s="551"/>
      <c r="AR18" s="551"/>
      <c r="AS18" s="551"/>
      <c r="AT18" s="551">
        <v>18508017.370000001</v>
      </c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1"/>
      <c r="BF18" s="551"/>
      <c r="BG18" s="551"/>
      <c r="BH18" s="551"/>
      <c r="BI18" s="551"/>
      <c r="BJ18" s="551">
        <v>0</v>
      </c>
      <c r="BK18" s="551"/>
      <c r="BL18" s="551"/>
      <c r="BM18" s="551"/>
      <c r="BN18" s="551"/>
      <c r="BO18" s="551"/>
      <c r="BP18" s="551"/>
      <c r="BQ18" s="551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09"/>
      <c r="CD18" s="409"/>
      <c r="CE18" s="409"/>
      <c r="CF18" s="409"/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09"/>
      <c r="CR18" s="409"/>
      <c r="CS18" s="409"/>
      <c r="CT18" s="409"/>
      <c r="CU18" s="409"/>
      <c r="CV18" s="409"/>
      <c r="CW18" s="409"/>
      <c r="CX18" s="409"/>
      <c r="CY18" s="409"/>
      <c r="CZ18" s="409"/>
      <c r="DA18" s="409"/>
      <c r="DB18" s="409"/>
      <c r="DC18" s="409"/>
      <c r="DD18" s="409"/>
      <c r="DE18" s="409"/>
      <c r="DF18" s="409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  <c r="EE18" s="409"/>
      <c r="EF18" s="409"/>
      <c r="EG18" s="409"/>
      <c r="EH18" s="409"/>
      <c r="EI18" s="409"/>
      <c r="EJ18" s="409"/>
      <c r="EK18" s="410"/>
    </row>
    <row r="19" spans="1:142" s="25" customFormat="1" ht="17.25" customHeight="1" x14ac:dyDescent="0.2">
      <c r="A19" s="554" t="s">
        <v>275</v>
      </c>
      <c r="B19" s="554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5"/>
      <c r="Y19" s="556" t="s">
        <v>278</v>
      </c>
      <c r="Z19" s="557"/>
      <c r="AA19" s="557"/>
      <c r="AB19" s="557"/>
      <c r="AC19" s="557"/>
      <c r="AD19" s="553">
        <f>AL19+BJ19+BR19</f>
        <v>3466783.0000000009</v>
      </c>
      <c r="AE19" s="553"/>
      <c r="AF19" s="553"/>
      <c r="AG19" s="553"/>
      <c r="AH19" s="553"/>
      <c r="AI19" s="553"/>
      <c r="AJ19" s="553"/>
      <c r="AK19" s="553"/>
      <c r="AL19" s="553">
        <f>AT19</f>
        <v>3466783.0000000009</v>
      </c>
      <c r="AM19" s="553"/>
      <c r="AN19" s="553"/>
      <c r="AO19" s="553"/>
      <c r="AP19" s="553"/>
      <c r="AQ19" s="553"/>
      <c r="AR19" s="553"/>
      <c r="AS19" s="553"/>
      <c r="AT19" s="553">
        <v>3466783.0000000009</v>
      </c>
      <c r="AU19" s="553"/>
      <c r="AV19" s="553"/>
      <c r="AW19" s="553"/>
      <c r="AX19" s="553"/>
      <c r="AY19" s="553"/>
      <c r="AZ19" s="553"/>
      <c r="BA19" s="553"/>
      <c r="BB19" s="553"/>
      <c r="BC19" s="553"/>
      <c r="BD19" s="553"/>
      <c r="BE19" s="553"/>
      <c r="BF19" s="553"/>
      <c r="BG19" s="553"/>
      <c r="BH19" s="553"/>
      <c r="BI19" s="553"/>
      <c r="BJ19" s="553"/>
      <c r="BK19" s="553"/>
      <c r="BL19" s="553"/>
      <c r="BM19" s="553"/>
      <c r="BN19" s="553"/>
      <c r="BO19" s="553"/>
      <c r="BP19" s="553"/>
      <c r="BQ19" s="553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2" s="25" customFormat="1" ht="12.75" customHeight="1" x14ac:dyDescent="0.2">
      <c r="A20" s="552" t="s">
        <v>1540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6"/>
      <c r="Z20" s="557"/>
      <c r="AA20" s="557"/>
      <c r="AB20" s="557"/>
      <c r="AC20" s="557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2" s="25" customFormat="1" ht="15" customHeight="1" x14ac:dyDescent="0.2">
      <c r="A21" s="562" t="s">
        <v>1541</v>
      </c>
      <c r="B21" s="562"/>
      <c r="C21" s="562"/>
      <c r="D21" s="562"/>
      <c r="E21" s="562"/>
      <c r="F21" s="562"/>
      <c r="G21" s="562"/>
      <c r="H21" s="562"/>
      <c r="I21" s="562"/>
      <c r="J21" s="562"/>
      <c r="K21" s="562"/>
      <c r="L21" s="562"/>
      <c r="M21" s="562"/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62"/>
      <c r="Y21" s="556" t="s">
        <v>573</v>
      </c>
      <c r="Z21" s="557"/>
      <c r="AA21" s="557"/>
      <c r="AB21" s="557"/>
      <c r="AC21" s="557"/>
      <c r="AD21" s="553">
        <f>AL21+BJ21+BR21</f>
        <v>15041234.369999999</v>
      </c>
      <c r="AE21" s="553"/>
      <c r="AF21" s="553"/>
      <c r="AG21" s="553"/>
      <c r="AH21" s="553"/>
      <c r="AI21" s="553"/>
      <c r="AJ21" s="553"/>
      <c r="AK21" s="553"/>
      <c r="AL21" s="553">
        <f>AT21</f>
        <v>15041234.369999999</v>
      </c>
      <c r="AM21" s="553"/>
      <c r="AN21" s="553"/>
      <c r="AO21" s="553"/>
      <c r="AP21" s="553"/>
      <c r="AQ21" s="553"/>
      <c r="AR21" s="553"/>
      <c r="AS21" s="553"/>
      <c r="AT21" s="553">
        <v>15041234.369999999</v>
      </c>
      <c r="AU21" s="553"/>
      <c r="AV21" s="553"/>
      <c r="AW21" s="553"/>
      <c r="AX21" s="553"/>
      <c r="AY21" s="553"/>
      <c r="AZ21" s="553"/>
      <c r="BA21" s="553"/>
      <c r="BB21" s="553"/>
      <c r="BC21" s="553"/>
      <c r="BD21" s="553"/>
      <c r="BE21" s="553"/>
      <c r="BF21" s="553"/>
      <c r="BG21" s="553"/>
      <c r="BH21" s="553"/>
      <c r="BI21" s="553"/>
      <c r="BJ21" s="553"/>
      <c r="BK21" s="553"/>
      <c r="BL21" s="553"/>
      <c r="BM21" s="553"/>
      <c r="BN21" s="553"/>
      <c r="BO21" s="553"/>
      <c r="BP21" s="553"/>
      <c r="BQ21" s="553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2" s="25" customFormat="1" x14ac:dyDescent="0.2">
      <c r="A22" s="558" t="s">
        <v>1549</v>
      </c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9" t="s">
        <v>41</v>
      </c>
      <c r="Z22" s="560"/>
      <c r="AA22" s="560"/>
      <c r="AB22" s="560"/>
      <c r="AC22" s="560"/>
      <c r="AD22" s="561">
        <f>AL22+BJ22+BR22</f>
        <v>3022900.59</v>
      </c>
      <c r="AE22" s="561"/>
      <c r="AF22" s="561"/>
      <c r="AG22" s="561"/>
      <c r="AH22" s="561"/>
      <c r="AI22" s="561"/>
      <c r="AJ22" s="561"/>
      <c r="AK22" s="561"/>
      <c r="AL22" s="561">
        <f>AT22</f>
        <v>3022900.59</v>
      </c>
      <c r="AM22" s="561"/>
      <c r="AN22" s="561"/>
      <c r="AO22" s="561"/>
      <c r="AP22" s="561"/>
      <c r="AQ22" s="561"/>
      <c r="AR22" s="561"/>
      <c r="AS22" s="561"/>
      <c r="AT22" s="561">
        <v>3022900.59</v>
      </c>
      <c r="AU22" s="561"/>
      <c r="AV22" s="561"/>
      <c r="AW22" s="561"/>
      <c r="AX22" s="561"/>
      <c r="AY22" s="561"/>
      <c r="AZ22" s="561"/>
      <c r="BA22" s="561"/>
      <c r="BB22" s="561"/>
      <c r="BC22" s="561"/>
      <c r="BD22" s="561"/>
      <c r="BE22" s="561"/>
      <c r="BF22" s="561"/>
      <c r="BG22" s="561"/>
      <c r="BH22" s="561"/>
      <c r="BI22" s="561"/>
      <c r="BJ22" s="561"/>
      <c r="BK22" s="561"/>
      <c r="BL22" s="561"/>
      <c r="BM22" s="561"/>
      <c r="BN22" s="561"/>
      <c r="BO22" s="561"/>
      <c r="BP22" s="561"/>
      <c r="BQ22" s="561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2" s="25" customFormat="1" ht="12.75" customHeight="1" x14ac:dyDescent="0.2">
      <c r="A23" s="563" t="s">
        <v>275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S23" s="563"/>
      <c r="T23" s="563"/>
      <c r="U23" s="563"/>
      <c r="V23" s="563"/>
      <c r="W23" s="563"/>
      <c r="X23" s="563"/>
      <c r="Y23" s="556" t="s">
        <v>277</v>
      </c>
      <c r="Z23" s="557"/>
      <c r="AA23" s="557"/>
      <c r="AB23" s="557"/>
      <c r="AC23" s="557"/>
      <c r="AD23" s="553">
        <f>AL23+BJ23+BR23</f>
        <v>0</v>
      </c>
      <c r="AE23" s="553"/>
      <c r="AF23" s="553"/>
      <c r="AG23" s="553"/>
      <c r="AH23" s="553"/>
      <c r="AI23" s="553"/>
      <c r="AJ23" s="553"/>
      <c r="AK23" s="553"/>
      <c r="AL23" s="553">
        <f>AT23</f>
        <v>0</v>
      </c>
      <c r="AM23" s="553"/>
      <c r="AN23" s="553"/>
      <c r="AO23" s="553"/>
      <c r="AP23" s="553"/>
      <c r="AQ23" s="553"/>
      <c r="AR23" s="553"/>
      <c r="AS23" s="553"/>
      <c r="AT23" s="553">
        <v>0</v>
      </c>
      <c r="AU23" s="553"/>
      <c r="AV23" s="553"/>
      <c r="AW23" s="553"/>
      <c r="AX23" s="553"/>
      <c r="AY23" s="553"/>
      <c r="AZ23" s="553"/>
      <c r="BA23" s="553"/>
      <c r="BB23" s="553"/>
      <c r="BC23" s="553"/>
      <c r="BD23" s="553"/>
      <c r="BE23" s="553"/>
      <c r="BF23" s="553"/>
      <c r="BG23" s="553"/>
      <c r="BH23" s="553"/>
      <c r="BI23" s="553"/>
      <c r="BJ23" s="553"/>
      <c r="BK23" s="553"/>
      <c r="BL23" s="553"/>
      <c r="BM23" s="553"/>
      <c r="BN23" s="553"/>
      <c r="BO23" s="553"/>
      <c r="BP23" s="553"/>
      <c r="BQ23" s="553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25" customFormat="1" ht="18" customHeight="1" x14ac:dyDescent="0.2">
      <c r="A24" s="562" t="s">
        <v>1550</v>
      </c>
      <c r="B24" s="562"/>
      <c r="C24" s="562"/>
      <c r="D24" s="562"/>
      <c r="E24" s="562"/>
      <c r="F24" s="562"/>
      <c r="G24" s="562"/>
      <c r="H24" s="562"/>
      <c r="I24" s="562"/>
      <c r="J24" s="562"/>
      <c r="K24" s="562"/>
      <c r="L24" s="562"/>
      <c r="M24" s="562"/>
      <c r="N24" s="562"/>
      <c r="O24" s="562"/>
      <c r="P24" s="562"/>
      <c r="Q24" s="562"/>
      <c r="R24" s="562"/>
      <c r="S24" s="562"/>
      <c r="T24" s="562"/>
      <c r="U24" s="562"/>
      <c r="V24" s="562"/>
      <c r="W24" s="562"/>
      <c r="X24" s="562"/>
      <c r="Y24" s="556"/>
      <c r="Z24" s="557"/>
      <c r="AA24" s="557"/>
      <c r="AB24" s="557"/>
      <c r="AC24" s="557"/>
      <c r="AD24" s="553"/>
      <c r="AE24" s="553"/>
      <c r="AF24" s="553"/>
      <c r="AG24" s="553"/>
      <c r="AH24" s="553"/>
      <c r="AI24" s="553"/>
      <c r="AJ24" s="553"/>
      <c r="AK24" s="553"/>
      <c r="AL24" s="553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25" customFormat="1" ht="15" customHeight="1" x14ac:dyDescent="0.2">
      <c r="A25" s="562" t="s">
        <v>1544</v>
      </c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  <c r="O25" s="562"/>
      <c r="P25" s="562"/>
      <c r="Q25" s="562"/>
      <c r="R25" s="562"/>
      <c r="S25" s="562"/>
      <c r="T25" s="562"/>
      <c r="U25" s="562"/>
      <c r="V25" s="562"/>
      <c r="W25" s="562"/>
      <c r="X25" s="562"/>
      <c r="Y25" s="556" t="s">
        <v>575</v>
      </c>
      <c r="Z25" s="557"/>
      <c r="AA25" s="557"/>
      <c r="AB25" s="557"/>
      <c r="AC25" s="557"/>
      <c r="AD25" s="553">
        <f>AL25+BJ25+BR25</f>
        <v>692613.88</v>
      </c>
      <c r="AE25" s="553"/>
      <c r="AF25" s="553"/>
      <c r="AG25" s="553"/>
      <c r="AH25" s="553"/>
      <c r="AI25" s="553"/>
      <c r="AJ25" s="553"/>
      <c r="AK25" s="553"/>
      <c r="AL25" s="553">
        <f>AT25</f>
        <v>692613.88</v>
      </c>
      <c r="AM25" s="553"/>
      <c r="AN25" s="553"/>
      <c r="AO25" s="553"/>
      <c r="AP25" s="553"/>
      <c r="AQ25" s="553"/>
      <c r="AR25" s="553"/>
      <c r="AS25" s="553"/>
      <c r="AT25" s="553">
        <v>692613.88</v>
      </c>
      <c r="AU25" s="553"/>
      <c r="AV25" s="553"/>
      <c r="AW25" s="553"/>
      <c r="AX25" s="553"/>
      <c r="AY25" s="553"/>
      <c r="AZ25" s="553"/>
      <c r="BA25" s="553"/>
      <c r="BB25" s="553"/>
      <c r="BC25" s="553"/>
      <c r="BD25" s="553"/>
      <c r="BE25" s="553"/>
      <c r="BF25" s="553"/>
      <c r="BG25" s="553"/>
      <c r="BH25" s="553"/>
      <c r="BI25" s="553"/>
      <c r="BJ25" s="553"/>
      <c r="BK25" s="553"/>
      <c r="BL25" s="553"/>
      <c r="BM25" s="553"/>
      <c r="BN25" s="553"/>
      <c r="BO25" s="553"/>
      <c r="BP25" s="553"/>
      <c r="BQ25" s="553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25" customFormat="1" ht="12.75" customHeight="1" x14ac:dyDescent="0.2">
      <c r="A26" s="564" t="s">
        <v>276</v>
      </c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59" t="s">
        <v>168</v>
      </c>
      <c r="Z26" s="560"/>
      <c r="AA26" s="560"/>
      <c r="AB26" s="560"/>
      <c r="AC26" s="560"/>
      <c r="AD26" s="561">
        <f>AL26+BJ26+BR26</f>
        <v>16680119.700000001</v>
      </c>
      <c r="AE26" s="561"/>
      <c r="AF26" s="561"/>
      <c r="AG26" s="561"/>
      <c r="AH26" s="561"/>
      <c r="AI26" s="561"/>
      <c r="AJ26" s="561"/>
      <c r="AK26" s="561"/>
      <c r="AL26" s="561">
        <f>AT26</f>
        <v>16680119.700000001</v>
      </c>
      <c r="AM26" s="561"/>
      <c r="AN26" s="561"/>
      <c r="AO26" s="561"/>
      <c r="AP26" s="561"/>
      <c r="AQ26" s="561"/>
      <c r="AR26" s="561"/>
      <c r="AS26" s="561"/>
      <c r="AT26" s="561">
        <v>16680119.700000001</v>
      </c>
      <c r="AU26" s="561"/>
      <c r="AV26" s="561"/>
      <c r="AW26" s="561"/>
      <c r="AX26" s="561"/>
      <c r="AY26" s="561"/>
      <c r="AZ26" s="561"/>
      <c r="BA26" s="561"/>
      <c r="BB26" s="561"/>
      <c r="BC26" s="561"/>
      <c r="BD26" s="561"/>
      <c r="BE26" s="561"/>
      <c r="BF26" s="561"/>
      <c r="BG26" s="561"/>
      <c r="BH26" s="561"/>
      <c r="BI26" s="561"/>
      <c r="BJ26" s="561"/>
      <c r="BK26" s="561"/>
      <c r="BL26" s="561"/>
      <c r="BM26" s="561"/>
      <c r="BN26" s="561"/>
      <c r="BO26" s="561"/>
      <c r="BP26" s="561"/>
      <c r="BQ26" s="561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9"/>
    </row>
    <row r="27" spans="1:142" s="25" customFormat="1" ht="12.75" customHeight="1" x14ac:dyDescent="0.2">
      <c r="A27" s="558" t="s">
        <v>1551</v>
      </c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8"/>
      <c r="Y27" s="559"/>
      <c r="Z27" s="560"/>
      <c r="AA27" s="560"/>
      <c r="AB27" s="560"/>
      <c r="AC27" s="560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561"/>
      <c r="BC27" s="561"/>
      <c r="BD27" s="561"/>
      <c r="BE27" s="561"/>
      <c r="BF27" s="561"/>
      <c r="BG27" s="561"/>
      <c r="BH27" s="561"/>
      <c r="BI27" s="561"/>
      <c r="BJ27" s="561"/>
      <c r="BK27" s="561"/>
      <c r="BL27" s="561"/>
      <c r="BM27" s="561"/>
      <c r="BN27" s="561"/>
      <c r="BO27" s="561"/>
      <c r="BP27" s="561"/>
      <c r="BQ27" s="561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8"/>
      <c r="DY27" s="438"/>
      <c r="DZ27" s="438"/>
      <c r="EA27" s="438"/>
      <c r="EB27" s="438"/>
      <c r="EC27" s="438"/>
      <c r="ED27" s="438"/>
      <c r="EE27" s="438"/>
      <c r="EF27" s="438"/>
      <c r="EG27" s="438"/>
      <c r="EH27" s="438"/>
      <c r="EI27" s="438"/>
      <c r="EJ27" s="438"/>
      <c r="EK27" s="439"/>
    </row>
    <row r="28" spans="1:142" s="25" customFormat="1" ht="12.75" customHeight="1" x14ac:dyDescent="0.2">
      <c r="A28" s="554" t="s">
        <v>275</v>
      </c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5"/>
      <c r="Y28" s="556" t="s">
        <v>167</v>
      </c>
      <c r="Z28" s="557"/>
      <c r="AA28" s="557"/>
      <c r="AB28" s="557"/>
      <c r="AC28" s="557"/>
      <c r="AD28" s="553">
        <f>AL28+BJ28+BR28</f>
        <v>2398608.2200000002</v>
      </c>
      <c r="AE28" s="553"/>
      <c r="AF28" s="553"/>
      <c r="AG28" s="553"/>
      <c r="AH28" s="553"/>
      <c r="AI28" s="553"/>
      <c r="AJ28" s="553"/>
      <c r="AK28" s="553"/>
      <c r="AL28" s="553">
        <f>AT28</f>
        <v>2398608.2200000002</v>
      </c>
      <c r="AM28" s="553"/>
      <c r="AN28" s="553"/>
      <c r="AO28" s="553"/>
      <c r="AP28" s="553"/>
      <c r="AQ28" s="553"/>
      <c r="AR28" s="553"/>
      <c r="AS28" s="553"/>
      <c r="AT28" s="553">
        <v>2398608.2200000002</v>
      </c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25" customFormat="1" ht="12.75" customHeight="1" x14ac:dyDescent="0.2">
      <c r="A29" s="552" t="s">
        <v>1546</v>
      </c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6"/>
      <c r="Z29" s="557"/>
      <c r="AA29" s="557"/>
      <c r="AB29" s="557"/>
      <c r="AC29" s="557"/>
      <c r="AD29" s="553"/>
      <c r="AE29" s="553"/>
      <c r="AF29" s="553"/>
      <c r="AG29" s="553"/>
      <c r="AH29" s="553"/>
      <c r="AI29" s="553"/>
      <c r="AJ29" s="553"/>
      <c r="AK29" s="553"/>
      <c r="AL29" s="553"/>
      <c r="AM29" s="553"/>
      <c r="AN29" s="553"/>
      <c r="AO29" s="553"/>
      <c r="AP29" s="553"/>
      <c r="AQ29" s="553"/>
      <c r="AR29" s="553"/>
      <c r="AS29" s="553"/>
      <c r="AT29" s="553"/>
      <c r="AU29" s="553"/>
      <c r="AV29" s="553"/>
      <c r="AW29" s="553"/>
      <c r="AX29" s="553"/>
      <c r="AY29" s="553"/>
      <c r="AZ29" s="553"/>
      <c r="BA29" s="553"/>
      <c r="BB29" s="553"/>
      <c r="BC29" s="553"/>
      <c r="BD29" s="553"/>
      <c r="BE29" s="553"/>
      <c r="BF29" s="553"/>
      <c r="BG29" s="553"/>
      <c r="BH29" s="553"/>
      <c r="BI29" s="553"/>
      <c r="BJ29" s="553"/>
      <c r="BK29" s="553"/>
      <c r="BL29" s="553"/>
      <c r="BM29" s="553"/>
      <c r="BN29" s="553"/>
      <c r="BO29" s="553"/>
      <c r="BP29" s="553"/>
      <c r="BQ29" s="553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25" customFormat="1" ht="15" customHeight="1" x14ac:dyDescent="0.2">
      <c r="A30" s="552" t="s">
        <v>1547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6" t="s">
        <v>166</v>
      </c>
      <c r="Z30" s="557"/>
      <c r="AA30" s="557"/>
      <c r="AB30" s="557"/>
      <c r="AC30" s="557"/>
      <c r="AD30" s="553">
        <f>AL30+BJ30+BR30</f>
        <v>4213480.09</v>
      </c>
      <c r="AE30" s="553"/>
      <c r="AF30" s="553"/>
      <c r="AG30" s="553"/>
      <c r="AH30" s="553"/>
      <c r="AI30" s="553"/>
      <c r="AJ30" s="553"/>
      <c r="AK30" s="553"/>
      <c r="AL30" s="553">
        <f>AT30</f>
        <v>4213480.09</v>
      </c>
      <c r="AM30" s="553"/>
      <c r="AN30" s="553"/>
      <c r="AO30" s="553"/>
      <c r="AP30" s="553"/>
      <c r="AQ30" s="553"/>
      <c r="AR30" s="553"/>
      <c r="AS30" s="553"/>
      <c r="AT30" s="553">
        <v>4213480.09</v>
      </c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25" customFormat="1" ht="15" customHeight="1" thickBot="1" x14ac:dyDescent="0.25">
      <c r="A31" s="565" t="s">
        <v>38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  <c r="Y31" s="566" t="s">
        <v>42</v>
      </c>
      <c r="Z31" s="567"/>
      <c r="AA31" s="567"/>
      <c r="AB31" s="567"/>
      <c r="AC31" s="567"/>
      <c r="AD31" s="568">
        <f>AD26+AD22+AD18</f>
        <v>38211037.659999996</v>
      </c>
      <c r="AE31" s="568"/>
      <c r="AF31" s="568"/>
      <c r="AG31" s="568"/>
      <c r="AH31" s="568"/>
      <c r="AI31" s="568"/>
      <c r="AJ31" s="568"/>
      <c r="AK31" s="568"/>
      <c r="AL31" s="568">
        <f>AL26+AL22+AL18</f>
        <v>38211037.659999996</v>
      </c>
      <c r="AM31" s="568"/>
      <c r="AN31" s="568"/>
      <c r="AO31" s="568"/>
      <c r="AP31" s="568"/>
      <c r="AQ31" s="568"/>
      <c r="AR31" s="568"/>
      <c r="AS31" s="568"/>
      <c r="AT31" s="568">
        <v>38211037.659999996</v>
      </c>
      <c r="AU31" s="568"/>
      <c r="AV31" s="568"/>
      <c r="AW31" s="568"/>
      <c r="AX31" s="568"/>
      <c r="AY31" s="568"/>
      <c r="AZ31" s="568"/>
      <c r="BA31" s="568"/>
      <c r="BB31" s="568">
        <f>BB26+BB22+BB18</f>
        <v>0</v>
      </c>
      <c r="BC31" s="568"/>
      <c r="BD31" s="568"/>
      <c r="BE31" s="568"/>
      <c r="BF31" s="568"/>
      <c r="BG31" s="568"/>
      <c r="BH31" s="568"/>
      <c r="BI31" s="568"/>
      <c r="BJ31" s="568">
        <f>BJ26+BJ22+BJ18</f>
        <v>0</v>
      </c>
      <c r="BK31" s="568"/>
      <c r="BL31" s="568"/>
      <c r="BM31" s="568"/>
      <c r="BN31" s="568"/>
      <c r="BO31" s="568"/>
      <c r="BP31" s="568"/>
      <c r="BQ31" s="568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  <c r="CY31" s="450"/>
      <c r="CZ31" s="450"/>
      <c r="DA31" s="450"/>
      <c r="DB31" s="450"/>
      <c r="DC31" s="450"/>
      <c r="DD31" s="450"/>
      <c r="DE31" s="450"/>
      <c r="DF31" s="450"/>
      <c r="DG31" s="450"/>
      <c r="DH31" s="450"/>
      <c r="DI31" s="450"/>
      <c r="DJ31" s="450"/>
      <c r="DK31" s="450"/>
      <c r="DL31" s="450"/>
      <c r="DM31" s="450"/>
      <c r="DN31" s="450"/>
      <c r="DO31" s="450"/>
      <c r="DP31" s="450"/>
      <c r="DQ31" s="450"/>
      <c r="DR31" s="450"/>
      <c r="DS31" s="450"/>
      <c r="DT31" s="450"/>
      <c r="DU31" s="450"/>
      <c r="DV31" s="450"/>
      <c r="DW31" s="450"/>
      <c r="DX31" s="450"/>
      <c r="DY31" s="450"/>
      <c r="DZ31" s="450"/>
      <c r="EA31" s="450"/>
      <c r="EB31" s="450"/>
      <c r="EC31" s="450"/>
      <c r="ED31" s="450"/>
      <c r="EE31" s="450"/>
      <c r="EF31" s="450"/>
      <c r="EG31" s="450"/>
      <c r="EH31" s="450"/>
      <c r="EI31" s="450"/>
      <c r="EJ31" s="450"/>
      <c r="EK31" s="451"/>
    </row>
    <row r="33" spans="1:14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141" s="2" customFormat="1" ht="11.25" x14ac:dyDescent="0.2">
      <c r="A34" s="516" t="s">
        <v>867</v>
      </c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  <c r="X34" s="516"/>
      <c r="Y34" s="516"/>
      <c r="Z34" s="516"/>
      <c r="AA34" s="516"/>
      <c r="AB34" s="516"/>
      <c r="AC34" s="516"/>
      <c r="AD34" s="516"/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  <c r="BA34" s="516"/>
      <c r="BB34" s="516"/>
      <c r="BC34" s="516"/>
      <c r="BD34" s="516"/>
      <c r="BE34" s="516"/>
      <c r="BF34" s="516"/>
      <c r="BG34" s="516"/>
      <c r="BH34" s="516"/>
      <c r="BI34" s="516"/>
      <c r="BJ34" s="516"/>
      <c r="BK34" s="516"/>
      <c r="BL34" s="516"/>
      <c r="BM34" s="516"/>
      <c r="BN34" s="516"/>
      <c r="BO34" s="516"/>
      <c r="BP34" s="516"/>
      <c r="BQ34" s="516"/>
      <c r="BR34" s="516"/>
      <c r="BS34" s="516"/>
      <c r="BT34" s="516"/>
      <c r="BU34" s="516"/>
      <c r="BV34" s="516"/>
      <c r="BW34" s="516"/>
      <c r="BX34" s="516"/>
      <c r="BY34" s="516"/>
      <c r="BZ34" s="516"/>
      <c r="CA34" s="516"/>
      <c r="CB34" s="516"/>
      <c r="CC34" s="516"/>
      <c r="CD34" s="516"/>
      <c r="CE34" s="516"/>
      <c r="CF34" s="516"/>
      <c r="CG34" s="516"/>
      <c r="CH34" s="516"/>
      <c r="CI34" s="516"/>
      <c r="CJ34" s="516"/>
      <c r="CK34" s="516"/>
      <c r="CL34" s="516"/>
      <c r="CM34" s="516"/>
      <c r="CN34" s="516"/>
      <c r="CO34" s="516"/>
      <c r="CP34" s="516"/>
      <c r="CQ34" s="516"/>
      <c r="CR34" s="516"/>
      <c r="CS34" s="516"/>
      <c r="CT34" s="516"/>
      <c r="CU34" s="516"/>
      <c r="CV34" s="516"/>
      <c r="CW34" s="516"/>
      <c r="CX34" s="516"/>
      <c r="CY34" s="516"/>
      <c r="CZ34" s="516"/>
      <c r="DA34" s="516"/>
      <c r="DB34" s="516"/>
      <c r="DC34" s="516"/>
      <c r="DD34" s="516"/>
      <c r="DE34" s="516"/>
      <c r="DF34" s="516"/>
      <c r="DG34" s="516"/>
      <c r="DH34" s="516"/>
      <c r="DI34" s="516"/>
      <c r="DJ34" s="516"/>
      <c r="DK34" s="516"/>
      <c r="DL34" s="516"/>
      <c r="DM34" s="516"/>
      <c r="DN34" s="516"/>
      <c r="DO34" s="516"/>
      <c r="DP34" s="516"/>
      <c r="DQ34" s="516"/>
      <c r="DR34" s="516"/>
      <c r="DS34" s="516"/>
      <c r="DT34" s="516"/>
      <c r="DU34" s="516"/>
      <c r="DV34" s="516"/>
      <c r="DW34" s="516"/>
      <c r="DX34" s="516"/>
      <c r="DY34" s="516"/>
      <c r="DZ34" s="516"/>
      <c r="EA34" s="516"/>
      <c r="EB34" s="516"/>
      <c r="EC34" s="516"/>
      <c r="ED34" s="516"/>
      <c r="EE34" s="516"/>
      <c r="EF34" s="516"/>
      <c r="EG34" s="516"/>
      <c r="EH34" s="516"/>
      <c r="EI34" s="516"/>
      <c r="EJ34" s="516"/>
      <c r="EK34" s="516"/>
    </row>
    <row r="35" spans="1:141" s="2" customFormat="1" ht="11.25" x14ac:dyDescent="0.2">
      <c r="A35" s="516"/>
      <c r="B35" s="516"/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V35" s="516"/>
      <c r="W35" s="516"/>
      <c r="X35" s="516"/>
      <c r="Y35" s="516"/>
      <c r="Z35" s="516"/>
      <c r="AA35" s="516"/>
      <c r="AB35" s="516"/>
      <c r="AC35" s="516"/>
      <c r="AD35" s="516"/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  <c r="BA35" s="516"/>
      <c r="BB35" s="516"/>
      <c r="BC35" s="516"/>
      <c r="BD35" s="516"/>
      <c r="BE35" s="516"/>
      <c r="BF35" s="516"/>
      <c r="BG35" s="516"/>
      <c r="BH35" s="516"/>
      <c r="BI35" s="516"/>
      <c r="BJ35" s="516"/>
      <c r="BK35" s="516"/>
      <c r="BL35" s="516"/>
      <c r="BM35" s="516"/>
      <c r="BN35" s="516"/>
      <c r="BO35" s="516"/>
      <c r="BP35" s="516"/>
      <c r="BQ35" s="516"/>
      <c r="BR35" s="516"/>
      <c r="BS35" s="516"/>
      <c r="BT35" s="516"/>
      <c r="BU35" s="516"/>
      <c r="BV35" s="516"/>
      <c r="BW35" s="516"/>
      <c r="BX35" s="516"/>
      <c r="BY35" s="516"/>
      <c r="BZ35" s="516"/>
      <c r="CA35" s="516"/>
      <c r="CB35" s="516"/>
      <c r="CC35" s="516"/>
      <c r="CD35" s="516"/>
      <c r="CE35" s="516"/>
      <c r="CF35" s="516"/>
      <c r="CG35" s="516"/>
      <c r="CH35" s="516"/>
      <c r="CI35" s="516"/>
      <c r="CJ35" s="516"/>
      <c r="CK35" s="516"/>
      <c r="CL35" s="516"/>
      <c r="CM35" s="516"/>
      <c r="CN35" s="516"/>
      <c r="CO35" s="516"/>
      <c r="CP35" s="516"/>
      <c r="CQ35" s="516"/>
      <c r="CR35" s="516"/>
      <c r="CS35" s="516"/>
      <c r="CT35" s="516"/>
      <c r="CU35" s="516"/>
      <c r="CV35" s="516"/>
      <c r="CW35" s="516"/>
      <c r="CX35" s="516"/>
      <c r="CY35" s="516"/>
      <c r="CZ35" s="516"/>
      <c r="DA35" s="516"/>
      <c r="DB35" s="516"/>
      <c r="DC35" s="516"/>
      <c r="DD35" s="516"/>
      <c r="DE35" s="516"/>
      <c r="DF35" s="516"/>
      <c r="DG35" s="516"/>
      <c r="DH35" s="516"/>
      <c r="DI35" s="516"/>
      <c r="DJ35" s="516"/>
      <c r="DK35" s="516"/>
      <c r="DL35" s="516"/>
      <c r="DM35" s="516"/>
      <c r="DN35" s="516"/>
      <c r="DO35" s="516"/>
      <c r="DP35" s="516"/>
      <c r="DQ35" s="516"/>
      <c r="DR35" s="516"/>
      <c r="DS35" s="516"/>
      <c r="DT35" s="516"/>
      <c r="DU35" s="516"/>
      <c r="DV35" s="516"/>
      <c r="DW35" s="516"/>
      <c r="DX35" s="516"/>
      <c r="DY35" s="516"/>
      <c r="DZ35" s="516"/>
      <c r="EA35" s="516"/>
      <c r="EB35" s="516"/>
      <c r="EC35" s="516"/>
      <c r="ED35" s="516"/>
      <c r="EE35" s="516"/>
      <c r="EF35" s="516"/>
      <c r="EG35" s="516"/>
      <c r="EH35" s="516"/>
      <c r="EI35" s="516"/>
      <c r="EJ35" s="516"/>
      <c r="EK35" s="516"/>
    </row>
    <row r="36" spans="1:141" s="2" customFormat="1" ht="12" customHeight="1" x14ac:dyDescent="0.2">
      <c r="A36" s="17" t="s">
        <v>333</v>
      </c>
    </row>
    <row r="37" spans="1:141" s="2" customFormat="1" ht="12" customHeight="1" x14ac:dyDescent="0.2">
      <c r="A37" s="17" t="s">
        <v>334</v>
      </c>
    </row>
    <row r="38" spans="1:141" s="2" customFormat="1" ht="12" customHeight="1" x14ac:dyDescent="0.2">
      <c r="A38" s="17" t="s">
        <v>335</v>
      </c>
    </row>
    <row r="39" spans="1:141" s="2" customFormat="1" ht="12" customHeight="1" x14ac:dyDescent="0.2">
      <c r="A39" s="17" t="s">
        <v>336</v>
      </c>
    </row>
    <row r="40" spans="1:141" s="2" customFormat="1" ht="12" customHeight="1" x14ac:dyDescent="0.2">
      <c r="A40" s="17" t="s">
        <v>337</v>
      </c>
    </row>
    <row r="41" spans="1:141" s="2" customFormat="1" ht="12" customHeight="1" x14ac:dyDescent="0.2">
      <c r="A41" s="17" t="s">
        <v>338</v>
      </c>
    </row>
  </sheetData>
  <customSheetViews>
    <customSheetView guid="{5B44D67A-4A8A-4B75-BA10-E8F24D4649E0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34" sqref="A34:EK35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1">
    <mergeCell ref="CX13:DE13"/>
    <mergeCell ref="DF13:DM13"/>
    <mergeCell ref="DN13:DU13"/>
    <mergeCell ref="DV13:EC13"/>
    <mergeCell ref="CX15:DE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DF14:DM14"/>
    <mergeCell ref="DN14:DU14"/>
    <mergeCell ref="DV14:EC14"/>
    <mergeCell ref="BR15:BY15"/>
    <mergeCell ref="BZ15:CG15"/>
    <mergeCell ref="CH15:CO15"/>
    <mergeCell ref="CP15:CW15"/>
    <mergeCell ref="A11:X11"/>
    <mergeCell ref="Y11:AC11"/>
    <mergeCell ref="AD11:AK11"/>
    <mergeCell ref="AL11:AS11"/>
    <mergeCell ref="AT11:BA11"/>
    <mergeCell ref="ED12:EK12"/>
    <mergeCell ref="A13:X13"/>
    <mergeCell ref="Y13:AC13"/>
    <mergeCell ref="AD13:AK13"/>
    <mergeCell ref="AL13:AS13"/>
    <mergeCell ref="AT13:BA13"/>
    <mergeCell ref="BB13:BI13"/>
    <mergeCell ref="BJ13:BQ13"/>
    <mergeCell ref="BR13:BY13"/>
    <mergeCell ref="BZ13:CG13"/>
    <mergeCell ref="CH12:CO12"/>
    <mergeCell ref="CP12:CW12"/>
    <mergeCell ref="CX12:DE12"/>
    <mergeCell ref="DF12:DM12"/>
    <mergeCell ref="DN12:DU12"/>
    <mergeCell ref="DV12:EC12"/>
    <mergeCell ref="ED13:EK13"/>
    <mergeCell ref="CH13:CO13"/>
    <mergeCell ref="CP13:CW13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BZ6:CO6"/>
    <mergeCell ref="BR7:BY7"/>
    <mergeCell ref="BZ7:CG7"/>
    <mergeCell ref="CP6:EK6"/>
    <mergeCell ref="CP7:EK7"/>
    <mergeCell ref="DF8:DU8"/>
    <mergeCell ref="A34:EK35"/>
    <mergeCell ref="CP3:EK3"/>
    <mergeCell ref="CP4:EK4"/>
    <mergeCell ref="BZ3:CO3"/>
    <mergeCell ref="BZ4:CO4"/>
    <mergeCell ref="AD3:BY3"/>
    <mergeCell ref="AD4:BY4"/>
    <mergeCell ref="AD5:BY5"/>
    <mergeCell ref="BZ5:CO5"/>
    <mergeCell ref="CP5:EK5"/>
    <mergeCell ref="CX31:DE31"/>
    <mergeCell ref="DF31:DM31"/>
    <mergeCell ref="DN31:DU31"/>
    <mergeCell ref="DV31:EC31"/>
    <mergeCell ref="ED31:EK31"/>
    <mergeCell ref="BB31:BI31"/>
    <mergeCell ref="BJ31:BQ31"/>
    <mergeCell ref="DF10:DU10"/>
    <mergeCell ref="BR31:BY31"/>
    <mergeCell ref="BZ31:CG31"/>
    <mergeCell ref="CH31:CO31"/>
    <mergeCell ref="CP31:CW31"/>
    <mergeCell ref="DF30:DM30"/>
    <mergeCell ref="DN30:DU30"/>
    <mergeCell ref="DV30:EC30"/>
    <mergeCell ref="ED30:EK30"/>
    <mergeCell ref="A31:X31"/>
    <mergeCell ref="Y31:AC31"/>
    <mergeCell ref="AD31:AK31"/>
    <mergeCell ref="AL31:AS31"/>
    <mergeCell ref="AT31:BA31"/>
    <mergeCell ref="BJ30:BQ30"/>
    <mergeCell ref="BR30:BY30"/>
    <mergeCell ref="BZ30:CG30"/>
    <mergeCell ref="CH30:CO30"/>
    <mergeCell ref="CP30:CW30"/>
    <mergeCell ref="CX30:DE30"/>
    <mergeCell ref="A30:X30"/>
    <mergeCell ref="Y30:AC30"/>
    <mergeCell ref="AD30:AK30"/>
    <mergeCell ref="AL30:AS30"/>
    <mergeCell ref="AT30:BA30"/>
    <mergeCell ref="BB30:BI30"/>
    <mergeCell ref="CX28:DE29"/>
    <mergeCell ref="DF28:DM29"/>
    <mergeCell ref="DN28:DU29"/>
    <mergeCell ref="DV28:EC29"/>
    <mergeCell ref="ED28:EK29"/>
    <mergeCell ref="BB28:BI29"/>
    <mergeCell ref="BJ28:BQ29"/>
    <mergeCell ref="BR28:BY29"/>
    <mergeCell ref="BZ28:CG29"/>
    <mergeCell ref="CH28:CO29"/>
    <mergeCell ref="CP28:CW29"/>
    <mergeCell ref="A28:X28"/>
    <mergeCell ref="Y28:AC29"/>
    <mergeCell ref="AD28:AK29"/>
    <mergeCell ref="AL28:AS29"/>
    <mergeCell ref="AT28:BA29"/>
    <mergeCell ref="A29:X29"/>
    <mergeCell ref="DF25:DM25"/>
    <mergeCell ref="DN25:DU25"/>
    <mergeCell ref="CX26:DE27"/>
    <mergeCell ref="DF26:DM27"/>
    <mergeCell ref="BB26:BI27"/>
    <mergeCell ref="BJ26:BQ27"/>
    <mergeCell ref="BR26:BY27"/>
    <mergeCell ref="BZ26:CG27"/>
    <mergeCell ref="CH26:CO27"/>
    <mergeCell ref="CP26:CW27"/>
    <mergeCell ref="DV25:EC25"/>
    <mergeCell ref="ED25:EK25"/>
    <mergeCell ref="A26:X26"/>
    <mergeCell ref="Y26:AC27"/>
    <mergeCell ref="AD26:AK27"/>
    <mergeCell ref="AL26:AS27"/>
    <mergeCell ref="AT26:BA27"/>
    <mergeCell ref="BJ25:BQ25"/>
    <mergeCell ref="BR25:BY25"/>
    <mergeCell ref="BZ25:CG25"/>
    <mergeCell ref="CH25:CO25"/>
    <mergeCell ref="CP25:CW25"/>
    <mergeCell ref="CX25:DE25"/>
    <mergeCell ref="A25:X25"/>
    <mergeCell ref="Y25:AC25"/>
    <mergeCell ref="AD25:AK25"/>
    <mergeCell ref="AL25:AS25"/>
    <mergeCell ref="AT25:BA25"/>
    <mergeCell ref="BB25:BI25"/>
    <mergeCell ref="DN26:DU27"/>
    <mergeCell ref="DV26:EC27"/>
    <mergeCell ref="ED26:EK27"/>
    <mergeCell ref="A27:X27"/>
    <mergeCell ref="A24:X24"/>
    <mergeCell ref="BJ23:BQ24"/>
    <mergeCell ref="BR23:BY24"/>
    <mergeCell ref="BZ23:CG24"/>
    <mergeCell ref="CH23:CO24"/>
    <mergeCell ref="CP23:CW24"/>
    <mergeCell ref="CX23:DE24"/>
    <mergeCell ref="A23:X23"/>
    <mergeCell ref="Y23:AC24"/>
    <mergeCell ref="AD23:AK24"/>
    <mergeCell ref="AL23:AS24"/>
    <mergeCell ref="AT23:BA24"/>
    <mergeCell ref="BB23:BI24"/>
    <mergeCell ref="DV22:EC22"/>
    <mergeCell ref="ED22:EK22"/>
    <mergeCell ref="BB22:BI22"/>
    <mergeCell ref="BJ22:BQ22"/>
    <mergeCell ref="BR22:BY22"/>
    <mergeCell ref="BZ22:CG22"/>
    <mergeCell ref="CH22:CO22"/>
    <mergeCell ref="CP22:CW22"/>
    <mergeCell ref="DF23:DM24"/>
    <mergeCell ref="DN23:DU24"/>
    <mergeCell ref="DV23:EC24"/>
    <mergeCell ref="ED23:EK24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J21:BQ21"/>
    <mergeCell ref="BR21:BY21"/>
    <mergeCell ref="BZ21:CG21"/>
    <mergeCell ref="CH21:CO21"/>
    <mergeCell ref="CP21:CW21"/>
    <mergeCell ref="CX21:DE21"/>
    <mergeCell ref="A21:X21"/>
    <mergeCell ref="Y21:AC21"/>
    <mergeCell ref="AD21:AK21"/>
    <mergeCell ref="AL21:AS21"/>
    <mergeCell ref="AT21:BA21"/>
    <mergeCell ref="BB21:BI21"/>
    <mergeCell ref="CX22:DE22"/>
    <mergeCell ref="DF22:DM22"/>
    <mergeCell ref="DN22:DU22"/>
    <mergeCell ref="DF19:DM20"/>
    <mergeCell ref="DN19:DU20"/>
    <mergeCell ref="DV19:EC20"/>
    <mergeCell ref="ED19:EK20"/>
    <mergeCell ref="A20:X20"/>
    <mergeCell ref="BJ19:BQ20"/>
    <mergeCell ref="BR19:BY20"/>
    <mergeCell ref="BZ19:CG20"/>
    <mergeCell ref="CH19:CO20"/>
    <mergeCell ref="CP19:CW20"/>
    <mergeCell ref="CX19:DE20"/>
    <mergeCell ref="A19:X19"/>
    <mergeCell ref="Y19:AC20"/>
    <mergeCell ref="AD19:AK20"/>
    <mergeCell ref="AL19:AS20"/>
    <mergeCell ref="AT19:BA20"/>
    <mergeCell ref="BB19:BI20"/>
    <mergeCell ref="CX18:DE18"/>
    <mergeCell ref="DF18:DM18"/>
    <mergeCell ref="DN18:DU18"/>
    <mergeCell ref="DV18:EC18"/>
    <mergeCell ref="ED18:EK18"/>
    <mergeCell ref="BB18:BI18"/>
    <mergeCell ref="BJ18:BQ18"/>
    <mergeCell ref="BR18:BY18"/>
    <mergeCell ref="BZ18:CG18"/>
    <mergeCell ref="CH18:CO18"/>
    <mergeCell ref="CP18:CW18"/>
    <mergeCell ref="A18:X18"/>
    <mergeCell ref="Y18:AC18"/>
    <mergeCell ref="AD18:AK18"/>
    <mergeCell ref="AL18:AS18"/>
    <mergeCell ref="AT18:BA18"/>
    <mergeCell ref="BJ17:BQ17"/>
    <mergeCell ref="BR17:BY17"/>
    <mergeCell ref="BZ17:CG17"/>
    <mergeCell ref="CH17:CO17"/>
    <mergeCell ref="A17:X17"/>
    <mergeCell ref="Y17:AC17"/>
    <mergeCell ref="AD17:AK17"/>
    <mergeCell ref="AL17:AS17"/>
    <mergeCell ref="AT17:BA17"/>
    <mergeCell ref="BB17:BI17"/>
    <mergeCell ref="DF17:DM17"/>
    <mergeCell ref="DN17:DU17"/>
    <mergeCell ref="DV17:EC17"/>
    <mergeCell ref="ED17:EK17"/>
    <mergeCell ref="CP17:CW17"/>
    <mergeCell ref="CX17:DE17"/>
    <mergeCell ref="ED16:EK16"/>
    <mergeCell ref="CH16:CO16"/>
    <mergeCell ref="CP16:CW16"/>
    <mergeCell ref="CX16:DE16"/>
    <mergeCell ref="DF16:DM16"/>
    <mergeCell ref="DN16:DU16"/>
    <mergeCell ref="DV16:EC16"/>
    <mergeCell ref="ED14:EK14"/>
    <mergeCell ref="A15:X15"/>
    <mergeCell ref="Y15:AC15"/>
    <mergeCell ref="AD15:AK15"/>
    <mergeCell ref="AL15:AS15"/>
    <mergeCell ref="AT15:BA15"/>
    <mergeCell ref="BJ14:BQ14"/>
    <mergeCell ref="BR14:BY14"/>
    <mergeCell ref="BZ14:CG14"/>
    <mergeCell ref="CH14:CO14"/>
    <mergeCell ref="CP14:CW14"/>
    <mergeCell ref="CX14:DE14"/>
    <mergeCell ref="A14:X14"/>
    <mergeCell ref="Y14:AC14"/>
    <mergeCell ref="AD14:AK14"/>
    <mergeCell ref="AL14:AS14"/>
    <mergeCell ref="AT14:BA14"/>
    <mergeCell ref="BB14:BI14"/>
    <mergeCell ref="DF15:DM15"/>
    <mergeCell ref="DN15:DU15"/>
    <mergeCell ref="DV15:EC15"/>
    <mergeCell ref="ED15:EK15"/>
    <mergeCell ref="BB15:BI15"/>
    <mergeCell ref="BJ15:BQ15"/>
    <mergeCell ref="DV11:EC11"/>
    <mergeCell ref="ED11:EK11"/>
    <mergeCell ref="BB11:BI11"/>
    <mergeCell ref="BJ11:BQ11"/>
    <mergeCell ref="BR11:BY11"/>
    <mergeCell ref="BZ11:CG11"/>
    <mergeCell ref="CH11:CO11"/>
    <mergeCell ref="CP11:CW11"/>
    <mergeCell ref="DV10:EC10"/>
    <mergeCell ref="ED10:EK10"/>
    <mergeCell ref="BJ10:BQ10"/>
    <mergeCell ref="BR10:BY10"/>
    <mergeCell ref="BZ10:CG10"/>
    <mergeCell ref="CH10:CO10"/>
    <mergeCell ref="CP10:CW10"/>
    <mergeCell ref="CX10:DE10"/>
    <mergeCell ref="CX11:DE11"/>
    <mergeCell ref="DF11:DM11"/>
    <mergeCell ref="DN11:DU11"/>
    <mergeCell ref="DV9:EC9"/>
    <mergeCell ref="ED9:EK9"/>
    <mergeCell ref="A10:X10"/>
    <mergeCell ref="Y10:AC10"/>
    <mergeCell ref="AD10:AK10"/>
    <mergeCell ref="AL10:AS10"/>
    <mergeCell ref="AT10:BA10"/>
    <mergeCell ref="BB10:BI10"/>
    <mergeCell ref="BR9:BY9"/>
    <mergeCell ref="BZ9:CG9"/>
    <mergeCell ref="CH9:CO9"/>
    <mergeCell ref="CP9:CW9"/>
    <mergeCell ref="CX9:DE9"/>
    <mergeCell ref="DF9:DU9"/>
    <mergeCell ref="BJ9:BQ9"/>
    <mergeCell ref="BZ8:CG8"/>
    <mergeCell ref="CH8:CO8"/>
    <mergeCell ref="CP8:CW8"/>
    <mergeCell ref="CX8:DE8"/>
    <mergeCell ref="A8:X8"/>
    <mergeCell ref="Y8:AC8"/>
    <mergeCell ref="AD8:AK8"/>
    <mergeCell ref="AL8:AS8"/>
    <mergeCell ref="BJ8:BQ8"/>
    <mergeCell ref="BR8:BY8"/>
    <mergeCell ref="AT8:BI8"/>
    <mergeCell ref="A4:X4"/>
    <mergeCell ref="Y4:AC4"/>
    <mergeCell ref="A1:EK1"/>
    <mergeCell ref="A3:X3"/>
    <mergeCell ref="Y3:AC3"/>
    <mergeCell ref="AD6:AK6"/>
    <mergeCell ref="AL6:BY6"/>
    <mergeCell ref="AL7:BI7"/>
    <mergeCell ref="AT9:BI9"/>
    <mergeCell ref="CH7:CO7"/>
    <mergeCell ref="A7:X7"/>
    <mergeCell ref="Y7:AC7"/>
    <mergeCell ref="AD7:AK7"/>
    <mergeCell ref="BJ7:BQ7"/>
    <mergeCell ref="A6:X6"/>
    <mergeCell ref="Y6:AC6"/>
    <mergeCell ref="A5:X5"/>
    <mergeCell ref="Y5:AC5"/>
    <mergeCell ref="DV8:EC8"/>
    <mergeCell ref="ED8:EK8"/>
    <mergeCell ref="A9:X9"/>
    <mergeCell ref="Y9:AC9"/>
    <mergeCell ref="AD9:AK9"/>
    <mergeCell ref="AL9:AS9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41"/>
  <sheetViews>
    <sheetView workbookViewId="0">
      <selection activeCell="A14" sqref="A14:AN14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15" t="s">
        <v>359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25" customFormat="1" ht="12.75" x14ac:dyDescent="0.2">
      <c r="A4" s="28"/>
      <c r="BL4" s="2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28" t="s">
        <v>10</v>
      </c>
      <c r="DU4" s="2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25" customFormat="1" ht="12.75" x14ac:dyDescent="0.2">
      <c r="A5" s="28"/>
      <c r="DU5" s="2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25" customFormat="1" ht="12.75" x14ac:dyDescent="0.2">
      <c r="A6" s="28"/>
      <c r="DU6" s="2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25" customFormat="1" ht="32.25" customHeight="1" x14ac:dyDescent="0.2">
      <c r="A7" s="28" t="s">
        <v>11</v>
      </c>
      <c r="Z7" s="315" t="str">
        <f>Лист1!P20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2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25" customFormat="1" ht="12.75" x14ac:dyDescent="0.2">
      <c r="A8" s="28" t="s">
        <v>12</v>
      </c>
      <c r="DU8" s="2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25" customFormat="1" ht="12.75" x14ac:dyDescent="0.2">
      <c r="A9" s="28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2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25" customFormat="1" ht="12.75" x14ac:dyDescent="0.2">
      <c r="A10" s="28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25" customFormat="1" ht="13.5" thickBot="1" x14ac:dyDescent="0.25">
      <c r="A11" s="28" t="s">
        <v>15</v>
      </c>
      <c r="DU11" s="2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3" spans="1:142" s="25" customFormat="1" ht="12.75" customHeight="1" x14ac:dyDescent="0.2">
      <c r="A13" s="253" t="s">
        <v>360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455" t="s">
        <v>361</v>
      </c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4"/>
      <c r="BP13" s="435" t="s">
        <v>362</v>
      </c>
      <c r="BQ13" s="435"/>
      <c r="BR13" s="435"/>
      <c r="BS13" s="435"/>
      <c r="BT13" s="435"/>
      <c r="BU13" s="435"/>
      <c r="BV13" s="435"/>
      <c r="BW13" s="435"/>
      <c r="BX13" s="435"/>
      <c r="BY13" s="435"/>
      <c r="BZ13" s="435"/>
      <c r="CA13" s="435"/>
      <c r="CB13" s="435"/>
      <c r="CC13" s="435"/>
      <c r="CD13" s="435"/>
      <c r="CE13" s="435"/>
      <c r="CF13" s="435"/>
      <c r="CG13" s="435"/>
      <c r="CH13" s="435"/>
      <c r="CI13" s="435"/>
      <c r="CJ13" s="435"/>
      <c r="CK13" s="435"/>
      <c r="CL13" s="435"/>
      <c r="CM13" s="435"/>
      <c r="CN13" s="435"/>
      <c r="CO13" s="435"/>
      <c r="CP13" s="435"/>
      <c r="CQ13" s="435"/>
      <c r="CR13" s="435"/>
      <c r="CS13" s="435"/>
      <c r="CT13" s="435"/>
      <c r="CU13" s="435"/>
      <c r="CV13" s="435"/>
      <c r="CW13" s="435"/>
      <c r="CX13" s="435"/>
      <c r="CY13" s="435"/>
      <c r="CZ13" s="435"/>
      <c r="DA13" s="435"/>
      <c r="DB13" s="435"/>
      <c r="DC13" s="435"/>
      <c r="DD13" s="435"/>
      <c r="DE13" s="435"/>
      <c r="DF13" s="435"/>
      <c r="DG13" s="435"/>
      <c r="DH13" s="289" t="s">
        <v>364</v>
      </c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/>
      <c r="DU13" s="253"/>
      <c r="DV13" s="307"/>
      <c r="DW13" s="253" t="s">
        <v>364</v>
      </c>
      <c r="DX13" s="253"/>
      <c r="DY13" s="253"/>
      <c r="DZ13" s="253"/>
      <c r="EA13" s="253"/>
      <c r="EB13" s="253"/>
      <c r="EC13" s="253"/>
      <c r="ED13" s="253"/>
      <c r="EE13" s="253"/>
      <c r="EF13" s="253"/>
      <c r="EG13" s="253"/>
      <c r="EH13" s="253"/>
      <c r="EI13" s="253"/>
      <c r="EJ13" s="253"/>
      <c r="EK13" s="253"/>
      <c r="EL13" s="77"/>
    </row>
    <row r="14" spans="1:142" s="25" customFormat="1" ht="12.75" customHeight="1" x14ac:dyDescent="0.2">
      <c r="A14" s="43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302"/>
      <c r="AP14" s="437"/>
      <c r="AQ14" s="437"/>
      <c r="AR14" s="437"/>
      <c r="AS14" s="437"/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437"/>
      <c r="BN14" s="437"/>
      <c r="BO14" s="306"/>
      <c r="BP14" s="437" t="s">
        <v>363</v>
      </c>
      <c r="BQ14" s="437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289" t="s">
        <v>36</v>
      </c>
      <c r="CK14" s="253"/>
      <c r="CL14" s="253"/>
      <c r="CM14" s="253"/>
      <c r="CN14" s="253"/>
      <c r="CO14" s="253"/>
      <c r="CP14" s="253"/>
      <c r="CQ14" s="253"/>
      <c r="CR14" s="253"/>
      <c r="CS14" s="253"/>
      <c r="CT14" s="253"/>
      <c r="CU14" s="307"/>
      <c r="CV14" s="289" t="s">
        <v>37</v>
      </c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307"/>
      <c r="DH14" s="501" t="s">
        <v>365</v>
      </c>
      <c r="DI14" s="502"/>
      <c r="DJ14" s="502"/>
      <c r="DK14" s="502"/>
      <c r="DL14" s="502"/>
      <c r="DM14" s="502"/>
      <c r="DN14" s="502"/>
      <c r="DO14" s="502"/>
      <c r="DP14" s="502"/>
      <c r="DQ14" s="502"/>
      <c r="DR14" s="502"/>
      <c r="DS14" s="502"/>
      <c r="DT14" s="502"/>
      <c r="DU14" s="502"/>
      <c r="DV14" s="503"/>
      <c r="DW14" s="437" t="s">
        <v>366</v>
      </c>
      <c r="DX14" s="437"/>
      <c r="DY14" s="437"/>
      <c r="DZ14" s="437"/>
      <c r="EA14" s="437"/>
      <c r="EB14" s="437"/>
      <c r="EC14" s="437"/>
      <c r="ED14" s="437"/>
      <c r="EE14" s="437"/>
      <c r="EF14" s="437"/>
      <c r="EG14" s="437"/>
      <c r="EH14" s="437"/>
      <c r="EI14" s="437"/>
      <c r="EJ14" s="437"/>
      <c r="EK14" s="437"/>
      <c r="EL14" s="77"/>
    </row>
    <row r="15" spans="1:142" s="25" customFormat="1" ht="12.75" customHeight="1" x14ac:dyDescent="0.2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305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303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305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303"/>
      <c r="CV15" s="305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303"/>
      <c r="DH15" s="305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303"/>
      <c r="DW15" s="258" t="s">
        <v>367</v>
      </c>
      <c r="DX15" s="258"/>
      <c r="DY15" s="258"/>
      <c r="DZ15" s="258"/>
      <c r="EA15" s="258"/>
      <c r="EB15" s="258"/>
      <c r="EC15" s="258"/>
      <c r="ED15" s="258"/>
      <c r="EE15" s="258"/>
      <c r="EF15" s="258"/>
      <c r="EG15" s="258"/>
      <c r="EH15" s="258"/>
      <c r="EI15" s="258"/>
      <c r="EJ15" s="258"/>
      <c r="EK15" s="258"/>
      <c r="EL15" s="77"/>
    </row>
    <row r="16" spans="1:142" s="25" customFormat="1" ht="13.5" thickBot="1" x14ac:dyDescent="0.25">
      <c r="A16" s="298">
        <v>1</v>
      </c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99"/>
      <c r="AL16" s="299"/>
      <c r="AM16" s="299"/>
      <c r="AN16" s="299"/>
      <c r="AO16" s="288">
        <v>2</v>
      </c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>
        <v>3</v>
      </c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>
        <v>4</v>
      </c>
      <c r="CK16" s="288"/>
      <c r="CL16" s="288"/>
      <c r="CM16" s="288"/>
      <c r="CN16" s="288"/>
      <c r="CO16" s="288"/>
      <c r="CP16" s="288"/>
      <c r="CQ16" s="288"/>
      <c r="CR16" s="288"/>
      <c r="CS16" s="288"/>
      <c r="CT16" s="288"/>
      <c r="CU16" s="288"/>
      <c r="CV16" s="288">
        <v>5</v>
      </c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288"/>
      <c r="DH16" s="288">
        <v>6</v>
      </c>
      <c r="DI16" s="288"/>
      <c r="DJ16" s="288"/>
      <c r="DK16" s="288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>
        <v>7</v>
      </c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9"/>
      <c r="EL16" s="77"/>
    </row>
    <row r="17" spans="1:141" s="25" customFormat="1" ht="15" customHeight="1" x14ac:dyDescent="0.2">
      <c r="A17" s="268" t="s">
        <v>368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571" t="s">
        <v>39</v>
      </c>
      <c r="AP17" s="498"/>
      <c r="AQ17" s="498"/>
      <c r="AR17" s="498"/>
      <c r="AS17" s="498"/>
      <c r="AT17" s="498"/>
      <c r="AU17" s="498"/>
      <c r="AV17" s="498"/>
      <c r="AW17" s="498"/>
      <c r="AX17" s="498"/>
      <c r="AY17" s="498"/>
      <c r="AZ17" s="498"/>
      <c r="BA17" s="498"/>
      <c r="BB17" s="498"/>
      <c r="BC17" s="498"/>
      <c r="BD17" s="498"/>
      <c r="BE17" s="498"/>
      <c r="BF17" s="498"/>
      <c r="BG17" s="498"/>
      <c r="BH17" s="498"/>
      <c r="BI17" s="498"/>
      <c r="BJ17" s="498"/>
      <c r="BK17" s="498"/>
      <c r="BL17" s="498"/>
      <c r="BM17" s="498"/>
      <c r="BN17" s="498"/>
      <c r="BO17" s="498"/>
      <c r="BP17" s="498" t="s">
        <v>39</v>
      </c>
      <c r="BQ17" s="498"/>
      <c r="BR17" s="498"/>
      <c r="BS17" s="498"/>
      <c r="BT17" s="498"/>
      <c r="BU17" s="498"/>
      <c r="BV17" s="498"/>
      <c r="BW17" s="498"/>
      <c r="BX17" s="498"/>
      <c r="BY17" s="498"/>
      <c r="BZ17" s="498"/>
      <c r="CA17" s="498"/>
      <c r="CB17" s="498"/>
      <c r="CC17" s="498"/>
      <c r="CD17" s="498"/>
      <c r="CE17" s="498"/>
      <c r="CF17" s="498"/>
      <c r="CG17" s="498"/>
      <c r="CH17" s="498"/>
      <c r="CI17" s="498"/>
      <c r="CJ17" s="291" t="s">
        <v>39</v>
      </c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 t="s">
        <v>39</v>
      </c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498" t="s">
        <v>39</v>
      </c>
      <c r="DI17" s="498"/>
      <c r="DJ17" s="498"/>
      <c r="DK17" s="498"/>
      <c r="DL17" s="498"/>
      <c r="DM17" s="498"/>
      <c r="DN17" s="498"/>
      <c r="DO17" s="498"/>
      <c r="DP17" s="498"/>
      <c r="DQ17" s="498"/>
      <c r="DR17" s="498"/>
      <c r="DS17" s="498"/>
      <c r="DT17" s="498"/>
      <c r="DU17" s="498"/>
      <c r="DV17" s="498"/>
      <c r="DW17" s="498" t="s">
        <v>39</v>
      </c>
      <c r="DX17" s="498"/>
      <c r="DY17" s="498"/>
      <c r="DZ17" s="498"/>
      <c r="EA17" s="498"/>
      <c r="EB17" s="498"/>
      <c r="EC17" s="498"/>
      <c r="ED17" s="498"/>
      <c r="EE17" s="498"/>
      <c r="EF17" s="498"/>
      <c r="EG17" s="498"/>
      <c r="EH17" s="498"/>
      <c r="EI17" s="498"/>
      <c r="EJ17" s="498"/>
      <c r="EK17" s="573"/>
    </row>
    <row r="18" spans="1:141" s="25" customFormat="1" ht="15" customHeight="1" x14ac:dyDescent="0.2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572"/>
      <c r="AP18" s="412"/>
      <c r="AQ18" s="412"/>
      <c r="AR18" s="412"/>
      <c r="AS18" s="412"/>
      <c r="AT18" s="412"/>
      <c r="AU18" s="412"/>
      <c r="AV18" s="412"/>
      <c r="AW18" s="412"/>
      <c r="AX18" s="412"/>
      <c r="AY18" s="412"/>
      <c r="AZ18" s="412"/>
      <c r="BA18" s="412"/>
      <c r="BB18" s="412"/>
      <c r="BC18" s="412"/>
      <c r="BD18" s="412"/>
      <c r="BE18" s="412"/>
      <c r="BF18" s="412"/>
      <c r="BG18" s="412"/>
      <c r="BH18" s="412"/>
      <c r="BI18" s="412"/>
      <c r="BJ18" s="412"/>
      <c r="BK18" s="412"/>
      <c r="BL18" s="412"/>
      <c r="BM18" s="412"/>
      <c r="BN18" s="412"/>
      <c r="BO18" s="412"/>
      <c r="BP18" s="412"/>
      <c r="BQ18" s="412"/>
      <c r="BR18" s="412"/>
      <c r="BS18" s="412"/>
      <c r="BT18" s="412"/>
      <c r="BU18" s="412"/>
      <c r="BV18" s="412"/>
      <c r="BW18" s="412"/>
      <c r="BX18" s="412"/>
      <c r="BY18" s="412"/>
      <c r="BZ18" s="412"/>
      <c r="CA18" s="412"/>
      <c r="CB18" s="412"/>
      <c r="CC18" s="412"/>
      <c r="CD18" s="412"/>
      <c r="CE18" s="412"/>
      <c r="CF18" s="412"/>
      <c r="CG18" s="412"/>
      <c r="CH18" s="412"/>
      <c r="CI18" s="412"/>
      <c r="CJ18" s="405"/>
      <c r="CK18" s="405"/>
      <c r="CL18" s="405"/>
      <c r="CM18" s="405"/>
      <c r="CN18" s="405"/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5" customHeight="1" x14ac:dyDescent="0.2">
      <c r="A19" s="268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572"/>
      <c r="AP19" s="412"/>
      <c r="AQ19" s="412"/>
      <c r="AR19" s="412"/>
      <c r="AS19" s="412"/>
      <c r="AT19" s="412"/>
      <c r="AU19" s="412"/>
      <c r="AV19" s="412"/>
      <c r="AW19" s="412"/>
      <c r="AX19" s="412"/>
      <c r="AY19" s="412"/>
      <c r="AZ19" s="412"/>
      <c r="BA19" s="412"/>
      <c r="BB19" s="412"/>
      <c r="BC19" s="412"/>
      <c r="BD19" s="412"/>
      <c r="BE19" s="412"/>
      <c r="BF19" s="412"/>
      <c r="BG19" s="412"/>
      <c r="BH19" s="412"/>
      <c r="BI19" s="412"/>
      <c r="BJ19" s="412"/>
      <c r="BK19" s="412"/>
      <c r="BL19" s="412"/>
      <c r="BM19" s="412"/>
      <c r="BN19" s="412"/>
      <c r="BO19" s="412"/>
      <c r="BP19" s="412"/>
      <c r="BQ19" s="412"/>
      <c r="BR19" s="412"/>
      <c r="BS19" s="412"/>
      <c r="BT19" s="412"/>
      <c r="BU19" s="412"/>
      <c r="BV19" s="412"/>
      <c r="BW19" s="412"/>
      <c r="BX19" s="412"/>
      <c r="BY19" s="412"/>
      <c r="BZ19" s="412"/>
      <c r="CA19" s="412"/>
      <c r="CB19" s="412"/>
      <c r="CC19" s="412"/>
      <c r="CD19" s="412"/>
      <c r="CE19" s="412"/>
      <c r="CF19" s="412"/>
      <c r="CG19" s="412"/>
      <c r="CH19" s="412"/>
      <c r="CI19" s="412"/>
      <c r="CJ19" s="405"/>
      <c r="CK19" s="405"/>
      <c r="CL19" s="405"/>
      <c r="CM19" s="405"/>
      <c r="CN19" s="405"/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405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5" customHeight="1" x14ac:dyDescent="0.2">
      <c r="A20" s="268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572"/>
      <c r="AP20" s="412"/>
      <c r="AQ20" s="412"/>
      <c r="AR20" s="412"/>
      <c r="AS20" s="412"/>
      <c r="AT20" s="412"/>
      <c r="AU20" s="412"/>
      <c r="AV20" s="412"/>
      <c r="AW20" s="412"/>
      <c r="AX20" s="412"/>
      <c r="AY20" s="412"/>
      <c r="AZ20" s="412"/>
      <c r="BA20" s="412"/>
      <c r="BB20" s="412"/>
      <c r="BC20" s="412"/>
      <c r="BD20" s="412"/>
      <c r="BE20" s="412"/>
      <c r="BF20" s="412"/>
      <c r="BG20" s="412"/>
      <c r="BH20" s="412"/>
      <c r="BI20" s="412"/>
      <c r="BJ20" s="412"/>
      <c r="BK20" s="412"/>
      <c r="BL20" s="412"/>
      <c r="BM20" s="412"/>
      <c r="BN20" s="412"/>
      <c r="BO20" s="412"/>
      <c r="BP20" s="412"/>
      <c r="BQ20" s="412"/>
      <c r="BR20" s="412"/>
      <c r="BS20" s="412"/>
      <c r="BT20" s="412"/>
      <c r="BU20" s="412"/>
      <c r="BV20" s="412"/>
      <c r="BW20" s="412"/>
      <c r="BX20" s="412"/>
      <c r="BY20" s="412"/>
      <c r="BZ20" s="412"/>
      <c r="CA20" s="412"/>
      <c r="CB20" s="412"/>
      <c r="CC20" s="412"/>
      <c r="CD20" s="412"/>
      <c r="CE20" s="412"/>
      <c r="CF20" s="412"/>
      <c r="CG20" s="412"/>
      <c r="CH20" s="412"/>
      <c r="CI20" s="412"/>
      <c r="CJ20" s="405"/>
      <c r="CK20" s="405"/>
      <c r="CL20" s="405"/>
      <c r="CM20" s="405"/>
      <c r="CN20" s="405"/>
      <c r="CO20" s="405"/>
      <c r="CP20" s="405"/>
      <c r="CQ20" s="405"/>
      <c r="CR20" s="405"/>
      <c r="CS20" s="405"/>
      <c r="CT20" s="405"/>
      <c r="CU20" s="405"/>
      <c r="CV20" s="405"/>
      <c r="CW20" s="405"/>
      <c r="CX20" s="405"/>
      <c r="CY20" s="405"/>
      <c r="CZ20" s="405"/>
      <c r="DA20" s="405"/>
      <c r="DB20" s="405"/>
      <c r="DC20" s="405"/>
      <c r="DD20" s="405"/>
      <c r="DE20" s="405"/>
      <c r="DF20" s="405"/>
      <c r="DG20" s="405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5" customHeight="1" x14ac:dyDescent="0.2">
      <c r="A21" s="574" t="s">
        <v>369</v>
      </c>
      <c r="B21" s="574"/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  <c r="T21" s="574"/>
      <c r="U21" s="574"/>
      <c r="V21" s="574"/>
      <c r="W21" s="574"/>
      <c r="X21" s="574"/>
      <c r="Y21" s="574"/>
      <c r="Z21" s="574"/>
      <c r="AA21" s="574"/>
      <c r="AB21" s="574"/>
      <c r="AC21" s="574"/>
      <c r="AD21" s="574"/>
      <c r="AE21" s="574"/>
      <c r="AF21" s="574"/>
      <c r="AG21" s="574"/>
      <c r="AH21" s="574"/>
      <c r="AI21" s="574"/>
      <c r="AJ21" s="574"/>
      <c r="AK21" s="574"/>
      <c r="AL21" s="574"/>
      <c r="AM21" s="574"/>
      <c r="AN21" s="574"/>
      <c r="AO21" s="572"/>
      <c r="AP21" s="412"/>
      <c r="AQ21" s="412"/>
      <c r="AR21" s="412"/>
      <c r="AS21" s="412"/>
      <c r="AT21" s="412"/>
      <c r="AU21" s="412"/>
      <c r="AV21" s="412"/>
      <c r="AW21" s="412"/>
      <c r="AX21" s="412"/>
      <c r="AY21" s="412"/>
      <c r="AZ21" s="412"/>
      <c r="BA21" s="412"/>
      <c r="BB21" s="412"/>
      <c r="BC21" s="412"/>
      <c r="BD21" s="412"/>
      <c r="BE21" s="412"/>
      <c r="BF21" s="412"/>
      <c r="BG21" s="412"/>
      <c r="BH21" s="412"/>
      <c r="BI21" s="412"/>
      <c r="BJ21" s="412"/>
      <c r="BK21" s="412"/>
      <c r="BL21" s="412"/>
      <c r="BM21" s="412"/>
      <c r="BN21" s="412"/>
      <c r="BO21" s="412"/>
      <c r="BP21" s="412"/>
      <c r="BQ21" s="412"/>
      <c r="BR21" s="412"/>
      <c r="BS21" s="412"/>
      <c r="BT21" s="412"/>
      <c r="BU21" s="412"/>
      <c r="BV21" s="412"/>
      <c r="BW21" s="412"/>
      <c r="BX21" s="412"/>
      <c r="BY21" s="412"/>
      <c r="BZ21" s="412"/>
      <c r="CA21" s="412"/>
      <c r="CB21" s="412"/>
      <c r="CC21" s="412"/>
      <c r="CD21" s="412"/>
      <c r="CE21" s="412"/>
      <c r="CF21" s="412"/>
      <c r="CG21" s="412"/>
      <c r="CH21" s="412"/>
      <c r="CI21" s="412"/>
      <c r="CJ21" s="405"/>
      <c r="CK21" s="405"/>
      <c r="CL21" s="405"/>
      <c r="CM21" s="405"/>
      <c r="CN21" s="405"/>
      <c r="CO21" s="405"/>
      <c r="CP21" s="405"/>
      <c r="CQ21" s="405"/>
      <c r="CR21" s="405"/>
      <c r="CS21" s="405"/>
      <c r="CT21" s="405"/>
      <c r="CU21" s="405"/>
      <c r="CV21" s="405"/>
      <c r="CW21" s="405"/>
      <c r="CX21" s="405"/>
      <c r="CY21" s="405"/>
      <c r="CZ21" s="405"/>
      <c r="DA21" s="405"/>
      <c r="DB21" s="405"/>
      <c r="DC21" s="405"/>
      <c r="DD21" s="405"/>
      <c r="DE21" s="405"/>
      <c r="DF21" s="405"/>
      <c r="DG21" s="405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5" customHeight="1" x14ac:dyDescent="0.2">
      <c r="A22" s="268" t="s">
        <v>370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577" t="s">
        <v>39</v>
      </c>
      <c r="AP22" s="449"/>
      <c r="AQ22" s="449"/>
      <c r="AR22" s="449"/>
      <c r="AS22" s="449"/>
      <c r="AT22" s="449"/>
      <c r="AU22" s="449"/>
      <c r="AV22" s="449"/>
      <c r="AW22" s="449"/>
      <c r="AX22" s="449"/>
      <c r="AY22" s="449"/>
      <c r="AZ22" s="449"/>
      <c r="BA22" s="449"/>
      <c r="BB22" s="449"/>
      <c r="BC22" s="449"/>
      <c r="BD22" s="449"/>
      <c r="BE22" s="449"/>
      <c r="BF22" s="449"/>
      <c r="BG22" s="449"/>
      <c r="BH22" s="449"/>
      <c r="BI22" s="449"/>
      <c r="BJ22" s="449"/>
      <c r="BK22" s="449"/>
      <c r="BL22" s="449"/>
      <c r="BM22" s="449"/>
      <c r="BN22" s="449"/>
      <c r="BO22" s="449"/>
      <c r="BP22" s="449" t="s">
        <v>39</v>
      </c>
      <c r="BQ22" s="449"/>
      <c r="BR22" s="449"/>
      <c r="BS22" s="449"/>
      <c r="BT22" s="449"/>
      <c r="BU22" s="449"/>
      <c r="BV22" s="449"/>
      <c r="BW22" s="449"/>
      <c r="BX22" s="449"/>
      <c r="BY22" s="449"/>
      <c r="BZ22" s="449"/>
      <c r="CA22" s="449"/>
      <c r="CB22" s="449"/>
      <c r="CC22" s="449"/>
      <c r="CD22" s="449"/>
      <c r="CE22" s="449"/>
      <c r="CF22" s="449"/>
      <c r="CG22" s="449"/>
      <c r="CH22" s="449"/>
      <c r="CI22" s="449"/>
      <c r="CJ22" s="264" t="s">
        <v>39</v>
      </c>
      <c r="CK22" s="264"/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 t="s">
        <v>39</v>
      </c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449" t="s">
        <v>39</v>
      </c>
      <c r="DI22" s="449"/>
      <c r="DJ22" s="449"/>
      <c r="DK22" s="449"/>
      <c r="DL22" s="449"/>
      <c r="DM22" s="449"/>
      <c r="DN22" s="449"/>
      <c r="DO22" s="449"/>
      <c r="DP22" s="449"/>
      <c r="DQ22" s="449"/>
      <c r="DR22" s="449"/>
      <c r="DS22" s="449"/>
      <c r="DT22" s="449"/>
      <c r="DU22" s="449"/>
      <c r="DV22" s="449"/>
      <c r="DW22" s="449" t="s">
        <v>39</v>
      </c>
      <c r="DX22" s="449"/>
      <c r="DY22" s="449"/>
      <c r="DZ22" s="449"/>
      <c r="EA22" s="449"/>
      <c r="EB22" s="449"/>
      <c r="EC22" s="449"/>
      <c r="ED22" s="449"/>
      <c r="EE22" s="449"/>
      <c r="EF22" s="449"/>
      <c r="EG22" s="449"/>
      <c r="EH22" s="449"/>
      <c r="EI22" s="449"/>
      <c r="EJ22" s="449"/>
      <c r="EK22" s="575"/>
    </row>
    <row r="23" spans="1:141" s="25" customFormat="1" ht="15" customHeight="1" x14ac:dyDescent="0.2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572"/>
      <c r="AP23" s="412"/>
      <c r="AQ23" s="412"/>
      <c r="AR23" s="412"/>
      <c r="AS23" s="412"/>
      <c r="AT23" s="412"/>
      <c r="AU23" s="412"/>
      <c r="AV23" s="412"/>
      <c r="AW23" s="412"/>
      <c r="AX23" s="412"/>
      <c r="AY23" s="412"/>
      <c r="AZ23" s="412"/>
      <c r="BA23" s="412"/>
      <c r="BB23" s="412"/>
      <c r="BC23" s="412"/>
      <c r="BD23" s="412"/>
      <c r="BE23" s="412"/>
      <c r="BF23" s="412"/>
      <c r="BG23" s="412"/>
      <c r="BH23" s="412"/>
      <c r="BI23" s="412"/>
      <c r="BJ23" s="412"/>
      <c r="BK23" s="412"/>
      <c r="BL23" s="412"/>
      <c r="BM23" s="412"/>
      <c r="BN23" s="412"/>
      <c r="BO23" s="412"/>
      <c r="BP23" s="412"/>
      <c r="BQ23" s="412"/>
      <c r="BR23" s="412"/>
      <c r="BS23" s="412"/>
      <c r="BT23" s="412"/>
      <c r="BU23" s="412"/>
      <c r="BV23" s="412"/>
      <c r="BW23" s="412"/>
      <c r="BX23" s="412"/>
      <c r="BY23" s="412"/>
      <c r="BZ23" s="412"/>
      <c r="CA23" s="412"/>
      <c r="CB23" s="412"/>
      <c r="CC23" s="412"/>
      <c r="CD23" s="412"/>
      <c r="CE23" s="412"/>
      <c r="CF23" s="412"/>
      <c r="CG23" s="412"/>
      <c r="CH23" s="412"/>
      <c r="CI23" s="412"/>
      <c r="CJ23" s="405"/>
      <c r="CK23" s="405"/>
      <c r="CL23" s="405"/>
      <c r="CM23" s="405"/>
      <c r="CN23" s="405"/>
      <c r="CO23" s="405"/>
      <c r="CP23" s="405"/>
      <c r="CQ23" s="405"/>
      <c r="CR23" s="405"/>
      <c r="CS23" s="405"/>
      <c r="CT23" s="405"/>
      <c r="CU23" s="405"/>
      <c r="CV23" s="405"/>
      <c r="CW23" s="405"/>
      <c r="CX23" s="405"/>
      <c r="CY23" s="405"/>
      <c r="CZ23" s="405"/>
      <c r="DA23" s="405"/>
      <c r="DB23" s="405"/>
      <c r="DC23" s="405"/>
      <c r="DD23" s="405"/>
      <c r="DE23" s="405"/>
      <c r="DF23" s="405"/>
      <c r="DG23" s="405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5" customHeight="1" x14ac:dyDescent="0.2">
      <c r="A24" s="268"/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572"/>
      <c r="AP24" s="412"/>
      <c r="AQ24" s="412"/>
      <c r="AR24" s="412"/>
      <c r="AS24" s="412"/>
      <c r="AT24" s="412"/>
      <c r="AU24" s="412"/>
      <c r="AV24" s="412"/>
      <c r="AW24" s="412"/>
      <c r="AX24" s="412"/>
      <c r="AY24" s="412"/>
      <c r="AZ24" s="412"/>
      <c r="BA24" s="412"/>
      <c r="BB24" s="412"/>
      <c r="BC24" s="412"/>
      <c r="BD24" s="412"/>
      <c r="BE24" s="412"/>
      <c r="BF24" s="412"/>
      <c r="BG24" s="412"/>
      <c r="BH24" s="412"/>
      <c r="BI24" s="412"/>
      <c r="BJ24" s="412"/>
      <c r="BK24" s="412"/>
      <c r="BL24" s="412"/>
      <c r="BM24" s="412"/>
      <c r="BN24" s="412"/>
      <c r="BO24" s="412"/>
      <c r="BP24" s="412"/>
      <c r="BQ24" s="412"/>
      <c r="BR24" s="412"/>
      <c r="BS24" s="412"/>
      <c r="BT24" s="412"/>
      <c r="BU24" s="412"/>
      <c r="BV24" s="412"/>
      <c r="BW24" s="412"/>
      <c r="BX24" s="412"/>
      <c r="BY24" s="412"/>
      <c r="BZ24" s="412"/>
      <c r="CA24" s="412"/>
      <c r="CB24" s="412"/>
      <c r="CC24" s="412"/>
      <c r="CD24" s="412"/>
      <c r="CE24" s="412"/>
      <c r="CF24" s="412"/>
      <c r="CG24" s="412"/>
      <c r="CH24" s="412"/>
      <c r="CI24" s="412"/>
      <c r="CJ24" s="405"/>
      <c r="CK24" s="405"/>
      <c r="CL24" s="405"/>
      <c r="CM24" s="405"/>
      <c r="CN24" s="405"/>
      <c r="CO24" s="405"/>
      <c r="CP24" s="405"/>
      <c r="CQ24" s="405"/>
      <c r="CR24" s="405"/>
      <c r="CS24" s="405"/>
      <c r="CT24" s="405"/>
      <c r="CU24" s="405"/>
      <c r="CV24" s="405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5" customHeight="1" x14ac:dyDescent="0.2">
      <c r="A25" s="268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572"/>
      <c r="AP25" s="412"/>
      <c r="AQ25" s="412"/>
      <c r="AR25" s="412"/>
      <c r="AS25" s="412"/>
      <c r="AT25" s="412"/>
      <c r="AU25" s="412"/>
      <c r="AV25" s="412"/>
      <c r="AW25" s="412"/>
      <c r="AX25" s="412"/>
      <c r="AY25" s="412"/>
      <c r="AZ25" s="412"/>
      <c r="BA25" s="412"/>
      <c r="BB25" s="412"/>
      <c r="BC25" s="412"/>
      <c r="BD25" s="412"/>
      <c r="BE25" s="412"/>
      <c r="BF25" s="412"/>
      <c r="BG25" s="412"/>
      <c r="BH25" s="412"/>
      <c r="BI25" s="412"/>
      <c r="BJ25" s="412"/>
      <c r="BK25" s="412"/>
      <c r="BL25" s="412"/>
      <c r="BM25" s="412"/>
      <c r="BN25" s="412"/>
      <c r="BO25" s="412"/>
      <c r="BP25" s="412"/>
      <c r="BQ25" s="412"/>
      <c r="BR25" s="412"/>
      <c r="BS25" s="412"/>
      <c r="BT25" s="412"/>
      <c r="BU25" s="412"/>
      <c r="BV25" s="412"/>
      <c r="BW25" s="412"/>
      <c r="BX25" s="412"/>
      <c r="BY25" s="412"/>
      <c r="BZ25" s="412"/>
      <c r="CA25" s="412"/>
      <c r="CB25" s="412"/>
      <c r="CC25" s="412"/>
      <c r="CD25" s="412"/>
      <c r="CE25" s="412"/>
      <c r="CF25" s="412"/>
      <c r="CG25" s="412"/>
      <c r="CH25" s="412"/>
      <c r="CI25" s="412"/>
      <c r="CJ25" s="405"/>
      <c r="CK25" s="405"/>
      <c r="CL25" s="405"/>
      <c r="CM25" s="405"/>
      <c r="CN25" s="405"/>
      <c r="CO25" s="405"/>
      <c r="CP25" s="405"/>
      <c r="CQ25" s="405"/>
      <c r="CR25" s="405"/>
      <c r="CS25" s="405"/>
      <c r="CT25" s="405"/>
      <c r="CU25" s="405"/>
      <c r="CV25" s="405"/>
      <c r="CW25" s="405"/>
      <c r="CX25" s="405"/>
      <c r="CY25" s="405"/>
      <c r="CZ25" s="405"/>
      <c r="DA25" s="405"/>
      <c r="DB25" s="405"/>
      <c r="DC25" s="405"/>
      <c r="DD25" s="405"/>
      <c r="DE25" s="405"/>
      <c r="DF25" s="405"/>
      <c r="DG25" s="405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5" customHeight="1" x14ac:dyDescent="0.2">
      <c r="A26" s="574" t="s">
        <v>369</v>
      </c>
      <c r="B26" s="574"/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  <c r="AA26" s="574"/>
      <c r="AB26" s="574"/>
      <c r="AC26" s="574"/>
      <c r="AD26" s="574"/>
      <c r="AE26" s="574"/>
      <c r="AF26" s="574"/>
      <c r="AG26" s="574"/>
      <c r="AH26" s="574"/>
      <c r="AI26" s="574"/>
      <c r="AJ26" s="574"/>
      <c r="AK26" s="574"/>
      <c r="AL26" s="574"/>
      <c r="AM26" s="574"/>
      <c r="AN26" s="574"/>
      <c r="AO26" s="572"/>
      <c r="AP26" s="412"/>
      <c r="AQ26" s="412"/>
      <c r="AR26" s="412"/>
      <c r="AS26" s="412"/>
      <c r="AT26" s="412"/>
      <c r="AU26" s="412"/>
      <c r="AV26" s="412"/>
      <c r="AW26" s="412"/>
      <c r="AX26" s="412"/>
      <c r="AY26" s="412"/>
      <c r="AZ26" s="412"/>
      <c r="BA26" s="412"/>
      <c r="BB26" s="412"/>
      <c r="BC26" s="412"/>
      <c r="BD26" s="412"/>
      <c r="BE26" s="412"/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  <c r="CE26" s="412"/>
      <c r="CF26" s="412"/>
      <c r="CG26" s="412"/>
      <c r="CH26" s="412"/>
      <c r="CI26" s="412"/>
      <c r="CJ26" s="405"/>
      <c r="CK26" s="405"/>
      <c r="CL26" s="405"/>
      <c r="CM26" s="405"/>
      <c r="CN26" s="405"/>
      <c r="CO26" s="405"/>
      <c r="CP26" s="405"/>
      <c r="CQ26" s="405"/>
      <c r="CR26" s="405"/>
      <c r="CS26" s="405"/>
      <c r="CT26" s="405"/>
      <c r="CU26" s="405"/>
      <c r="CV26" s="405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9"/>
    </row>
    <row r="27" spans="1:141" s="25" customFormat="1" ht="15" customHeight="1" thickBot="1" x14ac:dyDescent="0.25">
      <c r="A27" s="260" t="s">
        <v>38</v>
      </c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576" t="s">
        <v>39</v>
      </c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 t="s">
        <v>39</v>
      </c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249" t="s">
        <v>39</v>
      </c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 t="s">
        <v>39</v>
      </c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450"/>
      <c r="DI27" s="450"/>
      <c r="DJ27" s="450"/>
      <c r="DK27" s="450"/>
      <c r="DL27" s="450"/>
      <c r="DM27" s="450"/>
      <c r="DN27" s="450"/>
      <c r="DO27" s="450"/>
      <c r="DP27" s="450"/>
      <c r="DQ27" s="450"/>
      <c r="DR27" s="450"/>
      <c r="DS27" s="450"/>
      <c r="DT27" s="450"/>
      <c r="DU27" s="450"/>
      <c r="DV27" s="450"/>
      <c r="DW27" s="450"/>
      <c r="DX27" s="450"/>
      <c r="DY27" s="450"/>
      <c r="DZ27" s="450"/>
      <c r="EA27" s="450"/>
      <c r="EB27" s="450"/>
      <c r="EC27" s="450"/>
      <c r="ED27" s="450"/>
      <c r="EE27" s="450"/>
      <c r="EF27" s="450"/>
      <c r="EG27" s="450"/>
      <c r="EH27" s="450"/>
      <c r="EI27" s="450"/>
      <c r="EJ27" s="450"/>
      <c r="EK27" s="451"/>
    </row>
    <row r="30" spans="1:141" s="25" customFormat="1" ht="12.75" x14ac:dyDescent="0.2">
      <c r="A30" s="28" t="s">
        <v>45</v>
      </c>
    </row>
    <row r="31" spans="1:141" s="25" customFormat="1" ht="12.75" x14ac:dyDescent="0.2">
      <c r="A31" s="28" t="s">
        <v>86</v>
      </c>
    </row>
    <row r="32" spans="1:141" s="25" customFormat="1" ht="12.75" x14ac:dyDescent="0.2">
      <c r="A32" s="28" t="s">
        <v>85</v>
      </c>
      <c r="W32" s="258" t="str">
        <f>Лист1!$O$61</f>
        <v>директор</v>
      </c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58"/>
      <c r="CG32" s="258"/>
      <c r="CH32" s="258"/>
      <c r="CI32" s="258"/>
      <c r="CJ32" s="258"/>
      <c r="CK32" s="258"/>
      <c r="CL32" s="258"/>
      <c r="CM32" s="258"/>
      <c r="CN32" s="258"/>
      <c r="CQ32" s="258" t="str">
        <f>Лист1!$BB$61</f>
        <v>С.П. Гончарова</v>
      </c>
      <c r="CR32" s="258"/>
      <c r="CS32" s="258"/>
      <c r="CT32" s="258"/>
      <c r="CU32" s="258"/>
      <c r="CV32" s="258"/>
      <c r="CW32" s="258"/>
      <c r="CX32" s="258"/>
      <c r="CY32" s="258"/>
      <c r="CZ32" s="258"/>
      <c r="DA32" s="258"/>
      <c r="DB32" s="258"/>
      <c r="DC32" s="258"/>
      <c r="DD32" s="258"/>
      <c r="DE32" s="258"/>
      <c r="DF32" s="258"/>
      <c r="DG32" s="258"/>
      <c r="DH32" s="258"/>
      <c r="DI32" s="258"/>
      <c r="DJ32" s="258"/>
      <c r="DK32" s="258"/>
      <c r="DL32" s="258"/>
      <c r="DM32" s="258"/>
      <c r="DN32" s="258"/>
      <c r="DO32" s="258"/>
      <c r="DP32" s="258"/>
      <c r="DQ32" s="258"/>
      <c r="DR32" s="258"/>
      <c r="DS32" s="258"/>
      <c r="DT32" s="258"/>
      <c r="DU32" s="258"/>
      <c r="DV32" s="258"/>
      <c r="DW32" s="258"/>
      <c r="DX32" s="258"/>
    </row>
    <row r="33" spans="1:128" s="24" customFormat="1" ht="10.5" x14ac:dyDescent="0.2">
      <c r="W33" s="257" t="s">
        <v>46</v>
      </c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G33" s="257" t="s">
        <v>47</v>
      </c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Q33" s="257" t="s">
        <v>48</v>
      </c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</row>
    <row r="34" spans="1:128" s="24" customFormat="1" ht="3" customHeight="1" x14ac:dyDescent="0.2"/>
    <row r="35" spans="1:128" s="25" customFormat="1" ht="12.75" x14ac:dyDescent="0.2">
      <c r="A35" s="28" t="s">
        <v>49</v>
      </c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  <c r="CG35" s="258"/>
      <c r="CH35" s="258"/>
      <c r="CI35" s="258"/>
      <c r="CJ35" s="258"/>
      <c r="CK35" s="258"/>
      <c r="CL35" s="258"/>
      <c r="CM35" s="258"/>
      <c r="CN35" s="258"/>
      <c r="CQ35" s="255"/>
      <c r="CR35" s="255"/>
      <c r="CS35" s="255"/>
      <c r="CT35" s="255"/>
      <c r="CU35" s="255"/>
      <c r="CV35" s="255"/>
      <c r="CW35" s="255"/>
      <c r="CX35" s="255"/>
      <c r="CY35" s="255"/>
      <c r="CZ35" s="255"/>
      <c r="DA35" s="255"/>
      <c r="DB35" s="255"/>
      <c r="DC35" s="255"/>
      <c r="DD35" s="255"/>
      <c r="DE35" s="255"/>
      <c r="DF35" s="255"/>
      <c r="DG35" s="255"/>
      <c r="DH35" s="255"/>
      <c r="DI35" s="255"/>
      <c r="DJ35" s="255"/>
      <c r="DK35" s="255"/>
      <c r="DL35" s="255"/>
      <c r="DM35" s="255"/>
      <c r="DN35" s="255"/>
      <c r="DO35" s="255"/>
      <c r="DP35" s="255"/>
      <c r="DQ35" s="255"/>
      <c r="DR35" s="255"/>
      <c r="DS35" s="255"/>
      <c r="DT35" s="255"/>
      <c r="DU35" s="255"/>
      <c r="DV35" s="255"/>
      <c r="DW35" s="255"/>
      <c r="DX35" s="255"/>
    </row>
    <row r="36" spans="1:128" s="24" customFormat="1" ht="10.5" x14ac:dyDescent="0.2">
      <c r="W36" s="257" t="s">
        <v>46</v>
      </c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G36" s="257" t="s">
        <v>87</v>
      </c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Q36" s="257" t="s">
        <v>169</v>
      </c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</row>
    <row r="37" spans="1:128" s="24" customFormat="1" ht="3" customHeight="1" x14ac:dyDescent="0.2"/>
    <row r="38" spans="1:128" s="25" customFormat="1" ht="12.75" x14ac:dyDescent="0.2">
      <c r="A38" s="23" t="s">
        <v>51</v>
      </c>
      <c r="B38" s="452" t="str">
        <f>Лист1!$B$67</f>
        <v>20</v>
      </c>
      <c r="C38" s="452"/>
      <c r="D38" s="452"/>
      <c r="E38" s="28" t="s">
        <v>52</v>
      </c>
      <c r="G38" s="255" t="str">
        <f>Лист1!$G$67</f>
        <v>февраля</v>
      </c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6">
        <v>20</v>
      </c>
      <c r="S38" s="256"/>
      <c r="T38" s="256"/>
      <c r="U38" s="453" t="str">
        <f>Лист1!$U$67</f>
        <v>24</v>
      </c>
      <c r="V38" s="453"/>
      <c r="W38" s="453"/>
      <c r="X38" s="28" t="s">
        <v>10</v>
      </c>
    </row>
    <row r="39" spans="1:12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</row>
    <row r="40" spans="1:128" s="2" customFormat="1" ht="12" customHeight="1" x14ac:dyDescent="0.2">
      <c r="A40" s="17" t="s">
        <v>371</v>
      </c>
    </row>
    <row r="41" spans="1:128" s="2" customFormat="1" ht="12" customHeight="1" x14ac:dyDescent="0.2">
      <c r="A41" s="17" t="s">
        <v>372</v>
      </c>
    </row>
  </sheetData>
  <customSheetViews>
    <customSheetView guid="{5B44D67A-4A8A-4B75-BA10-E8F24D4649E0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44" sqref="F44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4">
    <mergeCell ref="AO26:BO26"/>
    <mergeCell ref="BP26:CI26"/>
    <mergeCell ref="CJ26:CU26"/>
    <mergeCell ref="CV26:DG26"/>
    <mergeCell ref="DH26:DV26"/>
    <mergeCell ref="DW26:EK26"/>
    <mergeCell ref="DH24:DV24"/>
    <mergeCell ref="DW24:EK24"/>
    <mergeCell ref="A25:AN25"/>
    <mergeCell ref="AO25:BO25"/>
    <mergeCell ref="BP25:CI25"/>
    <mergeCell ref="CJ25:CU25"/>
    <mergeCell ref="CV25:DG25"/>
    <mergeCell ref="DH25:DV25"/>
    <mergeCell ref="DW25:EK25"/>
    <mergeCell ref="CJ22:CU22"/>
    <mergeCell ref="CV22:DG22"/>
    <mergeCell ref="DH22:DV22"/>
    <mergeCell ref="BP23:CI23"/>
    <mergeCell ref="CJ23:CU23"/>
    <mergeCell ref="CV23:DG23"/>
    <mergeCell ref="DH23:DV23"/>
    <mergeCell ref="DW23:EK23"/>
    <mergeCell ref="A24:AN24"/>
    <mergeCell ref="AO24:BO24"/>
    <mergeCell ref="BP24:CI24"/>
    <mergeCell ref="CJ24:CU24"/>
    <mergeCell ref="CV24:DG24"/>
    <mergeCell ref="CV20:DG20"/>
    <mergeCell ref="DH20:DV20"/>
    <mergeCell ref="A20:AN20"/>
    <mergeCell ref="AO20:BO20"/>
    <mergeCell ref="W32:BD32"/>
    <mergeCell ref="BG32:CN32"/>
    <mergeCell ref="CQ32:DX32"/>
    <mergeCell ref="W33:BD33"/>
    <mergeCell ref="BG33:CN33"/>
    <mergeCell ref="CQ33:DX33"/>
    <mergeCell ref="DW22:EK22"/>
    <mergeCell ref="A27:AN27"/>
    <mergeCell ref="AO27:BO27"/>
    <mergeCell ref="BP27:CI27"/>
    <mergeCell ref="CJ27:CU27"/>
    <mergeCell ref="CV27:DG27"/>
    <mergeCell ref="DH27:DV27"/>
    <mergeCell ref="DW27:EK27"/>
    <mergeCell ref="A23:AN23"/>
    <mergeCell ref="AO23:BO23"/>
    <mergeCell ref="A22:AN22"/>
    <mergeCell ref="AO22:BO22"/>
    <mergeCell ref="A26:AN26"/>
    <mergeCell ref="BP22:CI22"/>
    <mergeCell ref="CJ16:CU16"/>
    <mergeCell ref="CV16:DG16"/>
    <mergeCell ref="DH16:DV16"/>
    <mergeCell ref="DW16:EK16"/>
    <mergeCell ref="DW20:EK20"/>
    <mergeCell ref="A21:AN21"/>
    <mergeCell ref="AO21:BO21"/>
    <mergeCell ref="BP21:CI21"/>
    <mergeCell ref="CJ21:CU21"/>
    <mergeCell ref="CV21:DG21"/>
    <mergeCell ref="DH21:DV21"/>
    <mergeCell ref="DW21:EK21"/>
    <mergeCell ref="CV18:DG18"/>
    <mergeCell ref="DH18:DV18"/>
    <mergeCell ref="DW18:EK18"/>
    <mergeCell ref="A19:AN19"/>
    <mergeCell ref="AO19:BO19"/>
    <mergeCell ref="BP19:CI19"/>
    <mergeCell ref="CJ19:CU19"/>
    <mergeCell ref="CV19:DG19"/>
    <mergeCell ref="DH19:DV19"/>
    <mergeCell ref="DW19:EK19"/>
    <mergeCell ref="BP20:CI20"/>
    <mergeCell ref="CJ20:CU20"/>
    <mergeCell ref="A1:EK1"/>
    <mergeCell ref="DW3:EK3"/>
    <mergeCell ref="BM4:BW4"/>
    <mergeCell ref="BX4:BZ4"/>
    <mergeCell ref="CA4:CC4"/>
    <mergeCell ref="A14:AN14"/>
    <mergeCell ref="AO14:BO14"/>
    <mergeCell ref="BP14:CI14"/>
    <mergeCell ref="CJ14:CU14"/>
    <mergeCell ref="CV14:DG14"/>
    <mergeCell ref="DH14:DV14"/>
    <mergeCell ref="DW13:EK13"/>
    <mergeCell ref="DH13:DV13"/>
    <mergeCell ref="BP13:DG13"/>
    <mergeCell ref="AO13:BO13"/>
    <mergeCell ref="A13:AN13"/>
    <mergeCell ref="DW11:EK11"/>
    <mergeCell ref="DW5:EK5"/>
    <mergeCell ref="DW4:EK4"/>
    <mergeCell ref="DW6:EK6"/>
    <mergeCell ref="Z7:DE7"/>
    <mergeCell ref="DW7:EK7"/>
    <mergeCell ref="DW8:EK9"/>
    <mergeCell ref="Z9:DE9"/>
    <mergeCell ref="B38:D38"/>
    <mergeCell ref="G38:Q38"/>
    <mergeCell ref="R38:T38"/>
    <mergeCell ref="U38:W38"/>
    <mergeCell ref="BG36:CN36"/>
    <mergeCell ref="CQ36:DX36"/>
    <mergeCell ref="W36:BD36"/>
    <mergeCell ref="BG35:CN35"/>
    <mergeCell ref="CQ35:DX35"/>
    <mergeCell ref="W35:BD35"/>
    <mergeCell ref="Z10:DE10"/>
    <mergeCell ref="DW10:EK10"/>
    <mergeCell ref="A17:AN17"/>
    <mergeCell ref="AO17:BO17"/>
    <mergeCell ref="BP17:CI17"/>
    <mergeCell ref="A18:AN18"/>
    <mergeCell ref="AO18:BO18"/>
    <mergeCell ref="BP18:CI18"/>
    <mergeCell ref="CJ18:CU18"/>
    <mergeCell ref="DW17:EK17"/>
    <mergeCell ref="A15:AN15"/>
    <mergeCell ref="AO15:BO15"/>
    <mergeCell ref="DW14:EK14"/>
    <mergeCell ref="BP15:CI15"/>
    <mergeCell ref="CJ15:CU15"/>
    <mergeCell ref="CV15:DG15"/>
    <mergeCell ref="CJ17:CU17"/>
    <mergeCell ref="CV17:DG17"/>
    <mergeCell ref="DH17:DV17"/>
    <mergeCell ref="DH15:DV15"/>
    <mergeCell ref="DW15:EK15"/>
    <mergeCell ref="A16:AN16"/>
    <mergeCell ref="AO16:BO16"/>
    <mergeCell ref="BP16:CI16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53"/>
  <sheetViews>
    <sheetView topLeftCell="A22" workbookViewId="0">
      <selection activeCell="BU57" sqref="BU5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1.42578125" style="1" hidden="1" customWidth="1"/>
    <col min="33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2" x14ac:dyDescent="0.25">
      <c r="A1" s="215" t="s">
        <v>373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15" t="s">
        <v>374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  <c r="DY2" s="215"/>
      <c r="DZ2" s="215"/>
      <c r="EA2" s="215"/>
      <c r="EB2" s="215"/>
      <c r="EC2" s="215"/>
      <c r="ED2" s="215"/>
      <c r="EE2" s="215"/>
      <c r="EF2" s="215"/>
      <c r="EG2" s="215"/>
      <c r="EH2" s="215"/>
      <c r="EI2" s="215"/>
      <c r="EJ2" s="215"/>
      <c r="EK2" s="215"/>
    </row>
    <row r="3" spans="1:142" ht="15.75" customHeight="1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</row>
    <row r="4" spans="1:142" s="25" customFormat="1" ht="13.5" thickBot="1" x14ac:dyDescent="0.25">
      <c r="DW4" s="220" t="s">
        <v>2</v>
      </c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</row>
    <row r="5" spans="1:142" s="25" customFormat="1" ht="12.75" x14ac:dyDescent="0.2">
      <c r="A5" s="28"/>
      <c r="BL5" s="23" t="s">
        <v>9</v>
      </c>
      <c r="BM5" s="258" t="str">
        <f>Лист1!$AP$16</f>
        <v>января</v>
      </c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6">
        <v>20</v>
      </c>
      <c r="BY5" s="256"/>
      <c r="BZ5" s="256"/>
      <c r="CA5" s="453" t="str">
        <f>Лист1!$BD$16</f>
        <v>24</v>
      </c>
      <c r="CB5" s="453"/>
      <c r="CC5" s="453"/>
      <c r="CD5" s="28" t="s">
        <v>10</v>
      </c>
      <c r="DU5" s="23" t="s">
        <v>3</v>
      </c>
      <c r="DW5" s="428" t="str">
        <f>Лист1!$CI$16</f>
        <v>20.02.2024</v>
      </c>
      <c r="DX5" s="429"/>
      <c r="DY5" s="429"/>
      <c r="DZ5" s="429"/>
      <c r="EA5" s="429"/>
      <c r="EB5" s="429"/>
      <c r="EC5" s="429"/>
      <c r="ED5" s="429"/>
      <c r="EE5" s="429"/>
      <c r="EF5" s="429"/>
      <c r="EG5" s="429"/>
      <c r="EH5" s="429"/>
      <c r="EI5" s="429"/>
      <c r="EJ5" s="429"/>
      <c r="EK5" s="430"/>
    </row>
    <row r="6" spans="1:142" s="25" customFormat="1" ht="12.75" x14ac:dyDescent="0.2">
      <c r="A6" s="28"/>
      <c r="DU6" s="23" t="s">
        <v>4</v>
      </c>
      <c r="DW6" s="431" t="str">
        <f>Лист1!$CI$17</f>
        <v>743D0508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25" customFormat="1" ht="12.75" x14ac:dyDescent="0.2">
      <c r="A7" s="28"/>
      <c r="DU7" s="23" t="s">
        <v>5</v>
      </c>
      <c r="DW7" s="431">
        <f>Лист1!$CI$19</f>
        <v>8602003290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25" customFormat="1" ht="37.5" customHeight="1" x14ac:dyDescent="0.2">
      <c r="A8" s="28" t="s">
        <v>11</v>
      </c>
      <c r="Z8" s="315" t="str">
        <f>Лист1!$P$20</f>
        <v>МУНИЦИПАЛЬНОЕ АВТОНОМНОЕ УЧРЕЖДЕНИЕ "ИНФОРМАЦИОННО-ОРГАНИЗАЦИОННЫЙ ЦЕНТР"</v>
      </c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315"/>
      <c r="BS8" s="315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315"/>
      <c r="CJ8" s="315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U8" s="23" t="s">
        <v>6</v>
      </c>
      <c r="DW8" s="431">
        <f>Лист1!$CI$20</f>
        <v>860201001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25" customFormat="1" ht="12.75" x14ac:dyDescent="0.2">
      <c r="A9" s="28" t="s">
        <v>12</v>
      </c>
      <c r="DU9" s="23"/>
      <c r="DW9" s="431" t="str">
        <f>Лист1!$CI$22</f>
        <v>043</v>
      </c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25" customFormat="1" ht="12.75" x14ac:dyDescent="0.2">
      <c r="A10" s="28" t="s">
        <v>13</v>
      </c>
      <c r="Z10" s="258" t="str">
        <f>Лист1!$P$25</f>
        <v>Департамент образования Администрации города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7</v>
      </c>
      <c r="DW10" s="431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25" customFormat="1" ht="12.75" x14ac:dyDescent="0.2">
      <c r="A11" s="28" t="s">
        <v>14</v>
      </c>
      <c r="Z11" s="258" t="str">
        <f>Лист1!$P$27</f>
        <v>город Сургут</v>
      </c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258"/>
      <c r="BG11" s="258"/>
      <c r="BH11" s="258"/>
      <c r="BI11" s="258"/>
      <c r="BJ11" s="258"/>
      <c r="BK11" s="258"/>
      <c r="BL11" s="258"/>
      <c r="BM11" s="258"/>
      <c r="BN11" s="258"/>
      <c r="BO11" s="258"/>
      <c r="BP11" s="258"/>
      <c r="BQ11" s="258"/>
      <c r="BR11" s="258"/>
      <c r="BS11" s="258"/>
      <c r="BT11" s="258"/>
      <c r="BU11" s="258"/>
      <c r="BV11" s="258"/>
      <c r="BW11" s="258"/>
      <c r="BX11" s="258"/>
      <c r="BY11" s="258"/>
      <c r="BZ11" s="258"/>
      <c r="CA11" s="258"/>
      <c r="CB11" s="258"/>
      <c r="CC11" s="258"/>
      <c r="CD11" s="258"/>
      <c r="CE11" s="258"/>
      <c r="CF11" s="258"/>
      <c r="CG11" s="258"/>
      <c r="CH11" s="258"/>
      <c r="CI11" s="258"/>
      <c r="CJ11" s="258"/>
      <c r="CK11" s="258"/>
      <c r="CL11" s="258"/>
      <c r="CM11" s="258"/>
      <c r="CN11" s="258"/>
      <c r="CO11" s="258"/>
      <c r="CP11" s="258"/>
      <c r="CQ11" s="258"/>
      <c r="CR11" s="258"/>
      <c r="CS11" s="258"/>
      <c r="CT11" s="258"/>
      <c r="CU11" s="258"/>
      <c r="CV11" s="258"/>
      <c r="CW11" s="258"/>
      <c r="CX11" s="258"/>
      <c r="CY11" s="258"/>
      <c r="CZ11" s="258"/>
      <c r="DA11" s="258"/>
      <c r="DB11" s="258"/>
      <c r="DC11" s="258"/>
      <c r="DD11" s="258"/>
      <c r="DE11" s="258"/>
      <c r="DU11" s="23" t="s">
        <v>8</v>
      </c>
      <c r="DW11" s="431">
        <f>Лист1!$CI$26</f>
        <v>71876000001</v>
      </c>
      <c r="DX11" s="432"/>
      <c r="DY11" s="432"/>
      <c r="DZ11" s="432"/>
      <c r="EA11" s="432"/>
      <c r="EB11" s="432"/>
      <c r="EC11" s="432"/>
      <c r="ED11" s="432"/>
      <c r="EE11" s="432"/>
      <c r="EF11" s="432"/>
      <c r="EG11" s="432"/>
      <c r="EH11" s="432"/>
      <c r="EI11" s="432"/>
      <c r="EJ11" s="432"/>
      <c r="EK11" s="433"/>
    </row>
    <row r="12" spans="1:142" s="25" customFormat="1" ht="13.5" thickBot="1" x14ac:dyDescent="0.25">
      <c r="A12" s="28" t="s">
        <v>15</v>
      </c>
      <c r="DU12" s="23"/>
      <c r="DW12" s="248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50"/>
    </row>
    <row r="14" spans="1:142" s="43" customFormat="1" ht="12.75" customHeight="1" x14ac:dyDescent="0.2">
      <c r="A14" s="456" t="s">
        <v>376</v>
      </c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5" t="s">
        <v>375</v>
      </c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4"/>
      <c r="AG14" s="455" t="s">
        <v>377</v>
      </c>
      <c r="AH14" s="456"/>
      <c r="AI14" s="456"/>
      <c r="AJ14" s="456"/>
      <c r="AK14" s="456"/>
      <c r="AL14" s="456"/>
      <c r="AM14" s="456"/>
      <c r="AN14" s="456"/>
      <c r="AO14" s="454"/>
      <c r="AP14" s="455" t="s">
        <v>20</v>
      </c>
      <c r="AQ14" s="456"/>
      <c r="AR14" s="456"/>
      <c r="AS14" s="456"/>
      <c r="AT14" s="456"/>
      <c r="AU14" s="454"/>
      <c r="AV14" s="455" t="s">
        <v>892</v>
      </c>
      <c r="AW14" s="456"/>
      <c r="AX14" s="456"/>
      <c r="AY14" s="456"/>
      <c r="AZ14" s="456"/>
      <c r="BA14" s="456"/>
      <c r="BB14" s="456"/>
      <c r="BC14" s="454"/>
      <c r="BD14" s="455" t="s">
        <v>897</v>
      </c>
      <c r="BE14" s="456"/>
      <c r="BF14" s="456"/>
      <c r="BG14" s="456"/>
      <c r="BH14" s="454"/>
      <c r="BI14" s="456" t="s">
        <v>380</v>
      </c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5" t="s">
        <v>18</v>
      </c>
      <c r="BX14" s="456"/>
      <c r="BY14" s="456"/>
      <c r="BZ14" s="456"/>
      <c r="CA14" s="454"/>
      <c r="CB14" s="456" t="s">
        <v>381</v>
      </c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  <c r="DE14" s="454"/>
      <c r="DF14" s="455" t="s">
        <v>382</v>
      </c>
      <c r="DG14" s="456"/>
      <c r="DH14" s="456"/>
      <c r="DI14" s="456"/>
      <c r="DJ14" s="456"/>
      <c r="DK14" s="456"/>
      <c r="DL14" s="456"/>
      <c r="DM14" s="456"/>
      <c r="DN14" s="456"/>
      <c r="DO14" s="456"/>
      <c r="DP14" s="456"/>
      <c r="DQ14" s="456"/>
      <c r="DR14" s="456"/>
      <c r="DS14" s="456"/>
      <c r="DT14" s="456"/>
      <c r="DU14" s="456"/>
      <c r="DV14" s="456"/>
      <c r="DW14" s="456"/>
      <c r="DX14" s="456"/>
      <c r="DY14" s="456"/>
      <c r="DZ14" s="456"/>
      <c r="EA14" s="456"/>
      <c r="EB14" s="456"/>
      <c r="EC14" s="456"/>
      <c r="ED14" s="456"/>
      <c r="EE14" s="456"/>
      <c r="EF14" s="456"/>
      <c r="EG14" s="456"/>
      <c r="EH14" s="456"/>
      <c r="EI14" s="456"/>
      <c r="EJ14" s="456"/>
      <c r="EK14" s="456"/>
      <c r="EL14" s="77"/>
    </row>
    <row r="15" spans="1:142" s="43" customFormat="1" ht="12.75" customHeight="1" x14ac:dyDescent="0.2">
      <c r="A15" s="441"/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501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3"/>
      <c r="AG15" s="501" t="s">
        <v>37</v>
      </c>
      <c r="AH15" s="502"/>
      <c r="AI15" s="502"/>
      <c r="AJ15" s="502"/>
      <c r="AK15" s="502"/>
      <c r="AL15" s="502"/>
      <c r="AM15" s="502"/>
      <c r="AN15" s="502"/>
      <c r="AO15" s="503"/>
      <c r="AP15" s="501" t="s">
        <v>378</v>
      </c>
      <c r="AQ15" s="502"/>
      <c r="AR15" s="502"/>
      <c r="AS15" s="502"/>
      <c r="AT15" s="502"/>
      <c r="AU15" s="503"/>
      <c r="AV15" s="501" t="s">
        <v>448</v>
      </c>
      <c r="AW15" s="502"/>
      <c r="AX15" s="502"/>
      <c r="AY15" s="502"/>
      <c r="AZ15" s="502"/>
      <c r="BA15" s="502"/>
      <c r="BB15" s="502"/>
      <c r="BC15" s="503"/>
      <c r="BD15" s="501" t="s">
        <v>896</v>
      </c>
      <c r="BE15" s="502"/>
      <c r="BF15" s="502"/>
      <c r="BG15" s="502"/>
      <c r="BH15" s="503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501" t="s">
        <v>21</v>
      </c>
      <c r="BX15" s="502"/>
      <c r="BY15" s="502"/>
      <c r="BZ15" s="502"/>
      <c r="CA15" s="503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258"/>
      <c r="CU15" s="258"/>
      <c r="CV15" s="258"/>
      <c r="CW15" s="258"/>
      <c r="CX15" s="258"/>
      <c r="CY15" s="258"/>
      <c r="CZ15" s="258"/>
      <c r="DA15" s="258"/>
      <c r="DB15" s="258"/>
      <c r="DC15" s="258"/>
      <c r="DD15" s="258"/>
      <c r="DE15" s="496"/>
      <c r="DF15" s="495" t="s">
        <v>383</v>
      </c>
      <c r="DG15" s="258"/>
      <c r="DH15" s="258"/>
      <c r="DI15" s="258"/>
      <c r="DJ15" s="258"/>
      <c r="DK15" s="258"/>
      <c r="DL15" s="258"/>
      <c r="DM15" s="258"/>
      <c r="DN15" s="258"/>
      <c r="DO15" s="258"/>
      <c r="DP15" s="258"/>
      <c r="DQ15" s="258"/>
      <c r="DR15" s="258"/>
      <c r="DS15" s="258"/>
      <c r="DT15" s="258"/>
      <c r="DU15" s="258"/>
      <c r="DV15" s="258"/>
      <c r="DW15" s="258"/>
      <c r="DX15" s="258"/>
      <c r="DY15" s="258"/>
      <c r="DZ15" s="258"/>
      <c r="EA15" s="258"/>
      <c r="EB15" s="258"/>
      <c r="EC15" s="258"/>
      <c r="ED15" s="258"/>
      <c r="EE15" s="258"/>
      <c r="EF15" s="258"/>
      <c r="EG15" s="258"/>
      <c r="EH15" s="258"/>
      <c r="EI15" s="258"/>
      <c r="EJ15" s="258"/>
      <c r="EK15" s="258"/>
      <c r="EL15" s="77"/>
    </row>
    <row r="16" spans="1:142" s="43" customFormat="1" ht="12.75" customHeight="1" x14ac:dyDescent="0.2">
      <c r="A16" s="441"/>
      <c r="B16" s="441"/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501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3"/>
      <c r="AG16" s="501"/>
      <c r="AH16" s="502"/>
      <c r="AI16" s="502"/>
      <c r="AJ16" s="502"/>
      <c r="AK16" s="502"/>
      <c r="AL16" s="502"/>
      <c r="AM16" s="502"/>
      <c r="AN16" s="502"/>
      <c r="AO16" s="503"/>
      <c r="AP16" s="501"/>
      <c r="AQ16" s="502"/>
      <c r="AR16" s="502"/>
      <c r="AS16" s="502"/>
      <c r="AT16" s="502"/>
      <c r="AU16" s="503"/>
      <c r="AV16" s="501" t="s">
        <v>893</v>
      </c>
      <c r="AW16" s="502"/>
      <c r="AX16" s="502"/>
      <c r="AY16" s="502"/>
      <c r="AZ16" s="502"/>
      <c r="BA16" s="502"/>
      <c r="BB16" s="502"/>
      <c r="BC16" s="503"/>
      <c r="BD16" s="501" t="s">
        <v>379</v>
      </c>
      <c r="BE16" s="502"/>
      <c r="BF16" s="502"/>
      <c r="BG16" s="502"/>
      <c r="BH16" s="503"/>
      <c r="BI16" s="455" t="s">
        <v>894</v>
      </c>
      <c r="BJ16" s="456"/>
      <c r="BK16" s="456"/>
      <c r="BL16" s="456"/>
      <c r="BM16" s="456"/>
      <c r="BN16" s="456"/>
      <c r="BO16" s="456"/>
      <c r="BP16" s="454"/>
      <c r="BQ16" s="455" t="s">
        <v>26</v>
      </c>
      <c r="BR16" s="456"/>
      <c r="BS16" s="456"/>
      <c r="BT16" s="456"/>
      <c r="BU16" s="456"/>
      <c r="BV16" s="454"/>
      <c r="BW16" s="501"/>
      <c r="BX16" s="502"/>
      <c r="BY16" s="502"/>
      <c r="BZ16" s="502"/>
      <c r="CA16" s="503"/>
      <c r="CB16" s="455" t="s">
        <v>28</v>
      </c>
      <c r="CC16" s="456"/>
      <c r="CD16" s="456"/>
      <c r="CE16" s="456"/>
      <c r="CF16" s="456"/>
      <c r="CG16" s="456"/>
      <c r="CH16" s="454"/>
      <c r="CI16" s="578" t="s">
        <v>133</v>
      </c>
      <c r="CJ16" s="578"/>
      <c r="CK16" s="578"/>
      <c r="CL16" s="578"/>
      <c r="CM16" s="578"/>
      <c r="CN16" s="578"/>
      <c r="CO16" s="578"/>
      <c r="CP16" s="578"/>
      <c r="CQ16" s="578"/>
      <c r="CR16" s="578"/>
      <c r="CS16" s="578"/>
      <c r="CT16" s="578"/>
      <c r="CU16" s="578"/>
      <c r="CV16" s="578"/>
      <c r="CW16" s="578"/>
      <c r="CX16" s="578"/>
      <c r="CY16" s="578"/>
      <c r="CZ16" s="578"/>
      <c r="DA16" s="578"/>
      <c r="DB16" s="578"/>
      <c r="DC16" s="578"/>
      <c r="DD16" s="578"/>
      <c r="DE16" s="578"/>
      <c r="DF16" s="455" t="s">
        <v>28</v>
      </c>
      <c r="DG16" s="456"/>
      <c r="DH16" s="456"/>
      <c r="DI16" s="456"/>
      <c r="DJ16" s="456"/>
      <c r="DK16" s="456"/>
      <c r="DL16" s="456"/>
      <c r="DM16" s="454"/>
      <c r="DN16" s="578" t="s">
        <v>133</v>
      </c>
      <c r="DO16" s="578"/>
      <c r="DP16" s="578"/>
      <c r="DQ16" s="578"/>
      <c r="DR16" s="578"/>
      <c r="DS16" s="578"/>
      <c r="DT16" s="578"/>
      <c r="DU16" s="578"/>
      <c r="DV16" s="578"/>
      <c r="DW16" s="578"/>
      <c r="DX16" s="578"/>
      <c r="DY16" s="578"/>
      <c r="DZ16" s="578"/>
      <c r="EA16" s="578"/>
      <c r="EB16" s="578"/>
      <c r="EC16" s="578"/>
      <c r="ED16" s="578"/>
      <c r="EE16" s="578"/>
      <c r="EF16" s="578"/>
      <c r="EG16" s="578"/>
      <c r="EH16" s="578"/>
      <c r="EI16" s="578"/>
      <c r="EJ16" s="578"/>
      <c r="EK16" s="578"/>
      <c r="EL16" s="77"/>
    </row>
    <row r="17" spans="1:142" s="43" customFormat="1" ht="12.75" customHeight="1" x14ac:dyDescent="0.2">
      <c r="A17" s="441"/>
      <c r="B17" s="441"/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  <c r="R17" s="501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3"/>
      <c r="AG17" s="501"/>
      <c r="AH17" s="502"/>
      <c r="AI17" s="502"/>
      <c r="AJ17" s="502"/>
      <c r="AK17" s="502"/>
      <c r="AL17" s="502"/>
      <c r="AM17" s="502"/>
      <c r="AN17" s="502"/>
      <c r="AO17" s="503"/>
      <c r="AP17" s="501"/>
      <c r="AQ17" s="502"/>
      <c r="AR17" s="502"/>
      <c r="AS17" s="502"/>
      <c r="AT17" s="502"/>
      <c r="AU17" s="503"/>
      <c r="AV17" s="501"/>
      <c r="AW17" s="502"/>
      <c r="AX17" s="502"/>
      <c r="AY17" s="502"/>
      <c r="AZ17" s="502"/>
      <c r="BA17" s="502"/>
      <c r="BB17" s="502"/>
      <c r="BC17" s="503"/>
      <c r="BD17" s="501"/>
      <c r="BE17" s="502"/>
      <c r="BF17" s="502"/>
      <c r="BG17" s="502"/>
      <c r="BH17" s="503"/>
      <c r="BI17" s="501" t="s">
        <v>895</v>
      </c>
      <c r="BJ17" s="502"/>
      <c r="BK17" s="502"/>
      <c r="BL17" s="502"/>
      <c r="BM17" s="502"/>
      <c r="BN17" s="502"/>
      <c r="BO17" s="502"/>
      <c r="BP17" s="503"/>
      <c r="BQ17" s="501" t="s">
        <v>27</v>
      </c>
      <c r="BR17" s="502"/>
      <c r="BS17" s="502"/>
      <c r="BT17" s="502"/>
      <c r="BU17" s="502"/>
      <c r="BV17" s="503"/>
      <c r="BW17" s="501"/>
      <c r="BX17" s="502"/>
      <c r="BY17" s="502"/>
      <c r="BZ17" s="502"/>
      <c r="CA17" s="503"/>
      <c r="CB17" s="501"/>
      <c r="CC17" s="502"/>
      <c r="CD17" s="502"/>
      <c r="CE17" s="502"/>
      <c r="CF17" s="502"/>
      <c r="CG17" s="502"/>
      <c r="CH17" s="503"/>
      <c r="CI17" s="456" t="s">
        <v>397</v>
      </c>
      <c r="CJ17" s="456"/>
      <c r="CK17" s="456"/>
      <c r="CL17" s="456"/>
      <c r="CM17" s="456"/>
      <c r="CN17" s="456"/>
      <c r="CO17" s="456"/>
      <c r="CP17" s="456"/>
      <c r="CQ17" s="456"/>
      <c r="CR17" s="456"/>
      <c r="CS17" s="456"/>
      <c r="CT17" s="456"/>
      <c r="CU17" s="456"/>
      <c r="CV17" s="456"/>
      <c r="CW17" s="456"/>
      <c r="CX17" s="456"/>
      <c r="CY17" s="455" t="s">
        <v>395</v>
      </c>
      <c r="CZ17" s="456"/>
      <c r="DA17" s="456"/>
      <c r="DB17" s="456"/>
      <c r="DC17" s="456"/>
      <c r="DD17" s="456"/>
      <c r="DE17" s="454"/>
      <c r="DF17" s="501"/>
      <c r="DG17" s="502"/>
      <c r="DH17" s="502"/>
      <c r="DI17" s="502"/>
      <c r="DJ17" s="502"/>
      <c r="DK17" s="502"/>
      <c r="DL17" s="502"/>
      <c r="DM17" s="503"/>
      <c r="DN17" s="456" t="s">
        <v>384</v>
      </c>
      <c r="DO17" s="456"/>
      <c r="DP17" s="456"/>
      <c r="DQ17" s="456"/>
      <c r="DR17" s="456"/>
      <c r="DS17" s="456"/>
      <c r="DT17" s="456"/>
      <c r="DU17" s="454"/>
      <c r="DV17" s="455" t="s">
        <v>384</v>
      </c>
      <c r="DW17" s="456"/>
      <c r="DX17" s="456"/>
      <c r="DY17" s="456"/>
      <c r="DZ17" s="456"/>
      <c r="EA17" s="456"/>
      <c r="EB17" s="456"/>
      <c r="EC17" s="454"/>
      <c r="ED17" s="441" t="s">
        <v>390</v>
      </c>
      <c r="EE17" s="441"/>
      <c r="EF17" s="441"/>
      <c r="EG17" s="441"/>
      <c r="EH17" s="441"/>
      <c r="EI17" s="441"/>
      <c r="EJ17" s="441"/>
      <c r="EK17" s="441"/>
      <c r="EL17" s="77"/>
    </row>
    <row r="18" spans="1:142" s="43" customFormat="1" ht="12.75" customHeight="1" x14ac:dyDescent="0.2">
      <c r="A18" s="441"/>
      <c r="B18" s="441"/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501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3"/>
      <c r="AG18" s="501"/>
      <c r="AH18" s="502"/>
      <c r="AI18" s="502"/>
      <c r="AJ18" s="502"/>
      <c r="AK18" s="502"/>
      <c r="AL18" s="502"/>
      <c r="AM18" s="502"/>
      <c r="AN18" s="502"/>
      <c r="AO18" s="503"/>
      <c r="AP18" s="501"/>
      <c r="AQ18" s="502"/>
      <c r="AR18" s="502"/>
      <c r="AS18" s="502"/>
      <c r="AT18" s="502"/>
      <c r="AU18" s="503"/>
      <c r="AV18" s="501"/>
      <c r="AW18" s="502"/>
      <c r="AX18" s="502"/>
      <c r="AY18" s="502"/>
      <c r="AZ18" s="502"/>
      <c r="BA18" s="502"/>
      <c r="BB18" s="502"/>
      <c r="BC18" s="503"/>
      <c r="BD18" s="501"/>
      <c r="BE18" s="502"/>
      <c r="BF18" s="502"/>
      <c r="BG18" s="502"/>
      <c r="BH18" s="503"/>
      <c r="BI18" s="501"/>
      <c r="BJ18" s="502"/>
      <c r="BK18" s="502"/>
      <c r="BL18" s="502"/>
      <c r="BM18" s="502"/>
      <c r="BN18" s="502"/>
      <c r="BO18" s="502"/>
      <c r="BP18" s="503"/>
      <c r="BQ18" s="501"/>
      <c r="BR18" s="502"/>
      <c r="BS18" s="502"/>
      <c r="BT18" s="502"/>
      <c r="BU18" s="502"/>
      <c r="BV18" s="503"/>
      <c r="BW18" s="501"/>
      <c r="BX18" s="502"/>
      <c r="BY18" s="502"/>
      <c r="BZ18" s="502"/>
      <c r="CA18" s="503"/>
      <c r="CB18" s="501"/>
      <c r="CC18" s="502"/>
      <c r="CD18" s="502"/>
      <c r="CE18" s="502"/>
      <c r="CF18" s="502"/>
      <c r="CG18" s="502"/>
      <c r="CH18" s="503"/>
      <c r="CI18" s="258" t="s">
        <v>398</v>
      </c>
      <c r="CJ18" s="258"/>
      <c r="CK18" s="258"/>
      <c r="CL18" s="258"/>
      <c r="CM18" s="258"/>
      <c r="CN18" s="258"/>
      <c r="CO18" s="258"/>
      <c r="CP18" s="258"/>
      <c r="CQ18" s="258"/>
      <c r="CR18" s="258"/>
      <c r="CS18" s="258"/>
      <c r="CT18" s="258"/>
      <c r="CU18" s="258"/>
      <c r="CV18" s="258"/>
      <c r="CW18" s="258"/>
      <c r="CX18" s="258"/>
      <c r="CY18" s="501" t="s">
        <v>396</v>
      </c>
      <c r="CZ18" s="502"/>
      <c r="DA18" s="502"/>
      <c r="DB18" s="502"/>
      <c r="DC18" s="502"/>
      <c r="DD18" s="502"/>
      <c r="DE18" s="503"/>
      <c r="DF18" s="501"/>
      <c r="DG18" s="502"/>
      <c r="DH18" s="502"/>
      <c r="DI18" s="502"/>
      <c r="DJ18" s="502"/>
      <c r="DK18" s="502"/>
      <c r="DL18" s="502"/>
      <c r="DM18" s="503"/>
      <c r="DN18" s="502" t="s">
        <v>385</v>
      </c>
      <c r="DO18" s="502"/>
      <c r="DP18" s="502"/>
      <c r="DQ18" s="502"/>
      <c r="DR18" s="502"/>
      <c r="DS18" s="502"/>
      <c r="DT18" s="502"/>
      <c r="DU18" s="503"/>
      <c r="DV18" s="501" t="s">
        <v>385</v>
      </c>
      <c r="DW18" s="502"/>
      <c r="DX18" s="502"/>
      <c r="DY18" s="502"/>
      <c r="DZ18" s="502"/>
      <c r="EA18" s="502"/>
      <c r="EB18" s="502"/>
      <c r="EC18" s="503"/>
      <c r="ED18" s="441" t="s">
        <v>391</v>
      </c>
      <c r="EE18" s="441"/>
      <c r="EF18" s="441"/>
      <c r="EG18" s="441"/>
      <c r="EH18" s="441"/>
      <c r="EI18" s="441"/>
      <c r="EJ18" s="441"/>
      <c r="EK18" s="441"/>
      <c r="EL18" s="77"/>
    </row>
    <row r="19" spans="1:142" s="43" customFormat="1" ht="12.75" customHeight="1" x14ac:dyDescent="0.2">
      <c r="A19" s="441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501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3"/>
      <c r="AG19" s="501"/>
      <c r="AH19" s="502"/>
      <c r="AI19" s="502"/>
      <c r="AJ19" s="502"/>
      <c r="AK19" s="502"/>
      <c r="AL19" s="502"/>
      <c r="AM19" s="502"/>
      <c r="AN19" s="502"/>
      <c r="AO19" s="503"/>
      <c r="AP19" s="501"/>
      <c r="AQ19" s="502"/>
      <c r="AR19" s="502"/>
      <c r="AS19" s="502"/>
      <c r="AT19" s="502"/>
      <c r="AU19" s="503"/>
      <c r="AV19" s="501"/>
      <c r="AW19" s="502"/>
      <c r="AX19" s="502"/>
      <c r="AY19" s="502"/>
      <c r="AZ19" s="502"/>
      <c r="BA19" s="502"/>
      <c r="BB19" s="502"/>
      <c r="BC19" s="503"/>
      <c r="BD19" s="501"/>
      <c r="BE19" s="502"/>
      <c r="BF19" s="502"/>
      <c r="BG19" s="502"/>
      <c r="BH19" s="503"/>
      <c r="BI19" s="501"/>
      <c r="BJ19" s="502"/>
      <c r="BK19" s="502"/>
      <c r="BL19" s="502"/>
      <c r="BM19" s="502"/>
      <c r="BN19" s="502"/>
      <c r="BO19" s="502"/>
      <c r="BP19" s="503"/>
      <c r="BQ19" s="501"/>
      <c r="BR19" s="502"/>
      <c r="BS19" s="502"/>
      <c r="BT19" s="502"/>
      <c r="BU19" s="502"/>
      <c r="BV19" s="503"/>
      <c r="BW19" s="501"/>
      <c r="BX19" s="502"/>
      <c r="BY19" s="502"/>
      <c r="BZ19" s="502"/>
      <c r="CA19" s="503"/>
      <c r="CB19" s="501"/>
      <c r="CC19" s="502"/>
      <c r="CD19" s="502"/>
      <c r="CE19" s="502"/>
      <c r="CF19" s="502"/>
      <c r="CG19" s="502"/>
      <c r="CH19" s="503"/>
      <c r="CI19" s="455" t="s">
        <v>404</v>
      </c>
      <c r="CJ19" s="456"/>
      <c r="CK19" s="456"/>
      <c r="CL19" s="456"/>
      <c r="CM19" s="456"/>
      <c r="CN19" s="456"/>
      <c r="CO19" s="456"/>
      <c r="CP19" s="454"/>
      <c r="CQ19" s="455" t="s">
        <v>399</v>
      </c>
      <c r="CR19" s="456"/>
      <c r="CS19" s="456"/>
      <c r="CT19" s="456"/>
      <c r="CU19" s="456"/>
      <c r="CV19" s="456"/>
      <c r="CW19" s="456"/>
      <c r="CX19" s="454"/>
      <c r="CY19" s="501"/>
      <c r="CZ19" s="502"/>
      <c r="DA19" s="502"/>
      <c r="DB19" s="502"/>
      <c r="DC19" s="502"/>
      <c r="DD19" s="502"/>
      <c r="DE19" s="503"/>
      <c r="DF19" s="501"/>
      <c r="DG19" s="502"/>
      <c r="DH19" s="502"/>
      <c r="DI19" s="502"/>
      <c r="DJ19" s="502"/>
      <c r="DK19" s="502"/>
      <c r="DL19" s="502"/>
      <c r="DM19" s="503"/>
      <c r="DN19" s="502" t="s">
        <v>386</v>
      </c>
      <c r="DO19" s="502"/>
      <c r="DP19" s="502"/>
      <c r="DQ19" s="502"/>
      <c r="DR19" s="502"/>
      <c r="DS19" s="502"/>
      <c r="DT19" s="502"/>
      <c r="DU19" s="503"/>
      <c r="DV19" s="501" t="s">
        <v>387</v>
      </c>
      <c r="DW19" s="502"/>
      <c r="DX19" s="502"/>
      <c r="DY19" s="502"/>
      <c r="DZ19" s="502"/>
      <c r="EA19" s="502"/>
      <c r="EB19" s="502"/>
      <c r="EC19" s="503"/>
      <c r="ED19" s="441" t="s">
        <v>392</v>
      </c>
      <c r="EE19" s="441"/>
      <c r="EF19" s="441"/>
      <c r="EG19" s="441"/>
      <c r="EH19" s="441"/>
      <c r="EI19" s="441"/>
      <c r="EJ19" s="441"/>
      <c r="EK19" s="441"/>
      <c r="EL19" s="77"/>
    </row>
    <row r="20" spans="1:142" s="43" customFormat="1" ht="12.75" customHeight="1" x14ac:dyDescent="0.2">
      <c r="A20" s="441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501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3"/>
      <c r="AG20" s="501"/>
      <c r="AH20" s="502"/>
      <c r="AI20" s="502"/>
      <c r="AJ20" s="502"/>
      <c r="AK20" s="502"/>
      <c r="AL20" s="502"/>
      <c r="AM20" s="502"/>
      <c r="AN20" s="502"/>
      <c r="AO20" s="503"/>
      <c r="AP20" s="501"/>
      <c r="AQ20" s="502"/>
      <c r="AR20" s="502"/>
      <c r="AS20" s="502"/>
      <c r="AT20" s="502"/>
      <c r="AU20" s="503"/>
      <c r="AV20" s="501"/>
      <c r="AW20" s="502"/>
      <c r="AX20" s="502"/>
      <c r="AY20" s="502"/>
      <c r="AZ20" s="502"/>
      <c r="BA20" s="502"/>
      <c r="BB20" s="502"/>
      <c r="BC20" s="503"/>
      <c r="BD20" s="501"/>
      <c r="BE20" s="502"/>
      <c r="BF20" s="502"/>
      <c r="BG20" s="502"/>
      <c r="BH20" s="503"/>
      <c r="BI20" s="501"/>
      <c r="BJ20" s="502"/>
      <c r="BK20" s="502"/>
      <c r="BL20" s="502"/>
      <c r="BM20" s="502"/>
      <c r="BN20" s="502"/>
      <c r="BO20" s="502"/>
      <c r="BP20" s="503"/>
      <c r="BQ20" s="501"/>
      <c r="BR20" s="502"/>
      <c r="BS20" s="502"/>
      <c r="BT20" s="502"/>
      <c r="BU20" s="502"/>
      <c r="BV20" s="503"/>
      <c r="BW20" s="501"/>
      <c r="BX20" s="502"/>
      <c r="BY20" s="502"/>
      <c r="BZ20" s="502"/>
      <c r="CA20" s="503"/>
      <c r="CB20" s="501"/>
      <c r="CC20" s="502"/>
      <c r="CD20" s="502"/>
      <c r="CE20" s="502"/>
      <c r="CF20" s="502"/>
      <c r="CG20" s="502"/>
      <c r="CH20" s="503"/>
      <c r="CI20" s="501" t="s">
        <v>400</v>
      </c>
      <c r="CJ20" s="502"/>
      <c r="CK20" s="502"/>
      <c r="CL20" s="502"/>
      <c r="CM20" s="502"/>
      <c r="CN20" s="502"/>
      <c r="CO20" s="502"/>
      <c r="CP20" s="503"/>
      <c r="CQ20" s="501" t="s">
        <v>400</v>
      </c>
      <c r="CR20" s="502"/>
      <c r="CS20" s="502"/>
      <c r="CT20" s="502"/>
      <c r="CU20" s="502"/>
      <c r="CV20" s="502"/>
      <c r="CW20" s="502"/>
      <c r="CX20" s="503"/>
      <c r="CY20" s="501"/>
      <c r="CZ20" s="502"/>
      <c r="DA20" s="502"/>
      <c r="DB20" s="502"/>
      <c r="DC20" s="502"/>
      <c r="DD20" s="502"/>
      <c r="DE20" s="503"/>
      <c r="DF20" s="501"/>
      <c r="DG20" s="502"/>
      <c r="DH20" s="502"/>
      <c r="DI20" s="502"/>
      <c r="DJ20" s="502"/>
      <c r="DK20" s="502"/>
      <c r="DL20" s="502"/>
      <c r="DM20" s="503"/>
      <c r="DN20" s="502"/>
      <c r="DO20" s="502"/>
      <c r="DP20" s="502"/>
      <c r="DQ20" s="502"/>
      <c r="DR20" s="502"/>
      <c r="DS20" s="502"/>
      <c r="DT20" s="502"/>
      <c r="DU20" s="503"/>
      <c r="DV20" s="501" t="s">
        <v>388</v>
      </c>
      <c r="DW20" s="502"/>
      <c r="DX20" s="502"/>
      <c r="DY20" s="502"/>
      <c r="DZ20" s="502"/>
      <c r="EA20" s="502"/>
      <c r="EB20" s="502"/>
      <c r="EC20" s="503"/>
      <c r="ED20" s="441" t="s">
        <v>393</v>
      </c>
      <c r="EE20" s="441"/>
      <c r="EF20" s="441"/>
      <c r="EG20" s="441"/>
      <c r="EH20" s="441"/>
      <c r="EI20" s="441"/>
      <c r="EJ20" s="441"/>
      <c r="EK20" s="441"/>
      <c r="EL20" s="77"/>
    </row>
    <row r="21" spans="1:142" s="43" customFormat="1" ht="12.75" customHeight="1" x14ac:dyDescent="0.2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501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3"/>
      <c r="AG21" s="501"/>
      <c r="AH21" s="502"/>
      <c r="AI21" s="502"/>
      <c r="AJ21" s="502"/>
      <c r="AK21" s="502"/>
      <c r="AL21" s="502"/>
      <c r="AM21" s="502"/>
      <c r="AN21" s="502"/>
      <c r="AO21" s="503"/>
      <c r="AP21" s="501"/>
      <c r="AQ21" s="502"/>
      <c r="AR21" s="502"/>
      <c r="AS21" s="502"/>
      <c r="AT21" s="502"/>
      <c r="AU21" s="503"/>
      <c r="AV21" s="501"/>
      <c r="AW21" s="502"/>
      <c r="AX21" s="502"/>
      <c r="AY21" s="502"/>
      <c r="AZ21" s="502"/>
      <c r="BA21" s="502"/>
      <c r="BB21" s="502"/>
      <c r="BC21" s="503"/>
      <c r="BD21" s="501"/>
      <c r="BE21" s="502"/>
      <c r="BF21" s="502"/>
      <c r="BG21" s="502"/>
      <c r="BH21" s="503"/>
      <c r="BI21" s="501"/>
      <c r="BJ21" s="502"/>
      <c r="BK21" s="502"/>
      <c r="BL21" s="502"/>
      <c r="BM21" s="502"/>
      <c r="BN21" s="502"/>
      <c r="BO21" s="502"/>
      <c r="BP21" s="503"/>
      <c r="BQ21" s="501"/>
      <c r="BR21" s="502"/>
      <c r="BS21" s="502"/>
      <c r="BT21" s="502"/>
      <c r="BU21" s="502"/>
      <c r="BV21" s="503"/>
      <c r="BW21" s="501"/>
      <c r="BX21" s="502"/>
      <c r="BY21" s="502"/>
      <c r="BZ21" s="502"/>
      <c r="CA21" s="503"/>
      <c r="CB21" s="501"/>
      <c r="CC21" s="502"/>
      <c r="CD21" s="502"/>
      <c r="CE21" s="502"/>
      <c r="CF21" s="502"/>
      <c r="CG21" s="502"/>
      <c r="CH21" s="503"/>
      <c r="CI21" s="501" t="s">
        <v>402</v>
      </c>
      <c r="CJ21" s="502"/>
      <c r="CK21" s="502"/>
      <c r="CL21" s="502"/>
      <c r="CM21" s="502"/>
      <c r="CN21" s="502"/>
      <c r="CO21" s="502"/>
      <c r="CP21" s="503"/>
      <c r="CQ21" s="501" t="s">
        <v>402</v>
      </c>
      <c r="CR21" s="502"/>
      <c r="CS21" s="502"/>
      <c r="CT21" s="502"/>
      <c r="CU21" s="502"/>
      <c r="CV21" s="502"/>
      <c r="CW21" s="502"/>
      <c r="CX21" s="503"/>
      <c r="CY21" s="501"/>
      <c r="CZ21" s="502"/>
      <c r="DA21" s="502"/>
      <c r="DB21" s="502"/>
      <c r="DC21" s="502"/>
      <c r="DD21" s="502"/>
      <c r="DE21" s="503"/>
      <c r="DF21" s="501"/>
      <c r="DG21" s="502"/>
      <c r="DH21" s="502"/>
      <c r="DI21" s="502"/>
      <c r="DJ21" s="502"/>
      <c r="DK21" s="502"/>
      <c r="DL21" s="502"/>
      <c r="DM21" s="503"/>
      <c r="DN21" s="502"/>
      <c r="DO21" s="502"/>
      <c r="DP21" s="502"/>
      <c r="DQ21" s="502"/>
      <c r="DR21" s="502"/>
      <c r="DS21" s="502"/>
      <c r="DT21" s="502"/>
      <c r="DU21" s="503"/>
      <c r="DV21" s="501" t="s">
        <v>389</v>
      </c>
      <c r="DW21" s="502"/>
      <c r="DX21" s="502"/>
      <c r="DY21" s="502"/>
      <c r="DZ21" s="502"/>
      <c r="EA21" s="502"/>
      <c r="EB21" s="502"/>
      <c r="EC21" s="503"/>
      <c r="ED21" s="441" t="s">
        <v>394</v>
      </c>
      <c r="EE21" s="441"/>
      <c r="EF21" s="441"/>
      <c r="EG21" s="441"/>
      <c r="EH21" s="441"/>
      <c r="EI21" s="441"/>
      <c r="EJ21" s="441"/>
      <c r="EK21" s="441"/>
      <c r="EL21" s="77"/>
    </row>
    <row r="22" spans="1:142" s="43" customFormat="1" ht="12.75" customHeight="1" x14ac:dyDescent="0.2">
      <c r="A22" s="502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  <c r="O22" s="502"/>
      <c r="P22" s="502"/>
      <c r="Q22" s="502"/>
      <c r="R22" s="501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3"/>
      <c r="AG22" s="501"/>
      <c r="AH22" s="502"/>
      <c r="AI22" s="502"/>
      <c r="AJ22" s="502"/>
      <c r="AK22" s="502"/>
      <c r="AL22" s="502"/>
      <c r="AM22" s="502"/>
      <c r="AN22" s="502"/>
      <c r="AO22" s="503"/>
      <c r="AP22" s="501"/>
      <c r="AQ22" s="502"/>
      <c r="AR22" s="502"/>
      <c r="AS22" s="502"/>
      <c r="AT22" s="502"/>
      <c r="AU22" s="503"/>
      <c r="AV22" s="501"/>
      <c r="AW22" s="502"/>
      <c r="AX22" s="502"/>
      <c r="AY22" s="502"/>
      <c r="AZ22" s="502"/>
      <c r="BA22" s="502"/>
      <c r="BB22" s="502"/>
      <c r="BC22" s="503"/>
      <c r="BD22" s="501"/>
      <c r="BE22" s="502"/>
      <c r="BF22" s="502"/>
      <c r="BG22" s="502"/>
      <c r="BH22" s="503"/>
      <c r="BI22" s="501"/>
      <c r="BJ22" s="502"/>
      <c r="BK22" s="502"/>
      <c r="BL22" s="502"/>
      <c r="BM22" s="502"/>
      <c r="BN22" s="502"/>
      <c r="BO22" s="502"/>
      <c r="BP22" s="503"/>
      <c r="BQ22" s="501"/>
      <c r="BR22" s="502"/>
      <c r="BS22" s="502"/>
      <c r="BT22" s="502"/>
      <c r="BU22" s="502"/>
      <c r="BV22" s="503"/>
      <c r="BW22" s="501"/>
      <c r="BX22" s="502"/>
      <c r="BY22" s="502"/>
      <c r="BZ22" s="502"/>
      <c r="CA22" s="503"/>
      <c r="CB22" s="501"/>
      <c r="CC22" s="502"/>
      <c r="CD22" s="502"/>
      <c r="CE22" s="502"/>
      <c r="CF22" s="502"/>
      <c r="CG22" s="502"/>
      <c r="CH22" s="503"/>
      <c r="CI22" s="501" t="s">
        <v>403</v>
      </c>
      <c r="CJ22" s="502"/>
      <c r="CK22" s="502"/>
      <c r="CL22" s="502"/>
      <c r="CM22" s="502"/>
      <c r="CN22" s="502"/>
      <c r="CO22" s="502"/>
      <c r="CP22" s="503"/>
      <c r="CQ22" s="501" t="s">
        <v>403</v>
      </c>
      <c r="CR22" s="502"/>
      <c r="CS22" s="502"/>
      <c r="CT22" s="502"/>
      <c r="CU22" s="502"/>
      <c r="CV22" s="502"/>
      <c r="CW22" s="502"/>
      <c r="CX22" s="503"/>
      <c r="CY22" s="501"/>
      <c r="CZ22" s="502"/>
      <c r="DA22" s="502"/>
      <c r="DB22" s="502"/>
      <c r="DC22" s="502"/>
      <c r="DD22" s="502"/>
      <c r="DE22" s="503"/>
      <c r="DF22" s="501"/>
      <c r="DG22" s="502"/>
      <c r="DH22" s="502"/>
      <c r="DI22" s="502"/>
      <c r="DJ22" s="502"/>
      <c r="DK22" s="502"/>
      <c r="DL22" s="502"/>
      <c r="DM22" s="503"/>
      <c r="DN22" s="502"/>
      <c r="DO22" s="502"/>
      <c r="DP22" s="502"/>
      <c r="DQ22" s="502"/>
      <c r="DR22" s="502"/>
      <c r="DS22" s="502"/>
      <c r="DT22" s="502"/>
      <c r="DU22" s="503"/>
      <c r="DV22" s="501"/>
      <c r="DW22" s="502"/>
      <c r="DX22" s="502"/>
      <c r="DY22" s="502"/>
      <c r="DZ22" s="502"/>
      <c r="EA22" s="502"/>
      <c r="EB22" s="502"/>
      <c r="EC22" s="503"/>
      <c r="ED22" s="502"/>
      <c r="EE22" s="502"/>
      <c r="EF22" s="502"/>
      <c r="EG22" s="502"/>
      <c r="EH22" s="502"/>
      <c r="EI22" s="502"/>
      <c r="EJ22" s="502"/>
      <c r="EK22" s="502"/>
      <c r="EL22" s="77"/>
    </row>
    <row r="23" spans="1:142" s="43" customFormat="1" ht="12.75" customHeight="1" x14ac:dyDescent="0.2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495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496"/>
      <c r="AG23" s="495"/>
      <c r="AH23" s="258"/>
      <c r="AI23" s="258"/>
      <c r="AJ23" s="258"/>
      <c r="AK23" s="258"/>
      <c r="AL23" s="258"/>
      <c r="AM23" s="258"/>
      <c r="AN23" s="258"/>
      <c r="AO23" s="496"/>
      <c r="AP23" s="495"/>
      <c r="AQ23" s="258"/>
      <c r="AR23" s="258"/>
      <c r="AS23" s="258"/>
      <c r="AT23" s="258"/>
      <c r="AU23" s="496"/>
      <c r="AV23" s="495"/>
      <c r="AW23" s="258"/>
      <c r="AX23" s="258"/>
      <c r="AY23" s="258"/>
      <c r="AZ23" s="258"/>
      <c r="BA23" s="258"/>
      <c r="BB23" s="258"/>
      <c r="BC23" s="496"/>
      <c r="BD23" s="495"/>
      <c r="BE23" s="258"/>
      <c r="BF23" s="258"/>
      <c r="BG23" s="258"/>
      <c r="BH23" s="496"/>
      <c r="BI23" s="495"/>
      <c r="BJ23" s="258"/>
      <c r="BK23" s="258"/>
      <c r="BL23" s="258"/>
      <c r="BM23" s="258"/>
      <c r="BN23" s="258"/>
      <c r="BO23" s="258"/>
      <c r="BP23" s="496"/>
      <c r="BQ23" s="495"/>
      <c r="BR23" s="258"/>
      <c r="BS23" s="258"/>
      <c r="BT23" s="258"/>
      <c r="BU23" s="258"/>
      <c r="BV23" s="496"/>
      <c r="BW23" s="495"/>
      <c r="BX23" s="258"/>
      <c r="BY23" s="258"/>
      <c r="BZ23" s="258"/>
      <c r="CA23" s="496"/>
      <c r="CB23" s="495"/>
      <c r="CC23" s="258"/>
      <c r="CD23" s="258"/>
      <c r="CE23" s="258"/>
      <c r="CF23" s="258"/>
      <c r="CG23" s="258"/>
      <c r="CH23" s="496"/>
      <c r="CI23" s="495" t="s">
        <v>347</v>
      </c>
      <c r="CJ23" s="258"/>
      <c r="CK23" s="258"/>
      <c r="CL23" s="258"/>
      <c r="CM23" s="258"/>
      <c r="CN23" s="258"/>
      <c r="CO23" s="258"/>
      <c r="CP23" s="496"/>
      <c r="CQ23" s="495" t="s">
        <v>347</v>
      </c>
      <c r="CR23" s="258"/>
      <c r="CS23" s="258"/>
      <c r="CT23" s="258"/>
      <c r="CU23" s="258"/>
      <c r="CV23" s="258"/>
      <c r="CW23" s="258"/>
      <c r="CX23" s="496"/>
      <c r="CY23" s="495"/>
      <c r="CZ23" s="258"/>
      <c r="DA23" s="258"/>
      <c r="DB23" s="258"/>
      <c r="DC23" s="258"/>
      <c r="DD23" s="258"/>
      <c r="DE23" s="496"/>
      <c r="DF23" s="495"/>
      <c r="DG23" s="258"/>
      <c r="DH23" s="258"/>
      <c r="DI23" s="258"/>
      <c r="DJ23" s="258"/>
      <c r="DK23" s="258"/>
      <c r="DL23" s="258"/>
      <c r="DM23" s="496"/>
      <c r="DN23" s="258"/>
      <c r="DO23" s="258"/>
      <c r="DP23" s="258"/>
      <c r="DQ23" s="258"/>
      <c r="DR23" s="258"/>
      <c r="DS23" s="258"/>
      <c r="DT23" s="258"/>
      <c r="DU23" s="496"/>
      <c r="DV23" s="495"/>
      <c r="DW23" s="258"/>
      <c r="DX23" s="258"/>
      <c r="DY23" s="258"/>
      <c r="DZ23" s="258"/>
      <c r="EA23" s="258"/>
      <c r="EB23" s="258"/>
      <c r="EC23" s="496"/>
      <c r="ED23" s="258"/>
      <c r="EE23" s="258"/>
      <c r="EF23" s="258"/>
      <c r="EG23" s="258"/>
      <c r="EH23" s="258"/>
      <c r="EI23" s="258"/>
      <c r="EJ23" s="258"/>
      <c r="EK23" s="258"/>
      <c r="EL23" s="77"/>
    </row>
    <row r="24" spans="1:142" s="25" customFormat="1" ht="13.5" thickBot="1" x14ac:dyDescent="0.25">
      <c r="A24" s="298">
        <v>1</v>
      </c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88">
        <v>2</v>
      </c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>
        <v>3</v>
      </c>
      <c r="AH24" s="288"/>
      <c r="AI24" s="288"/>
      <c r="AJ24" s="288"/>
      <c r="AK24" s="288"/>
      <c r="AL24" s="288"/>
      <c r="AM24" s="288"/>
      <c r="AN24" s="288"/>
      <c r="AO24" s="288"/>
      <c r="AP24" s="288">
        <v>4</v>
      </c>
      <c r="AQ24" s="288"/>
      <c r="AR24" s="288"/>
      <c r="AS24" s="288"/>
      <c r="AT24" s="288"/>
      <c r="AU24" s="288"/>
      <c r="AV24" s="591" t="s">
        <v>903</v>
      </c>
      <c r="AW24" s="591"/>
      <c r="AX24" s="591"/>
      <c r="AY24" s="591"/>
      <c r="AZ24" s="591"/>
      <c r="BA24" s="591"/>
      <c r="BB24" s="591"/>
      <c r="BC24" s="591"/>
      <c r="BD24" s="288">
        <v>5</v>
      </c>
      <c r="BE24" s="288"/>
      <c r="BF24" s="288"/>
      <c r="BG24" s="288"/>
      <c r="BH24" s="288"/>
      <c r="BI24" s="288">
        <v>6</v>
      </c>
      <c r="BJ24" s="288"/>
      <c r="BK24" s="288"/>
      <c r="BL24" s="288"/>
      <c r="BM24" s="288"/>
      <c r="BN24" s="288"/>
      <c r="BO24" s="288"/>
      <c r="BP24" s="288"/>
      <c r="BQ24" s="288">
        <v>7</v>
      </c>
      <c r="BR24" s="288"/>
      <c r="BS24" s="288"/>
      <c r="BT24" s="288"/>
      <c r="BU24" s="288"/>
      <c r="BV24" s="288"/>
      <c r="BW24" s="288">
        <v>8</v>
      </c>
      <c r="BX24" s="288"/>
      <c r="BY24" s="288"/>
      <c r="BZ24" s="288"/>
      <c r="CA24" s="288"/>
      <c r="CB24" s="288">
        <v>9</v>
      </c>
      <c r="CC24" s="288"/>
      <c r="CD24" s="288"/>
      <c r="CE24" s="288"/>
      <c r="CF24" s="288"/>
      <c r="CG24" s="288"/>
      <c r="CH24" s="288"/>
      <c r="CI24" s="288">
        <v>10</v>
      </c>
      <c r="CJ24" s="288"/>
      <c r="CK24" s="288"/>
      <c r="CL24" s="288"/>
      <c r="CM24" s="288"/>
      <c r="CN24" s="288"/>
      <c r="CO24" s="288"/>
      <c r="CP24" s="288"/>
      <c r="CQ24" s="288">
        <v>11</v>
      </c>
      <c r="CR24" s="288"/>
      <c r="CS24" s="288"/>
      <c r="CT24" s="288"/>
      <c r="CU24" s="288"/>
      <c r="CV24" s="288"/>
      <c r="CW24" s="288"/>
      <c r="CX24" s="288"/>
      <c r="CY24" s="288">
        <v>12</v>
      </c>
      <c r="CZ24" s="288"/>
      <c r="DA24" s="288"/>
      <c r="DB24" s="288"/>
      <c r="DC24" s="288"/>
      <c r="DD24" s="288"/>
      <c r="DE24" s="288"/>
      <c r="DF24" s="288">
        <v>13</v>
      </c>
      <c r="DG24" s="288"/>
      <c r="DH24" s="288"/>
      <c r="DI24" s="288"/>
      <c r="DJ24" s="288"/>
      <c r="DK24" s="288"/>
      <c r="DL24" s="288"/>
      <c r="DM24" s="288"/>
      <c r="DN24" s="288">
        <v>14</v>
      </c>
      <c r="DO24" s="288"/>
      <c r="DP24" s="288"/>
      <c r="DQ24" s="288"/>
      <c r="DR24" s="288"/>
      <c r="DS24" s="288"/>
      <c r="DT24" s="288"/>
      <c r="DU24" s="288"/>
      <c r="DV24" s="288">
        <v>15</v>
      </c>
      <c r="DW24" s="288"/>
      <c r="DX24" s="288"/>
      <c r="DY24" s="288"/>
      <c r="DZ24" s="288"/>
      <c r="EA24" s="288"/>
      <c r="EB24" s="288"/>
      <c r="EC24" s="288"/>
      <c r="ED24" s="288">
        <v>16</v>
      </c>
      <c r="EE24" s="288"/>
      <c r="EF24" s="288"/>
      <c r="EG24" s="288"/>
      <c r="EH24" s="288"/>
      <c r="EI24" s="288"/>
      <c r="EJ24" s="288"/>
      <c r="EK24" s="289"/>
      <c r="EL24" s="77"/>
    </row>
    <row r="25" spans="1:142" s="25" customFormat="1" ht="15" customHeight="1" x14ac:dyDescent="0.2">
      <c r="A25" s="268" t="s">
        <v>405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449" t="s">
        <v>39</v>
      </c>
      <c r="S25" s="449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449"/>
      <c r="AF25" s="579"/>
      <c r="AG25" s="290" t="s">
        <v>39</v>
      </c>
      <c r="AH25" s="291"/>
      <c r="AI25" s="291"/>
      <c r="AJ25" s="291"/>
      <c r="AK25" s="291"/>
      <c r="AL25" s="291"/>
      <c r="AM25" s="291"/>
      <c r="AN25" s="291"/>
      <c r="AO25" s="291"/>
      <c r="AP25" s="291" t="s">
        <v>39</v>
      </c>
      <c r="AQ25" s="291"/>
      <c r="AR25" s="291"/>
      <c r="AS25" s="291"/>
      <c r="AT25" s="291"/>
      <c r="AU25" s="291"/>
      <c r="AV25" s="408"/>
      <c r="AW25" s="408"/>
      <c r="AX25" s="408"/>
      <c r="AY25" s="408"/>
      <c r="AZ25" s="408"/>
      <c r="BA25" s="408"/>
      <c r="BB25" s="408"/>
      <c r="BC25" s="592"/>
      <c r="BD25" s="580" t="s">
        <v>39</v>
      </c>
      <c r="BE25" s="264"/>
      <c r="BF25" s="264"/>
      <c r="BG25" s="264"/>
      <c r="BH25" s="264"/>
      <c r="BI25" s="449" t="s">
        <v>39</v>
      </c>
      <c r="BJ25" s="449"/>
      <c r="BK25" s="449"/>
      <c r="BL25" s="449"/>
      <c r="BM25" s="449"/>
      <c r="BN25" s="449"/>
      <c r="BO25" s="449"/>
      <c r="BP25" s="579"/>
      <c r="BQ25" s="290" t="s">
        <v>39</v>
      </c>
      <c r="BR25" s="291"/>
      <c r="BS25" s="291"/>
      <c r="BT25" s="291"/>
      <c r="BU25" s="291"/>
      <c r="BV25" s="291"/>
      <c r="BW25" s="590" t="s">
        <v>40</v>
      </c>
      <c r="BX25" s="590"/>
      <c r="BY25" s="590"/>
      <c r="BZ25" s="590"/>
      <c r="CA25" s="590"/>
      <c r="CB25" s="581">
        <f>CB26</f>
        <v>1897.8</v>
      </c>
      <c r="CC25" s="582"/>
      <c r="CD25" s="582"/>
      <c r="CE25" s="582"/>
      <c r="CF25" s="582"/>
      <c r="CG25" s="582"/>
      <c r="CH25" s="582"/>
      <c r="CI25" s="581">
        <f>CI26</f>
        <v>1897.8</v>
      </c>
      <c r="CJ25" s="582"/>
      <c r="CK25" s="582"/>
      <c r="CL25" s="582"/>
      <c r="CM25" s="582"/>
      <c r="CN25" s="582"/>
      <c r="CO25" s="582"/>
      <c r="CP25" s="582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09"/>
      <c r="DD25" s="409"/>
      <c r="DE25" s="409"/>
      <c r="DF25" s="581">
        <f>DF26</f>
        <v>84.8</v>
      </c>
      <c r="DG25" s="582"/>
      <c r="DH25" s="582"/>
      <c r="DI25" s="582"/>
      <c r="DJ25" s="582"/>
      <c r="DK25" s="582"/>
      <c r="DL25" s="582"/>
      <c r="DM25" s="582"/>
      <c r="DN25" s="582"/>
      <c r="DO25" s="582"/>
      <c r="DP25" s="582"/>
      <c r="DQ25" s="582"/>
      <c r="DR25" s="582"/>
      <c r="DS25" s="582"/>
      <c r="DT25" s="582"/>
      <c r="DU25" s="582"/>
      <c r="DV25" s="581">
        <f>DV26</f>
        <v>84.8</v>
      </c>
      <c r="DW25" s="582"/>
      <c r="DX25" s="582"/>
      <c r="DY25" s="582"/>
      <c r="DZ25" s="582"/>
      <c r="EA25" s="582"/>
      <c r="EB25" s="582"/>
      <c r="EC25" s="582"/>
      <c r="ED25" s="409"/>
      <c r="EE25" s="409"/>
      <c r="EF25" s="409"/>
      <c r="EG25" s="409"/>
      <c r="EH25" s="409"/>
      <c r="EI25" s="409"/>
      <c r="EJ25" s="409"/>
      <c r="EK25" s="410"/>
    </row>
    <row r="26" spans="1:142" s="25" customFormat="1" ht="12.75" x14ac:dyDescent="0.2">
      <c r="A26" s="269" t="s">
        <v>133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412" t="s">
        <v>1533</v>
      </c>
      <c r="S26" s="412"/>
      <c r="T26" s="412"/>
      <c r="U26" s="412"/>
      <c r="V26" s="412"/>
      <c r="W26" s="412"/>
      <c r="X26" s="412"/>
      <c r="Y26" s="412"/>
      <c r="Z26" s="412"/>
      <c r="AA26" s="412"/>
      <c r="AB26" s="412"/>
      <c r="AC26" s="412"/>
      <c r="AD26" s="412"/>
      <c r="AE26" s="412"/>
      <c r="AF26" s="457"/>
      <c r="AG26" s="583" t="s">
        <v>1534</v>
      </c>
      <c r="AH26" s="405"/>
      <c r="AI26" s="405"/>
      <c r="AJ26" s="405"/>
      <c r="AK26" s="405"/>
      <c r="AL26" s="405"/>
      <c r="AM26" s="405"/>
      <c r="AN26" s="405"/>
      <c r="AO26" s="405"/>
      <c r="AP26" s="264" t="s">
        <v>1535</v>
      </c>
      <c r="AQ26" s="264"/>
      <c r="AR26" s="264"/>
      <c r="AS26" s="264"/>
      <c r="AT26" s="264"/>
      <c r="AU26" s="264"/>
      <c r="AV26" s="405"/>
      <c r="AW26" s="405"/>
      <c r="AX26" s="405"/>
      <c r="AY26" s="405"/>
      <c r="AZ26" s="405"/>
      <c r="BA26" s="405"/>
      <c r="BB26" s="405"/>
      <c r="BC26" s="584"/>
      <c r="BD26" s="598" t="s">
        <v>1536</v>
      </c>
      <c r="BE26" s="599"/>
      <c r="BF26" s="599"/>
      <c r="BG26" s="599"/>
      <c r="BH26" s="600"/>
      <c r="BI26" s="603" t="s">
        <v>1537</v>
      </c>
      <c r="BJ26" s="599"/>
      <c r="BK26" s="599"/>
      <c r="BL26" s="599"/>
      <c r="BM26" s="599"/>
      <c r="BN26" s="599"/>
      <c r="BO26" s="599"/>
      <c r="BP26" s="604"/>
      <c r="BQ26" s="598" t="s">
        <v>1538</v>
      </c>
      <c r="BR26" s="599"/>
      <c r="BS26" s="599"/>
      <c r="BT26" s="599"/>
      <c r="BU26" s="599"/>
      <c r="BV26" s="600"/>
      <c r="BW26" s="264" t="s">
        <v>413</v>
      </c>
      <c r="BX26" s="264"/>
      <c r="BY26" s="264"/>
      <c r="BZ26" s="264"/>
      <c r="CA26" s="264"/>
      <c r="CB26" s="493">
        <f>CI26</f>
        <v>1897.8</v>
      </c>
      <c r="CC26" s="493"/>
      <c r="CD26" s="493"/>
      <c r="CE26" s="493"/>
      <c r="CF26" s="493"/>
      <c r="CG26" s="493"/>
      <c r="CH26" s="493"/>
      <c r="CI26" s="493">
        <v>1897.8</v>
      </c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93">
        <f>DV26</f>
        <v>84.8</v>
      </c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438"/>
      <c r="DV26" s="494">
        <v>84.8</v>
      </c>
      <c r="DW26" s="585"/>
      <c r="DX26" s="585"/>
      <c r="DY26" s="585"/>
      <c r="DZ26" s="585"/>
      <c r="EA26" s="585"/>
      <c r="EB26" s="585"/>
      <c r="EC26" s="586"/>
      <c r="ED26" s="438"/>
      <c r="EE26" s="438"/>
      <c r="EF26" s="438"/>
      <c r="EG26" s="438"/>
      <c r="EH26" s="438"/>
      <c r="EI26" s="438"/>
      <c r="EJ26" s="438"/>
      <c r="EK26" s="439"/>
    </row>
    <row r="27" spans="1:142" s="25" customFormat="1" ht="12.75" x14ac:dyDescent="0.2">
      <c r="A27" s="268" t="s">
        <v>1532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411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57"/>
      <c r="AG27" s="583"/>
      <c r="AH27" s="405"/>
      <c r="AI27" s="405"/>
      <c r="AJ27" s="405"/>
      <c r="AK27" s="405"/>
      <c r="AL27" s="405"/>
      <c r="AM27" s="405"/>
      <c r="AN27" s="405"/>
      <c r="AO27" s="405"/>
      <c r="AP27" s="264"/>
      <c r="AQ27" s="264"/>
      <c r="AR27" s="264"/>
      <c r="AS27" s="264"/>
      <c r="AT27" s="264"/>
      <c r="AU27" s="264"/>
      <c r="AV27" s="405"/>
      <c r="AW27" s="405"/>
      <c r="AX27" s="405"/>
      <c r="AY27" s="405"/>
      <c r="AZ27" s="405"/>
      <c r="BA27" s="405"/>
      <c r="BB27" s="405"/>
      <c r="BC27" s="584"/>
      <c r="BD27" s="601"/>
      <c r="BE27" s="255"/>
      <c r="BF27" s="255"/>
      <c r="BG27" s="255"/>
      <c r="BH27" s="602"/>
      <c r="BI27" s="605"/>
      <c r="BJ27" s="255"/>
      <c r="BK27" s="255"/>
      <c r="BL27" s="255"/>
      <c r="BM27" s="255"/>
      <c r="BN27" s="255"/>
      <c r="BO27" s="255"/>
      <c r="BP27" s="606"/>
      <c r="BQ27" s="601"/>
      <c r="BR27" s="255"/>
      <c r="BS27" s="255"/>
      <c r="BT27" s="255"/>
      <c r="BU27" s="255"/>
      <c r="BV27" s="602"/>
      <c r="BW27" s="264"/>
      <c r="BX27" s="264"/>
      <c r="BY27" s="264"/>
      <c r="BZ27" s="264"/>
      <c r="CA27" s="264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438"/>
      <c r="DS27" s="438"/>
      <c r="DT27" s="438"/>
      <c r="DU27" s="438"/>
      <c r="DV27" s="587"/>
      <c r="DW27" s="588"/>
      <c r="DX27" s="588"/>
      <c r="DY27" s="588"/>
      <c r="DZ27" s="588"/>
      <c r="EA27" s="588"/>
      <c r="EB27" s="588"/>
      <c r="EC27" s="589"/>
      <c r="ED27" s="438"/>
      <c r="EE27" s="438"/>
      <c r="EF27" s="438"/>
      <c r="EG27" s="438"/>
      <c r="EH27" s="438"/>
      <c r="EI27" s="438"/>
      <c r="EJ27" s="438"/>
      <c r="EK27" s="439"/>
    </row>
    <row r="28" spans="1:142" s="25" customFormat="1" ht="15" customHeight="1" x14ac:dyDescent="0.2">
      <c r="A28" s="268" t="s">
        <v>406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449" t="s">
        <v>39</v>
      </c>
      <c r="S28" s="449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449"/>
      <c r="AF28" s="579"/>
      <c r="AG28" s="263" t="s">
        <v>39</v>
      </c>
      <c r="AH28" s="264"/>
      <c r="AI28" s="264"/>
      <c r="AJ28" s="264"/>
      <c r="AK28" s="264"/>
      <c r="AL28" s="264"/>
      <c r="AM28" s="264"/>
      <c r="AN28" s="264"/>
      <c r="AO28" s="264"/>
      <c r="AP28" s="264" t="s">
        <v>39</v>
      </c>
      <c r="AQ28" s="264"/>
      <c r="AR28" s="264"/>
      <c r="AS28" s="264"/>
      <c r="AT28" s="264"/>
      <c r="AU28" s="264"/>
      <c r="AV28" s="405"/>
      <c r="AW28" s="405"/>
      <c r="AX28" s="405"/>
      <c r="AY28" s="405"/>
      <c r="AZ28" s="405"/>
      <c r="BA28" s="405"/>
      <c r="BB28" s="405"/>
      <c r="BC28" s="584"/>
      <c r="BD28" s="580" t="s">
        <v>39</v>
      </c>
      <c r="BE28" s="264"/>
      <c r="BF28" s="264"/>
      <c r="BG28" s="264"/>
      <c r="BH28" s="264"/>
      <c r="BI28" s="449" t="s">
        <v>39</v>
      </c>
      <c r="BJ28" s="449"/>
      <c r="BK28" s="449"/>
      <c r="BL28" s="449"/>
      <c r="BM28" s="449"/>
      <c r="BN28" s="449"/>
      <c r="BO28" s="449"/>
      <c r="BP28" s="579"/>
      <c r="BQ28" s="263" t="s">
        <v>39</v>
      </c>
      <c r="BR28" s="264"/>
      <c r="BS28" s="264"/>
      <c r="BT28" s="264"/>
      <c r="BU28" s="264"/>
      <c r="BV28" s="264"/>
      <c r="BW28" s="264" t="s">
        <v>41</v>
      </c>
      <c r="BX28" s="264"/>
      <c r="BY28" s="264"/>
      <c r="BZ28" s="264"/>
      <c r="CA28" s="264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25" customFormat="1" ht="12.75" x14ac:dyDescent="0.2">
      <c r="A29" s="269" t="s">
        <v>133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412"/>
      <c r="S29" s="412"/>
      <c r="T29" s="412"/>
      <c r="U29" s="412"/>
      <c r="V29" s="412"/>
      <c r="W29" s="412"/>
      <c r="X29" s="412"/>
      <c r="Y29" s="412"/>
      <c r="Z29" s="412"/>
      <c r="AA29" s="412"/>
      <c r="AB29" s="412"/>
      <c r="AC29" s="412"/>
      <c r="AD29" s="412"/>
      <c r="AE29" s="412"/>
      <c r="AF29" s="457"/>
      <c r="AG29" s="583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584"/>
      <c r="BD29" s="460"/>
      <c r="BE29" s="405"/>
      <c r="BF29" s="405"/>
      <c r="BG29" s="405"/>
      <c r="BH29" s="405"/>
      <c r="BI29" s="405"/>
      <c r="BJ29" s="405"/>
      <c r="BK29" s="405"/>
      <c r="BL29" s="405"/>
      <c r="BM29" s="405"/>
      <c r="BN29" s="405"/>
      <c r="BO29" s="405"/>
      <c r="BP29" s="406"/>
      <c r="BQ29" s="583"/>
      <c r="BR29" s="405"/>
      <c r="BS29" s="405"/>
      <c r="BT29" s="405"/>
      <c r="BU29" s="405"/>
      <c r="BV29" s="405"/>
      <c r="BW29" s="264" t="s">
        <v>414</v>
      </c>
      <c r="BX29" s="264"/>
      <c r="BY29" s="264"/>
      <c r="BZ29" s="264"/>
      <c r="CA29" s="264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25" customFormat="1" ht="12.75" x14ac:dyDescent="0.2">
      <c r="A30" s="280"/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412"/>
      <c r="S30" s="412"/>
      <c r="T30" s="412"/>
      <c r="U30" s="412"/>
      <c r="V30" s="412"/>
      <c r="W30" s="412"/>
      <c r="X30" s="412"/>
      <c r="Y30" s="412"/>
      <c r="Z30" s="412"/>
      <c r="AA30" s="412"/>
      <c r="AB30" s="412"/>
      <c r="AC30" s="412"/>
      <c r="AD30" s="412"/>
      <c r="AE30" s="412"/>
      <c r="AF30" s="457"/>
      <c r="AG30" s="583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584"/>
      <c r="BD30" s="460"/>
      <c r="BE30" s="405"/>
      <c r="BF30" s="405"/>
      <c r="BG30" s="405"/>
      <c r="BH30" s="405"/>
      <c r="BI30" s="405"/>
      <c r="BJ30" s="405"/>
      <c r="BK30" s="405"/>
      <c r="BL30" s="405"/>
      <c r="BM30" s="405"/>
      <c r="BN30" s="405"/>
      <c r="BO30" s="405"/>
      <c r="BP30" s="406"/>
      <c r="BQ30" s="583"/>
      <c r="BR30" s="405"/>
      <c r="BS30" s="405"/>
      <c r="BT30" s="405"/>
      <c r="BU30" s="405"/>
      <c r="BV30" s="405"/>
      <c r="BW30" s="264"/>
      <c r="BX30" s="264"/>
      <c r="BY30" s="264"/>
      <c r="BZ30" s="264"/>
      <c r="CA30" s="264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25" customFormat="1" ht="15" customHeight="1" x14ac:dyDescent="0.2">
      <c r="A31" s="268"/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57"/>
      <c r="AG31" s="583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584"/>
      <c r="BD31" s="460"/>
      <c r="BE31" s="405"/>
      <c r="BF31" s="405"/>
      <c r="BG31" s="405"/>
      <c r="BH31" s="405"/>
      <c r="BI31" s="412"/>
      <c r="BJ31" s="412"/>
      <c r="BK31" s="412"/>
      <c r="BL31" s="412"/>
      <c r="BM31" s="412"/>
      <c r="BN31" s="412"/>
      <c r="BO31" s="412"/>
      <c r="BP31" s="457"/>
      <c r="BQ31" s="583"/>
      <c r="BR31" s="405"/>
      <c r="BS31" s="405"/>
      <c r="BT31" s="405"/>
      <c r="BU31" s="405"/>
      <c r="BV31" s="405"/>
      <c r="BW31" s="264"/>
      <c r="BX31" s="264"/>
      <c r="BY31" s="264"/>
      <c r="BZ31" s="264"/>
      <c r="CA31" s="264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25" customFormat="1" ht="12.75" x14ac:dyDescent="0.2">
      <c r="A32" s="262" t="s">
        <v>407</v>
      </c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449" t="s">
        <v>39</v>
      </c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  <c r="AD32" s="449"/>
      <c r="AE32" s="449"/>
      <c r="AF32" s="579"/>
      <c r="AG32" s="263" t="s">
        <v>39</v>
      </c>
      <c r="AH32" s="264"/>
      <c r="AI32" s="264"/>
      <c r="AJ32" s="264"/>
      <c r="AK32" s="264"/>
      <c r="AL32" s="264"/>
      <c r="AM32" s="264"/>
      <c r="AN32" s="264"/>
      <c r="AO32" s="264"/>
      <c r="AP32" s="264" t="s">
        <v>39</v>
      </c>
      <c r="AQ32" s="264"/>
      <c r="AR32" s="264"/>
      <c r="AS32" s="264"/>
      <c r="AT32" s="264"/>
      <c r="AU32" s="264"/>
      <c r="AV32" s="405"/>
      <c r="AW32" s="405"/>
      <c r="AX32" s="405"/>
      <c r="AY32" s="405"/>
      <c r="AZ32" s="405"/>
      <c r="BA32" s="405"/>
      <c r="BB32" s="405"/>
      <c r="BC32" s="584"/>
      <c r="BD32" s="580" t="s">
        <v>39</v>
      </c>
      <c r="BE32" s="264"/>
      <c r="BF32" s="264"/>
      <c r="BG32" s="264"/>
      <c r="BH32" s="264"/>
      <c r="BI32" s="264" t="s">
        <v>39</v>
      </c>
      <c r="BJ32" s="264"/>
      <c r="BK32" s="264"/>
      <c r="BL32" s="264"/>
      <c r="BM32" s="264"/>
      <c r="BN32" s="264"/>
      <c r="BO32" s="264"/>
      <c r="BP32" s="593"/>
      <c r="BQ32" s="263" t="s">
        <v>39</v>
      </c>
      <c r="BR32" s="264"/>
      <c r="BS32" s="264"/>
      <c r="BT32" s="264"/>
      <c r="BU32" s="264"/>
      <c r="BV32" s="264"/>
      <c r="BW32" s="264" t="s">
        <v>168</v>
      </c>
      <c r="BX32" s="264"/>
      <c r="BY32" s="264"/>
      <c r="BZ32" s="264"/>
      <c r="CA32" s="264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80" t="s">
        <v>408</v>
      </c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449"/>
      <c r="AF33" s="579"/>
      <c r="AG33" s="263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405"/>
      <c r="AW33" s="405"/>
      <c r="AX33" s="405"/>
      <c r="AY33" s="405"/>
      <c r="AZ33" s="405"/>
      <c r="BA33" s="405"/>
      <c r="BB33" s="405"/>
      <c r="BC33" s="584"/>
      <c r="BD33" s="580"/>
      <c r="BE33" s="264"/>
      <c r="BF33" s="264"/>
      <c r="BG33" s="264"/>
      <c r="BH33" s="264"/>
      <c r="BI33" s="264"/>
      <c r="BJ33" s="264"/>
      <c r="BK33" s="264"/>
      <c r="BL33" s="264"/>
      <c r="BM33" s="264"/>
      <c r="BN33" s="264"/>
      <c r="BO33" s="264"/>
      <c r="BP33" s="593"/>
      <c r="BQ33" s="263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9" t="s">
        <v>133</v>
      </c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412"/>
      <c r="S34" s="412"/>
      <c r="T34" s="412"/>
      <c r="U34" s="412"/>
      <c r="V34" s="412"/>
      <c r="W34" s="412"/>
      <c r="X34" s="412"/>
      <c r="Y34" s="412"/>
      <c r="Z34" s="412"/>
      <c r="AA34" s="412"/>
      <c r="AB34" s="412"/>
      <c r="AC34" s="412"/>
      <c r="AD34" s="412"/>
      <c r="AE34" s="412"/>
      <c r="AF34" s="457"/>
      <c r="AG34" s="583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584"/>
      <c r="BD34" s="460"/>
      <c r="BE34" s="405"/>
      <c r="BF34" s="405"/>
      <c r="BG34" s="405"/>
      <c r="BH34" s="405"/>
      <c r="BI34" s="405"/>
      <c r="BJ34" s="405"/>
      <c r="BK34" s="405"/>
      <c r="BL34" s="405"/>
      <c r="BM34" s="405"/>
      <c r="BN34" s="405"/>
      <c r="BO34" s="405"/>
      <c r="BP34" s="406"/>
      <c r="BQ34" s="583"/>
      <c r="BR34" s="405"/>
      <c r="BS34" s="405"/>
      <c r="BT34" s="405"/>
      <c r="BU34" s="405"/>
      <c r="BV34" s="405"/>
      <c r="BW34" s="264" t="s">
        <v>415</v>
      </c>
      <c r="BX34" s="264"/>
      <c r="BY34" s="264"/>
      <c r="BZ34" s="264"/>
      <c r="CA34" s="264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80"/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412"/>
      <c r="S35" s="412"/>
      <c r="T35" s="412"/>
      <c r="U35" s="412"/>
      <c r="V35" s="412"/>
      <c r="W35" s="412"/>
      <c r="X35" s="412"/>
      <c r="Y35" s="412"/>
      <c r="Z35" s="412"/>
      <c r="AA35" s="412"/>
      <c r="AB35" s="412"/>
      <c r="AC35" s="412"/>
      <c r="AD35" s="412"/>
      <c r="AE35" s="412"/>
      <c r="AF35" s="457"/>
      <c r="AG35" s="583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584"/>
      <c r="BD35" s="460"/>
      <c r="BE35" s="405"/>
      <c r="BF35" s="405"/>
      <c r="BG35" s="405"/>
      <c r="BH35" s="405"/>
      <c r="BI35" s="405"/>
      <c r="BJ35" s="405"/>
      <c r="BK35" s="405"/>
      <c r="BL35" s="405"/>
      <c r="BM35" s="405"/>
      <c r="BN35" s="405"/>
      <c r="BO35" s="405"/>
      <c r="BP35" s="406"/>
      <c r="BQ35" s="583"/>
      <c r="BR35" s="405"/>
      <c r="BS35" s="405"/>
      <c r="BT35" s="405"/>
      <c r="BU35" s="405"/>
      <c r="BV35" s="405"/>
      <c r="BW35" s="264"/>
      <c r="BX35" s="264"/>
      <c r="BY35" s="264"/>
      <c r="BZ35" s="264"/>
      <c r="CA35" s="264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5" customHeight="1" x14ac:dyDescent="0.2">
      <c r="A36" s="268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412"/>
      <c r="S36" s="412"/>
      <c r="T36" s="412"/>
      <c r="U36" s="412"/>
      <c r="V36" s="412"/>
      <c r="W36" s="412"/>
      <c r="X36" s="412"/>
      <c r="Y36" s="412"/>
      <c r="Z36" s="412"/>
      <c r="AA36" s="412"/>
      <c r="AB36" s="412"/>
      <c r="AC36" s="412"/>
      <c r="AD36" s="412"/>
      <c r="AE36" s="412"/>
      <c r="AF36" s="457"/>
      <c r="AG36" s="583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584"/>
      <c r="BD36" s="460"/>
      <c r="BE36" s="405"/>
      <c r="BF36" s="405"/>
      <c r="BG36" s="405"/>
      <c r="BH36" s="405"/>
      <c r="BI36" s="412"/>
      <c r="BJ36" s="412"/>
      <c r="BK36" s="412"/>
      <c r="BL36" s="412"/>
      <c r="BM36" s="412"/>
      <c r="BN36" s="412"/>
      <c r="BO36" s="412"/>
      <c r="BP36" s="457"/>
      <c r="BQ36" s="583"/>
      <c r="BR36" s="405"/>
      <c r="BS36" s="405"/>
      <c r="BT36" s="405"/>
      <c r="BU36" s="405"/>
      <c r="BV36" s="405"/>
      <c r="BW36" s="264"/>
      <c r="BX36" s="264"/>
      <c r="BY36" s="264"/>
      <c r="BZ36" s="264"/>
      <c r="CA36" s="264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262" t="s">
        <v>409</v>
      </c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449" t="s">
        <v>39</v>
      </c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579"/>
      <c r="AG37" s="263" t="s">
        <v>39</v>
      </c>
      <c r="AH37" s="264"/>
      <c r="AI37" s="264"/>
      <c r="AJ37" s="264"/>
      <c r="AK37" s="264"/>
      <c r="AL37" s="264"/>
      <c r="AM37" s="264"/>
      <c r="AN37" s="264"/>
      <c r="AO37" s="264"/>
      <c r="AP37" s="264" t="s">
        <v>39</v>
      </c>
      <c r="AQ37" s="264"/>
      <c r="AR37" s="264"/>
      <c r="AS37" s="264"/>
      <c r="AT37" s="264"/>
      <c r="AU37" s="264"/>
      <c r="AV37" s="405"/>
      <c r="AW37" s="405"/>
      <c r="AX37" s="405"/>
      <c r="AY37" s="405"/>
      <c r="AZ37" s="405"/>
      <c r="BA37" s="405"/>
      <c r="BB37" s="405"/>
      <c r="BC37" s="584"/>
      <c r="BD37" s="580" t="s">
        <v>39</v>
      </c>
      <c r="BE37" s="264"/>
      <c r="BF37" s="264"/>
      <c r="BG37" s="264"/>
      <c r="BH37" s="264"/>
      <c r="BI37" s="264" t="s">
        <v>39</v>
      </c>
      <c r="BJ37" s="264"/>
      <c r="BK37" s="264"/>
      <c r="BL37" s="264"/>
      <c r="BM37" s="264"/>
      <c r="BN37" s="264"/>
      <c r="BO37" s="264"/>
      <c r="BP37" s="593"/>
      <c r="BQ37" s="263" t="s">
        <v>39</v>
      </c>
      <c r="BR37" s="264"/>
      <c r="BS37" s="264"/>
      <c r="BT37" s="264"/>
      <c r="BU37" s="264"/>
      <c r="BV37" s="264"/>
      <c r="BW37" s="264" t="s">
        <v>160</v>
      </c>
      <c r="BX37" s="264"/>
      <c r="BY37" s="264"/>
      <c r="BZ37" s="264"/>
      <c r="CA37" s="264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280" t="s">
        <v>410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579"/>
      <c r="AG38" s="263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405"/>
      <c r="AW38" s="405"/>
      <c r="AX38" s="405"/>
      <c r="AY38" s="405"/>
      <c r="AZ38" s="405"/>
      <c r="BA38" s="405"/>
      <c r="BB38" s="405"/>
      <c r="BC38" s="584"/>
      <c r="BD38" s="580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593"/>
      <c r="BQ38" s="263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269" t="s">
        <v>133</v>
      </c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412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457"/>
      <c r="AG39" s="583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584"/>
      <c r="BD39" s="460"/>
      <c r="BE39" s="405"/>
      <c r="BF39" s="405"/>
      <c r="BG39" s="405"/>
      <c r="BH39" s="405"/>
      <c r="BI39" s="405"/>
      <c r="BJ39" s="405"/>
      <c r="BK39" s="405"/>
      <c r="BL39" s="405"/>
      <c r="BM39" s="405"/>
      <c r="BN39" s="405"/>
      <c r="BO39" s="405"/>
      <c r="BP39" s="406"/>
      <c r="BQ39" s="583"/>
      <c r="BR39" s="405"/>
      <c r="BS39" s="405"/>
      <c r="BT39" s="405"/>
      <c r="BU39" s="405"/>
      <c r="BV39" s="405"/>
      <c r="BW39" s="264" t="s">
        <v>416</v>
      </c>
      <c r="BX39" s="264"/>
      <c r="BY39" s="264"/>
      <c r="BZ39" s="264"/>
      <c r="CA39" s="264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80"/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412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57"/>
      <c r="AG40" s="583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584"/>
      <c r="BD40" s="460"/>
      <c r="BE40" s="405"/>
      <c r="BF40" s="405"/>
      <c r="BG40" s="405"/>
      <c r="BH40" s="405"/>
      <c r="BI40" s="405"/>
      <c r="BJ40" s="405"/>
      <c r="BK40" s="405"/>
      <c r="BL40" s="405"/>
      <c r="BM40" s="405"/>
      <c r="BN40" s="405"/>
      <c r="BO40" s="405"/>
      <c r="BP40" s="406"/>
      <c r="BQ40" s="583"/>
      <c r="BR40" s="405"/>
      <c r="BS40" s="405"/>
      <c r="BT40" s="405"/>
      <c r="BU40" s="405"/>
      <c r="BV40" s="405"/>
      <c r="BW40" s="264"/>
      <c r="BX40" s="264"/>
      <c r="BY40" s="264"/>
      <c r="BZ40" s="264"/>
      <c r="CA40" s="264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5" customHeight="1" x14ac:dyDescent="0.2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412"/>
      <c r="S41" s="412"/>
      <c r="T41" s="412"/>
      <c r="U41" s="412"/>
      <c r="V41" s="412"/>
      <c r="W41" s="412"/>
      <c r="X41" s="412"/>
      <c r="Y41" s="412"/>
      <c r="Z41" s="412"/>
      <c r="AA41" s="412"/>
      <c r="AB41" s="412"/>
      <c r="AC41" s="412"/>
      <c r="AD41" s="412"/>
      <c r="AE41" s="412"/>
      <c r="AF41" s="457"/>
      <c r="AG41" s="583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584"/>
      <c r="BD41" s="460"/>
      <c r="BE41" s="405"/>
      <c r="BF41" s="405"/>
      <c r="BG41" s="405"/>
      <c r="BH41" s="405"/>
      <c r="BI41" s="412"/>
      <c r="BJ41" s="412"/>
      <c r="BK41" s="412"/>
      <c r="BL41" s="412"/>
      <c r="BM41" s="412"/>
      <c r="BN41" s="412"/>
      <c r="BO41" s="412"/>
      <c r="BP41" s="457"/>
      <c r="BQ41" s="583"/>
      <c r="BR41" s="405"/>
      <c r="BS41" s="405"/>
      <c r="BT41" s="405"/>
      <c r="BU41" s="405"/>
      <c r="BV41" s="405"/>
      <c r="BW41" s="264"/>
      <c r="BX41" s="264"/>
      <c r="BY41" s="264"/>
      <c r="BZ41" s="264"/>
      <c r="CA41" s="264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2.75" x14ac:dyDescent="0.2">
      <c r="A42" s="262" t="s">
        <v>411</v>
      </c>
      <c r="B42" s="26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449" t="s">
        <v>39</v>
      </c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579"/>
      <c r="AG42" s="263" t="s">
        <v>39</v>
      </c>
      <c r="AH42" s="264"/>
      <c r="AI42" s="264"/>
      <c r="AJ42" s="264"/>
      <c r="AK42" s="264"/>
      <c r="AL42" s="264"/>
      <c r="AM42" s="264"/>
      <c r="AN42" s="264"/>
      <c r="AO42" s="264"/>
      <c r="AP42" s="264" t="s">
        <v>39</v>
      </c>
      <c r="AQ42" s="264"/>
      <c r="AR42" s="264"/>
      <c r="AS42" s="264"/>
      <c r="AT42" s="264"/>
      <c r="AU42" s="264"/>
      <c r="AV42" s="405"/>
      <c r="AW42" s="405"/>
      <c r="AX42" s="405"/>
      <c r="AY42" s="405"/>
      <c r="AZ42" s="405"/>
      <c r="BA42" s="405"/>
      <c r="BB42" s="405"/>
      <c r="BC42" s="584"/>
      <c r="BD42" s="580" t="s">
        <v>39</v>
      </c>
      <c r="BE42" s="264"/>
      <c r="BF42" s="264"/>
      <c r="BG42" s="264"/>
      <c r="BH42" s="264"/>
      <c r="BI42" s="264" t="s">
        <v>39</v>
      </c>
      <c r="BJ42" s="264"/>
      <c r="BK42" s="264"/>
      <c r="BL42" s="264"/>
      <c r="BM42" s="264"/>
      <c r="BN42" s="264"/>
      <c r="BO42" s="264"/>
      <c r="BP42" s="593"/>
      <c r="BQ42" s="263" t="s">
        <v>39</v>
      </c>
      <c r="BR42" s="264"/>
      <c r="BS42" s="264"/>
      <c r="BT42" s="264"/>
      <c r="BU42" s="264"/>
      <c r="BV42" s="264"/>
      <c r="BW42" s="264" t="s">
        <v>158</v>
      </c>
      <c r="BX42" s="264"/>
      <c r="BY42" s="264"/>
      <c r="BZ42" s="264"/>
      <c r="CA42" s="264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2.75" x14ac:dyDescent="0.2">
      <c r="A43" s="280" t="s">
        <v>412</v>
      </c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449"/>
      <c r="S43" s="449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  <c r="AD43" s="449"/>
      <c r="AE43" s="449"/>
      <c r="AF43" s="579"/>
      <c r="AG43" s="263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405"/>
      <c r="AW43" s="405"/>
      <c r="AX43" s="405"/>
      <c r="AY43" s="405"/>
      <c r="AZ43" s="405"/>
      <c r="BA43" s="405"/>
      <c r="BB43" s="405"/>
      <c r="BC43" s="584"/>
      <c r="BD43" s="580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  <c r="BO43" s="264"/>
      <c r="BP43" s="593"/>
      <c r="BQ43" s="263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2.75" x14ac:dyDescent="0.2">
      <c r="A44" s="269" t="s">
        <v>133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412"/>
      <c r="S44" s="412"/>
      <c r="T44" s="412"/>
      <c r="U44" s="412"/>
      <c r="V44" s="412"/>
      <c r="W44" s="412"/>
      <c r="X44" s="412"/>
      <c r="Y44" s="412"/>
      <c r="Z44" s="412"/>
      <c r="AA44" s="412"/>
      <c r="AB44" s="412"/>
      <c r="AC44" s="412"/>
      <c r="AD44" s="412"/>
      <c r="AE44" s="412"/>
      <c r="AF44" s="457"/>
      <c r="AG44" s="583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584"/>
      <c r="BD44" s="460"/>
      <c r="BE44" s="405"/>
      <c r="BF44" s="405"/>
      <c r="BG44" s="405"/>
      <c r="BH44" s="405"/>
      <c r="BI44" s="405"/>
      <c r="BJ44" s="405"/>
      <c r="BK44" s="405"/>
      <c r="BL44" s="405"/>
      <c r="BM44" s="405"/>
      <c r="BN44" s="405"/>
      <c r="BO44" s="405"/>
      <c r="BP44" s="406"/>
      <c r="BQ44" s="583"/>
      <c r="BR44" s="405"/>
      <c r="BS44" s="405"/>
      <c r="BT44" s="405"/>
      <c r="BU44" s="405"/>
      <c r="BV44" s="405"/>
      <c r="BW44" s="264" t="s">
        <v>417</v>
      </c>
      <c r="BX44" s="264"/>
      <c r="BY44" s="264"/>
      <c r="BZ44" s="264"/>
      <c r="CA44" s="264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2.75" x14ac:dyDescent="0.2">
      <c r="A45" s="280"/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57"/>
      <c r="AG45" s="583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584"/>
      <c r="BD45" s="460"/>
      <c r="BE45" s="405"/>
      <c r="BF45" s="405"/>
      <c r="BG45" s="405"/>
      <c r="BH45" s="405"/>
      <c r="BI45" s="405"/>
      <c r="BJ45" s="405"/>
      <c r="BK45" s="405"/>
      <c r="BL45" s="405"/>
      <c r="BM45" s="405"/>
      <c r="BN45" s="405"/>
      <c r="BO45" s="405"/>
      <c r="BP45" s="406"/>
      <c r="BQ45" s="583"/>
      <c r="BR45" s="405"/>
      <c r="BS45" s="405"/>
      <c r="BT45" s="405"/>
      <c r="BU45" s="405"/>
      <c r="BV45" s="405"/>
      <c r="BW45" s="264"/>
      <c r="BX45" s="264"/>
      <c r="BY45" s="264"/>
      <c r="BZ45" s="264"/>
      <c r="CA45" s="264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5" customFormat="1" ht="15" customHeight="1" thickBot="1" x14ac:dyDescent="0.25">
      <c r="A46" s="268"/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412"/>
      <c r="S46" s="412"/>
      <c r="T46" s="412"/>
      <c r="U46" s="412"/>
      <c r="V46" s="412"/>
      <c r="W46" s="412"/>
      <c r="X46" s="412"/>
      <c r="Y46" s="412"/>
      <c r="Z46" s="412"/>
      <c r="AA46" s="412"/>
      <c r="AB46" s="412"/>
      <c r="AC46" s="412"/>
      <c r="AD46" s="412"/>
      <c r="AE46" s="412"/>
      <c r="AF46" s="457"/>
      <c r="AG46" s="595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596"/>
      <c r="AS46" s="596"/>
      <c r="AT46" s="596"/>
      <c r="AU46" s="596"/>
      <c r="AV46" s="596"/>
      <c r="AW46" s="596"/>
      <c r="AX46" s="596"/>
      <c r="AY46" s="596"/>
      <c r="AZ46" s="596"/>
      <c r="BA46" s="596"/>
      <c r="BB46" s="596"/>
      <c r="BC46" s="597"/>
      <c r="BD46" s="460"/>
      <c r="BE46" s="405"/>
      <c r="BF46" s="405"/>
      <c r="BG46" s="405"/>
      <c r="BH46" s="405"/>
      <c r="BI46" s="412"/>
      <c r="BJ46" s="412"/>
      <c r="BK46" s="412"/>
      <c r="BL46" s="412"/>
      <c r="BM46" s="412"/>
      <c r="BN46" s="412"/>
      <c r="BO46" s="412"/>
      <c r="BP46" s="457"/>
      <c r="BQ46" s="595"/>
      <c r="BR46" s="596"/>
      <c r="BS46" s="596"/>
      <c r="BT46" s="596"/>
      <c r="BU46" s="596"/>
      <c r="BV46" s="596"/>
      <c r="BW46" s="264"/>
      <c r="BX46" s="264"/>
      <c r="BY46" s="264"/>
      <c r="BZ46" s="264"/>
      <c r="CA46" s="264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5" customFormat="1" ht="15" customHeight="1" thickBot="1" x14ac:dyDescent="0.25">
      <c r="A47" s="262"/>
      <c r="B47" s="262"/>
      <c r="C47" s="262"/>
      <c r="D47" s="262"/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594"/>
      <c r="AS47" s="594"/>
      <c r="AT47" s="594"/>
      <c r="AU47" s="594"/>
      <c r="AV47" s="47"/>
      <c r="AW47" s="47"/>
      <c r="AX47" s="47"/>
      <c r="AY47" s="47"/>
      <c r="AZ47" s="47"/>
      <c r="BA47" s="47"/>
      <c r="BB47" s="47"/>
      <c r="BC47" s="47"/>
      <c r="BD47" s="594"/>
      <c r="BE47" s="594"/>
      <c r="BF47" s="594"/>
      <c r="BG47" s="594"/>
      <c r="BH47" s="594"/>
      <c r="BI47" s="441"/>
      <c r="BJ47" s="441"/>
      <c r="BK47" s="441"/>
      <c r="BL47" s="441"/>
      <c r="BM47" s="441"/>
      <c r="BN47" s="441"/>
      <c r="BO47" s="441"/>
      <c r="BP47" s="441"/>
      <c r="BQ47" s="607" t="s">
        <v>38</v>
      </c>
      <c r="BR47" s="607"/>
      <c r="BS47" s="607"/>
      <c r="BT47" s="607"/>
      <c r="BU47" s="607"/>
      <c r="BV47" s="607"/>
      <c r="BW47" s="442" t="s">
        <v>42</v>
      </c>
      <c r="BX47" s="443"/>
      <c r="BY47" s="443"/>
      <c r="BZ47" s="443"/>
      <c r="CA47" s="443"/>
      <c r="CB47" s="608">
        <f>CB25</f>
        <v>1897.8</v>
      </c>
      <c r="CC47" s="609"/>
      <c r="CD47" s="609"/>
      <c r="CE47" s="609"/>
      <c r="CF47" s="609"/>
      <c r="CG47" s="609"/>
      <c r="CH47" s="609"/>
      <c r="CI47" s="608">
        <f>CI25</f>
        <v>1897.8</v>
      </c>
      <c r="CJ47" s="609"/>
      <c r="CK47" s="609"/>
      <c r="CL47" s="609"/>
      <c r="CM47" s="609"/>
      <c r="CN47" s="609"/>
      <c r="CO47" s="609"/>
      <c r="CP47" s="609"/>
      <c r="CQ47" s="450"/>
      <c r="CR47" s="450"/>
      <c r="CS47" s="450"/>
      <c r="CT47" s="450"/>
      <c r="CU47" s="450"/>
      <c r="CV47" s="450"/>
      <c r="CW47" s="450"/>
      <c r="CX47" s="450"/>
      <c r="CY47" s="450"/>
      <c r="CZ47" s="450"/>
      <c r="DA47" s="450"/>
      <c r="DB47" s="450"/>
      <c r="DC47" s="450"/>
      <c r="DD47" s="450"/>
      <c r="DE47" s="450"/>
      <c r="DF47" s="608">
        <f>DF25</f>
        <v>84.8</v>
      </c>
      <c r="DG47" s="609"/>
      <c r="DH47" s="609"/>
      <c r="DI47" s="609"/>
      <c r="DJ47" s="609"/>
      <c r="DK47" s="609"/>
      <c r="DL47" s="609"/>
      <c r="DM47" s="609"/>
      <c r="DN47" s="609"/>
      <c r="DO47" s="609"/>
      <c r="DP47" s="609"/>
      <c r="DQ47" s="609"/>
      <c r="DR47" s="609"/>
      <c r="DS47" s="609"/>
      <c r="DT47" s="609"/>
      <c r="DU47" s="609"/>
      <c r="DV47" s="608">
        <f>DV25</f>
        <v>84.8</v>
      </c>
      <c r="DW47" s="609"/>
      <c r="DX47" s="609"/>
      <c r="DY47" s="609"/>
      <c r="DZ47" s="609"/>
      <c r="EA47" s="609"/>
      <c r="EB47" s="609"/>
      <c r="EC47" s="609"/>
      <c r="ED47" s="450"/>
      <c r="EE47" s="450"/>
      <c r="EF47" s="450"/>
      <c r="EG47" s="450"/>
      <c r="EH47" s="450"/>
      <c r="EI47" s="450"/>
      <c r="EJ47" s="450"/>
      <c r="EK47" s="451"/>
    </row>
    <row r="50" spans="1:1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44"/>
      <c r="Q50" s="44"/>
      <c r="R50" s="44"/>
    </row>
    <row r="51" spans="1:18" s="2" customFormat="1" ht="12" customHeight="1" x14ac:dyDescent="0.2">
      <c r="A51" s="17" t="s">
        <v>898</v>
      </c>
    </row>
    <row r="52" spans="1:18" s="2" customFormat="1" ht="12" customHeight="1" x14ac:dyDescent="0.2">
      <c r="A52" s="17" t="s">
        <v>874</v>
      </c>
    </row>
    <row r="53" spans="1:18" s="2" customFormat="1" ht="12" customHeight="1" x14ac:dyDescent="0.2">
      <c r="A53" s="17" t="s">
        <v>873</v>
      </c>
    </row>
  </sheetData>
  <customSheetViews>
    <customSheetView guid="{5B44D67A-4A8A-4B75-BA10-E8F24D4649E0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topLeftCell="A19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45">
    <mergeCell ref="ED32:EK33"/>
    <mergeCell ref="DF32:DM33"/>
    <mergeCell ref="CY37:DE38"/>
    <mergeCell ref="DF37:DM38"/>
    <mergeCell ref="DN37:DU38"/>
    <mergeCell ref="CY31:DE31"/>
    <mergeCell ref="DV42:EC43"/>
    <mergeCell ref="DN36:DU36"/>
    <mergeCell ref="DN39:DU40"/>
    <mergeCell ref="DV39:EC40"/>
    <mergeCell ref="ED39:EK40"/>
    <mergeCell ref="ED37:EK38"/>
    <mergeCell ref="DV34:EC35"/>
    <mergeCell ref="ED42:EK43"/>
    <mergeCell ref="CY36:DE36"/>
    <mergeCell ref="CY42:DE43"/>
    <mergeCell ref="DF42:DM43"/>
    <mergeCell ref="ED41:EK41"/>
    <mergeCell ref="CI41:CP41"/>
    <mergeCell ref="CQ41:CX41"/>
    <mergeCell ref="CY41:DE41"/>
    <mergeCell ref="DF41:DM41"/>
    <mergeCell ref="ED34:EK35"/>
    <mergeCell ref="CQ39:CX40"/>
    <mergeCell ref="CY39:DE40"/>
    <mergeCell ref="DF39:DM40"/>
    <mergeCell ref="DV36:EC36"/>
    <mergeCell ref="ED36:EK36"/>
    <mergeCell ref="CI36:CP36"/>
    <mergeCell ref="CQ36:CX36"/>
    <mergeCell ref="R32:AF33"/>
    <mergeCell ref="AG32:AO33"/>
    <mergeCell ref="AP32:AU33"/>
    <mergeCell ref="BD32:BH33"/>
    <mergeCell ref="BI32:BP33"/>
    <mergeCell ref="BQ32:BV33"/>
    <mergeCell ref="BW32:CA33"/>
    <mergeCell ref="CB32:CH33"/>
    <mergeCell ref="CY32:DE33"/>
    <mergeCell ref="AV32:BC33"/>
    <mergeCell ref="CQ32:CX33"/>
    <mergeCell ref="BW44:CA45"/>
    <mergeCell ref="R34:AF35"/>
    <mergeCell ref="AG34:AO35"/>
    <mergeCell ref="AP34:AU35"/>
    <mergeCell ref="BD34:BH35"/>
    <mergeCell ref="BI34:BP35"/>
    <mergeCell ref="BQ34:BV35"/>
    <mergeCell ref="BW34:CA35"/>
    <mergeCell ref="CB34:CH35"/>
    <mergeCell ref="AV34:BC35"/>
    <mergeCell ref="AV39:BC40"/>
    <mergeCell ref="AV41:BC41"/>
    <mergeCell ref="AV42:BC43"/>
    <mergeCell ref="BW42:CA43"/>
    <mergeCell ref="CB42:CH43"/>
    <mergeCell ref="R44:AF45"/>
    <mergeCell ref="BQ44:BV45"/>
    <mergeCell ref="AV44:BC45"/>
    <mergeCell ref="BQ37:BV38"/>
    <mergeCell ref="BW37:CA38"/>
    <mergeCell ref="AV37:BC38"/>
    <mergeCell ref="BW41:CA41"/>
    <mergeCell ref="CB41:CH41"/>
    <mergeCell ref="CB36:CH36"/>
    <mergeCell ref="DF47:DM47"/>
    <mergeCell ref="DN47:DU47"/>
    <mergeCell ref="DV47:EC47"/>
    <mergeCell ref="CI34:CP35"/>
    <mergeCell ref="DF28:DM28"/>
    <mergeCell ref="DN28:DU28"/>
    <mergeCell ref="CY26:DE27"/>
    <mergeCell ref="DF26:DM27"/>
    <mergeCell ref="DN26:DU27"/>
    <mergeCell ref="CI32:CP33"/>
    <mergeCell ref="CY34:DE35"/>
    <mergeCell ref="DF34:DM35"/>
    <mergeCell ref="DN34:DU35"/>
    <mergeCell ref="DN42:DU43"/>
    <mergeCell ref="DV32:EC33"/>
    <mergeCell ref="CQ34:CX35"/>
    <mergeCell ref="DF36:DM36"/>
    <mergeCell ref="CI42:CP43"/>
    <mergeCell ref="CQ42:CX43"/>
    <mergeCell ref="DF44:DM45"/>
    <mergeCell ref="CI44:CP45"/>
    <mergeCell ref="CQ44:CX45"/>
    <mergeCell ref="CY44:DE45"/>
    <mergeCell ref="DV31:EC31"/>
    <mergeCell ref="ED47:EK47"/>
    <mergeCell ref="R26:AF27"/>
    <mergeCell ref="AG26:AO27"/>
    <mergeCell ref="AP26:AU27"/>
    <mergeCell ref="BD26:BH27"/>
    <mergeCell ref="BI26:BP27"/>
    <mergeCell ref="BQ26:BV27"/>
    <mergeCell ref="BQ47:BV47"/>
    <mergeCell ref="BW47:CA47"/>
    <mergeCell ref="CB47:CH47"/>
    <mergeCell ref="CI47:CP47"/>
    <mergeCell ref="CQ47:CX47"/>
    <mergeCell ref="CY47:DE47"/>
    <mergeCell ref="DF46:DM46"/>
    <mergeCell ref="DN46:DU46"/>
    <mergeCell ref="DV46:EC46"/>
    <mergeCell ref="ED46:EK46"/>
    <mergeCell ref="CI46:CP46"/>
    <mergeCell ref="CQ46:CX46"/>
    <mergeCell ref="CY46:DE46"/>
    <mergeCell ref="CB44:CH45"/>
    <mergeCell ref="DN44:DU45"/>
    <mergeCell ref="DV44:EC45"/>
    <mergeCell ref="ED44:EK45"/>
    <mergeCell ref="A47:Q47"/>
    <mergeCell ref="R47:AF47"/>
    <mergeCell ref="AG47:AO47"/>
    <mergeCell ref="AP47:AU47"/>
    <mergeCell ref="BD47:BH47"/>
    <mergeCell ref="BI47:BP47"/>
    <mergeCell ref="BQ46:BV46"/>
    <mergeCell ref="BW46:CA46"/>
    <mergeCell ref="CB46:CH46"/>
    <mergeCell ref="A46:Q46"/>
    <mergeCell ref="R46:AF46"/>
    <mergeCell ref="AG46:AO46"/>
    <mergeCell ref="AP46:AU46"/>
    <mergeCell ref="BD46:BH46"/>
    <mergeCell ref="BI46:BP46"/>
    <mergeCell ref="AV46:BC46"/>
    <mergeCell ref="A45:Q45"/>
    <mergeCell ref="A42:Q42"/>
    <mergeCell ref="R42:AF43"/>
    <mergeCell ref="AG42:AO43"/>
    <mergeCell ref="AP42:AU43"/>
    <mergeCell ref="BD42:BH43"/>
    <mergeCell ref="BI42:BP43"/>
    <mergeCell ref="BQ42:BV43"/>
    <mergeCell ref="A41:Q41"/>
    <mergeCell ref="R41:AF41"/>
    <mergeCell ref="AG41:AO41"/>
    <mergeCell ref="AP41:AU41"/>
    <mergeCell ref="BD41:BH41"/>
    <mergeCell ref="BI41:BP41"/>
    <mergeCell ref="BQ41:BV41"/>
    <mergeCell ref="AG44:AO45"/>
    <mergeCell ref="AP44:AU45"/>
    <mergeCell ref="BD44:BH45"/>
    <mergeCell ref="BI44:BP45"/>
    <mergeCell ref="A43:Q43"/>
    <mergeCell ref="A44:Q44"/>
    <mergeCell ref="A40:Q40"/>
    <mergeCell ref="DV37:EC38"/>
    <mergeCell ref="DN41:DU41"/>
    <mergeCell ref="DV41:EC41"/>
    <mergeCell ref="R39:AF40"/>
    <mergeCell ref="AG39:AO40"/>
    <mergeCell ref="AP39:AU40"/>
    <mergeCell ref="BD39:BH40"/>
    <mergeCell ref="BI39:BP40"/>
    <mergeCell ref="BQ39:BV40"/>
    <mergeCell ref="BW39:CA40"/>
    <mergeCell ref="CB39:CH40"/>
    <mergeCell ref="CI39:CP40"/>
    <mergeCell ref="A38:Q38"/>
    <mergeCell ref="A39:Q39"/>
    <mergeCell ref="CB37:CH38"/>
    <mergeCell ref="CI37:CP38"/>
    <mergeCell ref="CQ37:CX38"/>
    <mergeCell ref="A37:Q37"/>
    <mergeCell ref="R37:AF38"/>
    <mergeCell ref="AG37:AO38"/>
    <mergeCell ref="AP37:AU38"/>
    <mergeCell ref="BD37:BH38"/>
    <mergeCell ref="BI37:BP38"/>
    <mergeCell ref="A36:Q36"/>
    <mergeCell ref="R36:AF36"/>
    <mergeCell ref="AG36:AO36"/>
    <mergeCell ref="AP36:AU36"/>
    <mergeCell ref="BD36:BH36"/>
    <mergeCell ref="BI36:BP36"/>
    <mergeCell ref="BQ36:BV36"/>
    <mergeCell ref="BW36:CA36"/>
    <mergeCell ref="AV36:BC36"/>
    <mergeCell ref="A35:Q35"/>
    <mergeCell ref="A34:Q34"/>
    <mergeCell ref="A33:Q33"/>
    <mergeCell ref="DN32:DU33"/>
    <mergeCell ref="DV23:EC23"/>
    <mergeCell ref="ED23:EK23"/>
    <mergeCell ref="A32:Q32"/>
    <mergeCell ref="CB23:CH23"/>
    <mergeCell ref="CI23:CP23"/>
    <mergeCell ref="CQ23:CX23"/>
    <mergeCell ref="CY23:DE23"/>
    <mergeCell ref="DF23:DM23"/>
    <mergeCell ref="DN23:DU23"/>
    <mergeCell ref="ED31:EK31"/>
    <mergeCell ref="BW26:CA27"/>
    <mergeCell ref="CB26:CH27"/>
    <mergeCell ref="A28:Q28"/>
    <mergeCell ref="R28:AF28"/>
    <mergeCell ref="AG28:AO28"/>
    <mergeCell ref="AP28:AU28"/>
    <mergeCell ref="BD28:BH28"/>
    <mergeCell ref="BI28:BP28"/>
    <mergeCell ref="A27:Q27"/>
    <mergeCell ref="ED25:EK25"/>
    <mergeCell ref="ED22:EK22"/>
    <mergeCell ref="A23:Q23"/>
    <mergeCell ref="R23:AF23"/>
    <mergeCell ref="AG23:AO23"/>
    <mergeCell ref="AP23:AU23"/>
    <mergeCell ref="BD23:BH23"/>
    <mergeCell ref="BI23:BP23"/>
    <mergeCell ref="BQ23:BV23"/>
    <mergeCell ref="BW23:CA23"/>
    <mergeCell ref="BQ22:BV22"/>
    <mergeCell ref="BW22:CA22"/>
    <mergeCell ref="CB22:CH22"/>
    <mergeCell ref="CI22:CP22"/>
    <mergeCell ref="CQ22:CX22"/>
    <mergeCell ref="CY22:DE22"/>
    <mergeCell ref="A22:Q22"/>
    <mergeCell ref="R22:AF22"/>
    <mergeCell ref="AG22:AO22"/>
    <mergeCell ref="AP22:AU22"/>
    <mergeCell ref="BD22:BH22"/>
    <mergeCell ref="BI22:BP22"/>
    <mergeCell ref="DF22:DM22"/>
    <mergeCell ref="AV22:BC22"/>
    <mergeCell ref="AV23:BC23"/>
    <mergeCell ref="ED21:EK21"/>
    <mergeCell ref="CI17:CX17"/>
    <mergeCell ref="CI16:DE16"/>
    <mergeCell ref="CI18:CX18"/>
    <mergeCell ref="BQ21:BV21"/>
    <mergeCell ref="BW21:CA21"/>
    <mergeCell ref="CB21:CH21"/>
    <mergeCell ref="CI21:CP21"/>
    <mergeCell ref="CQ21:CX21"/>
    <mergeCell ref="CY21:DE21"/>
    <mergeCell ref="DV20:EC20"/>
    <mergeCell ref="ED20:EK20"/>
    <mergeCell ref="BQ20:BV20"/>
    <mergeCell ref="BW20:CA20"/>
    <mergeCell ref="CB20:CH20"/>
    <mergeCell ref="CI20:CP20"/>
    <mergeCell ref="CQ20:CX20"/>
    <mergeCell ref="CY20:DE20"/>
    <mergeCell ref="BQ17:BV17"/>
    <mergeCell ref="BW17:CA17"/>
    <mergeCell ref="BQ19:BV19"/>
    <mergeCell ref="BW19:CA19"/>
    <mergeCell ref="BQ18:BV18"/>
    <mergeCell ref="BW18:CA18"/>
    <mergeCell ref="CB31:CH31"/>
    <mergeCell ref="A30:Q30"/>
    <mergeCell ref="A31:Q31"/>
    <mergeCell ref="R31:AF31"/>
    <mergeCell ref="AG31:AO31"/>
    <mergeCell ref="AP31:AU31"/>
    <mergeCell ref="BD31:BH31"/>
    <mergeCell ref="BI31:BP31"/>
    <mergeCell ref="BQ31:BV31"/>
    <mergeCell ref="BW31:CA31"/>
    <mergeCell ref="AV31:BC31"/>
    <mergeCell ref="DF21:DM21"/>
    <mergeCell ref="DN21:DU21"/>
    <mergeCell ref="DV21:EC21"/>
    <mergeCell ref="DV22:EC22"/>
    <mergeCell ref="DV26:EC27"/>
    <mergeCell ref="CQ26:CX27"/>
    <mergeCell ref="A21:Q21"/>
    <mergeCell ref="R21:AF21"/>
    <mergeCell ref="AG21:AO21"/>
    <mergeCell ref="AP21:AU21"/>
    <mergeCell ref="BD21:BH21"/>
    <mergeCell ref="BI21:BP21"/>
    <mergeCell ref="BQ25:BV25"/>
    <mergeCell ref="BW25:CA25"/>
    <mergeCell ref="DN22:DU22"/>
    <mergeCell ref="A26:Q26"/>
    <mergeCell ref="CB25:CH25"/>
    <mergeCell ref="CI26:CP27"/>
    <mergeCell ref="AV21:BC21"/>
    <mergeCell ref="AV24:BC24"/>
    <mergeCell ref="AV25:BC25"/>
    <mergeCell ref="AV26:BC27"/>
    <mergeCell ref="DV24:EC24"/>
    <mergeCell ref="CI31:CP31"/>
    <mergeCell ref="CY29:DE30"/>
    <mergeCell ref="DV28:EC28"/>
    <mergeCell ref="CI25:CP25"/>
    <mergeCell ref="CQ25:CX25"/>
    <mergeCell ref="CY25:DE25"/>
    <mergeCell ref="CQ29:CX30"/>
    <mergeCell ref="DV25:EC25"/>
    <mergeCell ref="CI28:CP28"/>
    <mergeCell ref="CQ28:CX28"/>
    <mergeCell ref="CY28:DE28"/>
    <mergeCell ref="DF31:DM31"/>
    <mergeCell ref="DN31:DU31"/>
    <mergeCell ref="CQ31:CX31"/>
    <mergeCell ref="ED28:EK28"/>
    <mergeCell ref="A29:Q29"/>
    <mergeCell ref="BQ28:BV28"/>
    <mergeCell ref="BW28:CA28"/>
    <mergeCell ref="CB28:CH28"/>
    <mergeCell ref="R29:AF30"/>
    <mergeCell ref="AG29:AO30"/>
    <mergeCell ref="AP29:AU30"/>
    <mergeCell ref="ED29:EK30"/>
    <mergeCell ref="DF29:DM30"/>
    <mergeCell ref="DN29:DU30"/>
    <mergeCell ref="CI29:CP30"/>
    <mergeCell ref="AV28:BC28"/>
    <mergeCell ref="AV29:BC30"/>
    <mergeCell ref="BD29:BH30"/>
    <mergeCell ref="BI29:BP30"/>
    <mergeCell ref="BQ29:BV30"/>
    <mergeCell ref="BW29:CA30"/>
    <mergeCell ref="CB29:CH30"/>
    <mergeCell ref="DV29:EC30"/>
    <mergeCell ref="ED26:EK27"/>
    <mergeCell ref="ED24:EK24"/>
    <mergeCell ref="A25:Q25"/>
    <mergeCell ref="R25:AF25"/>
    <mergeCell ref="AG25:AO25"/>
    <mergeCell ref="AP25:AU25"/>
    <mergeCell ref="BD25:BH25"/>
    <mergeCell ref="BI25:BP25"/>
    <mergeCell ref="A24:Q24"/>
    <mergeCell ref="R24:AF24"/>
    <mergeCell ref="AG24:AO24"/>
    <mergeCell ref="AP24:AU24"/>
    <mergeCell ref="BD24:BH24"/>
    <mergeCell ref="BI24:BP24"/>
    <mergeCell ref="BQ24:BV24"/>
    <mergeCell ref="BW24:CA24"/>
    <mergeCell ref="DF25:DM25"/>
    <mergeCell ref="DN25:DU25"/>
    <mergeCell ref="CB24:CH24"/>
    <mergeCell ref="CI24:CP24"/>
    <mergeCell ref="CQ24:CX24"/>
    <mergeCell ref="CY24:DE24"/>
    <mergeCell ref="DF24:DM24"/>
    <mergeCell ref="DN24:DU24"/>
    <mergeCell ref="DF20:DM20"/>
    <mergeCell ref="DN20:DU20"/>
    <mergeCell ref="CB19:CH19"/>
    <mergeCell ref="CI19:CP19"/>
    <mergeCell ref="A16:Q16"/>
    <mergeCell ref="R16:AF16"/>
    <mergeCell ref="AG16:AO16"/>
    <mergeCell ref="AP16:AU16"/>
    <mergeCell ref="BD16:BH16"/>
    <mergeCell ref="BI16:BP16"/>
    <mergeCell ref="A20:Q20"/>
    <mergeCell ref="R20:AF20"/>
    <mergeCell ref="AG20:AO20"/>
    <mergeCell ref="AP20:AU20"/>
    <mergeCell ref="BD20:BH20"/>
    <mergeCell ref="BI20:BP20"/>
    <mergeCell ref="A19:Q19"/>
    <mergeCell ref="R19:AF19"/>
    <mergeCell ref="AG19:AO19"/>
    <mergeCell ref="AP19:AU19"/>
    <mergeCell ref="BD19:BH19"/>
    <mergeCell ref="BI19:BP19"/>
    <mergeCell ref="AV19:BC19"/>
    <mergeCell ref="AV20:BC20"/>
    <mergeCell ref="A18:Q18"/>
    <mergeCell ref="R18:AF18"/>
    <mergeCell ref="AG18:AO18"/>
    <mergeCell ref="AP18:AU18"/>
    <mergeCell ref="BD18:BH18"/>
    <mergeCell ref="BI18:BP18"/>
    <mergeCell ref="A17:Q17"/>
    <mergeCell ref="R17:AF17"/>
    <mergeCell ref="AG17:AO17"/>
    <mergeCell ref="AP17:AU17"/>
    <mergeCell ref="BD17:BH17"/>
    <mergeCell ref="BI17:BP17"/>
    <mergeCell ref="AV17:BC17"/>
    <mergeCell ref="AV18:BC18"/>
    <mergeCell ref="A15:Q15"/>
    <mergeCell ref="AP15:AU15"/>
    <mergeCell ref="BD15:BH15"/>
    <mergeCell ref="BQ16:BV16"/>
    <mergeCell ref="BW16:CA16"/>
    <mergeCell ref="CB16:CH16"/>
    <mergeCell ref="CB14:DE14"/>
    <mergeCell ref="CB15:DE15"/>
    <mergeCell ref="DF14:EK14"/>
    <mergeCell ref="R15:AF15"/>
    <mergeCell ref="AG15:AO15"/>
    <mergeCell ref="BI14:BV14"/>
    <mergeCell ref="BI15:BV15"/>
    <mergeCell ref="AV14:BC14"/>
    <mergeCell ref="AV15:BC15"/>
    <mergeCell ref="DF15:EK15"/>
    <mergeCell ref="BW15:CA15"/>
    <mergeCell ref="BW14:CA14"/>
    <mergeCell ref="A14:Q14"/>
    <mergeCell ref="R14:AF14"/>
    <mergeCell ref="AG14:AO14"/>
    <mergeCell ref="AP14:AU14"/>
    <mergeCell ref="BD14:BH14"/>
    <mergeCell ref="AV16:BC16"/>
    <mergeCell ref="CQ19:CX19"/>
    <mergeCell ref="CY19:DE19"/>
    <mergeCell ref="DF18:DM18"/>
    <mergeCell ref="DN18:DU18"/>
    <mergeCell ref="CB17:CH17"/>
    <mergeCell ref="CY17:DE17"/>
    <mergeCell ref="DF16:DM16"/>
    <mergeCell ref="DN16:EK16"/>
    <mergeCell ref="DF17:DM17"/>
    <mergeCell ref="DN17:DU17"/>
    <mergeCell ref="DV17:EC17"/>
    <mergeCell ref="DF19:DM19"/>
    <mergeCell ref="DN19:DU19"/>
    <mergeCell ref="DV19:EC19"/>
    <mergeCell ref="ED17:EK17"/>
    <mergeCell ref="ED19:EK19"/>
    <mergeCell ref="DV18:EC18"/>
    <mergeCell ref="ED18:EK18"/>
    <mergeCell ref="CB18:CH18"/>
    <mergeCell ref="CY18:DE18"/>
    <mergeCell ref="DW12:EK12"/>
    <mergeCell ref="DW6:EK6"/>
    <mergeCell ref="DW7:EK7"/>
    <mergeCell ref="Z8:DE8"/>
    <mergeCell ref="DW8:EK8"/>
    <mergeCell ref="DW9:EK10"/>
    <mergeCell ref="Z10:DE10"/>
    <mergeCell ref="A1:EK1"/>
    <mergeCell ref="A2:EK2"/>
    <mergeCell ref="DW4:EK4"/>
    <mergeCell ref="BM5:BW5"/>
    <mergeCell ref="BX5:BZ5"/>
    <mergeCell ref="CA5:CC5"/>
    <mergeCell ref="DW5:EK5"/>
    <mergeCell ref="Z11:DE11"/>
    <mergeCell ref="DW11:EK11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7" orientation="landscape" r:id="rId4"/>
  <headerFooter differentFirst="1" alignWithMargins="0">
    <oddHeader>&amp;R&amp;F</oddHeader>
    <oddFooter>&amp;R&amp;P из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K46"/>
  <sheetViews>
    <sheetView workbookViewId="0">
      <selection activeCell="BU57" sqref="BU5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1" s="25" customFormat="1" ht="12.75" x14ac:dyDescent="0.2">
      <c r="A1" s="253" t="s">
        <v>376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89" t="s">
        <v>18</v>
      </c>
      <c r="U1" s="253"/>
      <c r="V1" s="253"/>
      <c r="W1" s="253"/>
      <c r="X1" s="307"/>
      <c r="Y1" s="436" t="s">
        <v>418</v>
      </c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298"/>
      <c r="BF1" s="436" t="s">
        <v>419</v>
      </c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5"/>
      <c r="CQ1" s="435"/>
      <c r="CR1" s="435"/>
      <c r="CS1" s="435"/>
      <c r="CT1" s="435"/>
      <c r="CU1" s="435"/>
      <c r="CV1" s="435"/>
      <c r="CW1" s="435"/>
      <c r="CX1" s="435"/>
      <c r="CY1" s="435"/>
      <c r="CZ1" s="435"/>
      <c r="DA1" s="435"/>
      <c r="DB1" s="435"/>
      <c r="DC1" s="435"/>
      <c r="DD1" s="435"/>
      <c r="DE1" s="435"/>
      <c r="DF1" s="435"/>
      <c r="DG1" s="435"/>
      <c r="DH1" s="435"/>
      <c r="DI1" s="435"/>
      <c r="DJ1" s="435"/>
      <c r="DK1" s="435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E1" s="435"/>
      <c r="EF1" s="435"/>
      <c r="EG1" s="435"/>
      <c r="EH1" s="435"/>
      <c r="EI1" s="435"/>
      <c r="EJ1" s="435"/>
      <c r="EK1" s="435"/>
    </row>
    <row r="2" spans="1:141" s="25" customFormat="1" ht="12.75" x14ac:dyDescent="0.2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302" t="s">
        <v>21</v>
      </c>
      <c r="U2" s="437"/>
      <c r="V2" s="437"/>
      <c r="W2" s="437"/>
      <c r="X2" s="306"/>
      <c r="Y2" s="302" t="s">
        <v>28</v>
      </c>
      <c r="Z2" s="437"/>
      <c r="AA2" s="437"/>
      <c r="AB2" s="437"/>
      <c r="AC2" s="437"/>
      <c r="AD2" s="437"/>
      <c r="AE2" s="437"/>
      <c r="AF2" s="437"/>
      <c r="AG2" s="306"/>
      <c r="AH2" s="436" t="s">
        <v>143</v>
      </c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298"/>
      <c r="BF2" s="302" t="s">
        <v>28</v>
      </c>
      <c r="BG2" s="437"/>
      <c r="BH2" s="437"/>
      <c r="BI2" s="437"/>
      <c r="BJ2" s="437"/>
      <c r="BK2" s="437"/>
      <c r="BL2" s="437"/>
      <c r="BM2" s="437"/>
      <c r="BN2" s="306"/>
      <c r="BO2" s="436" t="s">
        <v>143</v>
      </c>
      <c r="BP2" s="435"/>
      <c r="BQ2" s="435"/>
      <c r="BR2" s="435"/>
      <c r="BS2" s="435"/>
      <c r="BT2" s="435"/>
      <c r="BU2" s="435"/>
      <c r="BV2" s="435"/>
      <c r="BW2" s="435"/>
      <c r="BX2" s="435"/>
      <c r="BY2" s="435"/>
      <c r="BZ2" s="435"/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435"/>
      <c r="CP2" s="435"/>
      <c r="CQ2" s="435"/>
      <c r="CR2" s="435"/>
      <c r="CS2" s="435"/>
      <c r="CT2" s="435"/>
      <c r="CU2" s="435"/>
      <c r="CV2" s="435"/>
      <c r="CW2" s="435"/>
      <c r="CX2" s="435"/>
      <c r="CY2" s="435"/>
      <c r="CZ2" s="435"/>
      <c r="DA2" s="435"/>
      <c r="DB2" s="435"/>
      <c r="DC2" s="435"/>
      <c r="DD2" s="435"/>
      <c r="DE2" s="435"/>
      <c r="DF2" s="435"/>
      <c r="DG2" s="435"/>
      <c r="DH2" s="435"/>
      <c r="DI2" s="435"/>
      <c r="DJ2" s="435"/>
      <c r="DK2" s="435"/>
      <c r="DL2" s="435"/>
      <c r="DM2" s="435"/>
      <c r="DN2" s="435"/>
      <c r="DO2" s="435"/>
      <c r="DP2" s="435"/>
      <c r="DQ2" s="435"/>
      <c r="DR2" s="435"/>
      <c r="DS2" s="435"/>
      <c r="DT2" s="435"/>
      <c r="DU2" s="435"/>
      <c r="DV2" s="435"/>
      <c r="DW2" s="435"/>
      <c r="DX2" s="435"/>
      <c r="DY2" s="435"/>
      <c r="DZ2" s="435"/>
      <c r="EA2" s="435"/>
      <c r="EB2" s="435"/>
      <c r="EC2" s="435"/>
      <c r="ED2" s="435"/>
      <c r="EE2" s="435"/>
      <c r="EF2" s="435"/>
      <c r="EG2" s="435"/>
      <c r="EH2" s="435"/>
      <c r="EI2" s="435"/>
      <c r="EJ2" s="435"/>
      <c r="EK2" s="435"/>
    </row>
    <row r="3" spans="1:141" s="25" customFormat="1" ht="12.75" x14ac:dyDescent="0.2">
      <c r="A3" s="511"/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302"/>
      <c r="U3" s="437"/>
      <c r="V3" s="437"/>
      <c r="W3" s="437"/>
      <c r="X3" s="306"/>
      <c r="Y3" s="302"/>
      <c r="Z3" s="437"/>
      <c r="AA3" s="437"/>
      <c r="AB3" s="437"/>
      <c r="AC3" s="437"/>
      <c r="AD3" s="437"/>
      <c r="AE3" s="437"/>
      <c r="AF3" s="437"/>
      <c r="AG3" s="306"/>
      <c r="AH3" s="302" t="s">
        <v>425</v>
      </c>
      <c r="AI3" s="437"/>
      <c r="AJ3" s="437"/>
      <c r="AK3" s="437"/>
      <c r="AL3" s="437"/>
      <c r="AM3" s="437"/>
      <c r="AN3" s="437"/>
      <c r="AO3" s="306"/>
      <c r="AP3" s="289" t="s">
        <v>423</v>
      </c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307"/>
      <c r="BF3" s="302"/>
      <c r="BG3" s="437"/>
      <c r="BH3" s="437"/>
      <c r="BI3" s="437"/>
      <c r="BJ3" s="437"/>
      <c r="BK3" s="437"/>
      <c r="BL3" s="437"/>
      <c r="BM3" s="437"/>
      <c r="BN3" s="306"/>
      <c r="BO3" s="289" t="s">
        <v>420</v>
      </c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53"/>
      <c r="CB3" s="253"/>
      <c r="CC3" s="253"/>
      <c r="CD3" s="253"/>
      <c r="CE3" s="253"/>
      <c r="CF3" s="253"/>
      <c r="CG3" s="253"/>
      <c r="CH3" s="253"/>
      <c r="CI3" s="253"/>
      <c r="CJ3" s="253"/>
      <c r="CK3" s="253"/>
      <c r="CL3" s="253"/>
      <c r="CM3" s="307"/>
      <c r="CN3" s="289" t="s">
        <v>421</v>
      </c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307"/>
      <c r="DM3" s="289" t="s">
        <v>422</v>
      </c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</row>
    <row r="4" spans="1:141" s="25" customFormat="1" ht="12.75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302"/>
      <c r="U4" s="437"/>
      <c r="V4" s="437"/>
      <c r="W4" s="437"/>
      <c r="X4" s="306"/>
      <c r="Y4" s="302"/>
      <c r="Z4" s="437"/>
      <c r="AA4" s="437"/>
      <c r="AB4" s="437"/>
      <c r="AC4" s="437"/>
      <c r="AD4" s="437"/>
      <c r="AE4" s="437"/>
      <c r="AF4" s="437"/>
      <c r="AG4" s="306"/>
      <c r="AH4" s="302" t="s">
        <v>426</v>
      </c>
      <c r="AI4" s="437"/>
      <c r="AJ4" s="437"/>
      <c r="AK4" s="437"/>
      <c r="AL4" s="437"/>
      <c r="AM4" s="437"/>
      <c r="AN4" s="437"/>
      <c r="AO4" s="306"/>
      <c r="AP4" s="305" t="s">
        <v>424</v>
      </c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6"/>
      <c r="BC4" s="246"/>
      <c r="BD4" s="246"/>
      <c r="BE4" s="303"/>
      <c r="BF4" s="302"/>
      <c r="BG4" s="437"/>
      <c r="BH4" s="437"/>
      <c r="BI4" s="437"/>
      <c r="BJ4" s="437"/>
      <c r="BK4" s="437"/>
      <c r="BL4" s="437"/>
      <c r="BM4" s="437"/>
      <c r="BN4" s="306"/>
      <c r="BO4" s="305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303"/>
      <c r="CN4" s="305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303"/>
      <c r="DM4" s="305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</row>
    <row r="5" spans="1:141" s="25" customFormat="1" ht="12.75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302"/>
      <c r="U5" s="437"/>
      <c r="V5" s="437"/>
      <c r="W5" s="437"/>
      <c r="X5" s="306"/>
      <c r="Y5" s="302"/>
      <c r="Z5" s="437"/>
      <c r="AA5" s="437"/>
      <c r="AB5" s="437"/>
      <c r="AC5" s="437"/>
      <c r="AD5" s="437"/>
      <c r="AE5" s="437"/>
      <c r="AF5" s="437"/>
      <c r="AG5" s="306"/>
      <c r="AH5" s="302" t="s">
        <v>427</v>
      </c>
      <c r="AI5" s="437"/>
      <c r="AJ5" s="437"/>
      <c r="AK5" s="437"/>
      <c r="AL5" s="437"/>
      <c r="AM5" s="437"/>
      <c r="AN5" s="437"/>
      <c r="AO5" s="306"/>
      <c r="AP5" s="302" t="s">
        <v>430</v>
      </c>
      <c r="AQ5" s="437"/>
      <c r="AR5" s="437"/>
      <c r="AS5" s="437"/>
      <c r="AT5" s="437"/>
      <c r="AU5" s="437"/>
      <c r="AV5" s="437"/>
      <c r="AW5" s="306"/>
      <c r="AX5" s="302" t="s">
        <v>431</v>
      </c>
      <c r="AY5" s="437"/>
      <c r="AZ5" s="437"/>
      <c r="BA5" s="437"/>
      <c r="BB5" s="437"/>
      <c r="BC5" s="437"/>
      <c r="BD5" s="437"/>
      <c r="BE5" s="306"/>
      <c r="BF5" s="302"/>
      <c r="BG5" s="437"/>
      <c r="BH5" s="437"/>
      <c r="BI5" s="437"/>
      <c r="BJ5" s="437"/>
      <c r="BK5" s="437"/>
      <c r="BL5" s="437"/>
      <c r="BM5" s="437"/>
      <c r="BN5" s="306"/>
      <c r="BO5" s="437" t="s">
        <v>28</v>
      </c>
      <c r="BP5" s="437"/>
      <c r="BQ5" s="437"/>
      <c r="BR5" s="437"/>
      <c r="BS5" s="437"/>
      <c r="BT5" s="437"/>
      <c r="BU5" s="437"/>
      <c r="BV5" s="437"/>
      <c r="BW5" s="306"/>
      <c r="BX5" s="436" t="s">
        <v>143</v>
      </c>
      <c r="BY5" s="435"/>
      <c r="BZ5" s="435"/>
      <c r="CA5" s="435"/>
      <c r="CB5" s="435"/>
      <c r="CC5" s="435"/>
      <c r="CD5" s="435"/>
      <c r="CE5" s="435"/>
      <c r="CF5" s="435"/>
      <c r="CG5" s="435"/>
      <c r="CH5" s="435"/>
      <c r="CI5" s="435"/>
      <c r="CJ5" s="435"/>
      <c r="CK5" s="435"/>
      <c r="CL5" s="435"/>
      <c r="CM5" s="298"/>
      <c r="CN5" s="437" t="s">
        <v>28</v>
      </c>
      <c r="CO5" s="437"/>
      <c r="CP5" s="437"/>
      <c r="CQ5" s="437"/>
      <c r="CR5" s="437"/>
      <c r="CS5" s="437"/>
      <c r="CT5" s="437"/>
      <c r="CU5" s="437"/>
      <c r="CV5" s="306"/>
      <c r="CW5" s="436" t="s">
        <v>143</v>
      </c>
      <c r="CX5" s="435"/>
      <c r="CY5" s="435"/>
      <c r="CZ5" s="435"/>
      <c r="DA5" s="435"/>
      <c r="DB5" s="435"/>
      <c r="DC5" s="435"/>
      <c r="DD5" s="435"/>
      <c r="DE5" s="435"/>
      <c r="DF5" s="435"/>
      <c r="DG5" s="435"/>
      <c r="DH5" s="435"/>
      <c r="DI5" s="435"/>
      <c r="DJ5" s="435"/>
      <c r="DK5" s="435"/>
      <c r="DL5" s="298"/>
      <c r="DM5" s="437" t="s">
        <v>28</v>
      </c>
      <c r="DN5" s="437"/>
      <c r="DO5" s="437"/>
      <c r="DP5" s="437"/>
      <c r="DQ5" s="437"/>
      <c r="DR5" s="437"/>
      <c r="DS5" s="437"/>
      <c r="DT5" s="437"/>
      <c r="DU5" s="306"/>
      <c r="DV5" s="436" t="s">
        <v>143</v>
      </c>
      <c r="DW5" s="435"/>
      <c r="DX5" s="435"/>
      <c r="DY5" s="435"/>
      <c r="DZ5" s="435"/>
      <c r="EA5" s="435"/>
      <c r="EB5" s="435"/>
      <c r="EC5" s="435"/>
      <c r="ED5" s="435"/>
      <c r="EE5" s="435"/>
      <c r="EF5" s="435"/>
      <c r="EG5" s="435"/>
      <c r="EH5" s="435"/>
      <c r="EI5" s="435"/>
      <c r="EJ5" s="435"/>
      <c r="EK5" s="435"/>
    </row>
    <row r="6" spans="1:141" s="25" customFormat="1" ht="12.75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302"/>
      <c r="U6" s="437"/>
      <c r="V6" s="437"/>
      <c r="W6" s="437"/>
      <c r="X6" s="306"/>
      <c r="Y6" s="302"/>
      <c r="Z6" s="437"/>
      <c r="AA6" s="437"/>
      <c r="AB6" s="437"/>
      <c r="AC6" s="437"/>
      <c r="AD6" s="437"/>
      <c r="AE6" s="437"/>
      <c r="AF6" s="437"/>
      <c r="AG6" s="306"/>
      <c r="AH6" s="302" t="s">
        <v>428</v>
      </c>
      <c r="AI6" s="437"/>
      <c r="AJ6" s="437"/>
      <c r="AK6" s="437"/>
      <c r="AL6" s="437"/>
      <c r="AM6" s="437"/>
      <c r="AN6" s="437"/>
      <c r="AO6" s="306"/>
      <c r="AP6" s="302" t="s">
        <v>427</v>
      </c>
      <c r="AQ6" s="437"/>
      <c r="AR6" s="437"/>
      <c r="AS6" s="437"/>
      <c r="AT6" s="437"/>
      <c r="AU6" s="437"/>
      <c r="AV6" s="437"/>
      <c r="AW6" s="306"/>
      <c r="AX6" s="302" t="s">
        <v>432</v>
      </c>
      <c r="AY6" s="437"/>
      <c r="AZ6" s="437"/>
      <c r="BA6" s="437"/>
      <c r="BB6" s="437"/>
      <c r="BC6" s="437"/>
      <c r="BD6" s="437"/>
      <c r="BE6" s="306"/>
      <c r="BF6" s="302"/>
      <c r="BG6" s="437"/>
      <c r="BH6" s="437"/>
      <c r="BI6" s="437"/>
      <c r="BJ6" s="437"/>
      <c r="BK6" s="437"/>
      <c r="BL6" s="437"/>
      <c r="BM6" s="437"/>
      <c r="BN6" s="306"/>
      <c r="BO6" s="437"/>
      <c r="BP6" s="437"/>
      <c r="BQ6" s="437"/>
      <c r="BR6" s="437"/>
      <c r="BS6" s="437"/>
      <c r="BT6" s="437"/>
      <c r="BU6" s="437"/>
      <c r="BV6" s="437"/>
      <c r="BW6" s="306"/>
      <c r="BX6" s="302" t="s">
        <v>435</v>
      </c>
      <c r="BY6" s="437"/>
      <c r="BZ6" s="437"/>
      <c r="CA6" s="437"/>
      <c r="CB6" s="437"/>
      <c r="CC6" s="437"/>
      <c r="CD6" s="437"/>
      <c r="CE6" s="306"/>
      <c r="CF6" s="289" t="s">
        <v>433</v>
      </c>
      <c r="CG6" s="253"/>
      <c r="CH6" s="253"/>
      <c r="CI6" s="253"/>
      <c r="CJ6" s="253"/>
      <c r="CK6" s="253"/>
      <c r="CL6" s="253"/>
      <c r="CM6" s="307"/>
      <c r="CN6" s="437"/>
      <c r="CO6" s="437"/>
      <c r="CP6" s="437"/>
      <c r="CQ6" s="437"/>
      <c r="CR6" s="437"/>
      <c r="CS6" s="437"/>
      <c r="CT6" s="437"/>
      <c r="CU6" s="437"/>
      <c r="CV6" s="306"/>
      <c r="CW6" s="302" t="s">
        <v>435</v>
      </c>
      <c r="CX6" s="437"/>
      <c r="CY6" s="437"/>
      <c r="CZ6" s="437"/>
      <c r="DA6" s="437"/>
      <c r="DB6" s="437"/>
      <c r="DC6" s="437"/>
      <c r="DD6" s="306"/>
      <c r="DE6" s="289" t="s">
        <v>433</v>
      </c>
      <c r="DF6" s="253"/>
      <c r="DG6" s="253"/>
      <c r="DH6" s="253"/>
      <c r="DI6" s="253"/>
      <c r="DJ6" s="253"/>
      <c r="DK6" s="253"/>
      <c r="DL6" s="307"/>
      <c r="DM6" s="437"/>
      <c r="DN6" s="437"/>
      <c r="DO6" s="437"/>
      <c r="DP6" s="437"/>
      <c r="DQ6" s="437"/>
      <c r="DR6" s="437"/>
      <c r="DS6" s="437"/>
      <c r="DT6" s="437"/>
      <c r="DU6" s="306"/>
      <c r="DV6" s="302" t="s">
        <v>435</v>
      </c>
      <c r="DW6" s="437"/>
      <c r="DX6" s="437"/>
      <c r="DY6" s="437"/>
      <c r="DZ6" s="437"/>
      <c r="EA6" s="437"/>
      <c r="EB6" s="437"/>
      <c r="EC6" s="306"/>
      <c r="ED6" s="289" t="s">
        <v>433</v>
      </c>
      <c r="EE6" s="253"/>
      <c r="EF6" s="253"/>
      <c r="EG6" s="253"/>
      <c r="EH6" s="253"/>
      <c r="EI6" s="253"/>
      <c r="EJ6" s="253"/>
      <c r="EK6" s="253"/>
    </row>
    <row r="7" spans="1:141" s="25" customFormat="1" ht="12.75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302"/>
      <c r="U7" s="437"/>
      <c r="V7" s="437"/>
      <c r="W7" s="437"/>
      <c r="X7" s="306"/>
      <c r="Y7" s="302"/>
      <c r="Z7" s="437"/>
      <c r="AA7" s="437"/>
      <c r="AB7" s="437"/>
      <c r="AC7" s="437"/>
      <c r="AD7" s="437"/>
      <c r="AE7" s="437"/>
      <c r="AF7" s="437"/>
      <c r="AG7" s="306"/>
      <c r="AH7" s="302" t="s">
        <v>429</v>
      </c>
      <c r="AI7" s="437"/>
      <c r="AJ7" s="437"/>
      <c r="AK7" s="437"/>
      <c r="AL7" s="437"/>
      <c r="AM7" s="437"/>
      <c r="AN7" s="437"/>
      <c r="AO7" s="306"/>
      <c r="AP7" s="302"/>
      <c r="AQ7" s="437"/>
      <c r="AR7" s="437"/>
      <c r="AS7" s="437"/>
      <c r="AT7" s="437"/>
      <c r="AU7" s="437"/>
      <c r="AV7" s="437"/>
      <c r="AW7" s="306"/>
      <c r="AX7" s="302"/>
      <c r="AY7" s="437"/>
      <c r="AZ7" s="437"/>
      <c r="BA7" s="437"/>
      <c r="BB7" s="437"/>
      <c r="BC7" s="437"/>
      <c r="BD7" s="437"/>
      <c r="BE7" s="306"/>
      <c r="BF7" s="302"/>
      <c r="BG7" s="437"/>
      <c r="BH7" s="437"/>
      <c r="BI7" s="437"/>
      <c r="BJ7" s="437"/>
      <c r="BK7" s="437"/>
      <c r="BL7" s="437"/>
      <c r="BM7" s="437"/>
      <c r="BN7" s="306"/>
      <c r="BO7" s="437"/>
      <c r="BP7" s="437"/>
      <c r="BQ7" s="437"/>
      <c r="BR7" s="437"/>
      <c r="BS7" s="437"/>
      <c r="BT7" s="437"/>
      <c r="BU7" s="437"/>
      <c r="BV7" s="437"/>
      <c r="BW7" s="306"/>
      <c r="BX7" s="437" t="s">
        <v>436</v>
      </c>
      <c r="BY7" s="437"/>
      <c r="BZ7" s="437"/>
      <c r="CA7" s="437"/>
      <c r="CB7" s="437"/>
      <c r="CC7" s="437"/>
      <c r="CD7" s="437"/>
      <c r="CE7" s="306"/>
      <c r="CF7" s="302" t="s">
        <v>434</v>
      </c>
      <c r="CG7" s="437"/>
      <c r="CH7" s="437"/>
      <c r="CI7" s="437"/>
      <c r="CJ7" s="437"/>
      <c r="CK7" s="437"/>
      <c r="CL7" s="437"/>
      <c r="CM7" s="306"/>
      <c r="CN7" s="437"/>
      <c r="CO7" s="437"/>
      <c r="CP7" s="437"/>
      <c r="CQ7" s="437"/>
      <c r="CR7" s="437"/>
      <c r="CS7" s="437"/>
      <c r="CT7" s="437"/>
      <c r="CU7" s="437"/>
      <c r="CV7" s="306"/>
      <c r="CW7" s="437" t="s">
        <v>436</v>
      </c>
      <c r="CX7" s="437"/>
      <c r="CY7" s="437"/>
      <c r="CZ7" s="437"/>
      <c r="DA7" s="437"/>
      <c r="DB7" s="437"/>
      <c r="DC7" s="437"/>
      <c r="DD7" s="306"/>
      <c r="DE7" s="302" t="s">
        <v>434</v>
      </c>
      <c r="DF7" s="437"/>
      <c r="DG7" s="437"/>
      <c r="DH7" s="437"/>
      <c r="DI7" s="437"/>
      <c r="DJ7" s="437"/>
      <c r="DK7" s="437"/>
      <c r="DL7" s="306"/>
      <c r="DM7" s="437"/>
      <c r="DN7" s="437"/>
      <c r="DO7" s="437"/>
      <c r="DP7" s="437"/>
      <c r="DQ7" s="437"/>
      <c r="DR7" s="437"/>
      <c r="DS7" s="437"/>
      <c r="DT7" s="437"/>
      <c r="DU7" s="306"/>
      <c r="DV7" s="437" t="s">
        <v>436</v>
      </c>
      <c r="DW7" s="437"/>
      <c r="DX7" s="437"/>
      <c r="DY7" s="437"/>
      <c r="DZ7" s="437"/>
      <c r="EA7" s="437"/>
      <c r="EB7" s="437"/>
      <c r="EC7" s="306"/>
      <c r="ED7" s="302" t="s">
        <v>434</v>
      </c>
      <c r="EE7" s="437"/>
      <c r="EF7" s="437"/>
      <c r="EG7" s="437"/>
      <c r="EH7" s="437"/>
      <c r="EI7" s="437"/>
      <c r="EJ7" s="437"/>
      <c r="EK7" s="437"/>
    </row>
    <row r="8" spans="1:141" s="25" customFormat="1" ht="12.75" customHeight="1" x14ac:dyDescent="0.2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302"/>
      <c r="U8" s="437"/>
      <c r="V8" s="437"/>
      <c r="W8" s="437"/>
      <c r="X8" s="306"/>
      <c r="Y8" s="302"/>
      <c r="Z8" s="437"/>
      <c r="AA8" s="437"/>
      <c r="AB8" s="437"/>
      <c r="AC8" s="437"/>
      <c r="AD8" s="437"/>
      <c r="AE8" s="437"/>
      <c r="AF8" s="437"/>
      <c r="AG8" s="306"/>
      <c r="AH8" s="302"/>
      <c r="AI8" s="437"/>
      <c r="AJ8" s="437"/>
      <c r="AK8" s="437"/>
      <c r="AL8" s="437"/>
      <c r="AM8" s="437"/>
      <c r="AN8" s="437"/>
      <c r="AO8" s="306"/>
      <c r="AP8" s="302"/>
      <c r="AQ8" s="437"/>
      <c r="AR8" s="437"/>
      <c r="AS8" s="437"/>
      <c r="AT8" s="437"/>
      <c r="AU8" s="437"/>
      <c r="AV8" s="437"/>
      <c r="AW8" s="306"/>
      <c r="AX8" s="302"/>
      <c r="AY8" s="437"/>
      <c r="AZ8" s="437"/>
      <c r="BA8" s="437"/>
      <c r="BB8" s="437"/>
      <c r="BC8" s="437"/>
      <c r="BD8" s="437"/>
      <c r="BE8" s="306"/>
      <c r="BF8" s="302"/>
      <c r="BG8" s="437"/>
      <c r="BH8" s="437"/>
      <c r="BI8" s="437"/>
      <c r="BJ8" s="437"/>
      <c r="BK8" s="437"/>
      <c r="BL8" s="437"/>
      <c r="BM8" s="437"/>
      <c r="BN8" s="306"/>
      <c r="BO8" s="437"/>
      <c r="BP8" s="437"/>
      <c r="BQ8" s="437"/>
      <c r="BR8" s="437"/>
      <c r="BS8" s="437"/>
      <c r="BT8" s="437"/>
      <c r="BU8" s="437"/>
      <c r="BV8" s="437"/>
      <c r="BW8" s="306"/>
      <c r="BX8" s="437" t="s">
        <v>437</v>
      </c>
      <c r="BY8" s="437"/>
      <c r="BZ8" s="437"/>
      <c r="CA8" s="437"/>
      <c r="CB8" s="437"/>
      <c r="CC8" s="437"/>
      <c r="CD8" s="437"/>
      <c r="CE8" s="306"/>
      <c r="CF8" s="501" t="s">
        <v>1143</v>
      </c>
      <c r="CG8" s="502"/>
      <c r="CH8" s="502"/>
      <c r="CI8" s="502"/>
      <c r="CJ8" s="502"/>
      <c r="CK8" s="502"/>
      <c r="CL8" s="502"/>
      <c r="CM8" s="503"/>
      <c r="CN8" s="437"/>
      <c r="CO8" s="437"/>
      <c r="CP8" s="437"/>
      <c r="CQ8" s="437"/>
      <c r="CR8" s="437"/>
      <c r="CS8" s="437"/>
      <c r="CT8" s="437"/>
      <c r="CU8" s="437"/>
      <c r="CV8" s="306"/>
      <c r="CW8" s="437" t="s">
        <v>437</v>
      </c>
      <c r="CX8" s="437"/>
      <c r="CY8" s="437"/>
      <c r="CZ8" s="437"/>
      <c r="DA8" s="437"/>
      <c r="DB8" s="437"/>
      <c r="DC8" s="437"/>
      <c r="DD8" s="306"/>
      <c r="DE8" s="501" t="s">
        <v>1143</v>
      </c>
      <c r="DF8" s="502"/>
      <c r="DG8" s="502"/>
      <c r="DH8" s="502"/>
      <c r="DI8" s="502"/>
      <c r="DJ8" s="502"/>
      <c r="DK8" s="502"/>
      <c r="DL8" s="503"/>
      <c r="DM8" s="437"/>
      <c r="DN8" s="437"/>
      <c r="DO8" s="437"/>
      <c r="DP8" s="437"/>
      <c r="DQ8" s="437"/>
      <c r="DR8" s="437"/>
      <c r="DS8" s="437"/>
      <c r="DT8" s="437"/>
      <c r="DU8" s="306"/>
      <c r="DV8" s="437" t="s">
        <v>437</v>
      </c>
      <c r="DW8" s="437"/>
      <c r="DX8" s="437"/>
      <c r="DY8" s="437"/>
      <c r="DZ8" s="437"/>
      <c r="EA8" s="437"/>
      <c r="EB8" s="437"/>
      <c r="EC8" s="306"/>
      <c r="ED8" s="501" t="s">
        <v>1143</v>
      </c>
      <c r="EE8" s="502"/>
      <c r="EF8" s="502"/>
      <c r="EG8" s="502"/>
      <c r="EH8" s="502"/>
      <c r="EI8" s="502"/>
      <c r="EJ8" s="502"/>
      <c r="EK8" s="502"/>
    </row>
    <row r="9" spans="1:141" s="25" customFormat="1" ht="12.75" customHeight="1" x14ac:dyDescent="0.2">
      <c r="A9" s="437"/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302"/>
      <c r="U9" s="437"/>
      <c r="V9" s="437"/>
      <c r="W9" s="437"/>
      <c r="X9" s="306"/>
      <c r="Y9" s="302"/>
      <c r="Z9" s="437"/>
      <c r="AA9" s="437"/>
      <c r="AB9" s="437"/>
      <c r="AC9" s="437"/>
      <c r="AD9" s="437"/>
      <c r="AE9" s="437"/>
      <c r="AF9" s="437"/>
      <c r="AG9" s="306"/>
      <c r="AH9" s="302"/>
      <c r="AI9" s="437"/>
      <c r="AJ9" s="437"/>
      <c r="AK9" s="437"/>
      <c r="AL9" s="437"/>
      <c r="AM9" s="437"/>
      <c r="AN9" s="437"/>
      <c r="AO9" s="306"/>
      <c r="AP9" s="302"/>
      <c r="AQ9" s="437"/>
      <c r="AR9" s="437"/>
      <c r="AS9" s="437"/>
      <c r="AT9" s="437"/>
      <c r="AU9" s="437"/>
      <c r="AV9" s="437"/>
      <c r="AW9" s="306"/>
      <c r="AX9" s="302"/>
      <c r="AY9" s="437"/>
      <c r="AZ9" s="437"/>
      <c r="BA9" s="437"/>
      <c r="BB9" s="437"/>
      <c r="BC9" s="437"/>
      <c r="BD9" s="437"/>
      <c r="BE9" s="306"/>
      <c r="BF9" s="302"/>
      <c r="BG9" s="437"/>
      <c r="BH9" s="437"/>
      <c r="BI9" s="437"/>
      <c r="BJ9" s="437"/>
      <c r="BK9" s="437"/>
      <c r="BL9" s="437"/>
      <c r="BM9" s="437"/>
      <c r="BN9" s="306"/>
      <c r="BO9" s="437"/>
      <c r="BP9" s="437"/>
      <c r="BQ9" s="437"/>
      <c r="BR9" s="437"/>
      <c r="BS9" s="437"/>
      <c r="BT9" s="437"/>
      <c r="BU9" s="437"/>
      <c r="BV9" s="437"/>
      <c r="BW9" s="306"/>
      <c r="BX9" s="495" t="s">
        <v>1141</v>
      </c>
      <c r="BY9" s="258"/>
      <c r="BZ9" s="258"/>
      <c r="CA9" s="258"/>
      <c r="CB9" s="258"/>
      <c r="CC9" s="258"/>
      <c r="CD9" s="258"/>
      <c r="CE9" s="496"/>
      <c r="CF9" s="305"/>
      <c r="CG9" s="246"/>
      <c r="CH9" s="246"/>
      <c r="CI9" s="246"/>
      <c r="CJ9" s="246"/>
      <c r="CK9" s="246"/>
      <c r="CL9" s="246"/>
      <c r="CM9" s="303"/>
      <c r="CN9" s="437"/>
      <c r="CO9" s="437"/>
      <c r="CP9" s="437"/>
      <c r="CQ9" s="437"/>
      <c r="CR9" s="437"/>
      <c r="CS9" s="437"/>
      <c r="CT9" s="437"/>
      <c r="CU9" s="437"/>
      <c r="CV9" s="306"/>
      <c r="CW9" s="495" t="s">
        <v>1141</v>
      </c>
      <c r="CX9" s="258"/>
      <c r="CY9" s="258"/>
      <c r="CZ9" s="258"/>
      <c r="DA9" s="258"/>
      <c r="DB9" s="258"/>
      <c r="DC9" s="258"/>
      <c r="DD9" s="496"/>
      <c r="DE9" s="305"/>
      <c r="DF9" s="246"/>
      <c r="DG9" s="246"/>
      <c r="DH9" s="246"/>
      <c r="DI9" s="246"/>
      <c r="DJ9" s="246"/>
      <c r="DK9" s="246"/>
      <c r="DL9" s="303"/>
      <c r="DM9" s="437"/>
      <c r="DN9" s="437"/>
      <c r="DO9" s="437"/>
      <c r="DP9" s="437"/>
      <c r="DQ9" s="437"/>
      <c r="DR9" s="437"/>
      <c r="DS9" s="437"/>
      <c r="DT9" s="437"/>
      <c r="DU9" s="306"/>
      <c r="DV9" s="495" t="s">
        <v>1141</v>
      </c>
      <c r="DW9" s="258"/>
      <c r="DX9" s="258"/>
      <c r="DY9" s="258"/>
      <c r="DZ9" s="258"/>
      <c r="EA9" s="258"/>
      <c r="EB9" s="258"/>
      <c r="EC9" s="496"/>
      <c r="ED9" s="305"/>
      <c r="EE9" s="246"/>
      <c r="EF9" s="246"/>
      <c r="EG9" s="246"/>
      <c r="EH9" s="246"/>
      <c r="EI9" s="246"/>
      <c r="EJ9" s="246"/>
      <c r="EK9" s="246"/>
    </row>
    <row r="10" spans="1:141" s="25" customFormat="1" ht="13.5" thickBot="1" x14ac:dyDescent="0.25">
      <c r="A10" s="298">
        <v>1</v>
      </c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88">
        <v>8</v>
      </c>
      <c r="U10" s="288"/>
      <c r="V10" s="288"/>
      <c r="W10" s="288"/>
      <c r="X10" s="288"/>
      <c r="Y10" s="288">
        <v>17</v>
      </c>
      <c r="Z10" s="288"/>
      <c r="AA10" s="288"/>
      <c r="AB10" s="288"/>
      <c r="AC10" s="288"/>
      <c r="AD10" s="288"/>
      <c r="AE10" s="288"/>
      <c r="AF10" s="288"/>
      <c r="AG10" s="288"/>
      <c r="AH10" s="288">
        <v>18</v>
      </c>
      <c r="AI10" s="288"/>
      <c r="AJ10" s="288"/>
      <c r="AK10" s="288"/>
      <c r="AL10" s="288"/>
      <c r="AM10" s="288"/>
      <c r="AN10" s="288"/>
      <c r="AO10" s="288"/>
      <c r="AP10" s="288">
        <v>19</v>
      </c>
      <c r="AQ10" s="288"/>
      <c r="AR10" s="288"/>
      <c r="AS10" s="288"/>
      <c r="AT10" s="288"/>
      <c r="AU10" s="288"/>
      <c r="AV10" s="288"/>
      <c r="AW10" s="288"/>
      <c r="AX10" s="288">
        <v>20</v>
      </c>
      <c r="AY10" s="288"/>
      <c r="AZ10" s="288"/>
      <c r="BA10" s="288"/>
      <c r="BB10" s="288"/>
      <c r="BC10" s="288"/>
      <c r="BD10" s="288"/>
      <c r="BE10" s="288"/>
      <c r="BF10" s="288">
        <v>21</v>
      </c>
      <c r="BG10" s="288"/>
      <c r="BH10" s="288"/>
      <c r="BI10" s="288"/>
      <c r="BJ10" s="288"/>
      <c r="BK10" s="288"/>
      <c r="BL10" s="288"/>
      <c r="BM10" s="288"/>
      <c r="BN10" s="288"/>
      <c r="BO10" s="288">
        <v>22</v>
      </c>
      <c r="BP10" s="288"/>
      <c r="BQ10" s="288"/>
      <c r="BR10" s="288"/>
      <c r="BS10" s="288"/>
      <c r="BT10" s="288"/>
      <c r="BU10" s="288"/>
      <c r="BV10" s="288"/>
      <c r="BW10" s="288"/>
      <c r="BX10" s="288">
        <v>23</v>
      </c>
      <c r="BY10" s="288"/>
      <c r="BZ10" s="288"/>
      <c r="CA10" s="288"/>
      <c r="CB10" s="288"/>
      <c r="CC10" s="288"/>
      <c r="CD10" s="288"/>
      <c r="CE10" s="288"/>
      <c r="CF10" s="288">
        <v>24</v>
      </c>
      <c r="CG10" s="288"/>
      <c r="CH10" s="288"/>
      <c r="CI10" s="288"/>
      <c r="CJ10" s="288"/>
      <c r="CK10" s="288"/>
      <c r="CL10" s="288"/>
      <c r="CM10" s="288"/>
      <c r="CN10" s="288">
        <v>25</v>
      </c>
      <c r="CO10" s="288"/>
      <c r="CP10" s="288"/>
      <c r="CQ10" s="288"/>
      <c r="CR10" s="288"/>
      <c r="CS10" s="288"/>
      <c r="CT10" s="288"/>
      <c r="CU10" s="288"/>
      <c r="CV10" s="288"/>
      <c r="CW10" s="288">
        <v>26</v>
      </c>
      <c r="CX10" s="288"/>
      <c r="CY10" s="288"/>
      <c r="CZ10" s="288"/>
      <c r="DA10" s="288"/>
      <c r="DB10" s="288"/>
      <c r="DC10" s="288"/>
      <c r="DD10" s="288"/>
      <c r="DE10" s="288">
        <v>27</v>
      </c>
      <c r="DF10" s="288"/>
      <c r="DG10" s="288"/>
      <c r="DH10" s="288"/>
      <c r="DI10" s="288"/>
      <c r="DJ10" s="288"/>
      <c r="DK10" s="288"/>
      <c r="DL10" s="288"/>
      <c r="DM10" s="288">
        <v>28</v>
      </c>
      <c r="DN10" s="288"/>
      <c r="DO10" s="288"/>
      <c r="DP10" s="288"/>
      <c r="DQ10" s="288"/>
      <c r="DR10" s="288"/>
      <c r="DS10" s="288"/>
      <c r="DT10" s="288"/>
      <c r="DU10" s="288"/>
      <c r="DV10" s="288">
        <v>29</v>
      </c>
      <c r="DW10" s="288"/>
      <c r="DX10" s="288"/>
      <c r="DY10" s="288"/>
      <c r="DZ10" s="288"/>
      <c r="EA10" s="288"/>
      <c r="EB10" s="288"/>
      <c r="EC10" s="288"/>
      <c r="ED10" s="288">
        <v>30</v>
      </c>
      <c r="EE10" s="288"/>
      <c r="EF10" s="288"/>
      <c r="EG10" s="288"/>
      <c r="EH10" s="288"/>
      <c r="EI10" s="288"/>
      <c r="EJ10" s="288"/>
      <c r="EK10" s="289"/>
    </row>
    <row r="11" spans="1:141" s="25" customFormat="1" ht="15" customHeight="1" x14ac:dyDescent="0.2">
      <c r="A11" s="268" t="s">
        <v>405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91" t="s">
        <v>40</v>
      </c>
      <c r="U11" s="291"/>
      <c r="V11" s="291"/>
      <c r="W11" s="291"/>
      <c r="X11" s="291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409"/>
      <c r="AO11" s="409"/>
      <c r="AP11" s="409"/>
      <c r="AQ11" s="409"/>
      <c r="AR11" s="409"/>
      <c r="AS11" s="409"/>
      <c r="AT11" s="409"/>
      <c r="AU11" s="409"/>
      <c r="AV11" s="409"/>
      <c r="AW11" s="409"/>
      <c r="AX11" s="409"/>
      <c r="AY11" s="409"/>
      <c r="AZ11" s="409"/>
      <c r="BA11" s="409"/>
      <c r="BB11" s="409"/>
      <c r="BC11" s="409"/>
      <c r="BD11" s="409"/>
      <c r="BE11" s="409"/>
      <c r="BF11" s="610">
        <f>SUM(BF12)</f>
        <v>1071044.26</v>
      </c>
      <c r="BG11" s="610"/>
      <c r="BH11" s="610"/>
      <c r="BI11" s="610"/>
      <c r="BJ11" s="610"/>
      <c r="BK11" s="610"/>
      <c r="BL11" s="610"/>
      <c r="BM11" s="610"/>
      <c r="BN11" s="610"/>
      <c r="BO11" s="610">
        <f>SUM(BO12)</f>
        <v>974693.1</v>
      </c>
      <c r="BP11" s="610"/>
      <c r="BQ11" s="610"/>
      <c r="BR11" s="610"/>
      <c r="BS11" s="610"/>
      <c r="BT11" s="610"/>
      <c r="BU11" s="610"/>
      <c r="BV11" s="610"/>
      <c r="BW11" s="610"/>
      <c r="BX11" s="610">
        <f>BX12</f>
        <v>13465.33</v>
      </c>
      <c r="BY11" s="610"/>
      <c r="BZ11" s="610"/>
      <c r="CA11" s="610"/>
      <c r="CB11" s="610"/>
      <c r="CC11" s="610"/>
      <c r="CD11" s="610"/>
      <c r="CE11" s="610"/>
      <c r="CF11" s="610"/>
      <c r="CG11" s="610"/>
      <c r="CH11" s="610"/>
      <c r="CI11" s="610"/>
      <c r="CJ11" s="610"/>
      <c r="CK11" s="610"/>
      <c r="CL11" s="610"/>
      <c r="CM11" s="610"/>
      <c r="CN11" s="610">
        <f>SUM(CN12)</f>
        <v>96351.16</v>
      </c>
      <c r="CO11" s="610"/>
      <c r="CP11" s="610"/>
      <c r="CQ11" s="610"/>
      <c r="CR11" s="610"/>
      <c r="CS11" s="610"/>
      <c r="CT11" s="610"/>
      <c r="CU11" s="610"/>
      <c r="CV11" s="610"/>
      <c r="CW11" s="610"/>
      <c r="CX11" s="610"/>
      <c r="CY11" s="610"/>
      <c r="CZ11" s="610"/>
      <c r="DA11" s="610"/>
      <c r="DB11" s="610"/>
      <c r="DC11" s="610"/>
      <c r="DD11" s="610"/>
      <c r="DE11" s="409"/>
      <c r="DF11" s="409"/>
      <c r="DG11" s="409"/>
      <c r="DH11" s="409"/>
      <c r="DI11" s="409"/>
      <c r="DJ11" s="409"/>
      <c r="DK11" s="409"/>
      <c r="DL11" s="409"/>
      <c r="DM11" s="409"/>
      <c r="DN11" s="409"/>
      <c r="DO11" s="409"/>
      <c r="DP11" s="409"/>
      <c r="DQ11" s="409"/>
      <c r="DR11" s="409"/>
      <c r="DS11" s="409"/>
      <c r="DT11" s="409"/>
      <c r="DU11" s="409"/>
      <c r="DV11" s="409"/>
      <c r="DW11" s="409"/>
      <c r="DX11" s="409"/>
      <c r="DY11" s="409"/>
      <c r="DZ11" s="409"/>
      <c r="EA11" s="409"/>
      <c r="EB11" s="409"/>
      <c r="EC11" s="409"/>
      <c r="ED11" s="409"/>
      <c r="EE11" s="409"/>
      <c r="EF11" s="409"/>
      <c r="EG11" s="409"/>
      <c r="EH11" s="409"/>
      <c r="EI11" s="409"/>
      <c r="EJ11" s="409"/>
      <c r="EK11" s="410"/>
    </row>
    <row r="12" spans="1:141" s="25" customFormat="1" ht="12.75" x14ac:dyDescent="0.2">
      <c r="A12" s="269" t="s">
        <v>133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4" t="s">
        <v>413</v>
      </c>
      <c r="U12" s="264"/>
      <c r="V12" s="264"/>
      <c r="W12" s="264"/>
      <c r="X12" s="264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>
        <f>BO12+CN12+DM12</f>
        <v>1071044.26</v>
      </c>
      <c r="BG12" s="438"/>
      <c r="BH12" s="438"/>
      <c r="BI12" s="438"/>
      <c r="BJ12" s="438"/>
      <c r="BK12" s="438"/>
      <c r="BL12" s="438"/>
      <c r="BM12" s="438"/>
      <c r="BN12" s="438"/>
      <c r="BO12" s="438">
        <v>974693.1</v>
      </c>
      <c r="BP12" s="438"/>
      <c r="BQ12" s="438"/>
      <c r="BR12" s="438"/>
      <c r="BS12" s="438"/>
      <c r="BT12" s="438"/>
      <c r="BU12" s="438"/>
      <c r="BV12" s="438"/>
      <c r="BW12" s="438"/>
      <c r="BX12" s="438">
        <v>13465.33</v>
      </c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>
        <v>96351.16</v>
      </c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9"/>
    </row>
    <row r="13" spans="1:141" s="25" customFormat="1" ht="12.75" x14ac:dyDescent="0.2">
      <c r="A13" s="280" t="s">
        <v>1532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64"/>
      <c r="U13" s="264"/>
      <c r="V13" s="264"/>
      <c r="W13" s="264"/>
      <c r="X13" s="264"/>
      <c r="Y13" s="438"/>
      <c r="Z13" s="438"/>
      <c r="AA13" s="438"/>
      <c r="AB13" s="438"/>
      <c r="AC13" s="438"/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1" s="25" customFormat="1" ht="15" customHeight="1" x14ac:dyDescent="0.2">
      <c r="A14" s="268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4"/>
      <c r="U14" s="264"/>
      <c r="V14" s="264"/>
      <c r="W14" s="264"/>
      <c r="X14" s="264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1" s="25" customFormat="1" ht="15" customHeight="1" x14ac:dyDescent="0.2">
      <c r="A15" s="268" t="s">
        <v>406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4" t="s">
        <v>41</v>
      </c>
      <c r="U15" s="264"/>
      <c r="V15" s="264"/>
      <c r="W15" s="264"/>
      <c r="X15" s="264"/>
      <c r="Y15" s="438"/>
      <c r="Z15" s="438"/>
      <c r="AA15" s="438"/>
      <c r="AB15" s="438"/>
      <c r="AC15" s="438"/>
      <c r="AD15" s="438"/>
      <c r="AE15" s="438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1" s="25" customFormat="1" ht="12.75" x14ac:dyDescent="0.2">
      <c r="A16" s="269" t="s">
        <v>133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4" t="s">
        <v>414</v>
      </c>
      <c r="U16" s="264"/>
      <c r="V16" s="264"/>
      <c r="W16" s="264"/>
      <c r="X16" s="264"/>
      <c r="Y16" s="438"/>
      <c r="Z16" s="438"/>
      <c r="AA16" s="438"/>
      <c r="AB16" s="438"/>
      <c r="AC16" s="438"/>
      <c r="AD16" s="438"/>
      <c r="AE16" s="438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80"/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64"/>
      <c r="U17" s="264"/>
      <c r="V17" s="264"/>
      <c r="W17" s="264"/>
      <c r="X17" s="264"/>
      <c r="Y17" s="438"/>
      <c r="Z17" s="438"/>
      <c r="AA17" s="438"/>
      <c r="AB17" s="438"/>
      <c r="AC17" s="438"/>
      <c r="AD17" s="438"/>
      <c r="AE17" s="438"/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5" customHeight="1" x14ac:dyDescent="0.2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4"/>
      <c r="U18" s="264"/>
      <c r="V18" s="264"/>
      <c r="W18" s="264"/>
      <c r="X18" s="264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262" t="s">
        <v>407</v>
      </c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4" t="s">
        <v>168</v>
      </c>
      <c r="U19" s="264"/>
      <c r="V19" s="264"/>
      <c r="W19" s="264"/>
      <c r="X19" s="264"/>
      <c r="Y19" s="438"/>
      <c r="Z19" s="438"/>
      <c r="AA19" s="438"/>
      <c r="AB19" s="438"/>
      <c r="AC19" s="438"/>
      <c r="AD19" s="438"/>
      <c r="AE19" s="438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280" t="s">
        <v>408</v>
      </c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64"/>
      <c r="U20" s="264"/>
      <c r="V20" s="264"/>
      <c r="W20" s="264"/>
      <c r="X20" s="264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269" t="s">
        <v>133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4" t="s">
        <v>415</v>
      </c>
      <c r="U21" s="264"/>
      <c r="V21" s="264"/>
      <c r="W21" s="264"/>
      <c r="X21" s="264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280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64"/>
      <c r="U22" s="264"/>
      <c r="V22" s="264"/>
      <c r="W22" s="264"/>
      <c r="X22" s="264"/>
      <c r="Y22" s="438"/>
      <c r="Z22" s="438"/>
      <c r="AA22" s="438"/>
      <c r="AB22" s="438"/>
      <c r="AC22" s="438"/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5" customHeight="1" x14ac:dyDescent="0.2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4"/>
      <c r="U23" s="264"/>
      <c r="V23" s="264"/>
      <c r="W23" s="264"/>
      <c r="X23" s="264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62" t="s">
        <v>409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4" t="s">
        <v>160</v>
      </c>
      <c r="U24" s="264"/>
      <c r="V24" s="264"/>
      <c r="W24" s="264"/>
      <c r="X24" s="264"/>
      <c r="Y24" s="438"/>
      <c r="Z24" s="438"/>
      <c r="AA24" s="438"/>
      <c r="AB24" s="438"/>
      <c r="AC24" s="438"/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611"/>
      <c r="AY24" s="612"/>
      <c r="AZ24" s="612"/>
      <c r="BA24" s="612"/>
      <c r="BB24" s="612"/>
      <c r="BC24" s="612"/>
      <c r="BD24" s="612"/>
      <c r="BE24" s="613"/>
      <c r="BF24" s="611"/>
      <c r="BG24" s="612"/>
      <c r="BH24" s="612"/>
      <c r="BI24" s="612"/>
      <c r="BJ24" s="612"/>
      <c r="BK24" s="612"/>
      <c r="BL24" s="612"/>
      <c r="BM24" s="612"/>
      <c r="BN24" s="613"/>
      <c r="BO24" s="611"/>
      <c r="BP24" s="612"/>
      <c r="BQ24" s="612"/>
      <c r="BR24" s="612"/>
      <c r="BS24" s="612"/>
      <c r="BT24" s="612"/>
      <c r="BU24" s="612"/>
      <c r="BV24" s="612"/>
      <c r="BW24" s="613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2.75" x14ac:dyDescent="0.2">
      <c r="A25" s="280" t="s">
        <v>410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64"/>
      <c r="U25" s="264"/>
      <c r="V25" s="264"/>
      <c r="W25" s="264"/>
      <c r="X25" s="264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614"/>
      <c r="AY25" s="615"/>
      <c r="AZ25" s="615"/>
      <c r="BA25" s="615"/>
      <c r="BB25" s="615"/>
      <c r="BC25" s="615"/>
      <c r="BD25" s="615"/>
      <c r="BE25" s="616"/>
      <c r="BF25" s="614"/>
      <c r="BG25" s="615"/>
      <c r="BH25" s="615"/>
      <c r="BI25" s="615"/>
      <c r="BJ25" s="615"/>
      <c r="BK25" s="615"/>
      <c r="BL25" s="615"/>
      <c r="BM25" s="615"/>
      <c r="BN25" s="616"/>
      <c r="BO25" s="614"/>
      <c r="BP25" s="615"/>
      <c r="BQ25" s="615"/>
      <c r="BR25" s="615"/>
      <c r="BS25" s="615"/>
      <c r="BT25" s="615"/>
      <c r="BU25" s="615"/>
      <c r="BV25" s="615"/>
      <c r="BW25" s="616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2.75" x14ac:dyDescent="0.2">
      <c r="A26" s="269" t="s">
        <v>133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4" t="s">
        <v>416</v>
      </c>
      <c r="U26" s="264"/>
      <c r="V26" s="264"/>
      <c r="W26" s="264"/>
      <c r="X26" s="264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49"/>
      <c r="AQ26" s="449"/>
      <c r="AR26" s="449"/>
      <c r="AS26" s="449"/>
      <c r="AT26" s="449"/>
      <c r="AU26" s="449"/>
      <c r="AV26" s="438"/>
      <c r="AW26" s="438"/>
      <c r="AX26" s="611"/>
      <c r="AY26" s="612"/>
      <c r="AZ26" s="612"/>
      <c r="BA26" s="612"/>
      <c r="BB26" s="612"/>
      <c r="BC26" s="612"/>
      <c r="BD26" s="612"/>
      <c r="BE26" s="613"/>
      <c r="BF26" s="611"/>
      <c r="BG26" s="612"/>
      <c r="BH26" s="612"/>
      <c r="BI26" s="612"/>
      <c r="BJ26" s="612"/>
      <c r="BK26" s="612"/>
      <c r="BL26" s="612"/>
      <c r="BM26" s="612"/>
      <c r="BN26" s="613"/>
      <c r="BO26" s="611"/>
      <c r="BP26" s="612"/>
      <c r="BQ26" s="612"/>
      <c r="BR26" s="612"/>
      <c r="BS26" s="612"/>
      <c r="BT26" s="612"/>
      <c r="BU26" s="612"/>
      <c r="BV26" s="612"/>
      <c r="BW26" s="613"/>
      <c r="BX26" s="438"/>
      <c r="BY26" s="438"/>
      <c r="BZ26" s="438"/>
      <c r="CA26" s="438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438"/>
      <c r="DV26" s="494"/>
      <c r="DW26" s="585"/>
      <c r="DX26" s="585"/>
      <c r="DY26" s="585"/>
      <c r="DZ26" s="585"/>
      <c r="EA26" s="585"/>
      <c r="EB26" s="585"/>
      <c r="EC26" s="586"/>
      <c r="ED26" s="438"/>
      <c r="EE26" s="438"/>
      <c r="EF26" s="438"/>
      <c r="EG26" s="438"/>
      <c r="EH26" s="438"/>
      <c r="EI26" s="438"/>
      <c r="EJ26" s="438"/>
      <c r="EK26" s="439"/>
    </row>
    <row r="27" spans="1:141" s="25" customFormat="1" ht="12.75" x14ac:dyDescent="0.2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482"/>
      <c r="T27" s="264"/>
      <c r="U27" s="264"/>
      <c r="V27" s="264"/>
      <c r="W27" s="264"/>
      <c r="X27" s="264"/>
      <c r="Y27" s="438"/>
      <c r="Z27" s="438"/>
      <c r="AA27" s="438"/>
      <c r="AB27" s="438"/>
      <c r="AC27" s="438"/>
      <c r="AD27" s="438"/>
      <c r="AE27" s="438"/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49"/>
      <c r="AQ27" s="449"/>
      <c r="AR27" s="449"/>
      <c r="AS27" s="449"/>
      <c r="AT27" s="449"/>
      <c r="AU27" s="449"/>
      <c r="AV27" s="438"/>
      <c r="AW27" s="438"/>
      <c r="AX27" s="614"/>
      <c r="AY27" s="615"/>
      <c r="AZ27" s="615"/>
      <c r="BA27" s="615"/>
      <c r="BB27" s="615"/>
      <c r="BC27" s="615"/>
      <c r="BD27" s="615"/>
      <c r="BE27" s="616"/>
      <c r="BF27" s="614"/>
      <c r="BG27" s="615"/>
      <c r="BH27" s="615"/>
      <c r="BI27" s="615"/>
      <c r="BJ27" s="615"/>
      <c r="BK27" s="615"/>
      <c r="BL27" s="615"/>
      <c r="BM27" s="615"/>
      <c r="BN27" s="616"/>
      <c r="BO27" s="614"/>
      <c r="BP27" s="615"/>
      <c r="BQ27" s="615"/>
      <c r="BR27" s="615"/>
      <c r="BS27" s="615"/>
      <c r="BT27" s="615"/>
      <c r="BU27" s="615"/>
      <c r="BV27" s="615"/>
      <c r="BW27" s="616"/>
      <c r="BX27" s="438"/>
      <c r="BY27" s="438"/>
      <c r="BZ27" s="438"/>
      <c r="CA27" s="438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438"/>
      <c r="DS27" s="438"/>
      <c r="DT27" s="438"/>
      <c r="DU27" s="438"/>
      <c r="DV27" s="587"/>
      <c r="DW27" s="588"/>
      <c r="DX27" s="588"/>
      <c r="DY27" s="588"/>
      <c r="DZ27" s="588"/>
      <c r="EA27" s="588"/>
      <c r="EB27" s="588"/>
      <c r="EC27" s="589"/>
      <c r="ED27" s="438"/>
      <c r="EE27" s="438"/>
      <c r="EF27" s="438"/>
      <c r="EG27" s="438"/>
      <c r="EH27" s="438"/>
      <c r="EI27" s="438"/>
      <c r="EJ27" s="438"/>
      <c r="EK27" s="439"/>
    </row>
    <row r="28" spans="1:141" s="25" customFormat="1" ht="19.5" customHeight="1" x14ac:dyDescent="0.2">
      <c r="A28" s="268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4"/>
      <c r="U28" s="264"/>
      <c r="V28" s="264"/>
      <c r="W28" s="264"/>
      <c r="X28" s="264"/>
      <c r="Y28" s="438"/>
      <c r="Z28" s="438"/>
      <c r="AA28" s="438"/>
      <c r="AB28" s="438"/>
      <c r="AC28" s="438"/>
      <c r="AD28" s="438"/>
      <c r="AE28" s="438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579"/>
      <c r="AQ28" s="578"/>
      <c r="AR28" s="578"/>
      <c r="AS28" s="578"/>
      <c r="AT28" s="578"/>
      <c r="AU28" s="578"/>
      <c r="AV28" s="574"/>
      <c r="AW28" s="617"/>
      <c r="AX28" s="579"/>
      <c r="AY28" s="578"/>
      <c r="AZ28" s="578"/>
      <c r="BA28" s="578"/>
      <c r="BB28" s="578"/>
      <c r="BC28" s="578"/>
      <c r="BD28" s="578"/>
      <c r="BE28" s="448"/>
      <c r="BF28" s="579"/>
      <c r="BG28" s="578"/>
      <c r="BH28" s="578"/>
      <c r="BI28" s="578"/>
      <c r="BJ28" s="578"/>
      <c r="BK28" s="578"/>
      <c r="BL28" s="578"/>
      <c r="BM28" s="578"/>
      <c r="BN28" s="448"/>
      <c r="BO28" s="579"/>
      <c r="BP28" s="578"/>
      <c r="BQ28" s="578"/>
      <c r="BR28" s="578"/>
      <c r="BS28" s="578"/>
      <c r="BT28" s="578"/>
      <c r="BU28" s="578"/>
      <c r="BV28" s="578"/>
      <c r="BW28" s="44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2.75" x14ac:dyDescent="0.2">
      <c r="A29" s="262" t="s">
        <v>411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4" t="s">
        <v>158</v>
      </c>
      <c r="U29" s="264"/>
      <c r="V29" s="264"/>
      <c r="W29" s="264"/>
      <c r="X29" s="264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280" t="s">
        <v>412</v>
      </c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64"/>
      <c r="U30" s="264"/>
      <c r="V30" s="264"/>
      <c r="W30" s="264"/>
      <c r="X30" s="264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269" t="s">
        <v>133</v>
      </c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4" t="s">
        <v>417</v>
      </c>
      <c r="U31" s="264"/>
      <c r="V31" s="264"/>
      <c r="W31" s="264"/>
      <c r="X31" s="264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80"/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64"/>
      <c r="U32" s="264"/>
      <c r="V32" s="264"/>
      <c r="W32" s="264"/>
      <c r="X32" s="264"/>
      <c r="Y32" s="438"/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5" customHeight="1" x14ac:dyDescent="0.2">
      <c r="A33" s="268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4"/>
      <c r="U33" s="264"/>
      <c r="V33" s="264"/>
      <c r="W33" s="264"/>
      <c r="X33" s="264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5" customHeight="1" thickBot="1" x14ac:dyDescent="0.25">
      <c r="A34" s="260" t="s">
        <v>38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442" t="s">
        <v>42</v>
      </c>
      <c r="U34" s="443"/>
      <c r="V34" s="443"/>
      <c r="W34" s="443"/>
      <c r="X34" s="443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0"/>
      <c r="AS34" s="450"/>
      <c r="AT34" s="450"/>
      <c r="AU34" s="450"/>
      <c r="AV34" s="450"/>
      <c r="AW34" s="450"/>
      <c r="AX34" s="450"/>
      <c r="AY34" s="450"/>
      <c r="AZ34" s="450"/>
      <c r="BA34" s="450"/>
      <c r="BB34" s="450"/>
      <c r="BC34" s="450"/>
      <c r="BD34" s="450"/>
      <c r="BE34" s="450"/>
      <c r="BF34" s="618">
        <f>BF11</f>
        <v>1071044.26</v>
      </c>
      <c r="BG34" s="618"/>
      <c r="BH34" s="618"/>
      <c r="BI34" s="618"/>
      <c r="BJ34" s="618"/>
      <c r="BK34" s="618"/>
      <c r="BL34" s="618"/>
      <c r="BM34" s="618"/>
      <c r="BN34" s="618"/>
      <c r="BO34" s="618">
        <f>BO11</f>
        <v>974693.1</v>
      </c>
      <c r="BP34" s="618"/>
      <c r="BQ34" s="618"/>
      <c r="BR34" s="618"/>
      <c r="BS34" s="618"/>
      <c r="BT34" s="618"/>
      <c r="BU34" s="618"/>
      <c r="BV34" s="618"/>
      <c r="BW34" s="618"/>
      <c r="BX34" s="618">
        <f>BX11</f>
        <v>13465.33</v>
      </c>
      <c r="BY34" s="618"/>
      <c r="BZ34" s="618"/>
      <c r="CA34" s="618"/>
      <c r="CB34" s="618"/>
      <c r="CC34" s="618"/>
      <c r="CD34" s="618"/>
      <c r="CE34" s="618"/>
      <c r="CF34" s="618"/>
      <c r="CG34" s="618"/>
      <c r="CH34" s="618"/>
      <c r="CI34" s="618"/>
      <c r="CJ34" s="618"/>
      <c r="CK34" s="618"/>
      <c r="CL34" s="618"/>
      <c r="CM34" s="618"/>
      <c r="CN34" s="618">
        <f>CN11</f>
        <v>96351.16</v>
      </c>
      <c r="CO34" s="618"/>
      <c r="CP34" s="618"/>
      <c r="CQ34" s="618"/>
      <c r="CR34" s="618"/>
      <c r="CS34" s="618"/>
      <c r="CT34" s="618"/>
      <c r="CU34" s="618"/>
      <c r="CV34" s="618"/>
      <c r="CW34" s="618"/>
      <c r="CX34" s="618"/>
      <c r="CY34" s="618"/>
      <c r="CZ34" s="618"/>
      <c r="DA34" s="618"/>
      <c r="DB34" s="618"/>
      <c r="DC34" s="618"/>
      <c r="DD34" s="618"/>
      <c r="DE34" s="450"/>
      <c r="DF34" s="450"/>
      <c r="DG34" s="450"/>
      <c r="DH34" s="450"/>
      <c r="DI34" s="450"/>
      <c r="DJ34" s="450"/>
      <c r="DK34" s="450"/>
      <c r="DL34" s="450"/>
      <c r="DM34" s="450"/>
      <c r="DN34" s="450"/>
      <c r="DO34" s="450"/>
      <c r="DP34" s="450"/>
      <c r="DQ34" s="450"/>
      <c r="DR34" s="450"/>
      <c r="DS34" s="450"/>
      <c r="DT34" s="450"/>
      <c r="DU34" s="450"/>
      <c r="DV34" s="450"/>
      <c r="DW34" s="450"/>
      <c r="DX34" s="450"/>
      <c r="DY34" s="450"/>
      <c r="DZ34" s="450"/>
      <c r="EA34" s="450"/>
      <c r="EB34" s="450"/>
      <c r="EC34" s="450"/>
      <c r="ED34" s="450"/>
      <c r="EE34" s="450"/>
      <c r="EF34" s="450"/>
      <c r="EG34" s="450"/>
      <c r="EH34" s="450"/>
      <c r="EI34" s="450"/>
      <c r="EJ34" s="450"/>
      <c r="EK34" s="451"/>
    </row>
    <row r="37" spans="1:141" s="25" customFormat="1" ht="12.75" x14ac:dyDescent="0.2">
      <c r="A37" s="28" t="s">
        <v>45</v>
      </c>
    </row>
    <row r="38" spans="1:141" s="25" customFormat="1" ht="12.75" x14ac:dyDescent="0.2">
      <c r="A38" s="28" t="s">
        <v>50</v>
      </c>
      <c r="W38" s="258" t="str">
        <f>Лист1!$O$61</f>
        <v>директор</v>
      </c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Q38" s="258" t="str">
        <f>Лист1!$BB$61</f>
        <v>С.П. Гончарова</v>
      </c>
      <c r="CR38" s="258"/>
      <c r="CS38" s="258"/>
      <c r="CT38" s="258"/>
      <c r="CU38" s="258"/>
      <c r="CV38" s="258"/>
      <c r="CW38" s="258"/>
      <c r="CX38" s="258"/>
      <c r="CY38" s="258"/>
      <c r="CZ38" s="258"/>
      <c r="DA38" s="258"/>
      <c r="DB38" s="258"/>
      <c r="DC38" s="258"/>
      <c r="DD38" s="258"/>
      <c r="DE38" s="258"/>
      <c r="DF38" s="258"/>
      <c r="DG38" s="258"/>
      <c r="DH38" s="258"/>
      <c r="DI38" s="258"/>
      <c r="DJ38" s="258"/>
      <c r="DK38" s="258"/>
      <c r="DL38" s="258"/>
      <c r="DM38" s="258"/>
      <c r="DN38" s="258"/>
      <c r="DO38" s="258"/>
      <c r="DP38" s="258"/>
      <c r="DQ38" s="258"/>
      <c r="DR38" s="258"/>
      <c r="DS38" s="258"/>
      <c r="DT38" s="258"/>
      <c r="DU38" s="258"/>
      <c r="DV38" s="258"/>
      <c r="DW38" s="258"/>
      <c r="DX38" s="258"/>
    </row>
    <row r="39" spans="1:141" s="24" customFormat="1" ht="10.5" x14ac:dyDescent="0.2">
      <c r="W39" s="257" t="s">
        <v>46</v>
      </c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  <c r="AY39" s="257"/>
      <c r="AZ39" s="257"/>
      <c r="BA39" s="257"/>
      <c r="BB39" s="257"/>
      <c r="BC39" s="257"/>
      <c r="BD39" s="257"/>
      <c r="BG39" s="257" t="s">
        <v>47</v>
      </c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Q39" s="257" t="s">
        <v>48</v>
      </c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</row>
    <row r="40" spans="1:141" s="25" customFormat="1" ht="12.75" x14ac:dyDescent="0.2">
      <c r="A40" s="28" t="s">
        <v>49</v>
      </c>
      <c r="W40" s="258" t="s">
        <v>1552</v>
      </c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G40" s="258" t="s">
        <v>1553</v>
      </c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  <c r="BZ40" s="258"/>
      <c r="CA40" s="258"/>
      <c r="CB40" s="258"/>
      <c r="CC40" s="258"/>
      <c r="CD40" s="258"/>
      <c r="CE40" s="258"/>
      <c r="CF40" s="258"/>
      <c r="CG40" s="258"/>
      <c r="CH40" s="258"/>
      <c r="CI40" s="258"/>
      <c r="CJ40" s="258"/>
      <c r="CK40" s="258"/>
      <c r="CL40" s="258"/>
      <c r="CM40" s="258"/>
      <c r="CN40" s="258"/>
      <c r="CQ40" s="255" t="s">
        <v>1554</v>
      </c>
      <c r="CR40" s="255"/>
      <c r="CS40" s="255"/>
      <c r="CT40" s="255"/>
      <c r="CU40" s="255"/>
      <c r="CV40" s="255"/>
      <c r="CW40" s="255"/>
      <c r="CX40" s="255"/>
      <c r="CY40" s="255"/>
      <c r="CZ40" s="255"/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</row>
    <row r="41" spans="1:141" s="24" customFormat="1" ht="10.5" x14ac:dyDescent="0.2">
      <c r="W41" s="257" t="s">
        <v>46</v>
      </c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G41" s="257" t="s">
        <v>87</v>
      </c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Q41" s="257" t="s">
        <v>169</v>
      </c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</row>
    <row r="42" spans="1:141" s="25" customFormat="1" ht="12.75" x14ac:dyDescent="0.2">
      <c r="A42" s="23" t="s">
        <v>51</v>
      </c>
      <c r="B42" s="452" t="str">
        <f>Лист1!$B$67</f>
        <v>20</v>
      </c>
      <c r="C42" s="452"/>
      <c r="D42" s="452"/>
      <c r="E42" s="28" t="s">
        <v>52</v>
      </c>
      <c r="G42" s="255" t="str">
        <f>Лист1!$G$67</f>
        <v>февраля</v>
      </c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6">
        <v>20</v>
      </c>
      <c r="S42" s="256"/>
      <c r="T42" s="256"/>
      <c r="U42" s="453" t="str">
        <f>Лист1!$U$67</f>
        <v>24</v>
      </c>
      <c r="V42" s="453"/>
      <c r="W42" s="453"/>
      <c r="X42" s="28" t="s">
        <v>10</v>
      </c>
    </row>
    <row r="44" spans="1:141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41" s="2" customFormat="1" ht="12" customHeight="1" x14ac:dyDescent="0.2">
      <c r="A45" s="17" t="s">
        <v>1142</v>
      </c>
    </row>
    <row r="46" spans="1:141" s="2" customFormat="1" ht="12" customHeight="1" x14ac:dyDescent="0.2">
      <c r="A46" s="17" t="s">
        <v>1144</v>
      </c>
    </row>
  </sheetData>
  <customSheetViews>
    <customSheetView guid="{5B44D67A-4A8A-4B75-BA10-E8F24D4649E0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43" sqref="B4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1">
    <mergeCell ref="DV21:EC22"/>
    <mergeCell ref="DV16:EC17"/>
    <mergeCell ref="CW5:DL5"/>
    <mergeCell ref="DV5:EK5"/>
    <mergeCell ref="DE12:DL13"/>
    <mergeCell ref="DE14:DL14"/>
    <mergeCell ref="DE6:DL6"/>
    <mergeCell ref="CW18:DD18"/>
    <mergeCell ref="CW19:DD20"/>
    <mergeCell ref="DE15:DL15"/>
    <mergeCell ref="DE16:DL17"/>
    <mergeCell ref="DE18:DL18"/>
    <mergeCell ref="DE19:DL20"/>
    <mergeCell ref="DE9:DL9"/>
    <mergeCell ref="DE10:DL10"/>
    <mergeCell ref="DE11:DL11"/>
    <mergeCell ref="DV8:EC8"/>
    <mergeCell ref="DV9:EC9"/>
    <mergeCell ref="DV10:EC10"/>
    <mergeCell ref="DV11:EC11"/>
    <mergeCell ref="DV7:EC7"/>
    <mergeCell ref="DM12:DU13"/>
    <mergeCell ref="DM14:DU14"/>
    <mergeCell ref="ED10:EK10"/>
    <mergeCell ref="B42:D42"/>
    <mergeCell ref="G42:Q42"/>
    <mergeCell ref="R42:T42"/>
    <mergeCell ref="U42:W42"/>
    <mergeCell ref="DV33:EC33"/>
    <mergeCell ref="DV34:EC34"/>
    <mergeCell ref="W38:BD38"/>
    <mergeCell ref="BG38:CN38"/>
    <mergeCell ref="CQ38:DX38"/>
    <mergeCell ref="W41:BD41"/>
    <mergeCell ref="BG41:CN41"/>
    <mergeCell ref="CQ41:DX41"/>
    <mergeCell ref="W39:BD39"/>
    <mergeCell ref="BG39:CN39"/>
    <mergeCell ref="CQ39:DX39"/>
    <mergeCell ref="W40:BD40"/>
    <mergeCell ref="BG40:CN40"/>
    <mergeCell ref="CQ40:DX40"/>
    <mergeCell ref="A34:S34"/>
    <mergeCell ref="T33:X33"/>
    <mergeCell ref="AX33:BE33"/>
    <mergeCell ref="CF33:CM33"/>
    <mergeCell ref="CN33:CV33"/>
    <mergeCell ref="CW33:DD33"/>
    <mergeCell ref="DV23:EC23"/>
    <mergeCell ref="DV24:EC25"/>
    <mergeCell ref="DV26:EC27"/>
    <mergeCell ref="DM33:DU33"/>
    <mergeCell ref="DM34:DU34"/>
    <mergeCell ref="DV6:EC6"/>
    <mergeCell ref="DM5:DU5"/>
    <mergeCell ref="DM6:DU6"/>
    <mergeCell ref="DM3:EK3"/>
    <mergeCell ref="DM4:EK4"/>
    <mergeCell ref="ED28:EK28"/>
    <mergeCell ref="ED26:EK27"/>
    <mergeCell ref="DM26:DU27"/>
    <mergeCell ref="ED18:EK18"/>
    <mergeCell ref="ED15:EK15"/>
    <mergeCell ref="ED11:EK11"/>
    <mergeCell ref="DM10:DU10"/>
    <mergeCell ref="DM11:DU11"/>
    <mergeCell ref="ED12:EK13"/>
    <mergeCell ref="DV12:EC13"/>
    <mergeCell ref="ED9:EK9"/>
    <mergeCell ref="DM15:DU15"/>
    <mergeCell ref="DM16:DU17"/>
    <mergeCell ref="DM18:DU18"/>
    <mergeCell ref="CW8:DD8"/>
    <mergeCell ref="CW9:DD9"/>
    <mergeCell ref="CW10:DD10"/>
    <mergeCell ref="CW11:DD11"/>
    <mergeCell ref="DE7:DL7"/>
    <mergeCell ref="DE8:DL8"/>
    <mergeCell ref="BX10:CE10"/>
    <mergeCell ref="BX11:CE11"/>
    <mergeCell ref="CF10:CM10"/>
    <mergeCell ref="CF11:CM11"/>
    <mergeCell ref="BX7:CE7"/>
    <mergeCell ref="BX9:CE9"/>
    <mergeCell ref="CW12:DD13"/>
    <mergeCell ref="CW14:DD14"/>
    <mergeCell ref="CW6:DD6"/>
    <mergeCell ref="CN12:CV13"/>
    <mergeCell ref="CN14:CV14"/>
    <mergeCell ref="CN5:CV5"/>
    <mergeCell ref="CN6:CV6"/>
    <mergeCell ref="AP29:AW30"/>
    <mergeCell ref="AX29:BE30"/>
    <mergeCell ref="BX18:CE18"/>
    <mergeCell ref="BO15:BW15"/>
    <mergeCell ref="BX15:CE15"/>
    <mergeCell ref="CN15:CV15"/>
    <mergeCell ref="CN16:CV17"/>
    <mergeCell ref="CN18:CV18"/>
    <mergeCell ref="CN19:CV20"/>
    <mergeCell ref="AP24:AW25"/>
    <mergeCell ref="AX24:BE25"/>
    <mergeCell ref="CF24:CM25"/>
    <mergeCell ref="CN24:CV25"/>
    <mergeCell ref="BF23:BN23"/>
    <mergeCell ref="BO23:BW23"/>
    <mergeCell ref="BX23:CE23"/>
    <mergeCell ref="CW7:DD7"/>
    <mergeCell ref="AX21:BE22"/>
    <mergeCell ref="BF21:BN22"/>
    <mergeCell ref="BO21:BW22"/>
    <mergeCell ref="BX21:CE22"/>
    <mergeCell ref="BO34:BW34"/>
    <mergeCell ref="BX34:CE34"/>
    <mergeCell ref="BF29:BN30"/>
    <mergeCell ref="BO29:BW30"/>
    <mergeCell ref="BX29:CE30"/>
    <mergeCell ref="BX28:CE28"/>
    <mergeCell ref="BX26:CE27"/>
    <mergeCell ref="BX31:CE32"/>
    <mergeCell ref="AX26:BE27"/>
    <mergeCell ref="BF26:BN27"/>
    <mergeCell ref="BO26:BW27"/>
    <mergeCell ref="AX28:BE28"/>
    <mergeCell ref="BF28:BN28"/>
    <mergeCell ref="BO28:BW28"/>
    <mergeCell ref="ED34:EK34"/>
    <mergeCell ref="AH5:AO5"/>
    <mergeCell ref="AP5:AW5"/>
    <mergeCell ref="CF7:CM7"/>
    <mergeCell ref="CF8:CM8"/>
    <mergeCell ref="CF9:CM9"/>
    <mergeCell ref="T34:X34"/>
    <mergeCell ref="Y34:AG34"/>
    <mergeCell ref="AH34:AO34"/>
    <mergeCell ref="AP34:AW34"/>
    <mergeCell ref="AX34:BE34"/>
    <mergeCell ref="CF34:CM34"/>
    <mergeCell ref="CN34:CV34"/>
    <mergeCell ref="CW34:DD34"/>
    <mergeCell ref="DE34:DL34"/>
    <mergeCell ref="BF33:BN33"/>
    <mergeCell ref="BO33:BW33"/>
    <mergeCell ref="BX33:CE33"/>
    <mergeCell ref="ED33:EK33"/>
    <mergeCell ref="DE33:DL33"/>
    <mergeCell ref="AX31:BE32"/>
    <mergeCell ref="BF31:BN32"/>
    <mergeCell ref="BO31:BW32"/>
    <mergeCell ref="BF34:BN34"/>
    <mergeCell ref="A33:S33"/>
    <mergeCell ref="ED31:EK32"/>
    <mergeCell ref="A32:S32"/>
    <mergeCell ref="CF31:CM32"/>
    <mergeCell ref="CN31:CV32"/>
    <mergeCell ref="CW31:DD32"/>
    <mergeCell ref="DE31:DL32"/>
    <mergeCell ref="T31:X32"/>
    <mergeCell ref="Y31:AG32"/>
    <mergeCell ref="AH31:AO32"/>
    <mergeCell ref="AP31:AW32"/>
    <mergeCell ref="DM31:DU32"/>
    <mergeCell ref="A31:S31"/>
    <mergeCell ref="DV31:EC32"/>
    <mergeCell ref="Y33:AG33"/>
    <mergeCell ref="AH33:AO33"/>
    <mergeCell ref="AP33:AW33"/>
    <mergeCell ref="DE28:DL28"/>
    <mergeCell ref="A28:S28"/>
    <mergeCell ref="ED29:EK30"/>
    <mergeCell ref="A30:S30"/>
    <mergeCell ref="DE29:DL30"/>
    <mergeCell ref="DM28:DU28"/>
    <mergeCell ref="DM29:DU30"/>
    <mergeCell ref="DV28:EC28"/>
    <mergeCell ref="DV29:EC30"/>
    <mergeCell ref="A29:S29"/>
    <mergeCell ref="T28:X28"/>
    <mergeCell ref="Y28:AG28"/>
    <mergeCell ref="AH28:AO28"/>
    <mergeCell ref="AP28:AW28"/>
    <mergeCell ref="CF28:CM28"/>
    <mergeCell ref="CN28:CV28"/>
    <mergeCell ref="CW28:DD28"/>
    <mergeCell ref="CW29:DD30"/>
    <mergeCell ref="CF29:CM30"/>
    <mergeCell ref="CN29:CV30"/>
    <mergeCell ref="T29:X30"/>
    <mergeCell ref="Y29:AG30"/>
    <mergeCell ref="AH29:AO30"/>
    <mergeCell ref="A27:S27"/>
    <mergeCell ref="CF26:CM27"/>
    <mergeCell ref="CN26:CV27"/>
    <mergeCell ref="CW26:DD27"/>
    <mergeCell ref="DE26:DL27"/>
    <mergeCell ref="T26:X27"/>
    <mergeCell ref="Y26:AG27"/>
    <mergeCell ref="AH26:AO27"/>
    <mergeCell ref="AP26:AW27"/>
    <mergeCell ref="A26:S26"/>
    <mergeCell ref="CW24:DD25"/>
    <mergeCell ref="ED23:EK23"/>
    <mergeCell ref="A24:S24"/>
    <mergeCell ref="T23:X23"/>
    <mergeCell ref="Y23:AG23"/>
    <mergeCell ref="AH23:AO23"/>
    <mergeCell ref="AP23:AW23"/>
    <mergeCell ref="AX23:BE23"/>
    <mergeCell ref="CF23:CM23"/>
    <mergeCell ref="CN23:CV23"/>
    <mergeCell ref="CW23:DD23"/>
    <mergeCell ref="DE23:DL23"/>
    <mergeCell ref="A23:S23"/>
    <mergeCell ref="ED24:EK25"/>
    <mergeCell ref="A25:S25"/>
    <mergeCell ref="DE24:DL25"/>
    <mergeCell ref="DM23:DU23"/>
    <mergeCell ref="DM24:DU25"/>
    <mergeCell ref="BF24:BN25"/>
    <mergeCell ref="BO24:BW25"/>
    <mergeCell ref="BX24:CE25"/>
    <mergeCell ref="T24:X25"/>
    <mergeCell ref="Y24:AG25"/>
    <mergeCell ref="AH24:AO25"/>
    <mergeCell ref="A21:S21"/>
    <mergeCell ref="T19:X20"/>
    <mergeCell ref="Y19:AG20"/>
    <mergeCell ref="AH19:AO20"/>
    <mergeCell ref="AP19:AW20"/>
    <mergeCell ref="AX19:BE20"/>
    <mergeCell ref="CF19:CM20"/>
    <mergeCell ref="ED21:EK22"/>
    <mergeCell ref="A22:S22"/>
    <mergeCell ref="CF21:CM22"/>
    <mergeCell ref="CN21:CV22"/>
    <mergeCell ref="CW21:DD22"/>
    <mergeCell ref="DE21:DL22"/>
    <mergeCell ref="T21:X22"/>
    <mergeCell ref="Y21:AG22"/>
    <mergeCell ref="AH21:AO22"/>
    <mergeCell ref="AP21:AW22"/>
    <mergeCell ref="BF19:BN20"/>
    <mergeCell ref="BO19:BW20"/>
    <mergeCell ref="BX19:CE20"/>
    <mergeCell ref="DM21:DU22"/>
    <mergeCell ref="A19:S19"/>
    <mergeCell ref="DM19:DU20"/>
    <mergeCell ref="DV19:EC20"/>
    <mergeCell ref="ED19:EK20"/>
    <mergeCell ref="A20:S20"/>
    <mergeCell ref="CF16:CM17"/>
    <mergeCell ref="BF18:BN18"/>
    <mergeCell ref="BO18:BW18"/>
    <mergeCell ref="A16:S16"/>
    <mergeCell ref="CW16:DD17"/>
    <mergeCell ref="T18:X18"/>
    <mergeCell ref="Y18:AG18"/>
    <mergeCell ref="AH18:AO18"/>
    <mergeCell ref="AP18:AW18"/>
    <mergeCell ref="AX18:BE18"/>
    <mergeCell ref="CF18:CM18"/>
    <mergeCell ref="BO16:BW17"/>
    <mergeCell ref="BX16:CE17"/>
    <mergeCell ref="ED16:EK17"/>
    <mergeCell ref="DV18:EC18"/>
    <mergeCell ref="ED14:EK14"/>
    <mergeCell ref="CW15:DD15"/>
    <mergeCell ref="DV14:EC14"/>
    <mergeCell ref="DV15:EC15"/>
    <mergeCell ref="A17:S17"/>
    <mergeCell ref="A18:S18"/>
    <mergeCell ref="T16:X17"/>
    <mergeCell ref="Y16:AG17"/>
    <mergeCell ref="AH16:AO17"/>
    <mergeCell ref="AP16:AW17"/>
    <mergeCell ref="AX16:BE17"/>
    <mergeCell ref="BF16:BN17"/>
    <mergeCell ref="A15:S15"/>
    <mergeCell ref="T14:X14"/>
    <mergeCell ref="Y14:AG14"/>
    <mergeCell ref="AH14:AO14"/>
    <mergeCell ref="AP14:AW14"/>
    <mergeCell ref="AX14:BE14"/>
    <mergeCell ref="BF14:BN14"/>
    <mergeCell ref="CF14:CM14"/>
    <mergeCell ref="CF15:CM15"/>
    <mergeCell ref="A14:S14"/>
    <mergeCell ref="T15:X15"/>
    <mergeCell ref="Y15:AG15"/>
    <mergeCell ref="AH15:AO15"/>
    <mergeCell ref="AP15:AW15"/>
    <mergeCell ref="AX15:BE15"/>
    <mergeCell ref="BF15:BN15"/>
    <mergeCell ref="BO14:BW14"/>
    <mergeCell ref="BX14:CE14"/>
    <mergeCell ref="Y12:AG13"/>
    <mergeCell ref="AH12:AO13"/>
    <mergeCell ref="AP12:AW13"/>
    <mergeCell ref="AX12:BE13"/>
    <mergeCell ref="BF12:BN13"/>
    <mergeCell ref="BO12:BW13"/>
    <mergeCell ref="CF12:CM13"/>
    <mergeCell ref="A12:S12"/>
    <mergeCell ref="T12:X13"/>
    <mergeCell ref="BX12:CE13"/>
    <mergeCell ref="A13:S13"/>
    <mergeCell ref="BX8:CE8"/>
    <mergeCell ref="ED8:EK8"/>
    <mergeCell ref="DM9:DU9"/>
    <mergeCell ref="DM8:DU8"/>
    <mergeCell ref="A11:S11"/>
    <mergeCell ref="T11:X11"/>
    <mergeCell ref="Y10:AG10"/>
    <mergeCell ref="AH10:AO10"/>
    <mergeCell ref="AP10:AW10"/>
    <mergeCell ref="AX10:BE10"/>
    <mergeCell ref="BF10:BN10"/>
    <mergeCell ref="BO10:BW10"/>
    <mergeCell ref="A10:S10"/>
    <mergeCell ref="T10:X10"/>
    <mergeCell ref="Y11:AG11"/>
    <mergeCell ref="AH11:AO11"/>
    <mergeCell ref="AP11:AW11"/>
    <mergeCell ref="AX11:BE11"/>
    <mergeCell ref="BF11:BN11"/>
    <mergeCell ref="A9:S9"/>
    <mergeCell ref="T9:X9"/>
    <mergeCell ref="Y8:AG8"/>
    <mergeCell ref="AH8:AO8"/>
    <mergeCell ref="AP8:AW8"/>
    <mergeCell ref="AX8:BE8"/>
    <mergeCell ref="BF8:BN8"/>
    <mergeCell ref="BO8:BW8"/>
    <mergeCell ref="A8:S8"/>
    <mergeCell ref="T8:X8"/>
    <mergeCell ref="Y9:AG9"/>
    <mergeCell ref="AH9:AO9"/>
    <mergeCell ref="AP9:AW9"/>
    <mergeCell ref="AX9:BE9"/>
    <mergeCell ref="BF9:BN9"/>
    <mergeCell ref="BO9:BW9"/>
    <mergeCell ref="A5:S5"/>
    <mergeCell ref="BO11:BW11"/>
    <mergeCell ref="CN8:CV8"/>
    <mergeCell ref="CN9:CV9"/>
    <mergeCell ref="CN10:CV10"/>
    <mergeCell ref="CN11:CV11"/>
    <mergeCell ref="BX6:CE6"/>
    <mergeCell ref="ED6:EK6"/>
    <mergeCell ref="A7:S7"/>
    <mergeCell ref="T7:X7"/>
    <mergeCell ref="Y6:AG6"/>
    <mergeCell ref="AH6:AO6"/>
    <mergeCell ref="AP6:AW6"/>
    <mergeCell ref="AX6:BE6"/>
    <mergeCell ref="BF6:BN6"/>
    <mergeCell ref="BO6:BW6"/>
    <mergeCell ref="A6:S6"/>
    <mergeCell ref="T6:X6"/>
    <mergeCell ref="CF6:CM6"/>
    <mergeCell ref="DM7:DU7"/>
    <mergeCell ref="CN7:CV7"/>
    <mergeCell ref="ED7:EK7"/>
    <mergeCell ref="Y7:AG7"/>
    <mergeCell ref="AH7:AO7"/>
    <mergeCell ref="BX5:CM5"/>
    <mergeCell ref="Y3:AG3"/>
    <mergeCell ref="BF3:BN3"/>
    <mergeCell ref="AX7:BE7"/>
    <mergeCell ref="BF7:BN7"/>
    <mergeCell ref="BO7:BW7"/>
    <mergeCell ref="T5:X5"/>
    <mergeCell ref="Y5:AG5"/>
    <mergeCell ref="AX5:BE5"/>
    <mergeCell ref="BF5:BN5"/>
    <mergeCell ref="BO5:BW5"/>
    <mergeCell ref="AP7:AW7"/>
    <mergeCell ref="A4:S4"/>
    <mergeCell ref="A3:S3"/>
    <mergeCell ref="T3:X3"/>
    <mergeCell ref="T1:X1"/>
    <mergeCell ref="A2:S2"/>
    <mergeCell ref="T2:X2"/>
    <mergeCell ref="A1:S1"/>
    <mergeCell ref="Y1:BE1"/>
    <mergeCell ref="BF1:EK1"/>
    <mergeCell ref="AH2:BE2"/>
    <mergeCell ref="BO2:EK2"/>
    <mergeCell ref="BO3:CM3"/>
    <mergeCell ref="CN3:DL3"/>
    <mergeCell ref="Y2:AG2"/>
    <mergeCell ref="BF2:BN2"/>
    <mergeCell ref="AH3:AO3"/>
    <mergeCell ref="AP3:BE3"/>
    <mergeCell ref="CN4:DL4"/>
    <mergeCell ref="T4:X4"/>
    <mergeCell ref="Y4:AG4"/>
    <mergeCell ref="BF4:BN4"/>
    <mergeCell ref="AH4:AO4"/>
    <mergeCell ref="AP4:BE4"/>
    <mergeCell ref="BO4:CM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7" orientation="landscape" r:id="rId4"/>
  <headerFooter differentFirst="1" alignWithMargins="0">
    <oddHeader>&amp;R&amp;F</oddHeader>
    <oddFooter>&amp;R&amp;P из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Q41"/>
  <sheetViews>
    <sheetView workbookViewId="0">
      <selection activeCell="DN27" sqref="DN27:DY30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34" width="1.42578125" style="1"/>
    <col min="35" max="35" width="1.28515625" style="1" customWidth="1"/>
    <col min="36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7" x14ac:dyDescent="0.25">
      <c r="A1" s="215" t="s">
        <v>440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7" ht="15.75" customHeight="1" x14ac:dyDescent="0.25">
      <c r="A2" s="215" t="s">
        <v>441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  <c r="DY2" s="215"/>
      <c r="DZ2" s="215"/>
      <c r="EA2" s="215"/>
      <c r="EB2" s="215"/>
      <c r="EC2" s="215"/>
      <c r="ED2" s="215"/>
      <c r="EE2" s="215"/>
      <c r="EF2" s="215"/>
      <c r="EG2" s="215"/>
      <c r="EH2" s="215"/>
      <c r="EI2" s="215"/>
      <c r="EJ2" s="215"/>
      <c r="EK2" s="215"/>
    </row>
    <row r="3" spans="1:147" ht="15.75" customHeight="1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</row>
    <row r="4" spans="1:147" s="25" customFormat="1" ht="13.5" thickBot="1" x14ac:dyDescent="0.25">
      <c r="DW4" s="220" t="s">
        <v>2</v>
      </c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</row>
    <row r="5" spans="1:147" s="25" customFormat="1" ht="12.75" x14ac:dyDescent="0.2">
      <c r="A5" s="28"/>
      <c r="BL5" s="23" t="s">
        <v>9</v>
      </c>
      <c r="BM5" s="258" t="str">
        <f>Лист1!$AP$16</f>
        <v>января</v>
      </c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6">
        <v>20</v>
      </c>
      <c r="BY5" s="256"/>
      <c r="BZ5" s="256"/>
      <c r="CA5" s="453" t="str">
        <f>Лист1!$BD$16</f>
        <v>24</v>
      </c>
      <c r="CB5" s="453"/>
      <c r="CC5" s="453"/>
      <c r="CD5" s="28" t="s">
        <v>10</v>
      </c>
      <c r="DU5" s="23" t="s">
        <v>3</v>
      </c>
      <c r="DW5" s="428" t="str">
        <f>Лист1!$CI$16</f>
        <v>20.02.2024</v>
      </c>
      <c r="DX5" s="429"/>
      <c r="DY5" s="429"/>
      <c r="DZ5" s="429"/>
      <c r="EA5" s="429"/>
      <c r="EB5" s="429"/>
      <c r="EC5" s="429"/>
      <c r="ED5" s="429"/>
      <c r="EE5" s="429"/>
      <c r="EF5" s="429"/>
      <c r="EG5" s="429"/>
      <c r="EH5" s="429"/>
      <c r="EI5" s="429"/>
      <c r="EJ5" s="429"/>
      <c r="EK5" s="430"/>
    </row>
    <row r="6" spans="1:147" s="25" customFormat="1" ht="12.75" x14ac:dyDescent="0.2">
      <c r="A6" s="28"/>
      <c r="DU6" s="23" t="s">
        <v>4</v>
      </c>
      <c r="DW6" s="431" t="str">
        <f>Лист1!$CI$17</f>
        <v>743D0508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7" s="25" customFormat="1" ht="12.75" x14ac:dyDescent="0.2">
      <c r="A7" s="28"/>
      <c r="DU7" s="23" t="s">
        <v>5</v>
      </c>
      <c r="DW7" s="431">
        <f>Лист1!$CI$19</f>
        <v>8602003290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7" s="25" customFormat="1" ht="38.25" customHeight="1" x14ac:dyDescent="0.2">
      <c r="A8" s="28" t="s">
        <v>11</v>
      </c>
      <c r="Z8" s="315" t="str">
        <f>Лист1!$P$20</f>
        <v>МУНИЦИПАЛЬНОЕ АВТОНОМНОЕ УЧРЕЖДЕНИЕ "ИНФОРМАЦИОННО-ОРГАНИЗАЦИОННЫЙ ЦЕНТР"</v>
      </c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315"/>
      <c r="BS8" s="315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315"/>
      <c r="CJ8" s="315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U8" s="23" t="s">
        <v>6</v>
      </c>
      <c r="DW8" s="431">
        <f>Лист1!$CI$20</f>
        <v>860201001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7" s="25" customFormat="1" ht="12.75" x14ac:dyDescent="0.2">
      <c r="A9" s="28" t="s">
        <v>12</v>
      </c>
      <c r="DU9" s="23"/>
      <c r="DW9" s="431" t="str">
        <f>Лист1!$CI$22</f>
        <v>043</v>
      </c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7" s="25" customFormat="1" ht="12.75" x14ac:dyDescent="0.2">
      <c r="A10" s="28" t="s">
        <v>13</v>
      </c>
      <c r="Z10" s="258" t="str">
        <f>Лист1!$P$25</f>
        <v>Департамент образования Администрации города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7</v>
      </c>
      <c r="DW10" s="431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7" s="25" customFormat="1" ht="12.75" x14ac:dyDescent="0.2">
      <c r="A11" s="28" t="s">
        <v>14</v>
      </c>
      <c r="Z11" s="258" t="str">
        <f>Лист1!$P$27</f>
        <v>город Сургут</v>
      </c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258"/>
      <c r="BG11" s="258"/>
      <c r="BH11" s="258"/>
      <c r="BI11" s="258"/>
      <c r="BJ11" s="258"/>
      <c r="BK11" s="258"/>
      <c r="BL11" s="258"/>
      <c r="BM11" s="258"/>
      <c r="BN11" s="258"/>
      <c r="BO11" s="258"/>
      <c r="BP11" s="258"/>
      <c r="BQ11" s="258"/>
      <c r="BR11" s="258"/>
      <c r="BS11" s="258"/>
      <c r="BT11" s="258"/>
      <c r="BU11" s="258"/>
      <c r="BV11" s="258"/>
      <c r="BW11" s="258"/>
      <c r="BX11" s="258"/>
      <c r="BY11" s="258"/>
      <c r="BZ11" s="258"/>
      <c r="CA11" s="258"/>
      <c r="CB11" s="258"/>
      <c r="CC11" s="258"/>
      <c r="CD11" s="258"/>
      <c r="CE11" s="258"/>
      <c r="CF11" s="258"/>
      <c r="CG11" s="258"/>
      <c r="CH11" s="258"/>
      <c r="CI11" s="258"/>
      <c r="CJ11" s="258"/>
      <c r="CK11" s="258"/>
      <c r="CL11" s="258"/>
      <c r="CM11" s="258"/>
      <c r="CN11" s="258"/>
      <c r="CO11" s="258"/>
      <c r="CP11" s="258"/>
      <c r="CQ11" s="258"/>
      <c r="CR11" s="258"/>
      <c r="CS11" s="258"/>
      <c r="CT11" s="258"/>
      <c r="CU11" s="258"/>
      <c r="CV11" s="258"/>
      <c r="CW11" s="258"/>
      <c r="CX11" s="258"/>
      <c r="CY11" s="258"/>
      <c r="CZ11" s="258"/>
      <c r="DA11" s="258"/>
      <c r="DB11" s="258"/>
      <c r="DC11" s="258"/>
      <c r="DD11" s="258"/>
      <c r="DE11" s="258"/>
      <c r="DU11" s="23" t="s">
        <v>8</v>
      </c>
      <c r="DW11" s="431">
        <f>Лист1!$CI$26</f>
        <v>71876000001</v>
      </c>
      <c r="DX11" s="432"/>
      <c r="DY11" s="432"/>
      <c r="DZ11" s="432"/>
      <c r="EA11" s="432"/>
      <c r="EB11" s="432"/>
      <c r="EC11" s="432"/>
      <c r="ED11" s="432"/>
      <c r="EE11" s="432"/>
      <c r="EF11" s="432"/>
      <c r="EG11" s="432"/>
      <c r="EH11" s="432"/>
      <c r="EI11" s="432"/>
      <c r="EJ11" s="432"/>
      <c r="EK11" s="433"/>
    </row>
    <row r="12" spans="1:147" s="25" customFormat="1" ht="13.5" thickBot="1" x14ac:dyDescent="0.25">
      <c r="A12" s="28" t="s">
        <v>15</v>
      </c>
      <c r="DU12" s="23"/>
      <c r="DW12" s="248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50"/>
    </row>
    <row r="14" spans="1:147" s="34" customFormat="1" ht="12" x14ac:dyDescent="0.2">
      <c r="A14" s="623" t="s">
        <v>444</v>
      </c>
      <c r="B14" s="623"/>
      <c r="C14" s="623"/>
      <c r="D14" s="623"/>
      <c r="E14" s="623"/>
      <c r="F14" s="623"/>
      <c r="G14" s="623"/>
      <c r="H14" s="623"/>
      <c r="I14" s="623"/>
      <c r="J14" s="623"/>
      <c r="K14" s="623"/>
      <c r="L14" s="623"/>
      <c r="M14" s="623"/>
      <c r="N14" s="624"/>
      <c r="O14" s="622" t="s">
        <v>375</v>
      </c>
      <c r="P14" s="623"/>
      <c r="Q14" s="623"/>
      <c r="R14" s="623"/>
      <c r="S14" s="623"/>
      <c r="T14" s="623"/>
      <c r="U14" s="623"/>
      <c r="V14" s="623"/>
      <c r="W14" s="624"/>
      <c r="X14" s="622" t="s">
        <v>20</v>
      </c>
      <c r="Y14" s="623"/>
      <c r="Z14" s="623"/>
      <c r="AA14" s="623"/>
      <c r="AB14" s="624"/>
      <c r="AC14" s="622" t="s">
        <v>446</v>
      </c>
      <c r="AD14" s="623"/>
      <c r="AE14" s="623"/>
      <c r="AF14" s="623"/>
      <c r="AG14" s="623"/>
      <c r="AH14" s="624"/>
      <c r="AI14" s="623" t="s">
        <v>380</v>
      </c>
      <c r="AJ14" s="623"/>
      <c r="AK14" s="623"/>
      <c r="AL14" s="623"/>
      <c r="AM14" s="623"/>
      <c r="AN14" s="623"/>
      <c r="AO14" s="623"/>
      <c r="AP14" s="623"/>
      <c r="AQ14" s="623"/>
      <c r="AR14" s="623"/>
      <c r="AS14" s="623"/>
      <c r="AT14" s="623"/>
      <c r="AU14" s="622" t="s">
        <v>18</v>
      </c>
      <c r="AV14" s="623"/>
      <c r="AW14" s="623"/>
      <c r="AX14" s="623"/>
      <c r="AY14" s="624"/>
      <c r="AZ14" s="622" t="s">
        <v>369</v>
      </c>
      <c r="BA14" s="623"/>
      <c r="BB14" s="623"/>
      <c r="BC14" s="623"/>
      <c r="BD14" s="623"/>
      <c r="BE14" s="624"/>
      <c r="BF14" s="623" t="s">
        <v>381</v>
      </c>
      <c r="BG14" s="623"/>
      <c r="BH14" s="623"/>
      <c r="BI14" s="623"/>
      <c r="BJ14" s="623"/>
      <c r="BK14" s="623"/>
      <c r="BL14" s="623"/>
      <c r="BM14" s="623"/>
      <c r="BN14" s="623"/>
      <c r="BO14" s="623"/>
      <c r="BP14" s="623"/>
      <c r="BQ14" s="623"/>
      <c r="BR14" s="623"/>
      <c r="BS14" s="623"/>
      <c r="BT14" s="623"/>
      <c r="BU14" s="623"/>
      <c r="BV14" s="623"/>
      <c r="BW14" s="623"/>
      <c r="BX14" s="623"/>
      <c r="BY14" s="623"/>
      <c r="BZ14" s="623"/>
      <c r="CA14" s="623"/>
      <c r="CB14" s="623"/>
      <c r="CC14" s="623"/>
      <c r="CD14" s="622" t="s">
        <v>449</v>
      </c>
      <c r="CE14" s="623"/>
      <c r="CF14" s="623"/>
      <c r="CG14" s="623"/>
      <c r="CH14" s="623"/>
      <c r="CI14" s="624"/>
      <c r="CJ14" s="623" t="s">
        <v>457</v>
      </c>
      <c r="CK14" s="623"/>
      <c r="CL14" s="623"/>
      <c r="CM14" s="623"/>
      <c r="CN14" s="623"/>
      <c r="CO14" s="623"/>
      <c r="CP14" s="623"/>
      <c r="CQ14" s="623"/>
      <c r="CR14" s="623"/>
      <c r="CS14" s="623"/>
      <c r="CT14" s="623"/>
      <c r="CU14" s="623"/>
      <c r="CV14" s="623"/>
      <c r="CW14" s="623"/>
      <c r="CX14" s="623"/>
      <c r="CY14" s="623"/>
      <c r="CZ14" s="623"/>
      <c r="DA14" s="623"/>
      <c r="DB14" s="623"/>
      <c r="DC14" s="623"/>
      <c r="DD14" s="623"/>
      <c r="DE14" s="623"/>
      <c r="DF14" s="623"/>
      <c r="DG14" s="623"/>
      <c r="DH14" s="623"/>
      <c r="DI14" s="623"/>
      <c r="DJ14" s="623"/>
      <c r="DK14" s="623"/>
      <c r="DL14" s="623"/>
      <c r="DM14" s="624"/>
      <c r="DN14" s="622" t="s">
        <v>458</v>
      </c>
      <c r="DO14" s="623"/>
      <c r="DP14" s="623"/>
      <c r="DQ14" s="623"/>
      <c r="DR14" s="623"/>
      <c r="DS14" s="623"/>
      <c r="DT14" s="623"/>
      <c r="DU14" s="623"/>
      <c r="DV14" s="623"/>
      <c r="DW14" s="623"/>
      <c r="DX14" s="623"/>
      <c r="DY14" s="623"/>
      <c r="DZ14" s="623"/>
      <c r="EA14" s="623"/>
      <c r="EB14" s="623"/>
      <c r="EC14" s="623"/>
      <c r="ED14" s="623"/>
      <c r="EE14" s="623"/>
      <c r="EF14" s="623"/>
      <c r="EG14" s="623"/>
      <c r="EH14" s="623"/>
      <c r="EI14" s="623"/>
      <c r="EJ14" s="623"/>
      <c r="EK14" s="623"/>
      <c r="EL14" s="33"/>
      <c r="EM14" s="33"/>
      <c r="EN14" s="33"/>
      <c r="EO14" s="33"/>
      <c r="EP14" s="33"/>
      <c r="EQ14" s="33"/>
    </row>
    <row r="15" spans="1:147" s="34" customFormat="1" ht="12" x14ac:dyDescent="0.2">
      <c r="A15" s="620" t="s">
        <v>445</v>
      </c>
      <c r="B15" s="620"/>
      <c r="C15" s="620"/>
      <c r="D15" s="620"/>
      <c r="E15" s="620"/>
      <c r="F15" s="620"/>
      <c r="G15" s="620"/>
      <c r="H15" s="620"/>
      <c r="I15" s="620"/>
      <c r="J15" s="620"/>
      <c r="K15" s="620"/>
      <c r="L15" s="620"/>
      <c r="M15" s="620"/>
      <c r="N15" s="621"/>
      <c r="O15" s="619"/>
      <c r="P15" s="620"/>
      <c r="Q15" s="620"/>
      <c r="R15" s="620"/>
      <c r="S15" s="620"/>
      <c r="T15" s="620"/>
      <c r="U15" s="620"/>
      <c r="V15" s="620"/>
      <c r="W15" s="621"/>
      <c r="X15" s="619" t="s">
        <v>378</v>
      </c>
      <c r="Y15" s="620"/>
      <c r="Z15" s="620"/>
      <c r="AA15" s="620"/>
      <c r="AB15" s="621"/>
      <c r="AC15" s="619" t="s">
        <v>447</v>
      </c>
      <c r="AD15" s="620"/>
      <c r="AE15" s="620"/>
      <c r="AF15" s="620"/>
      <c r="AG15" s="620"/>
      <c r="AH15" s="621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19" t="s">
        <v>21</v>
      </c>
      <c r="AV15" s="620"/>
      <c r="AW15" s="620"/>
      <c r="AX15" s="620"/>
      <c r="AY15" s="621"/>
      <c r="AZ15" s="619"/>
      <c r="BA15" s="620"/>
      <c r="BB15" s="620"/>
      <c r="BC15" s="620"/>
      <c r="BD15" s="620"/>
      <c r="BE15" s="621"/>
      <c r="BF15" s="620"/>
      <c r="BG15" s="620"/>
      <c r="BH15" s="620"/>
      <c r="BI15" s="620"/>
      <c r="BJ15" s="620"/>
      <c r="BK15" s="620"/>
      <c r="BL15" s="620"/>
      <c r="BM15" s="620"/>
      <c r="BN15" s="620"/>
      <c r="BO15" s="620"/>
      <c r="BP15" s="620"/>
      <c r="BQ15" s="620"/>
      <c r="BR15" s="620"/>
      <c r="BS15" s="620"/>
      <c r="BT15" s="620"/>
      <c r="BU15" s="620"/>
      <c r="BV15" s="620"/>
      <c r="BW15" s="620"/>
      <c r="BX15" s="620"/>
      <c r="BY15" s="620"/>
      <c r="BZ15" s="620"/>
      <c r="CA15" s="620"/>
      <c r="CB15" s="620"/>
      <c r="CC15" s="620"/>
      <c r="CD15" s="619" t="s">
        <v>450</v>
      </c>
      <c r="CE15" s="620"/>
      <c r="CF15" s="620"/>
      <c r="CG15" s="620"/>
      <c r="CH15" s="620"/>
      <c r="CI15" s="621"/>
      <c r="CJ15" s="620"/>
      <c r="CK15" s="620"/>
      <c r="CL15" s="620"/>
      <c r="CM15" s="620"/>
      <c r="CN15" s="620"/>
      <c r="CO15" s="620"/>
      <c r="CP15" s="620"/>
      <c r="CQ15" s="620"/>
      <c r="CR15" s="620"/>
      <c r="CS15" s="620"/>
      <c r="CT15" s="620"/>
      <c r="CU15" s="620"/>
      <c r="CV15" s="620"/>
      <c r="CW15" s="620"/>
      <c r="CX15" s="620"/>
      <c r="CY15" s="620"/>
      <c r="CZ15" s="620"/>
      <c r="DA15" s="620"/>
      <c r="DB15" s="620"/>
      <c r="DC15" s="620"/>
      <c r="DD15" s="620"/>
      <c r="DE15" s="620"/>
      <c r="DF15" s="620"/>
      <c r="DG15" s="620"/>
      <c r="DH15" s="620"/>
      <c r="DI15" s="620"/>
      <c r="DJ15" s="620"/>
      <c r="DK15" s="620"/>
      <c r="DL15" s="620"/>
      <c r="DM15" s="621"/>
      <c r="DN15" s="619" t="s">
        <v>459</v>
      </c>
      <c r="DO15" s="620"/>
      <c r="DP15" s="620"/>
      <c r="DQ15" s="620"/>
      <c r="DR15" s="620"/>
      <c r="DS15" s="620"/>
      <c r="DT15" s="620"/>
      <c r="DU15" s="620"/>
      <c r="DV15" s="620"/>
      <c r="DW15" s="620"/>
      <c r="DX15" s="620"/>
      <c r="DY15" s="620"/>
      <c r="DZ15" s="620"/>
      <c r="EA15" s="620"/>
      <c r="EB15" s="620"/>
      <c r="EC15" s="620"/>
      <c r="ED15" s="620"/>
      <c r="EE15" s="620"/>
      <c r="EF15" s="620"/>
      <c r="EG15" s="620"/>
      <c r="EH15" s="620"/>
      <c r="EI15" s="620"/>
      <c r="EJ15" s="620"/>
      <c r="EK15" s="620"/>
      <c r="EL15" s="33"/>
      <c r="EM15" s="33"/>
      <c r="EN15" s="33"/>
      <c r="EO15" s="33"/>
      <c r="EP15" s="33"/>
      <c r="EQ15" s="33"/>
    </row>
    <row r="16" spans="1:147" s="34" customFormat="1" ht="12" x14ac:dyDescent="0.2">
      <c r="A16" s="620"/>
      <c r="B16" s="620"/>
      <c r="C16" s="620"/>
      <c r="D16" s="620"/>
      <c r="E16" s="620"/>
      <c r="F16" s="620"/>
      <c r="G16" s="620"/>
      <c r="H16" s="620"/>
      <c r="I16" s="620"/>
      <c r="J16" s="620"/>
      <c r="K16" s="620"/>
      <c r="L16" s="620"/>
      <c r="M16" s="620"/>
      <c r="N16" s="621"/>
      <c r="O16" s="619"/>
      <c r="P16" s="620"/>
      <c r="Q16" s="620"/>
      <c r="R16" s="620"/>
      <c r="S16" s="620"/>
      <c r="T16" s="620"/>
      <c r="U16" s="620"/>
      <c r="V16" s="620"/>
      <c r="W16" s="621"/>
      <c r="X16" s="619"/>
      <c r="Y16" s="620"/>
      <c r="Z16" s="620"/>
      <c r="AA16" s="620"/>
      <c r="AB16" s="621"/>
      <c r="AC16" s="619" t="s">
        <v>37</v>
      </c>
      <c r="AD16" s="620"/>
      <c r="AE16" s="620"/>
      <c r="AF16" s="620"/>
      <c r="AG16" s="620"/>
      <c r="AH16" s="621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19"/>
      <c r="AV16" s="620"/>
      <c r="AW16" s="620"/>
      <c r="AX16" s="620"/>
      <c r="AY16" s="621"/>
      <c r="AZ16" s="619"/>
      <c r="BA16" s="620"/>
      <c r="BB16" s="620"/>
      <c r="BC16" s="620"/>
      <c r="BD16" s="620"/>
      <c r="BE16" s="621"/>
      <c r="BF16" s="620"/>
      <c r="BG16" s="620"/>
      <c r="BH16" s="620"/>
      <c r="BI16" s="620"/>
      <c r="BJ16" s="620"/>
      <c r="BK16" s="620"/>
      <c r="BL16" s="625"/>
      <c r="BM16" s="625"/>
      <c r="BN16" s="625"/>
      <c r="BO16" s="625"/>
      <c r="BP16" s="625"/>
      <c r="BQ16" s="625"/>
      <c r="BR16" s="625"/>
      <c r="BS16" s="625"/>
      <c r="BT16" s="625"/>
      <c r="BU16" s="625"/>
      <c r="BV16" s="625"/>
      <c r="BW16" s="625"/>
      <c r="BX16" s="625"/>
      <c r="BY16" s="625"/>
      <c r="BZ16" s="625"/>
      <c r="CA16" s="625"/>
      <c r="CB16" s="625"/>
      <c r="CC16" s="625"/>
      <c r="CD16" s="619" t="s">
        <v>451</v>
      </c>
      <c r="CE16" s="620"/>
      <c r="CF16" s="620"/>
      <c r="CG16" s="620"/>
      <c r="CH16" s="620"/>
      <c r="CI16" s="621"/>
      <c r="CJ16" s="620"/>
      <c r="CK16" s="620"/>
      <c r="CL16" s="620"/>
      <c r="CM16" s="620"/>
      <c r="CN16" s="620"/>
      <c r="CO16" s="620"/>
      <c r="CP16" s="625"/>
      <c r="CQ16" s="625"/>
      <c r="CR16" s="625"/>
      <c r="CS16" s="625"/>
      <c r="CT16" s="625"/>
      <c r="CU16" s="625"/>
      <c r="CV16" s="625"/>
      <c r="CW16" s="625"/>
      <c r="CX16" s="625"/>
      <c r="CY16" s="625"/>
      <c r="CZ16" s="625"/>
      <c r="DA16" s="625"/>
      <c r="DB16" s="625"/>
      <c r="DC16" s="625"/>
      <c r="DD16" s="625"/>
      <c r="DE16" s="625"/>
      <c r="DF16" s="625"/>
      <c r="DG16" s="625"/>
      <c r="DH16" s="625"/>
      <c r="DI16" s="625"/>
      <c r="DJ16" s="625"/>
      <c r="DK16" s="625"/>
      <c r="DL16" s="625"/>
      <c r="DM16" s="626"/>
      <c r="DN16" s="619" t="s">
        <v>460</v>
      </c>
      <c r="DO16" s="620"/>
      <c r="DP16" s="620"/>
      <c r="DQ16" s="620"/>
      <c r="DR16" s="620"/>
      <c r="DS16" s="620"/>
      <c r="DT16" s="625"/>
      <c r="DU16" s="625"/>
      <c r="DV16" s="625"/>
      <c r="DW16" s="625"/>
      <c r="DX16" s="625"/>
      <c r="DY16" s="625"/>
      <c r="DZ16" s="625"/>
      <c r="EA16" s="625"/>
      <c r="EB16" s="625"/>
      <c r="EC16" s="625"/>
      <c r="ED16" s="625"/>
      <c r="EE16" s="625"/>
      <c r="EF16" s="625"/>
      <c r="EG16" s="625"/>
      <c r="EH16" s="625"/>
      <c r="EI16" s="625"/>
      <c r="EJ16" s="625"/>
      <c r="EK16" s="625"/>
      <c r="EL16" s="33"/>
      <c r="EM16" s="33"/>
      <c r="EN16" s="33"/>
      <c r="EO16" s="33"/>
      <c r="EP16" s="33"/>
      <c r="EQ16" s="33"/>
    </row>
    <row r="17" spans="1:147" s="34" customFormat="1" ht="12" x14ac:dyDescent="0.2">
      <c r="A17" s="620"/>
      <c r="B17" s="620"/>
      <c r="C17" s="620"/>
      <c r="D17" s="620"/>
      <c r="E17" s="620"/>
      <c r="F17" s="620"/>
      <c r="G17" s="620"/>
      <c r="H17" s="620"/>
      <c r="I17" s="620"/>
      <c r="J17" s="620"/>
      <c r="K17" s="620"/>
      <c r="L17" s="620"/>
      <c r="M17" s="620"/>
      <c r="N17" s="621"/>
      <c r="O17" s="619"/>
      <c r="P17" s="620"/>
      <c r="Q17" s="620"/>
      <c r="R17" s="620"/>
      <c r="S17" s="620"/>
      <c r="T17" s="620"/>
      <c r="U17" s="620"/>
      <c r="V17" s="620"/>
      <c r="W17" s="621"/>
      <c r="X17" s="619"/>
      <c r="Y17" s="620"/>
      <c r="Z17" s="620"/>
      <c r="AA17" s="620"/>
      <c r="AB17" s="621"/>
      <c r="AC17" s="619"/>
      <c r="AD17" s="620"/>
      <c r="AE17" s="620"/>
      <c r="AF17" s="620"/>
      <c r="AG17" s="620"/>
      <c r="AH17" s="621"/>
      <c r="AI17" s="622" t="s">
        <v>461</v>
      </c>
      <c r="AJ17" s="623"/>
      <c r="AK17" s="623"/>
      <c r="AL17" s="623"/>
      <c r="AM17" s="623"/>
      <c r="AN17" s="623"/>
      <c r="AO17" s="624"/>
      <c r="AP17" s="622" t="s">
        <v>26</v>
      </c>
      <c r="AQ17" s="623"/>
      <c r="AR17" s="623"/>
      <c r="AS17" s="623"/>
      <c r="AT17" s="624"/>
      <c r="AU17" s="619"/>
      <c r="AV17" s="620"/>
      <c r="AW17" s="620"/>
      <c r="AX17" s="620"/>
      <c r="AY17" s="621"/>
      <c r="AZ17" s="619"/>
      <c r="BA17" s="620"/>
      <c r="BB17" s="620"/>
      <c r="BC17" s="620"/>
      <c r="BD17" s="620"/>
      <c r="BE17" s="621"/>
      <c r="BF17" s="622" t="s">
        <v>28</v>
      </c>
      <c r="BG17" s="623"/>
      <c r="BH17" s="623"/>
      <c r="BI17" s="623"/>
      <c r="BJ17" s="623"/>
      <c r="BK17" s="624"/>
      <c r="BL17" s="647" t="s">
        <v>133</v>
      </c>
      <c r="BM17" s="647"/>
      <c r="BN17" s="647"/>
      <c r="BO17" s="647"/>
      <c r="BP17" s="647"/>
      <c r="BQ17" s="647"/>
      <c r="BR17" s="647"/>
      <c r="BS17" s="647"/>
      <c r="BT17" s="647"/>
      <c r="BU17" s="647"/>
      <c r="BV17" s="647"/>
      <c r="BW17" s="647"/>
      <c r="BX17" s="623"/>
      <c r="BY17" s="623"/>
      <c r="BZ17" s="623"/>
      <c r="CA17" s="623"/>
      <c r="CB17" s="623"/>
      <c r="CC17" s="623"/>
      <c r="CD17" s="619" t="s">
        <v>452</v>
      </c>
      <c r="CE17" s="620"/>
      <c r="CF17" s="620"/>
      <c r="CG17" s="620"/>
      <c r="CH17" s="620"/>
      <c r="CI17" s="621"/>
      <c r="CJ17" s="622" t="s">
        <v>28</v>
      </c>
      <c r="CK17" s="623"/>
      <c r="CL17" s="623"/>
      <c r="CM17" s="623"/>
      <c r="CN17" s="623"/>
      <c r="CO17" s="624"/>
      <c r="CP17" s="647" t="s">
        <v>133</v>
      </c>
      <c r="CQ17" s="647"/>
      <c r="CR17" s="647"/>
      <c r="CS17" s="647"/>
      <c r="CT17" s="647"/>
      <c r="CU17" s="647"/>
      <c r="CV17" s="647"/>
      <c r="CW17" s="647"/>
      <c r="CX17" s="647"/>
      <c r="CY17" s="647"/>
      <c r="CZ17" s="647"/>
      <c r="DA17" s="647"/>
      <c r="DB17" s="647"/>
      <c r="DC17" s="647"/>
      <c r="DD17" s="647"/>
      <c r="DE17" s="647"/>
      <c r="DF17" s="647"/>
      <c r="DG17" s="647"/>
      <c r="DH17" s="623"/>
      <c r="DI17" s="623"/>
      <c r="DJ17" s="623"/>
      <c r="DK17" s="623"/>
      <c r="DL17" s="623"/>
      <c r="DM17" s="623"/>
      <c r="DN17" s="622" t="s">
        <v>28</v>
      </c>
      <c r="DO17" s="623"/>
      <c r="DP17" s="623"/>
      <c r="DQ17" s="623"/>
      <c r="DR17" s="623"/>
      <c r="DS17" s="624"/>
      <c r="DT17" s="648" t="s">
        <v>133</v>
      </c>
      <c r="DU17" s="647"/>
      <c r="DV17" s="647"/>
      <c r="DW17" s="647"/>
      <c r="DX17" s="647"/>
      <c r="DY17" s="647"/>
      <c r="DZ17" s="647"/>
      <c r="EA17" s="647"/>
      <c r="EB17" s="647"/>
      <c r="EC17" s="647"/>
      <c r="ED17" s="647"/>
      <c r="EE17" s="647"/>
      <c r="EF17" s="647"/>
      <c r="EG17" s="647"/>
      <c r="EH17" s="647"/>
      <c r="EI17" s="647"/>
      <c r="EJ17" s="647"/>
      <c r="EK17" s="647"/>
      <c r="EL17" s="33"/>
      <c r="EM17" s="33"/>
      <c r="EN17" s="33"/>
      <c r="EO17" s="33"/>
      <c r="EP17" s="33"/>
      <c r="EQ17" s="33"/>
    </row>
    <row r="18" spans="1:147" s="34" customFormat="1" ht="12" x14ac:dyDescent="0.2">
      <c r="A18" s="620"/>
      <c r="B18" s="620"/>
      <c r="C18" s="620"/>
      <c r="D18" s="620"/>
      <c r="E18" s="620"/>
      <c r="F18" s="620"/>
      <c r="G18" s="620"/>
      <c r="H18" s="620"/>
      <c r="I18" s="620"/>
      <c r="J18" s="620"/>
      <c r="K18" s="620"/>
      <c r="L18" s="620"/>
      <c r="M18" s="620"/>
      <c r="N18" s="621"/>
      <c r="O18" s="619"/>
      <c r="P18" s="620"/>
      <c r="Q18" s="620"/>
      <c r="R18" s="620"/>
      <c r="S18" s="620"/>
      <c r="T18" s="620"/>
      <c r="U18" s="620"/>
      <c r="V18" s="620"/>
      <c r="W18" s="621"/>
      <c r="X18" s="619"/>
      <c r="Y18" s="620"/>
      <c r="Z18" s="620"/>
      <c r="AA18" s="620"/>
      <c r="AB18" s="621"/>
      <c r="AC18" s="619"/>
      <c r="AD18" s="620"/>
      <c r="AE18" s="620"/>
      <c r="AF18" s="620"/>
      <c r="AG18" s="620"/>
      <c r="AH18" s="621"/>
      <c r="AI18" s="619" t="s">
        <v>462</v>
      </c>
      <c r="AJ18" s="620"/>
      <c r="AK18" s="620"/>
      <c r="AL18" s="620"/>
      <c r="AM18" s="620"/>
      <c r="AN18" s="620"/>
      <c r="AO18" s="621"/>
      <c r="AP18" s="619" t="s">
        <v>27</v>
      </c>
      <c r="AQ18" s="620"/>
      <c r="AR18" s="620"/>
      <c r="AS18" s="620"/>
      <c r="AT18" s="621"/>
      <c r="AU18" s="619"/>
      <c r="AV18" s="620"/>
      <c r="AW18" s="620"/>
      <c r="AX18" s="620"/>
      <c r="AY18" s="621"/>
      <c r="AZ18" s="619"/>
      <c r="BA18" s="620"/>
      <c r="BB18" s="620"/>
      <c r="BC18" s="620"/>
      <c r="BD18" s="620"/>
      <c r="BE18" s="621"/>
      <c r="BF18" s="619"/>
      <c r="BG18" s="620"/>
      <c r="BH18" s="620"/>
      <c r="BI18" s="620"/>
      <c r="BJ18" s="620"/>
      <c r="BK18" s="621"/>
      <c r="BL18" s="623" t="s">
        <v>397</v>
      </c>
      <c r="BM18" s="623"/>
      <c r="BN18" s="623"/>
      <c r="BO18" s="623"/>
      <c r="BP18" s="623"/>
      <c r="BQ18" s="623"/>
      <c r="BR18" s="623"/>
      <c r="BS18" s="623"/>
      <c r="BT18" s="623"/>
      <c r="BU18" s="623"/>
      <c r="BV18" s="623"/>
      <c r="BW18" s="623"/>
      <c r="BX18" s="622" t="s">
        <v>463</v>
      </c>
      <c r="BY18" s="623"/>
      <c r="BZ18" s="623"/>
      <c r="CA18" s="623"/>
      <c r="CB18" s="623"/>
      <c r="CC18" s="624"/>
      <c r="CD18" s="619" t="s">
        <v>453</v>
      </c>
      <c r="CE18" s="620"/>
      <c r="CF18" s="620"/>
      <c r="CG18" s="620"/>
      <c r="CH18" s="620"/>
      <c r="CI18" s="621"/>
      <c r="CJ18" s="619"/>
      <c r="CK18" s="620"/>
      <c r="CL18" s="620"/>
      <c r="CM18" s="620"/>
      <c r="CN18" s="620"/>
      <c r="CO18" s="621"/>
      <c r="CP18" s="623" t="s">
        <v>466</v>
      </c>
      <c r="CQ18" s="623"/>
      <c r="CR18" s="623"/>
      <c r="CS18" s="623"/>
      <c r="CT18" s="623"/>
      <c r="CU18" s="623"/>
      <c r="CV18" s="623"/>
      <c r="CW18" s="623"/>
      <c r="CX18" s="623"/>
      <c r="CY18" s="623"/>
      <c r="CZ18" s="623"/>
      <c r="DA18" s="623"/>
      <c r="DB18" s="623"/>
      <c r="DC18" s="623"/>
      <c r="DD18" s="623"/>
      <c r="DE18" s="623"/>
      <c r="DF18" s="623"/>
      <c r="DG18" s="623"/>
      <c r="DH18" s="622" t="s">
        <v>478</v>
      </c>
      <c r="DI18" s="623"/>
      <c r="DJ18" s="623"/>
      <c r="DK18" s="623"/>
      <c r="DL18" s="623"/>
      <c r="DM18" s="624"/>
      <c r="DN18" s="619"/>
      <c r="DO18" s="620"/>
      <c r="DP18" s="620"/>
      <c r="DQ18" s="620"/>
      <c r="DR18" s="620"/>
      <c r="DS18" s="621"/>
      <c r="DT18" s="622" t="s">
        <v>487</v>
      </c>
      <c r="DU18" s="623"/>
      <c r="DV18" s="623"/>
      <c r="DW18" s="623"/>
      <c r="DX18" s="623"/>
      <c r="DY18" s="623"/>
      <c r="DZ18" s="623"/>
      <c r="EA18" s="623"/>
      <c r="EB18" s="623"/>
      <c r="EC18" s="623"/>
      <c r="ED18" s="623"/>
      <c r="EE18" s="624"/>
      <c r="EF18" s="627" t="s">
        <v>493</v>
      </c>
      <c r="EG18" s="627"/>
      <c r="EH18" s="627"/>
      <c r="EI18" s="627"/>
      <c r="EJ18" s="627"/>
      <c r="EK18" s="627"/>
      <c r="EL18" s="33"/>
      <c r="EM18" s="33"/>
      <c r="EN18" s="33"/>
      <c r="EO18" s="33"/>
      <c r="EP18" s="33"/>
      <c r="EQ18" s="33"/>
    </row>
    <row r="19" spans="1:147" s="34" customFormat="1" ht="12" x14ac:dyDescent="0.2">
      <c r="A19" s="620"/>
      <c r="B19" s="620"/>
      <c r="C19" s="620"/>
      <c r="D19" s="620"/>
      <c r="E19" s="620"/>
      <c r="F19" s="620"/>
      <c r="G19" s="620"/>
      <c r="H19" s="620"/>
      <c r="I19" s="620"/>
      <c r="J19" s="620"/>
      <c r="K19" s="620"/>
      <c r="L19" s="620"/>
      <c r="M19" s="620"/>
      <c r="N19" s="621"/>
      <c r="O19" s="619"/>
      <c r="P19" s="620"/>
      <c r="Q19" s="620"/>
      <c r="R19" s="620"/>
      <c r="S19" s="620"/>
      <c r="T19" s="620"/>
      <c r="U19" s="620"/>
      <c r="V19" s="620"/>
      <c r="W19" s="621"/>
      <c r="X19" s="619"/>
      <c r="Y19" s="620"/>
      <c r="Z19" s="620"/>
      <c r="AA19" s="620"/>
      <c r="AB19" s="621"/>
      <c r="AC19" s="619"/>
      <c r="AD19" s="620"/>
      <c r="AE19" s="620"/>
      <c r="AF19" s="620"/>
      <c r="AG19" s="620"/>
      <c r="AH19" s="621"/>
      <c r="AI19" s="619"/>
      <c r="AJ19" s="620"/>
      <c r="AK19" s="620"/>
      <c r="AL19" s="620"/>
      <c r="AM19" s="620"/>
      <c r="AN19" s="620"/>
      <c r="AO19" s="621"/>
      <c r="AP19" s="619"/>
      <c r="AQ19" s="620"/>
      <c r="AR19" s="620"/>
      <c r="AS19" s="620"/>
      <c r="AT19" s="621"/>
      <c r="AU19" s="619"/>
      <c r="AV19" s="620"/>
      <c r="AW19" s="620"/>
      <c r="AX19" s="620"/>
      <c r="AY19" s="621"/>
      <c r="AZ19" s="619"/>
      <c r="BA19" s="620"/>
      <c r="BB19" s="620"/>
      <c r="BC19" s="620"/>
      <c r="BD19" s="620"/>
      <c r="BE19" s="621"/>
      <c r="BF19" s="619"/>
      <c r="BG19" s="620"/>
      <c r="BH19" s="620"/>
      <c r="BI19" s="620"/>
      <c r="BJ19" s="620"/>
      <c r="BK19" s="621"/>
      <c r="BL19" s="625" t="s">
        <v>398</v>
      </c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19" t="s">
        <v>464</v>
      </c>
      <c r="BY19" s="620"/>
      <c r="BZ19" s="620"/>
      <c r="CA19" s="620"/>
      <c r="CB19" s="620"/>
      <c r="CC19" s="621"/>
      <c r="CD19" s="619" t="s">
        <v>454</v>
      </c>
      <c r="CE19" s="620"/>
      <c r="CF19" s="620"/>
      <c r="CG19" s="620"/>
      <c r="CH19" s="620"/>
      <c r="CI19" s="621"/>
      <c r="CJ19" s="619"/>
      <c r="CK19" s="620"/>
      <c r="CL19" s="620"/>
      <c r="CM19" s="620"/>
      <c r="CN19" s="620"/>
      <c r="CO19" s="621"/>
      <c r="CP19" s="620" t="s">
        <v>465</v>
      </c>
      <c r="CQ19" s="620"/>
      <c r="CR19" s="620"/>
      <c r="CS19" s="620"/>
      <c r="CT19" s="620"/>
      <c r="CU19" s="620"/>
      <c r="CV19" s="620"/>
      <c r="CW19" s="620"/>
      <c r="CX19" s="620"/>
      <c r="CY19" s="620"/>
      <c r="CZ19" s="620"/>
      <c r="DA19" s="620"/>
      <c r="DB19" s="620"/>
      <c r="DC19" s="620"/>
      <c r="DD19" s="620"/>
      <c r="DE19" s="620"/>
      <c r="DF19" s="620"/>
      <c r="DG19" s="620"/>
      <c r="DH19" s="619" t="s">
        <v>479</v>
      </c>
      <c r="DI19" s="620"/>
      <c r="DJ19" s="620"/>
      <c r="DK19" s="620"/>
      <c r="DL19" s="620"/>
      <c r="DM19" s="621"/>
      <c r="DN19" s="619"/>
      <c r="DO19" s="620"/>
      <c r="DP19" s="620"/>
      <c r="DQ19" s="620"/>
      <c r="DR19" s="620"/>
      <c r="DS19" s="621"/>
      <c r="DT19" s="644" t="s">
        <v>488</v>
      </c>
      <c r="DU19" s="625"/>
      <c r="DV19" s="625"/>
      <c r="DW19" s="625"/>
      <c r="DX19" s="625"/>
      <c r="DY19" s="625"/>
      <c r="DZ19" s="625"/>
      <c r="EA19" s="625"/>
      <c r="EB19" s="625"/>
      <c r="EC19" s="625"/>
      <c r="ED19" s="625"/>
      <c r="EE19" s="626"/>
      <c r="EF19" s="627" t="s">
        <v>494</v>
      </c>
      <c r="EG19" s="627"/>
      <c r="EH19" s="627"/>
      <c r="EI19" s="627"/>
      <c r="EJ19" s="627"/>
      <c r="EK19" s="627"/>
      <c r="EL19" s="33"/>
      <c r="EM19" s="33"/>
      <c r="EN19" s="33"/>
      <c r="EO19" s="33"/>
      <c r="EP19" s="33"/>
      <c r="EQ19" s="33"/>
    </row>
    <row r="20" spans="1:147" s="34" customFormat="1" ht="12" x14ac:dyDescent="0.2">
      <c r="A20" s="620"/>
      <c r="B20" s="620"/>
      <c r="C20" s="620"/>
      <c r="D20" s="620"/>
      <c r="E20" s="620"/>
      <c r="F20" s="620"/>
      <c r="G20" s="620"/>
      <c r="H20" s="620"/>
      <c r="I20" s="620"/>
      <c r="J20" s="620"/>
      <c r="K20" s="620"/>
      <c r="L20" s="620"/>
      <c r="M20" s="620"/>
      <c r="N20" s="621"/>
      <c r="O20" s="619"/>
      <c r="P20" s="620"/>
      <c r="Q20" s="620"/>
      <c r="R20" s="620"/>
      <c r="S20" s="620"/>
      <c r="T20" s="620"/>
      <c r="U20" s="620"/>
      <c r="V20" s="620"/>
      <c r="W20" s="621"/>
      <c r="X20" s="619"/>
      <c r="Y20" s="620"/>
      <c r="Z20" s="620"/>
      <c r="AA20" s="620"/>
      <c r="AB20" s="621"/>
      <c r="AC20" s="619"/>
      <c r="AD20" s="620"/>
      <c r="AE20" s="620"/>
      <c r="AF20" s="620"/>
      <c r="AG20" s="620"/>
      <c r="AH20" s="621"/>
      <c r="AI20" s="619"/>
      <c r="AJ20" s="620"/>
      <c r="AK20" s="620"/>
      <c r="AL20" s="620"/>
      <c r="AM20" s="620"/>
      <c r="AN20" s="620"/>
      <c r="AO20" s="621"/>
      <c r="AP20" s="619"/>
      <c r="AQ20" s="620"/>
      <c r="AR20" s="620"/>
      <c r="AS20" s="620"/>
      <c r="AT20" s="621"/>
      <c r="AU20" s="619"/>
      <c r="AV20" s="620"/>
      <c r="AW20" s="620"/>
      <c r="AX20" s="620"/>
      <c r="AY20" s="621"/>
      <c r="AZ20" s="619"/>
      <c r="BA20" s="620"/>
      <c r="BB20" s="620"/>
      <c r="BC20" s="620"/>
      <c r="BD20" s="620"/>
      <c r="BE20" s="621"/>
      <c r="BF20" s="619"/>
      <c r="BG20" s="620"/>
      <c r="BH20" s="620"/>
      <c r="BI20" s="620"/>
      <c r="BJ20" s="620"/>
      <c r="BK20" s="621"/>
      <c r="BL20" s="623" t="s">
        <v>404</v>
      </c>
      <c r="BM20" s="623"/>
      <c r="BN20" s="623"/>
      <c r="BO20" s="623"/>
      <c r="BP20" s="623"/>
      <c r="BQ20" s="624"/>
      <c r="BR20" s="622" t="s">
        <v>480</v>
      </c>
      <c r="BS20" s="623"/>
      <c r="BT20" s="623"/>
      <c r="BU20" s="623"/>
      <c r="BV20" s="623"/>
      <c r="BW20" s="623"/>
      <c r="BX20" s="619" t="s">
        <v>396</v>
      </c>
      <c r="BY20" s="620"/>
      <c r="BZ20" s="620"/>
      <c r="CA20" s="620"/>
      <c r="CB20" s="620"/>
      <c r="CC20" s="621"/>
      <c r="CD20" s="619" t="s">
        <v>455</v>
      </c>
      <c r="CE20" s="620"/>
      <c r="CF20" s="620"/>
      <c r="CG20" s="620"/>
      <c r="CH20" s="620"/>
      <c r="CI20" s="621"/>
      <c r="CJ20" s="619"/>
      <c r="CK20" s="620"/>
      <c r="CL20" s="620"/>
      <c r="CM20" s="620"/>
      <c r="CN20" s="620"/>
      <c r="CO20" s="621"/>
      <c r="CP20" s="622" t="s">
        <v>467</v>
      </c>
      <c r="CQ20" s="623"/>
      <c r="CR20" s="623"/>
      <c r="CS20" s="623"/>
      <c r="CT20" s="623"/>
      <c r="CU20" s="624"/>
      <c r="CV20" s="622" t="s">
        <v>467</v>
      </c>
      <c r="CW20" s="623"/>
      <c r="CX20" s="623"/>
      <c r="CY20" s="623"/>
      <c r="CZ20" s="623"/>
      <c r="DA20" s="624"/>
      <c r="DB20" s="622" t="s">
        <v>474</v>
      </c>
      <c r="DC20" s="623"/>
      <c r="DD20" s="623"/>
      <c r="DE20" s="623"/>
      <c r="DF20" s="623"/>
      <c r="DG20" s="624"/>
      <c r="DH20" s="619"/>
      <c r="DI20" s="620"/>
      <c r="DJ20" s="620"/>
      <c r="DK20" s="620"/>
      <c r="DL20" s="620"/>
      <c r="DM20" s="621"/>
      <c r="DN20" s="619"/>
      <c r="DO20" s="620"/>
      <c r="DP20" s="620"/>
      <c r="DQ20" s="620"/>
      <c r="DR20" s="620"/>
      <c r="DS20" s="621"/>
      <c r="DT20" s="627" t="s">
        <v>28</v>
      </c>
      <c r="DU20" s="627"/>
      <c r="DV20" s="627"/>
      <c r="DW20" s="627"/>
      <c r="DX20" s="627"/>
      <c r="DY20" s="627"/>
      <c r="DZ20" s="622" t="s">
        <v>226</v>
      </c>
      <c r="EA20" s="623"/>
      <c r="EB20" s="623"/>
      <c r="EC20" s="623"/>
      <c r="ED20" s="623"/>
      <c r="EE20" s="624"/>
      <c r="EF20" s="627"/>
      <c r="EG20" s="627"/>
      <c r="EH20" s="627"/>
      <c r="EI20" s="627"/>
      <c r="EJ20" s="627"/>
      <c r="EK20" s="627"/>
      <c r="EL20" s="33"/>
      <c r="EM20" s="33"/>
      <c r="EN20" s="33"/>
      <c r="EO20" s="33"/>
      <c r="EP20" s="33"/>
      <c r="EQ20" s="33"/>
    </row>
    <row r="21" spans="1:147" s="34" customFormat="1" ht="12" x14ac:dyDescent="0.2">
      <c r="A21" s="620"/>
      <c r="B21" s="620"/>
      <c r="C21" s="620"/>
      <c r="D21" s="620"/>
      <c r="E21" s="620"/>
      <c r="F21" s="620"/>
      <c r="G21" s="620"/>
      <c r="H21" s="620"/>
      <c r="I21" s="620"/>
      <c r="J21" s="620"/>
      <c r="K21" s="620"/>
      <c r="L21" s="620"/>
      <c r="M21" s="620"/>
      <c r="N21" s="621"/>
      <c r="O21" s="619"/>
      <c r="P21" s="620"/>
      <c r="Q21" s="620"/>
      <c r="R21" s="620"/>
      <c r="S21" s="620"/>
      <c r="T21" s="620"/>
      <c r="U21" s="620"/>
      <c r="V21" s="620"/>
      <c r="W21" s="621"/>
      <c r="X21" s="619"/>
      <c r="Y21" s="620"/>
      <c r="Z21" s="620"/>
      <c r="AA21" s="620"/>
      <c r="AB21" s="621"/>
      <c r="AC21" s="619"/>
      <c r="AD21" s="620"/>
      <c r="AE21" s="620"/>
      <c r="AF21" s="620"/>
      <c r="AG21" s="620"/>
      <c r="AH21" s="621"/>
      <c r="AI21" s="619"/>
      <c r="AJ21" s="620"/>
      <c r="AK21" s="620"/>
      <c r="AL21" s="620"/>
      <c r="AM21" s="620"/>
      <c r="AN21" s="620"/>
      <c r="AO21" s="621"/>
      <c r="AP21" s="619"/>
      <c r="AQ21" s="620"/>
      <c r="AR21" s="620"/>
      <c r="AS21" s="620"/>
      <c r="AT21" s="621"/>
      <c r="AU21" s="619"/>
      <c r="AV21" s="620"/>
      <c r="AW21" s="620"/>
      <c r="AX21" s="620"/>
      <c r="AY21" s="621"/>
      <c r="AZ21" s="619"/>
      <c r="BA21" s="620"/>
      <c r="BB21" s="620"/>
      <c r="BC21" s="620"/>
      <c r="BD21" s="620"/>
      <c r="BE21" s="621"/>
      <c r="BF21" s="619"/>
      <c r="BG21" s="620"/>
      <c r="BH21" s="620"/>
      <c r="BI21" s="620"/>
      <c r="BJ21" s="620"/>
      <c r="BK21" s="621"/>
      <c r="BL21" s="620" t="s">
        <v>484</v>
      </c>
      <c r="BM21" s="620"/>
      <c r="BN21" s="620"/>
      <c r="BO21" s="620"/>
      <c r="BP21" s="620"/>
      <c r="BQ21" s="621"/>
      <c r="BR21" s="619" t="s">
        <v>481</v>
      </c>
      <c r="BS21" s="620"/>
      <c r="BT21" s="620"/>
      <c r="BU21" s="620"/>
      <c r="BV21" s="620"/>
      <c r="BW21" s="620"/>
      <c r="BX21" s="619"/>
      <c r="BY21" s="620"/>
      <c r="BZ21" s="620"/>
      <c r="CA21" s="620"/>
      <c r="CB21" s="620"/>
      <c r="CC21" s="621"/>
      <c r="CD21" s="619" t="s">
        <v>456</v>
      </c>
      <c r="CE21" s="620"/>
      <c r="CF21" s="620"/>
      <c r="CG21" s="620"/>
      <c r="CH21" s="620"/>
      <c r="CI21" s="621"/>
      <c r="CJ21" s="619"/>
      <c r="CK21" s="620"/>
      <c r="CL21" s="620"/>
      <c r="CM21" s="620"/>
      <c r="CN21" s="620"/>
      <c r="CO21" s="621"/>
      <c r="CP21" s="619" t="s">
        <v>468</v>
      </c>
      <c r="CQ21" s="620"/>
      <c r="CR21" s="620"/>
      <c r="CS21" s="620"/>
      <c r="CT21" s="620"/>
      <c r="CU21" s="621"/>
      <c r="CV21" s="619" t="s">
        <v>469</v>
      </c>
      <c r="CW21" s="620"/>
      <c r="CX21" s="620"/>
      <c r="CY21" s="620"/>
      <c r="CZ21" s="620"/>
      <c r="DA21" s="621"/>
      <c r="DB21" s="619" t="s">
        <v>475</v>
      </c>
      <c r="DC21" s="620"/>
      <c r="DD21" s="620"/>
      <c r="DE21" s="620"/>
      <c r="DF21" s="620"/>
      <c r="DG21" s="621"/>
      <c r="DH21" s="619"/>
      <c r="DI21" s="620"/>
      <c r="DJ21" s="620"/>
      <c r="DK21" s="620"/>
      <c r="DL21" s="620"/>
      <c r="DM21" s="621"/>
      <c r="DN21" s="619"/>
      <c r="DO21" s="620"/>
      <c r="DP21" s="620"/>
      <c r="DQ21" s="620"/>
      <c r="DR21" s="620"/>
      <c r="DS21" s="621"/>
      <c r="DT21" s="627"/>
      <c r="DU21" s="627"/>
      <c r="DV21" s="627"/>
      <c r="DW21" s="627"/>
      <c r="DX21" s="627"/>
      <c r="DY21" s="627"/>
      <c r="DZ21" s="619" t="s">
        <v>489</v>
      </c>
      <c r="EA21" s="620"/>
      <c r="EB21" s="620"/>
      <c r="EC21" s="620"/>
      <c r="ED21" s="620"/>
      <c r="EE21" s="621"/>
      <c r="EF21" s="627"/>
      <c r="EG21" s="627"/>
      <c r="EH21" s="627"/>
      <c r="EI21" s="627"/>
      <c r="EJ21" s="627"/>
      <c r="EK21" s="627"/>
      <c r="EL21" s="33"/>
      <c r="EM21" s="33"/>
      <c r="EN21" s="33"/>
      <c r="EO21" s="33"/>
      <c r="EP21" s="33"/>
      <c r="EQ21" s="33"/>
    </row>
    <row r="22" spans="1:147" s="34" customFormat="1" ht="12" x14ac:dyDescent="0.2">
      <c r="A22" s="620"/>
      <c r="B22" s="620"/>
      <c r="C22" s="620"/>
      <c r="D22" s="620"/>
      <c r="E22" s="620"/>
      <c r="F22" s="620"/>
      <c r="G22" s="620"/>
      <c r="H22" s="620"/>
      <c r="I22" s="620"/>
      <c r="J22" s="620"/>
      <c r="K22" s="620"/>
      <c r="L22" s="620"/>
      <c r="M22" s="620"/>
      <c r="N22" s="621"/>
      <c r="O22" s="619"/>
      <c r="P22" s="620"/>
      <c r="Q22" s="620"/>
      <c r="R22" s="620"/>
      <c r="S22" s="620"/>
      <c r="T22" s="620"/>
      <c r="U22" s="620"/>
      <c r="V22" s="620"/>
      <c r="W22" s="621"/>
      <c r="X22" s="619"/>
      <c r="Y22" s="620"/>
      <c r="Z22" s="620"/>
      <c r="AA22" s="620"/>
      <c r="AB22" s="621"/>
      <c r="AC22" s="619"/>
      <c r="AD22" s="620"/>
      <c r="AE22" s="620"/>
      <c r="AF22" s="620"/>
      <c r="AG22" s="620"/>
      <c r="AH22" s="621"/>
      <c r="AI22" s="619"/>
      <c r="AJ22" s="620"/>
      <c r="AK22" s="620"/>
      <c r="AL22" s="620"/>
      <c r="AM22" s="620"/>
      <c r="AN22" s="620"/>
      <c r="AO22" s="621"/>
      <c r="AP22" s="619"/>
      <c r="AQ22" s="620"/>
      <c r="AR22" s="620"/>
      <c r="AS22" s="620"/>
      <c r="AT22" s="621"/>
      <c r="AU22" s="619"/>
      <c r="AV22" s="620"/>
      <c r="AW22" s="620"/>
      <c r="AX22" s="620"/>
      <c r="AY22" s="621"/>
      <c r="AZ22" s="619"/>
      <c r="BA22" s="620"/>
      <c r="BB22" s="620"/>
      <c r="BC22" s="620"/>
      <c r="BD22" s="620"/>
      <c r="BE22" s="621"/>
      <c r="BF22" s="619"/>
      <c r="BG22" s="620"/>
      <c r="BH22" s="620"/>
      <c r="BI22" s="620"/>
      <c r="BJ22" s="620"/>
      <c r="BK22" s="621"/>
      <c r="BL22" s="620" t="s">
        <v>485</v>
      </c>
      <c r="BM22" s="620"/>
      <c r="BN22" s="620"/>
      <c r="BO22" s="620"/>
      <c r="BP22" s="620"/>
      <c r="BQ22" s="621"/>
      <c r="BR22" s="619" t="s">
        <v>482</v>
      </c>
      <c r="BS22" s="620"/>
      <c r="BT22" s="620"/>
      <c r="BU22" s="620"/>
      <c r="BV22" s="620"/>
      <c r="BW22" s="620"/>
      <c r="BX22" s="619"/>
      <c r="BY22" s="620"/>
      <c r="BZ22" s="620"/>
      <c r="CA22" s="620"/>
      <c r="CB22" s="620"/>
      <c r="CC22" s="621"/>
      <c r="CD22" s="619"/>
      <c r="CE22" s="620"/>
      <c r="CF22" s="620"/>
      <c r="CG22" s="620"/>
      <c r="CH22" s="620"/>
      <c r="CI22" s="621"/>
      <c r="CJ22" s="619"/>
      <c r="CK22" s="620"/>
      <c r="CL22" s="620"/>
      <c r="CM22" s="620"/>
      <c r="CN22" s="620"/>
      <c r="CO22" s="621"/>
      <c r="CP22" s="619" t="s">
        <v>385</v>
      </c>
      <c r="CQ22" s="620"/>
      <c r="CR22" s="620"/>
      <c r="CS22" s="620"/>
      <c r="CT22" s="620"/>
      <c r="CU22" s="621"/>
      <c r="CV22" s="619" t="s">
        <v>470</v>
      </c>
      <c r="CW22" s="620"/>
      <c r="CX22" s="620"/>
      <c r="CY22" s="620"/>
      <c r="CZ22" s="620"/>
      <c r="DA22" s="621"/>
      <c r="DB22" s="619" t="s">
        <v>476</v>
      </c>
      <c r="DC22" s="620"/>
      <c r="DD22" s="620"/>
      <c r="DE22" s="620"/>
      <c r="DF22" s="620"/>
      <c r="DG22" s="621"/>
      <c r="DH22" s="619"/>
      <c r="DI22" s="620"/>
      <c r="DJ22" s="620"/>
      <c r="DK22" s="620"/>
      <c r="DL22" s="620"/>
      <c r="DM22" s="621"/>
      <c r="DN22" s="619"/>
      <c r="DO22" s="620"/>
      <c r="DP22" s="620"/>
      <c r="DQ22" s="620"/>
      <c r="DR22" s="620"/>
      <c r="DS22" s="621"/>
      <c r="DT22" s="627"/>
      <c r="DU22" s="627"/>
      <c r="DV22" s="627"/>
      <c r="DW22" s="627"/>
      <c r="DX22" s="627"/>
      <c r="DY22" s="627"/>
      <c r="DZ22" s="619" t="s">
        <v>490</v>
      </c>
      <c r="EA22" s="620"/>
      <c r="EB22" s="620"/>
      <c r="EC22" s="620"/>
      <c r="ED22" s="620"/>
      <c r="EE22" s="621"/>
      <c r="EF22" s="627"/>
      <c r="EG22" s="627"/>
      <c r="EH22" s="627"/>
      <c r="EI22" s="627"/>
      <c r="EJ22" s="627"/>
      <c r="EK22" s="627"/>
      <c r="EL22" s="33"/>
      <c r="EM22" s="33"/>
      <c r="EN22" s="33"/>
      <c r="EO22" s="33"/>
      <c r="EP22" s="33"/>
      <c r="EQ22" s="33"/>
    </row>
    <row r="23" spans="1:147" s="34" customFormat="1" ht="12" x14ac:dyDescent="0.2">
      <c r="A23" s="620"/>
      <c r="B23" s="620"/>
      <c r="C23" s="620"/>
      <c r="D23" s="620"/>
      <c r="E23" s="620"/>
      <c r="F23" s="620"/>
      <c r="G23" s="620"/>
      <c r="H23" s="620"/>
      <c r="I23" s="620"/>
      <c r="J23" s="620"/>
      <c r="K23" s="620"/>
      <c r="L23" s="620"/>
      <c r="M23" s="620"/>
      <c r="N23" s="621"/>
      <c r="O23" s="619"/>
      <c r="P23" s="620"/>
      <c r="Q23" s="620"/>
      <c r="R23" s="620"/>
      <c r="S23" s="620"/>
      <c r="T23" s="620"/>
      <c r="U23" s="620"/>
      <c r="V23" s="620"/>
      <c r="W23" s="621"/>
      <c r="X23" s="619"/>
      <c r="Y23" s="620"/>
      <c r="Z23" s="620"/>
      <c r="AA23" s="620"/>
      <c r="AB23" s="621"/>
      <c r="AC23" s="619"/>
      <c r="AD23" s="620"/>
      <c r="AE23" s="620"/>
      <c r="AF23" s="620"/>
      <c r="AG23" s="620"/>
      <c r="AH23" s="621"/>
      <c r="AI23" s="619"/>
      <c r="AJ23" s="620"/>
      <c r="AK23" s="620"/>
      <c r="AL23" s="620"/>
      <c r="AM23" s="620"/>
      <c r="AN23" s="620"/>
      <c r="AO23" s="621"/>
      <c r="AP23" s="619"/>
      <c r="AQ23" s="620"/>
      <c r="AR23" s="620"/>
      <c r="AS23" s="620"/>
      <c r="AT23" s="621"/>
      <c r="AU23" s="619"/>
      <c r="AV23" s="620"/>
      <c r="AW23" s="620"/>
      <c r="AX23" s="620"/>
      <c r="AY23" s="621"/>
      <c r="AZ23" s="619"/>
      <c r="BA23" s="620"/>
      <c r="BB23" s="620"/>
      <c r="BC23" s="620"/>
      <c r="BD23" s="620"/>
      <c r="BE23" s="621"/>
      <c r="BF23" s="619"/>
      <c r="BG23" s="620"/>
      <c r="BH23" s="620"/>
      <c r="BI23" s="620"/>
      <c r="BJ23" s="620"/>
      <c r="BK23" s="621"/>
      <c r="BL23" s="620" t="s">
        <v>486</v>
      </c>
      <c r="BM23" s="620"/>
      <c r="BN23" s="620"/>
      <c r="BO23" s="620"/>
      <c r="BP23" s="620"/>
      <c r="BQ23" s="621"/>
      <c r="BR23" s="619" t="s">
        <v>483</v>
      </c>
      <c r="BS23" s="620"/>
      <c r="BT23" s="620"/>
      <c r="BU23" s="620"/>
      <c r="BV23" s="620"/>
      <c r="BW23" s="620"/>
      <c r="BX23" s="619"/>
      <c r="BY23" s="620"/>
      <c r="BZ23" s="620"/>
      <c r="CA23" s="620"/>
      <c r="CB23" s="620"/>
      <c r="CC23" s="621"/>
      <c r="CD23" s="619"/>
      <c r="CE23" s="620"/>
      <c r="CF23" s="620"/>
      <c r="CG23" s="620"/>
      <c r="CH23" s="620"/>
      <c r="CI23" s="621"/>
      <c r="CJ23" s="619"/>
      <c r="CK23" s="620"/>
      <c r="CL23" s="620"/>
      <c r="CM23" s="620"/>
      <c r="CN23" s="620"/>
      <c r="CO23" s="621"/>
      <c r="CP23" s="619" t="s">
        <v>386</v>
      </c>
      <c r="CQ23" s="620"/>
      <c r="CR23" s="620"/>
      <c r="CS23" s="620"/>
      <c r="CT23" s="620"/>
      <c r="CU23" s="621"/>
      <c r="CV23" s="619" t="s">
        <v>471</v>
      </c>
      <c r="CW23" s="620"/>
      <c r="CX23" s="620"/>
      <c r="CY23" s="620"/>
      <c r="CZ23" s="620"/>
      <c r="DA23" s="621"/>
      <c r="DB23" s="619" t="s">
        <v>477</v>
      </c>
      <c r="DC23" s="620"/>
      <c r="DD23" s="620"/>
      <c r="DE23" s="620"/>
      <c r="DF23" s="620"/>
      <c r="DG23" s="621"/>
      <c r="DH23" s="619"/>
      <c r="DI23" s="620"/>
      <c r="DJ23" s="620"/>
      <c r="DK23" s="620"/>
      <c r="DL23" s="620"/>
      <c r="DM23" s="621"/>
      <c r="DN23" s="619"/>
      <c r="DO23" s="620"/>
      <c r="DP23" s="620"/>
      <c r="DQ23" s="620"/>
      <c r="DR23" s="620"/>
      <c r="DS23" s="621"/>
      <c r="DT23" s="627"/>
      <c r="DU23" s="627"/>
      <c r="DV23" s="627"/>
      <c r="DW23" s="627"/>
      <c r="DX23" s="627"/>
      <c r="DY23" s="627"/>
      <c r="DZ23" s="619" t="s">
        <v>491</v>
      </c>
      <c r="EA23" s="620"/>
      <c r="EB23" s="620"/>
      <c r="EC23" s="620"/>
      <c r="ED23" s="620"/>
      <c r="EE23" s="621"/>
      <c r="EF23" s="627"/>
      <c r="EG23" s="627"/>
      <c r="EH23" s="627"/>
      <c r="EI23" s="627"/>
      <c r="EJ23" s="627"/>
      <c r="EK23" s="627"/>
      <c r="EL23" s="33"/>
      <c r="EM23" s="33"/>
      <c r="EN23" s="33"/>
      <c r="EO23" s="33"/>
      <c r="EP23" s="33"/>
      <c r="EQ23" s="33"/>
    </row>
    <row r="24" spans="1:147" s="34" customFormat="1" ht="12" x14ac:dyDescent="0.2">
      <c r="A24" s="620"/>
      <c r="B24" s="620"/>
      <c r="C24" s="620"/>
      <c r="D24" s="620"/>
      <c r="E24" s="620"/>
      <c r="F24" s="620"/>
      <c r="G24" s="620"/>
      <c r="H24" s="620"/>
      <c r="I24" s="620"/>
      <c r="J24" s="620"/>
      <c r="K24" s="620"/>
      <c r="L24" s="620"/>
      <c r="M24" s="620"/>
      <c r="N24" s="621"/>
      <c r="O24" s="619"/>
      <c r="P24" s="620"/>
      <c r="Q24" s="620"/>
      <c r="R24" s="620"/>
      <c r="S24" s="620"/>
      <c r="T24" s="620"/>
      <c r="U24" s="620"/>
      <c r="V24" s="620"/>
      <c r="W24" s="621"/>
      <c r="X24" s="619"/>
      <c r="Y24" s="620"/>
      <c r="Z24" s="620"/>
      <c r="AA24" s="620"/>
      <c r="AB24" s="621"/>
      <c r="AC24" s="619"/>
      <c r="AD24" s="620"/>
      <c r="AE24" s="620"/>
      <c r="AF24" s="620"/>
      <c r="AG24" s="620"/>
      <c r="AH24" s="621"/>
      <c r="AI24" s="619"/>
      <c r="AJ24" s="620"/>
      <c r="AK24" s="620"/>
      <c r="AL24" s="620"/>
      <c r="AM24" s="620"/>
      <c r="AN24" s="620"/>
      <c r="AO24" s="621"/>
      <c r="AP24" s="619"/>
      <c r="AQ24" s="620"/>
      <c r="AR24" s="620"/>
      <c r="AS24" s="620"/>
      <c r="AT24" s="621"/>
      <c r="AU24" s="619"/>
      <c r="AV24" s="620"/>
      <c r="AW24" s="620"/>
      <c r="AX24" s="620"/>
      <c r="AY24" s="621"/>
      <c r="AZ24" s="619"/>
      <c r="BA24" s="620"/>
      <c r="BB24" s="620"/>
      <c r="BC24" s="620"/>
      <c r="BD24" s="620"/>
      <c r="BE24" s="621"/>
      <c r="BF24" s="619"/>
      <c r="BG24" s="620"/>
      <c r="BH24" s="620"/>
      <c r="BI24" s="620"/>
      <c r="BJ24" s="620"/>
      <c r="BK24" s="621"/>
      <c r="BL24" s="620" t="s">
        <v>401</v>
      </c>
      <c r="BM24" s="620"/>
      <c r="BN24" s="620"/>
      <c r="BO24" s="620"/>
      <c r="BP24" s="620"/>
      <c r="BQ24" s="621"/>
      <c r="BR24" s="619" t="s">
        <v>401</v>
      </c>
      <c r="BS24" s="620"/>
      <c r="BT24" s="620"/>
      <c r="BU24" s="620"/>
      <c r="BV24" s="620"/>
      <c r="BW24" s="620"/>
      <c r="BX24" s="619"/>
      <c r="BY24" s="620"/>
      <c r="BZ24" s="620"/>
      <c r="CA24" s="620"/>
      <c r="CB24" s="620"/>
      <c r="CC24" s="621"/>
      <c r="CD24" s="619"/>
      <c r="CE24" s="620"/>
      <c r="CF24" s="620"/>
      <c r="CG24" s="620"/>
      <c r="CH24" s="620"/>
      <c r="CI24" s="621"/>
      <c r="CJ24" s="619"/>
      <c r="CK24" s="620"/>
      <c r="CL24" s="620"/>
      <c r="CM24" s="620"/>
      <c r="CN24" s="620"/>
      <c r="CO24" s="621"/>
      <c r="CP24" s="619"/>
      <c r="CQ24" s="620"/>
      <c r="CR24" s="620"/>
      <c r="CS24" s="620"/>
      <c r="CT24" s="620"/>
      <c r="CU24" s="621"/>
      <c r="CV24" s="619" t="s">
        <v>472</v>
      </c>
      <c r="CW24" s="620"/>
      <c r="CX24" s="620"/>
      <c r="CY24" s="620"/>
      <c r="CZ24" s="620"/>
      <c r="DA24" s="621"/>
      <c r="DB24" s="619" t="s">
        <v>389</v>
      </c>
      <c r="DC24" s="620"/>
      <c r="DD24" s="620"/>
      <c r="DE24" s="620"/>
      <c r="DF24" s="620"/>
      <c r="DG24" s="621"/>
      <c r="DH24" s="619"/>
      <c r="DI24" s="620"/>
      <c r="DJ24" s="620"/>
      <c r="DK24" s="620"/>
      <c r="DL24" s="620"/>
      <c r="DM24" s="621"/>
      <c r="DN24" s="619"/>
      <c r="DO24" s="620"/>
      <c r="DP24" s="620"/>
      <c r="DQ24" s="620"/>
      <c r="DR24" s="620"/>
      <c r="DS24" s="621"/>
      <c r="DT24" s="627"/>
      <c r="DU24" s="627"/>
      <c r="DV24" s="627"/>
      <c r="DW24" s="627"/>
      <c r="DX24" s="627"/>
      <c r="DY24" s="627"/>
      <c r="DZ24" s="619" t="s">
        <v>492</v>
      </c>
      <c r="EA24" s="620"/>
      <c r="EB24" s="620"/>
      <c r="EC24" s="620"/>
      <c r="ED24" s="620"/>
      <c r="EE24" s="621"/>
      <c r="EF24" s="627"/>
      <c r="EG24" s="627"/>
      <c r="EH24" s="627"/>
      <c r="EI24" s="627"/>
      <c r="EJ24" s="627"/>
      <c r="EK24" s="627"/>
      <c r="EL24" s="33"/>
      <c r="EM24" s="33"/>
      <c r="EN24" s="33"/>
      <c r="EO24" s="33"/>
      <c r="EP24" s="33"/>
      <c r="EQ24" s="33"/>
    </row>
    <row r="25" spans="1:147" s="34" customFormat="1" ht="12" x14ac:dyDescent="0.2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6"/>
      <c r="O25" s="644"/>
      <c r="P25" s="625"/>
      <c r="Q25" s="625"/>
      <c r="R25" s="625"/>
      <c r="S25" s="625"/>
      <c r="T25" s="625"/>
      <c r="U25" s="625"/>
      <c r="V25" s="625"/>
      <c r="W25" s="626"/>
      <c r="X25" s="644"/>
      <c r="Y25" s="625"/>
      <c r="Z25" s="625"/>
      <c r="AA25" s="625"/>
      <c r="AB25" s="626"/>
      <c r="AC25" s="644"/>
      <c r="AD25" s="625"/>
      <c r="AE25" s="625"/>
      <c r="AF25" s="625"/>
      <c r="AG25" s="625"/>
      <c r="AH25" s="626"/>
      <c r="AI25" s="644"/>
      <c r="AJ25" s="625"/>
      <c r="AK25" s="625"/>
      <c r="AL25" s="625"/>
      <c r="AM25" s="625"/>
      <c r="AN25" s="625"/>
      <c r="AO25" s="626"/>
      <c r="AP25" s="644"/>
      <c r="AQ25" s="625"/>
      <c r="AR25" s="625"/>
      <c r="AS25" s="625"/>
      <c r="AT25" s="626"/>
      <c r="AU25" s="644"/>
      <c r="AV25" s="625"/>
      <c r="AW25" s="625"/>
      <c r="AX25" s="625"/>
      <c r="AY25" s="626"/>
      <c r="AZ25" s="644"/>
      <c r="BA25" s="625"/>
      <c r="BB25" s="625"/>
      <c r="BC25" s="625"/>
      <c r="BD25" s="625"/>
      <c r="BE25" s="626"/>
      <c r="BF25" s="644"/>
      <c r="BG25" s="625"/>
      <c r="BH25" s="625"/>
      <c r="BI25" s="625"/>
      <c r="BJ25" s="625"/>
      <c r="BK25" s="626"/>
      <c r="BL25" s="625" t="s">
        <v>347</v>
      </c>
      <c r="BM25" s="625"/>
      <c r="BN25" s="625"/>
      <c r="BO25" s="625"/>
      <c r="BP25" s="625"/>
      <c r="BQ25" s="626"/>
      <c r="BR25" s="644" t="s">
        <v>347</v>
      </c>
      <c r="BS25" s="625"/>
      <c r="BT25" s="625"/>
      <c r="BU25" s="625"/>
      <c r="BV25" s="625"/>
      <c r="BW25" s="625"/>
      <c r="BX25" s="644"/>
      <c r="BY25" s="625"/>
      <c r="BZ25" s="625"/>
      <c r="CA25" s="625"/>
      <c r="CB25" s="625"/>
      <c r="CC25" s="626"/>
      <c r="CD25" s="644"/>
      <c r="CE25" s="625"/>
      <c r="CF25" s="625"/>
      <c r="CG25" s="625"/>
      <c r="CH25" s="625"/>
      <c r="CI25" s="626"/>
      <c r="CJ25" s="644"/>
      <c r="CK25" s="625"/>
      <c r="CL25" s="625"/>
      <c r="CM25" s="625"/>
      <c r="CN25" s="625"/>
      <c r="CO25" s="626"/>
      <c r="CP25" s="644"/>
      <c r="CQ25" s="625"/>
      <c r="CR25" s="625"/>
      <c r="CS25" s="625"/>
      <c r="CT25" s="625"/>
      <c r="CU25" s="626"/>
      <c r="CV25" s="644" t="s">
        <v>473</v>
      </c>
      <c r="CW25" s="625"/>
      <c r="CX25" s="625"/>
      <c r="CY25" s="625"/>
      <c r="CZ25" s="625"/>
      <c r="DA25" s="626"/>
      <c r="DB25" s="644"/>
      <c r="DC25" s="625"/>
      <c r="DD25" s="625"/>
      <c r="DE25" s="625"/>
      <c r="DF25" s="625"/>
      <c r="DG25" s="626"/>
      <c r="DH25" s="644"/>
      <c r="DI25" s="625"/>
      <c r="DJ25" s="625"/>
      <c r="DK25" s="625"/>
      <c r="DL25" s="625"/>
      <c r="DM25" s="626"/>
      <c r="DN25" s="644"/>
      <c r="DO25" s="625"/>
      <c r="DP25" s="625"/>
      <c r="DQ25" s="625"/>
      <c r="DR25" s="625"/>
      <c r="DS25" s="626"/>
      <c r="DT25" s="644"/>
      <c r="DU25" s="625"/>
      <c r="DV25" s="625"/>
      <c r="DW25" s="625"/>
      <c r="DX25" s="625"/>
      <c r="DY25" s="625"/>
      <c r="DZ25" s="644"/>
      <c r="EA25" s="625"/>
      <c r="EB25" s="625"/>
      <c r="EC25" s="625"/>
      <c r="ED25" s="625"/>
      <c r="EE25" s="626"/>
      <c r="EF25" s="625"/>
      <c r="EG25" s="625"/>
      <c r="EH25" s="625"/>
      <c r="EI25" s="625"/>
      <c r="EJ25" s="625"/>
      <c r="EK25" s="625"/>
      <c r="EL25" s="33"/>
      <c r="EM25" s="33"/>
      <c r="EN25" s="33"/>
      <c r="EO25" s="33"/>
      <c r="EP25" s="33"/>
      <c r="EQ25" s="33"/>
    </row>
    <row r="26" spans="1:147" s="34" customFormat="1" ht="12.75" customHeight="1" thickBot="1" x14ac:dyDescent="0.25">
      <c r="A26" s="621">
        <v>1</v>
      </c>
      <c r="B26" s="631"/>
      <c r="C26" s="631"/>
      <c r="D26" s="631"/>
      <c r="E26" s="631"/>
      <c r="F26" s="631"/>
      <c r="G26" s="631"/>
      <c r="H26" s="631"/>
      <c r="I26" s="631"/>
      <c r="J26" s="631"/>
      <c r="K26" s="631"/>
      <c r="L26" s="631"/>
      <c r="M26" s="631"/>
      <c r="N26" s="631"/>
      <c r="O26" s="631">
        <v>2</v>
      </c>
      <c r="P26" s="631"/>
      <c r="Q26" s="631"/>
      <c r="R26" s="631"/>
      <c r="S26" s="631"/>
      <c r="T26" s="631"/>
      <c r="U26" s="631"/>
      <c r="V26" s="631"/>
      <c r="W26" s="631"/>
      <c r="X26" s="631">
        <v>3</v>
      </c>
      <c r="Y26" s="631"/>
      <c r="Z26" s="631"/>
      <c r="AA26" s="631"/>
      <c r="AB26" s="631"/>
      <c r="AC26" s="631">
        <v>4</v>
      </c>
      <c r="AD26" s="631"/>
      <c r="AE26" s="631"/>
      <c r="AF26" s="631"/>
      <c r="AG26" s="631"/>
      <c r="AH26" s="631"/>
      <c r="AI26" s="631">
        <v>5</v>
      </c>
      <c r="AJ26" s="631"/>
      <c r="AK26" s="631"/>
      <c r="AL26" s="631"/>
      <c r="AM26" s="631"/>
      <c r="AN26" s="631"/>
      <c r="AO26" s="631"/>
      <c r="AP26" s="631">
        <v>6</v>
      </c>
      <c r="AQ26" s="631"/>
      <c r="AR26" s="631"/>
      <c r="AS26" s="631"/>
      <c r="AT26" s="631"/>
      <c r="AU26" s="631">
        <v>7</v>
      </c>
      <c r="AV26" s="631"/>
      <c r="AW26" s="631"/>
      <c r="AX26" s="631"/>
      <c r="AY26" s="631"/>
      <c r="AZ26" s="628">
        <v>8</v>
      </c>
      <c r="BA26" s="628"/>
      <c r="BB26" s="628"/>
      <c r="BC26" s="628"/>
      <c r="BD26" s="628"/>
      <c r="BE26" s="628"/>
      <c r="BF26" s="652">
        <v>9</v>
      </c>
      <c r="BG26" s="652"/>
      <c r="BH26" s="652"/>
      <c r="BI26" s="652"/>
      <c r="BJ26" s="652"/>
      <c r="BK26" s="652"/>
      <c r="BL26" s="652">
        <v>10</v>
      </c>
      <c r="BM26" s="652"/>
      <c r="BN26" s="652"/>
      <c r="BO26" s="652"/>
      <c r="BP26" s="652"/>
      <c r="BQ26" s="652"/>
      <c r="BR26" s="652">
        <v>11</v>
      </c>
      <c r="BS26" s="652"/>
      <c r="BT26" s="652"/>
      <c r="BU26" s="652"/>
      <c r="BV26" s="652"/>
      <c r="BW26" s="652"/>
      <c r="BX26" s="628">
        <v>12</v>
      </c>
      <c r="BY26" s="628"/>
      <c r="BZ26" s="628"/>
      <c r="CA26" s="628"/>
      <c r="CB26" s="629"/>
      <c r="CC26" s="629"/>
      <c r="CD26" s="629">
        <v>13</v>
      </c>
      <c r="CE26" s="629"/>
      <c r="CF26" s="629"/>
      <c r="CG26" s="629"/>
      <c r="CH26" s="629"/>
      <c r="CI26" s="629"/>
      <c r="CJ26" s="629">
        <v>14</v>
      </c>
      <c r="CK26" s="629"/>
      <c r="CL26" s="629"/>
      <c r="CM26" s="629"/>
      <c r="CN26" s="629"/>
      <c r="CO26" s="629"/>
      <c r="CP26" s="629">
        <v>15</v>
      </c>
      <c r="CQ26" s="628"/>
      <c r="CR26" s="628"/>
      <c r="CS26" s="628"/>
      <c r="CT26" s="628"/>
      <c r="CU26" s="628"/>
      <c r="CV26" s="628">
        <v>16</v>
      </c>
      <c r="CW26" s="628"/>
      <c r="CX26" s="628"/>
      <c r="CY26" s="628"/>
      <c r="CZ26" s="628"/>
      <c r="DA26" s="628"/>
      <c r="DB26" s="628">
        <v>17</v>
      </c>
      <c r="DC26" s="628"/>
      <c r="DD26" s="628"/>
      <c r="DE26" s="628"/>
      <c r="DF26" s="628"/>
      <c r="DG26" s="628"/>
      <c r="DH26" s="628">
        <v>18</v>
      </c>
      <c r="DI26" s="628"/>
      <c r="DJ26" s="628"/>
      <c r="DK26" s="628"/>
      <c r="DL26" s="628"/>
      <c r="DM26" s="628"/>
      <c r="DN26" s="628">
        <v>19</v>
      </c>
      <c r="DO26" s="628"/>
      <c r="DP26" s="628"/>
      <c r="DQ26" s="628"/>
      <c r="DR26" s="628"/>
      <c r="DS26" s="628"/>
      <c r="DT26" s="628">
        <v>20</v>
      </c>
      <c r="DU26" s="628"/>
      <c r="DV26" s="628"/>
      <c r="DW26" s="628"/>
      <c r="DX26" s="628"/>
      <c r="DY26" s="628"/>
      <c r="DZ26" s="650"/>
      <c r="EA26" s="650"/>
      <c r="EB26" s="650"/>
      <c r="EC26" s="650"/>
      <c r="ED26" s="650"/>
      <c r="EE26" s="650"/>
      <c r="EF26" s="628">
        <v>22</v>
      </c>
      <c r="EG26" s="628"/>
      <c r="EH26" s="628"/>
      <c r="EI26" s="628"/>
      <c r="EJ26" s="628"/>
      <c r="EK26" s="630"/>
      <c r="EL26" s="33"/>
      <c r="EM26" s="33"/>
      <c r="EN26" s="33"/>
      <c r="EO26" s="33"/>
      <c r="EP26" s="33"/>
      <c r="EQ26" s="33"/>
    </row>
    <row r="27" spans="1:147" s="25" customFormat="1" ht="15" customHeight="1" x14ac:dyDescent="0.2">
      <c r="A27" s="268"/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411"/>
      <c r="O27" s="406"/>
      <c r="P27" s="459"/>
      <c r="Q27" s="459"/>
      <c r="R27" s="459"/>
      <c r="S27" s="459"/>
      <c r="T27" s="459"/>
      <c r="U27" s="459"/>
      <c r="V27" s="459"/>
      <c r="W27" s="632"/>
      <c r="X27" s="633"/>
      <c r="Y27" s="634"/>
      <c r="Z27" s="634"/>
      <c r="AA27" s="634"/>
      <c r="AB27" s="635"/>
      <c r="AC27" s="636"/>
      <c r="AD27" s="634"/>
      <c r="AE27" s="634"/>
      <c r="AF27" s="634"/>
      <c r="AG27" s="634"/>
      <c r="AH27" s="637"/>
      <c r="AI27" s="638"/>
      <c r="AJ27" s="268"/>
      <c r="AK27" s="268"/>
      <c r="AL27" s="268"/>
      <c r="AM27" s="268"/>
      <c r="AN27" s="268"/>
      <c r="AO27" s="639"/>
      <c r="AP27" s="640"/>
      <c r="AQ27" s="641"/>
      <c r="AR27" s="641"/>
      <c r="AS27" s="641"/>
      <c r="AT27" s="642"/>
      <c r="AU27" s="643"/>
      <c r="AV27" s="634"/>
      <c r="AW27" s="634"/>
      <c r="AX27" s="634"/>
      <c r="AY27" s="635"/>
      <c r="AZ27" s="649"/>
      <c r="BA27" s="649"/>
      <c r="BB27" s="649"/>
      <c r="BC27" s="649"/>
      <c r="BD27" s="649"/>
      <c r="BE27" s="649"/>
      <c r="BF27" s="649"/>
      <c r="BG27" s="649"/>
      <c r="BH27" s="649"/>
      <c r="BI27" s="649"/>
      <c r="BJ27" s="649"/>
      <c r="BK27" s="649"/>
      <c r="BL27" s="649"/>
      <c r="BM27" s="649"/>
      <c r="BN27" s="649"/>
      <c r="BO27" s="649"/>
      <c r="BP27" s="649"/>
      <c r="BQ27" s="649"/>
      <c r="BR27" s="649"/>
      <c r="BS27" s="649"/>
      <c r="BT27" s="649"/>
      <c r="BU27" s="649"/>
      <c r="BV27" s="649"/>
      <c r="BW27" s="649"/>
      <c r="BX27" s="614"/>
      <c r="BY27" s="615"/>
      <c r="BZ27" s="615"/>
      <c r="CA27" s="615"/>
      <c r="CB27" s="588"/>
      <c r="CC27" s="589"/>
      <c r="CD27" s="587"/>
      <c r="CE27" s="588"/>
      <c r="CF27" s="588"/>
      <c r="CG27" s="588"/>
      <c r="CH27" s="588"/>
      <c r="CI27" s="589"/>
      <c r="CJ27" s="587"/>
      <c r="CK27" s="588"/>
      <c r="CL27" s="588"/>
      <c r="CM27" s="588"/>
      <c r="CN27" s="588"/>
      <c r="CO27" s="589"/>
      <c r="CP27" s="587"/>
      <c r="CQ27" s="615"/>
      <c r="CR27" s="615"/>
      <c r="CS27" s="615"/>
      <c r="CT27" s="615"/>
      <c r="CU27" s="616"/>
      <c r="CV27" s="614"/>
      <c r="CW27" s="615"/>
      <c r="CX27" s="615"/>
      <c r="CY27" s="615"/>
      <c r="CZ27" s="615"/>
      <c r="DA27" s="616"/>
      <c r="DB27" s="614"/>
      <c r="DC27" s="615"/>
      <c r="DD27" s="615"/>
      <c r="DE27" s="615"/>
      <c r="DF27" s="258"/>
      <c r="DG27" s="496"/>
      <c r="DH27" s="495"/>
      <c r="DI27" s="258"/>
      <c r="DJ27" s="258"/>
      <c r="DK27" s="258"/>
      <c r="DL27" s="258"/>
      <c r="DM27" s="496"/>
      <c r="DN27" s="614"/>
      <c r="DO27" s="615"/>
      <c r="DP27" s="615"/>
      <c r="DQ27" s="615"/>
      <c r="DR27" s="615"/>
      <c r="DS27" s="616"/>
      <c r="DT27" s="649"/>
      <c r="DU27" s="649"/>
      <c r="DV27" s="649"/>
      <c r="DW27" s="649"/>
      <c r="DX27" s="649"/>
      <c r="DY27" s="649"/>
      <c r="DZ27" s="649"/>
      <c r="EA27" s="649"/>
      <c r="EB27" s="649"/>
      <c r="EC27" s="649"/>
      <c r="ED27" s="649"/>
      <c r="EE27" s="649"/>
      <c r="EF27" s="614"/>
      <c r="EG27" s="615"/>
      <c r="EH27" s="615"/>
      <c r="EI27" s="615"/>
      <c r="EJ27" s="615"/>
      <c r="EK27" s="645"/>
      <c r="EL27" s="8"/>
      <c r="EM27" s="8"/>
      <c r="EN27" s="8"/>
      <c r="EO27" s="8"/>
      <c r="EP27" s="8"/>
      <c r="EQ27" s="8"/>
    </row>
    <row r="28" spans="1:147" s="25" customFormat="1" ht="19.5" customHeight="1" x14ac:dyDescent="0.2">
      <c r="A28" s="411"/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05"/>
      <c r="P28" s="405"/>
      <c r="Q28" s="405"/>
      <c r="R28" s="405"/>
      <c r="S28" s="405"/>
      <c r="T28" s="405"/>
      <c r="U28" s="405"/>
      <c r="V28" s="405"/>
      <c r="W28" s="406"/>
      <c r="X28" s="583"/>
      <c r="Y28" s="405"/>
      <c r="Z28" s="405"/>
      <c r="AA28" s="405"/>
      <c r="AB28" s="405"/>
      <c r="AC28" s="405"/>
      <c r="AD28" s="405"/>
      <c r="AE28" s="405"/>
      <c r="AF28" s="405"/>
      <c r="AG28" s="405"/>
      <c r="AH28" s="584"/>
      <c r="AI28" s="411"/>
      <c r="AJ28" s="412"/>
      <c r="AK28" s="412"/>
      <c r="AL28" s="412"/>
      <c r="AM28" s="412"/>
      <c r="AN28" s="412"/>
      <c r="AO28" s="457"/>
      <c r="AP28" s="264"/>
      <c r="AQ28" s="264"/>
      <c r="AR28" s="264"/>
      <c r="AS28" s="264"/>
      <c r="AT28" s="264"/>
      <c r="AU28" s="651"/>
      <c r="AV28" s="651"/>
      <c r="AW28" s="651"/>
      <c r="AX28" s="651"/>
      <c r="AY28" s="651"/>
      <c r="AZ28" s="449"/>
      <c r="BA28" s="449"/>
      <c r="BB28" s="449"/>
      <c r="BC28" s="449"/>
      <c r="BD28" s="449"/>
      <c r="BE28" s="449"/>
      <c r="BF28" s="651"/>
      <c r="BG28" s="651"/>
      <c r="BH28" s="651"/>
      <c r="BI28" s="651"/>
      <c r="BJ28" s="651"/>
      <c r="BK28" s="651"/>
      <c r="BL28" s="651"/>
      <c r="BM28" s="651"/>
      <c r="BN28" s="651"/>
      <c r="BO28" s="651"/>
      <c r="BP28" s="651"/>
      <c r="BQ28" s="651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  <c r="EL28" s="8"/>
      <c r="EM28" s="8"/>
      <c r="EN28" s="8"/>
      <c r="EO28" s="8"/>
      <c r="EP28" s="8"/>
      <c r="EQ28" s="8"/>
    </row>
    <row r="29" spans="1:147" s="25" customFormat="1" ht="15" customHeight="1" thickBot="1" x14ac:dyDescent="0.25">
      <c r="A29" s="411"/>
      <c r="B29" s="412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05"/>
      <c r="P29" s="405"/>
      <c r="Q29" s="405"/>
      <c r="R29" s="405"/>
      <c r="S29" s="405"/>
      <c r="T29" s="405"/>
      <c r="U29" s="405"/>
      <c r="V29" s="405"/>
      <c r="W29" s="406"/>
      <c r="X29" s="595"/>
      <c r="Y29" s="596"/>
      <c r="Z29" s="596"/>
      <c r="AA29" s="596"/>
      <c r="AB29" s="596"/>
      <c r="AC29" s="596"/>
      <c r="AD29" s="596"/>
      <c r="AE29" s="596"/>
      <c r="AF29" s="596"/>
      <c r="AG29" s="596"/>
      <c r="AH29" s="597"/>
      <c r="AI29" s="411"/>
      <c r="AJ29" s="412"/>
      <c r="AK29" s="412"/>
      <c r="AL29" s="412"/>
      <c r="AM29" s="412"/>
      <c r="AN29" s="412"/>
      <c r="AO29" s="457"/>
      <c r="AP29" s="595"/>
      <c r="AQ29" s="596"/>
      <c r="AR29" s="596"/>
      <c r="AS29" s="596"/>
      <c r="AT29" s="596"/>
      <c r="AU29" s="405"/>
      <c r="AV29" s="405"/>
      <c r="AW29" s="405"/>
      <c r="AX29" s="405"/>
      <c r="AY29" s="405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  <c r="EL29" s="8"/>
      <c r="EM29" s="8"/>
      <c r="EN29" s="8"/>
      <c r="EO29" s="8"/>
      <c r="EP29" s="8"/>
      <c r="EQ29" s="8"/>
    </row>
    <row r="30" spans="1:147" s="25" customFormat="1" ht="15" customHeight="1" thickBot="1" x14ac:dyDescent="0.25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646" t="s">
        <v>38</v>
      </c>
      <c r="AQ30" s="646"/>
      <c r="AR30" s="646"/>
      <c r="AS30" s="646"/>
      <c r="AT30" s="646"/>
      <c r="AU30" s="595"/>
      <c r="AV30" s="596"/>
      <c r="AW30" s="596"/>
      <c r="AX30" s="596"/>
      <c r="AY30" s="596"/>
      <c r="AZ30" s="450"/>
      <c r="BA30" s="450"/>
      <c r="BB30" s="450"/>
      <c r="BC30" s="450"/>
      <c r="BD30" s="450"/>
      <c r="BE30" s="450"/>
      <c r="BF30" s="450"/>
      <c r="BG30" s="450"/>
      <c r="BH30" s="450"/>
      <c r="BI30" s="450"/>
      <c r="BJ30" s="450"/>
      <c r="BK30" s="450"/>
      <c r="BL30" s="450"/>
      <c r="BM30" s="450"/>
      <c r="BN30" s="450"/>
      <c r="BO30" s="450"/>
      <c r="BP30" s="450"/>
      <c r="BQ30" s="450"/>
      <c r="BR30" s="450"/>
      <c r="BS30" s="450"/>
      <c r="BT30" s="450"/>
      <c r="BU30" s="450"/>
      <c r="BV30" s="450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0"/>
      <c r="CH30" s="450"/>
      <c r="CI30" s="450"/>
      <c r="CJ30" s="450"/>
      <c r="CK30" s="450"/>
      <c r="CL30" s="450"/>
      <c r="CM30" s="450"/>
      <c r="CN30" s="450"/>
      <c r="CO30" s="450"/>
      <c r="CP30" s="450"/>
      <c r="CQ30" s="450"/>
      <c r="CR30" s="450"/>
      <c r="CS30" s="450"/>
      <c r="CT30" s="450"/>
      <c r="CU30" s="450"/>
      <c r="CV30" s="450"/>
      <c r="CW30" s="450"/>
      <c r="CX30" s="450"/>
      <c r="CY30" s="450"/>
      <c r="CZ30" s="450"/>
      <c r="DA30" s="450"/>
      <c r="DB30" s="450"/>
      <c r="DC30" s="450"/>
      <c r="DD30" s="450"/>
      <c r="DE30" s="450"/>
      <c r="DF30" s="450"/>
      <c r="DG30" s="450"/>
      <c r="DH30" s="450"/>
      <c r="DI30" s="450"/>
      <c r="DJ30" s="450"/>
      <c r="DK30" s="450"/>
      <c r="DL30" s="450"/>
      <c r="DM30" s="450"/>
      <c r="DN30" s="618"/>
      <c r="DO30" s="618"/>
      <c r="DP30" s="618"/>
      <c r="DQ30" s="618"/>
      <c r="DR30" s="618"/>
      <c r="DS30" s="618"/>
      <c r="DT30" s="618"/>
      <c r="DU30" s="618"/>
      <c r="DV30" s="618"/>
      <c r="DW30" s="618"/>
      <c r="DX30" s="618"/>
      <c r="DY30" s="618"/>
      <c r="DZ30" s="450"/>
      <c r="EA30" s="450"/>
      <c r="EB30" s="450"/>
      <c r="EC30" s="450"/>
      <c r="ED30" s="450"/>
      <c r="EE30" s="450"/>
      <c r="EF30" s="450"/>
      <c r="EG30" s="450"/>
      <c r="EH30" s="450"/>
      <c r="EI30" s="450"/>
      <c r="EJ30" s="450"/>
      <c r="EK30" s="451"/>
      <c r="EL30" s="8"/>
      <c r="EM30" s="8"/>
      <c r="EN30" s="8"/>
      <c r="EO30" s="8"/>
      <c r="EP30" s="8"/>
      <c r="EQ30" s="8"/>
    </row>
    <row r="33" spans="1:128" s="25" customFormat="1" ht="12.75" x14ac:dyDescent="0.2">
      <c r="A33" s="28" t="s">
        <v>45</v>
      </c>
    </row>
    <row r="34" spans="1:128" s="25" customFormat="1" ht="12.75" x14ac:dyDescent="0.2">
      <c r="A34" s="28" t="s">
        <v>442</v>
      </c>
    </row>
    <row r="35" spans="1:128" s="25" customFormat="1" ht="12.75" x14ac:dyDescent="0.2">
      <c r="A35" s="28" t="s">
        <v>443</v>
      </c>
      <c r="M35" s="258" t="str">
        <f>Лист1!$O$61</f>
        <v>директор</v>
      </c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G35" s="258" t="str">
        <f>Лист1!$BB$61</f>
        <v>С.П. Гончарова</v>
      </c>
      <c r="CH35" s="258"/>
      <c r="CI35" s="258"/>
      <c r="CJ35" s="258"/>
      <c r="CK35" s="258"/>
      <c r="CL35" s="258"/>
      <c r="CM35" s="258"/>
      <c r="CN35" s="258"/>
      <c r="CO35" s="258"/>
      <c r="CP35" s="258"/>
      <c r="CQ35" s="258"/>
      <c r="CR35" s="258"/>
      <c r="CS35" s="258"/>
      <c r="CT35" s="258"/>
      <c r="CU35" s="258"/>
      <c r="CV35" s="258"/>
      <c r="CW35" s="258"/>
      <c r="CX35" s="258"/>
      <c r="CY35" s="258"/>
      <c r="CZ35" s="258"/>
      <c r="DA35" s="258"/>
      <c r="DB35" s="258"/>
      <c r="DC35" s="258"/>
      <c r="DD35" s="258"/>
      <c r="DE35" s="258"/>
      <c r="DF35" s="258"/>
      <c r="DG35" s="258"/>
      <c r="DH35" s="258"/>
      <c r="DI35" s="258"/>
      <c r="DJ35" s="258"/>
      <c r="DK35" s="258"/>
      <c r="DL35" s="258"/>
      <c r="DM35" s="258"/>
      <c r="DN35" s="258"/>
    </row>
    <row r="36" spans="1:128" s="24" customFormat="1" ht="10.5" x14ac:dyDescent="0.2">
      <c r="M36" s="257" t="s">
        <v>46</v>
      </c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W36" s="257" t="s">
        <v>47</v>
      </c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G36" s="257" t="s">
        <v>48</v>
      </c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</row>
    <row r="37" spans="1:128" s="24" customFormat="1" ht="3" customHeight="1" x14ac:dyDescent="0.2"/>
    <row r="38" spans="1:128" s="194" customFormat="1" ht="12.75" x14ac:dyDescent="0.2">
      <c r="A38" s="193" t="s">
        <v>49</v>
      </c>
      <c r="W38" s="258" t="s">
        <v>1552</v>
      </c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G38" s="258" t="s">
        <v>1553</v>
      </c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Q38" s="255" t="s">
        <v>1554</v>
      </c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</row>
    <row r="39" spans="1:128" s="24" customFormat="1" ht="10.5" x14ac:dyDescent="0.2">
      <c r="M39" s="257" t="s">
        <v>46</v>
      </c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W39" s="257" t="s">
        <v>87</v>
      </c>
      <c r="AX39" s="257"/>
      <c r="AY39" s="257"/>
      <c r="AZ39" s="257"/>
      <c r="BA39" s="257"/>
      <c r="BB39" s="257"/>
      <c r="BC39" s="257"/>
      <c r="BD39" s="257"/>
      <c r="BE39" s="257"/>
      <c r="BF39" s="257"/>
      <c r="BG39" s="257"/>
      <c r="BH39" s="257"/>
      <c r="BI39" s="257"/>
      <c r="BJ39" s="257"/>
      <c r="BK39" s="257"/>
      <c r="BL39" s="257"/>
      <c r="BM39" s="257"/>
      <c r="BN39" s="257"/>
      <c r="BO39" s="257"/>
      <c r="BP39" s="257"/>
      <c r="BQ39" s="257"/>
      <c r="BR39" s="257"/>
      <c r="BS39" s="257"/>
      <c r="BT39" s="257"/>
      <c r="BU39" s="257"/>
      <c r="BV39" s="257"/>
      <c r="BW39" s="257"/>
      <c r="BX39" s="257"/>
      <c r="BY39" s="257"/>
      <c r="BZ39" s="257"/>
      <c r="CA39" s="257"/>
      <c r="CB39" s="257"/>
      <c r="CC39" s="257"/>
      <c r="CD39" s="257"/>
      <c r="CG39" s="257" t="s">
        <v>169</v>
      </c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</row>
    <row r="40" spans="1:128" s="24" customFormat="1" ht="3" customHeight="1" x14ac:dyDescent="0.2"/>
    <row r="41" spans="1:128" s="25" customFormat="1" ht="12.75" x14ac:dyDescent="0.2">
      <c r="A41" s="23" t="s">
        <v>51</v>
      </c>
      <c r="B41" s="452" t="str">
        <f>Лист1!$B$67</f>
        <v>20</v>
      </c>
      <c r="C41" s="452"/>
      <c r="D41" s="452"/>
      <c r="E41" s="28" t="s">
        <v>52</v>
      </c>
      <c r="G41" s="255" t="str">
        <f>Лист1!$G$67</f>
        <v>февраля</v>
      </c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6">
        <v>20</v>
      </c>
      <c r="S41" s="256"/>
      <c r="T41" s="256"/>
      <c r="U41" s="453" t="str">
        <f>Лист1!$U$67</f>
        <v>24</v>
      </c>
      <c r="V41" s="453"/>
      <c r="W41" s="453"/>
      <c r="X41" s="28" t="s">
        <v>10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8">
    <mergeCell ref="W38:BD38"/>
    <mergeCell ref="BG38:CN38"/>
    <mergeCell ref="CQ38:DX38"/>
    <mergeCell ref="BR27:BW27"/>
    <mergeCell ref="DT26:DY26"/>
    <mergeCell ref="DZ26:EE26"/>
    <mergeCell ref="DT27:DY27"/>
    <mergeCell ref="DZ27:EE27"/>
    <mergeCell ref="AP28:AT28"/>
    <mergeCell ref="AU28:AY28"/>
    <mergeCell ref="AZ28:BE28"/>
    <mergeCell ref="BF28:BK28"/>
    <mergeCell ref="BL28:BQ28"/>
    <mergeCell ref="CV28:DA28"/>
    <mergeCell ref="BX28:CC28"/>
    <mergeCell ref="AZ26:BE26"/>
    <mergeCell ref="BF26:BK26"/>
    <mergeCell ref="BL26:BQ26"/>
    <mergeCell ref="BR26:BW26"/>
    <mergeCell ref="AZ27:BE27"/>
    <mergeCell ref="BF27:BK27"/>
    <mergeCell ref="BL27:BQ27"/>
    <mergeCell ref="AW36:CD36"/>
    <mergeCell ref="CG36:DN36"/>
    <mergeCell ref="DT17:EK17"/>
    <mergeCell ref="DT18:EE18"/>
    <mergeCell ref="DT19:EE19"/>
    <mergeCell ref="DH25:DM25"/>
    <mergeCell ref="DN25:DS25"/>
    <mergeCell ref="DT25:DY25"/>
    <mergeCell ref="DZ25:EE25"/>
    <mergeCell ref="EF25:EK25"/>
    <mergeCell ref="CP17:DM17"/>
    <mergeCell ref="CP18:DG18"/>
    <mergeCell ref="CP19:DG19"/>
    <mergeCell ref="CP25:CU25"/>
    <mergeCell ref="CV25:DA25"/>
    <mergeCell ref="DB25:DG25"/>
    <mergeCell ref="DZ24:EE24"/>
    <mergeCell ref="EF24:EK24"/>
    <mergeCell ref="CP21:CU21"/>
    <mergeCell ref="CV21:DA21"/>
    <mergeCell ref="DN17:DS17"/>
    <mergeCell ref="EF18:EK18"/>
    <mergeCell ref="CV20:DA20"/>
    <mergeCell ref="DB20:DG20"/>
    <mergeCell ref="DH20:DM20"/>
    <mergeCell ref="DN20:DS20"/>
    <mergeCell ref="X25:AB25"/>
    <mergeCell ref="AC25:AH25"/>
    <mergeCell ref="AI25:AO25"/>
    <mergeCell ref="AP25:AT25"/>
    <mergeCell ref="AU25:AY25"/>
    <mergeCell ref="AZ25:BE25"/>
    <mergeCell ref="BX24:CC24"/>
    <mergeCell ref="BF25:BK25"/>
    <mergeCell ref="BL25:BQ25"/>
    <mergeCell ref="BR25:BW25"/>
    <mergeCell ref="BX25:CC25"/>
    <mergeCell ref="M39:AT39"/>
    <mergeCell ref="AW39:CD39"/>
    <mergeCell ref="CG39:DN39"/>
    <mergeCell ref="M35:AT35"/>
    <mergeCell ref="DH23:DM23"/>
    <mergeCell ref="DN23:DS23"/>
    <mergeCell ref="DT23:DY23"/>
    <mergeCell ref="DZ23:EE23"/>
    <mergeCell ref="A24:N24"/>
    <mergeCell ref="O24:W24"/>
    <mergeCell ref="X24:AB24"/>
    <mergeCell ref="AC24:AH24"/>
    <mergeCell ref="AI24:AO24"/>
    <mergeCell ref="BX23:CC23"/>
    <mergeCell ref="CD23:CI23"/>
    <mergeCell ref="CJ23:CO23"/>
    <mergeCell ref="CP23:CU23"/>
    <mergeCell ref="CV23:DA23"/>
    <mergeCell ref="DB23:DG23"/>
    <mergeCell ref="A23:N23"/>
    <mergeCell ref="O23:W23"/>
    <mergeCell ref="X23:AB23"/>
    <mergeCell ref="AC23:AH23"/>
    <mergeCell ref="CG35:DN35"/>
    <mergeCell ref="B41:D41"/>
    <mergeCell ref="G41:Q41"/>
    <mergeCell ref="R41:T41"/>
    <mergeCell ref="U41:W41"/>
    <mergeCell ref="AI14:AT14"/>
    <mergeCell ref="BF14:CC14"/>
    <mergeCell ref="AI15:AT15"/>
    <mergeCell ref="AI16:AT16"/>
    <mergeCell ref="BL17:CC17"/>
    <mergeCell ref="BL18:BW18"/>
    <mergeCell ref="AI23:AO23"/>
    <mergeCell ref="AP23:AT23"/>
    <mergeCell ref="AU23:AY23"/>
    <mergeCell ref="AZ23:BE23"/>
    <mergeCell ref="AP24:AT24"/>
    <mergeCell ref="AU24:AY24"/>
    <mergeCell ref="AZ24:BE24"/>
    <mergeCell ref="BF24:BK24"/>
    <mergeCell ref="BL24:BQ24"/>
    <mergeCell ref="BR24:BW24"/>
    <mergeCell ref="A25:N25"/>
    <mergeCell ref="O25:W25"/>
    <mergeCell ref="AW35:CD35"/>
    <mergeCell ref="M36:AT36"/>
    <mergeCell ref="DB30:DG30"/>
    <mergeCell ref="DH30:DM30"/>
    <mergeCell ref="DN30:DS30"/>
    <mergeCell ref="DT30:DY30"/>
    <mergeCell ref="DZ30:EE30"/>
    <mergeCell ref="EF30:EK30"/>
    <mergeCell ref="AI30:AO30"/>
    <mergeCell ref="AP30:AT30"/>
    <mergeCell ref="AZ30:BE30"/>
    <mergeCell ref="BF30:BK30"/>
    <mergeCell ref="BL30:BQ30"/>
    <mergeCell ref="BR30:BW30"/>
    <mergeCell ref="DT29:DY29"/>
    <mergeCell ref="DZ29:EE29"/>
    <mergeCell ref="EF29:EK29"/>
    <mergeCell ref="EF27:EK27"/>
    <mergeCell ref="BX27:CC27"/>
    <mergeCell ref="CD27:CI27"/>
    <mergeCell ref="DT28:DY28"/>
    <mergeCell ref="DZ28:EE28"/>
    <mergeCell ref="EF28:EK28"/>
    <mergeCell ref="A29:N29"/>
    <mergeCell ref="O29:W29"/>
    <mergeCell ref="X29:AB29"/>
    <mergeCell ref="AC29:AH29"/>
    <mergeCell ref="AI29:AO29"/>
    <mergeCell ref="AP29:AT29"/>
    <mergeCell ref="DB28:DG28"/>
    <mergeCell ref="DH28:DM28"/>
    <mergeCell ref="DN28:DS28"/>
    <mergeCell ref="A28:N28"/>
    <mergeCell ref="O28:W28"/>
    <mergeCell ref="X28:AB28"/>
    <mergeCell ref="AC28:AH28"/>
    <mergeCell ref="AI28:AO28"/>
    <mergeCell ref="BR28:BW28"/>
    <mergeCell ref="CD28:CI28"/>
    <mergeCell ref="CJ28:CO28"/>
    <mergeCell ref="CP28:CU28"/>
    <mergeCell ref="CV29:DA29"/>
    <mergeCell ref="DB29:DG29"/>
    <mergeCell ref="DH29:DM29"/>
    <mergeCell ref="DN29:DS29"/>
    <mergeCell ref="DT24:DY24"/>
    <mergeCell ref="AU27:AY27"/>
    <mergeCell ref="CD26:CI26"/>
    <mergeCell ref="CJ26:CO26"/>
    <mergeCell ref="CP26:CU26"/>
    <mergeCell ref="AU26:AY26"/>
    <mergeCell ref="CV27:DA27"/>
    <mergeCell ref="DB27:DG27"/>
    <mergeCell ref="DH27:DM27"/>
    <mergeCell ref="DN27:DS27"/>
    <mergeCell ref="CJ24:CO24"/>
    <mergeCell ref="CP24:CU24"/>
    <mergeCell ref="CV24:DA24"/>
    <mergeCell ref="DB24:DG24"/>
    <mergeCell ref="CD25:CI25"/>
    <mergeCell ref="CJ25:CO25"/>
    <mergeCell ref="CD24:CI24"/>
    <mergeCell ref="DH24:DM24"/>
    <mergeCell ref="DN24:DS24"/>
    <mergeCell ref="CJ27:CO27"/>
    <mergeCell ref="CP27:CU27"/>
    <mergeCell ref="DB26:DG26"/>
    <mergeCell ref="DH26:DM26"/>
    <mergeCell ref="DN26:DS26"/>
    <mergeCell ref="BX21:CC21"/>
    <mergeCell ref="AU21:AY21"/>
    <mergeCell ref="CV22:DA22"/>
    <mergeCell ref="DB22:DG22"/>
    <mergeCell ref="DH22:DM22"/>
    <mergeCell ref="DN22:DS22"/>
    <mergeCell ref="DT22:DY22"/>
    <mergeCell ref="BL21:BQ21"/>
    <mergeCell ref="BR21:BW21"/>
    <mergeCell ref="DT20:DY20"/>
    <mergeCell ref="DZ20:EE20"/>
    <mergeCell ref="A20:N20"/>
    <mergeCell ref="O20:W20"/>
    <mergeCell ref="X20:AB20"/>
    <mergeCell ref="AC20:AH20"/>
    <mergeCell ref="AI20:AO20"/>
    <mergeCell ref="AP20:AT20"/>
    <mergeCell ref="BL20:BQ20"/>
    <mergeCell ref="BR20:BW20"/>
    <mergeCell ref="BF17:BK17"/>
    <mergeCell ref="CD17:CI17"/>
    <mergeCell ref="CJ17:CO17"/>
    <mergeCell ref="AU17:AY17"/>
    <mergeCell ref="A17:N17"/>
    <mergeCell ref="O17:W17"/>
    <mergeCell ref="X17:AB17"/>
    <mergeCell ref="AC17:AH17"/>
    <mergeCell ref="AU19:AY19"/>
    <mergeCell ref="A19:N19"/>
    <mergeCell ref="O19:W19"/>
    <mergeCell ref="X19:AB19"/>
    <mergeCell ref="AC19:AH19"/>
    <mergeCell ref="AI19:AO19"/>
    <mergeCell ref="AP19:AT19"/>
    <mergeCell ref="BX18:CC18"/>
    <mergeCell ref="CD18:CI18"/>
    <mergeCell ref="CJ18:CO18"/>
    <mergeCell ref="BF18:BK18"/>
    <mergeCell ref="O16:W16"/>
    <mergeCell ref="X16:AB16"/>
    <mergeCell ref="AC16:AH16"/>
    <mergeCell ref="AZ15:BE15"/>
    <mergeCell ref="A15:N15"/>
    <mergeCell ref="O15:W15"/>
    <mergeCell ref="X15:AB15"/>
    <mergeCell ref="AC15:AH15"/>
    <mergeCell ref="A18:N18"/>
    <mergeCell ref="O18:W18"/>
    <mergeCell ref="X18:AB18"/>
    <mergeCell ref="AC18:AH18"/>
    <mergeCell ref="AI18:AO18"/>
    <mergeCell ref="AP18:AT18"/>
    <mergeCell ref="AI17:AO17"/>
    <mergeCell ref="AP17:AT17"/>
    <mergeCell ref="AZ17:BE17"/>
    <mergeCell ref="AU18:AY18"/>
    <mergeCell ref="AZ18:BE18"/>
    <mergeCell ref="A14:N14"/>
    <mergeCell ref="O14:W14"/>
    <mergeCell ref="X14:AB14"/>
    <mergeCell ref="AC14:AH14"/>
    <mergeCell ref="CD30:CI30"/>
    <mergeCell ref="CJ30:CO30"/>
    <mergeCell ref="CP30:CU30"/>
    <mergeCell ref="CV30:DA30"/>
    <mergeCell ref="BX30:CC30"/>
    <mergeCell ref="AU30:AY30"/>
    <mergeCell ref="A30:N30"/>
    <mergeCell ref="O30:W30"/>
    <mergeCell ref="X30:AB30"/>
    <mergeCell ref="AC30:AH30"/>
    <mergeCell ref="BX29:CC29"/>
    <mergeCell ref="CD29:CI29"/>
    <mergeCell ref="CJ29:CO29"/>
    <mergeCell ref="CP29:CU29"/>
    <mergeCell ref="AU29:AY29"/>
    <mergeCell ref="AZ29:BE29"/>
    <mergeCell ref="BF29:BK29"/>
    <mergeCell ref="BL29:BQ29"/>
    <mergeCell ref="BR29:BW29"/>
    <mergeCell ref="A16:N16"/>
    <mergeCell ref="A26:N26"/>
    <mergeCell ref="O26:W26"/>
    <mergeCell ref="X26:AB26"/>
    <mergeCell ref="AC26:AH26"/>
    <mergeCell ref="AI26:AO26"/>
    <mergeCell ref="AP26:AT26"/>
    <mergeCell ref="A27:N27"/>
    <mergeCell ref="O27:W27"/>
    <mergeCell ref="X27:AB27"/>
    <mergeCell ref="AC27:AH27"/>
    <mergeCell ref="AI27:AO27"/>
    <mergeCell ref="AP27:AT27"/>
    <mergeCell ref="A22:N22"/>
    <mergeCell ref="O22:W22"/>
    <mergeCell ref="X22:AB22"/>
    <mergeCell ref="AC22:AH22"/>
    <mergeCell ref="AI22:AO22"/>
    <mergeCell ref="CV26:DA26"/>
    <mergeCell ref="BX26:CC26"/>
    <mergeCell ref="AP22:AT22"/>
    <mergeCell ref="EF26:EK26"/>
    <mergeCell ref="EF22:EK22"/>
    <mergeCell ref="BX22:CC22"/>
    <mergeCell ref="CD22:CI22"/>
    <mergeCell ref="CJ22:CO22"/>
    <mergeCell ref="CP22:CU22"/>
    <mergeCell ref="AU22:AY22"/>
    <mergeCell ref="AZ22:BE22"/>
    <mergeCell ref="BF22:BK22"/>
    <mergeCell ref="BL22:BQ22"/>
    <mergeCell ref="BR22:BW22"/>
    <mergeCell ref="DZ22:EE22"/>
    <mergeCell ref="BF23:BK23"/>
    <mergeCell ref="BL23:BQ23"/>
    <mergeCell ref="BR23:BW23"/>
    <mergeCell ref="EF23:EK23"/>
    <mergeCell ref="A21:N21"/>
    <mergeCell ref="O21:W21"/>
    <mergeCell ref="X21:AB21"/>
    <mergeCell ref="AC21:AH21"/>
    <mergeCell ref="EF20:EK20"/>
    <mergeCell ref="BX20:CC20"/>
    <mergeCell ref="CD20:CI20"/>
    <mergeCell ref="CJ20:CO20"/>
    <mergeCell ref="CP20:CU20"/>
    <mergeCell ref="AU20:AY20"/>
    <mergeCell ref="AZ20:BE20"/>
    <mergeCell ref="BF20:BK20"/>
    <mergeCell ref="DB21:DG21"/>
    <mergeCell ref="DH21:DM21"/>
    <mergeCell ref="DN21:DS21"/>
    <mergeCell ref="DT21:DY21"/>
    <mergeCell ref="DZ21:EE21"/>
    <mergeCell ref="EF21:EK21"/>
    <mergeCell ref="AI21:AO21"/>
    <mergeCell ref="AP21:AT21"/>
    <mergeCell ref="AZ21:BE21"/>
    <mergeCell ref="BF21:BK21"/>
    <mergeCell ref="CD21:CI21"/>
    <mergeCell ref="CJ21:CO21"/>
    <mergeCell ref="DH19:DM19"/>
    <mergeCell ref="DN19:DS19"/>
    <mergeCell ref="EF19:EK19"/>
    <mergeCell ref="AZ19:BE19"/>
    <mergeCell ref="BF19:BK19"/>
    <mergeCell ref="BL19:BW19"/>
    <mergeCell ref="DH18:DM18"/>
    <mergeCell ref="DN18:DS18"/>
    <mergeCell ref="CD19:CI19"/>
    <mergeCell ref="CJ19:CO19"/>
    <mergeCell ref="BX19:CC19"/>
    <mergeCell ref="CD16:CI16"/>
    <mergeCell ref="AU16:AY16"/>
    <mergeCell ref="AZ16:BE16"/>
    <mergeCell ref="CD15:CI15"/>
    <mergeCell ref="AU15:AY15"/>
    <mergeCell ref="CD14:CI14"/>
    <mergeCell ref="CJ14:DM14"/>
    <mergeCell ref="Z11:DE11"/>
    <mergeCell ref="DW11:EK11"/>
    <mergeCell ref="DW12:EK12"/>
    <mergeCell ref="AU14:AY14"/>
    <mergeCell ref="AZ14:BE14"/>
    <mergeCell ref="DN14:EK14"/>
    <mergeCell ref="DN15:EK15"/>
    <mergeCell ref="DN16:EK16"/>
    <mergeCell ref="CJ15:DM15"/>
    <mergeCell ref="CJ16:DM16"/>
    <mergeCell ref="BF15:CC15"/>
    <mergeCell ref="BF16:CC16"/>
    <mergeCell ref="DW6:EK6"/>
    <mergeCell ref="DW7:EK7"/>
    <mergeCell ref="Z8:DE8"/>
    <mergeCell ref="DW8:EK8"/>
    <mergeCell ref="DW9:EK10"/>
    <mergeCell ref="Z10:DE10"/>
    <mergeCell ref="A1:EK1"/>
    <mergeCell ref="A2:EK2"/>
    <mergeCell ref="DW4:EK4"/>
    <mergeCell ref="BM5:BW5"/>
    <mergeCell ref="BX5:BZ5"/>
    <mergeCell ref="CA5:CC5"/>
    <mergeCell ref="DW5:EK5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7" orientation="landscape" r:id="rId4"/>
  <headerFooter differentFirst="1" alignWithMargins="0">
    <oddHeader>&amp;R&amp;F</oddHeader>
    <oddFooter>&amp;R&amp;P из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K45"/>
  <sheetViews>
    <sheetView topLeftCell="A10" workbookViewId="0">
      <selection activeCell="CJ32" sqref="CJ32:CO33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16384" width="1.42578125" style="1"/>
  </cols>
  <sheetData>
    <row r="1" spans="1:141" x14ac:dyDescent="0.25">
      <c r="A1" s="215" t="s">
        <v>495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1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1" s="2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1" s="25" customFormat="1" ht="12.75" x14ac:dyDescent="0.2">
      <c r="A4" s="28"/>
      <c r="BL4" s="2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653" t="s">
        <v>1319</v>
      </c>
      <c r="CB4" s="653"/>
      <c r="CC4" s="653"/>
      <c r="CD4" s="28" t="s">
        <v>10</v>
      </c>
      <c r="DU4" s="2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1" s="25" customFormat="1" ht="12.75" x14ac:dyDescent="0.2">
      <c r="A5" s="28"/>
      <c r="DU5" s="2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1" s="25" customFormat="1" ht="12.75" x14ac:dyDescent="0.2">
      <c r="A6" s="28"/>
      <c r="DU6" s="2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1" s="25" customFormat="1" ht="33.75" customHeight="1" x14ac:dyDescent="0.2">
      <c r="A7" s="28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2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1" s="25" customFormat="1" ht="12.75" x14ac:dyDescent="0.2">
      <c r="A8" s="28" t="s">
        <v>12</v>
      </c>
      <c r="DU8" s="2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1" s="25" customFormat="1" ht="12.75" x14ac:dyDescent="0.2">
      <c r="A9" s="28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2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1" s="25" customFormat="1" ht="12.75" x14ac:dyDescent="0.2">
      <c r="A10" s="28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1" s="25" customFormat="1" ht="13.5" thickBot="1" x14ac:dyDescent="0.25">
      <c r="A11" s="28" t="s">
        <v>15</v>
      </c>
      <c r="DU11" s="2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3" spans="1:141" s="11" customFormat="1" ht="15" x14ac:dyDescent="0.25">
      <c r="A13" s="311" t="s">
        <v>496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</row>
    <row r="14" spans="1:141" s="22" customFormat="1" ht="8.25" x14ac:dyDescent="0.15"/>
    <row r="15" spans="1:141" s="25" customFormat="1" ht="12.75" x14ac:dyDescent="0.2">
      <c r="A15" s="253" t="s">
        <v>376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89" t="s">
        <v>375</v>
      </c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307"/>
      <c r="AL15" s="253" t="s">
        <v>380</v>
      </c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89" t="s">
        <v>18</v>
      </c>
      <c r="AZ15" s="253"/>
      <c r="BA15" s="253"/>
      <c r="BB15" s="253"/>
      <c r="BC15" s="307"/>
      <c r="BD15" s="289" t="s">
        <v>497</v>
      </c>
      <c r="BE15" s="253"/>
      <c r="BF15" s="253"/>
      <c r="BG15" s="253"/>
      <c r="BH15" s="253"/>
      <c r="BI15" s="253"/>
      <c r="BJ15" s="307"/>
      <c r="BK15" s="253" t="s">
        <v>499</v>
      </c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307"/>
      <c r="CD15" s="289" t="s">
        <v>500</v>
      </c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307"/>
      <c r="CP15" s="289" t="s">
        <v>501</v>
      </c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89" t="s">
        <v>502</v>
      </c>
      <c r="DG15" s="253"/>
      <c r="DH15" s="253"/>
      <c r="DI15" s="253"/>
      <c r="DJ15" s="253"/>
      <c r="DK15" s="253"/>
      <c r="DL15" s="253"/>
      <c r="DM15" s="307"/>
      <c r="DN15" s="253" t="s">
        <v>508</v>
      </c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307"/>
      <c r="ED15" s="253" t="s">
        <v>510</v>
      </c>
      <c r="EE15" s="253"/>
      <c r="EF15" s="253"/>
      <c r="EG15" s="253"/>
      <c r="EH15" s="253"/>
      <c r="EI15" s="253"/>
      <c r="EJ15" s="253"/>
      <c r="EK15" s="253"/>
    </row>
    <row r="16" spans="1:141" s="25" customFormat="1" ht="12.75" x14ac:dyDescent="0.2">
      <c r="A16" s="437"/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302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306"/>
      <c r="AL16" s="437"/>
      <c r="AM16" s="437"/>
      <c r="AN16" s="437"/>
      <c r="AO16" s="437"/>
      <c r="AP16" s="437"/>
      <c r="AQ16" s="437"/>
      <c r="AR16" s="437"/>
      <c r="AS16" s="437"/>
      <c r="AT16" s="437"/>
      <c r="AU16" s="437"/>
      <c r="AV16" s="437"/>
      <c r="AW16" s="437"/>
      <c r="AX16" s="437"/>
      <c r="AY16" s="302" t="s">
        <v>21</v>
      </c>
      <c r="AZ16" s="437"/>
      <c r="BA16" s="437"/>
      <c r="BB16" s="437"/>
      <c r="BC16" s="306"/>
      <c r="BD16" s="302" t="s">
        <v>498</v>
      </c>
      <c r="BE16" s="437"/>
      <c r="BF16" s="437"/>
      <c r="BG16" s="437"/>
      <c r="BH16" s="437"/>
      <c r="BI16" s="437"/>
      <c r="BJ16" s="306"/>
      <c r="BK16" s="437"/>
      <c r="BL16" s="437"/>
      <c r="BM16" s="437"/>
      <c r="BN16" s="437"/>
      <c r="BO16" s="437"/>
      <c r="BP16" s="437"/>
      <c r="BQ16" s="437"/>
      <c r="BR16" s="437"/>
      <c r="BS16" s="437"/>
      <c r="BT16" s="437"/>
      <c r="BU16" s="437"/>
      <c r="BV16" s="437"/>
      <c r="BW16" s="437"/>
      <c r="BX16" s="437"/>
      <c r="BY16" s="437"/>
      <c r="BZ16" s="437"/>
      <c r="CA16" s="437"/>
      <c r="CB16" s="437"/>
      <c r="CC16" s="306"/>
      <c r="CD16" s="302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306"/>
      <c r="CP16" s="302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302" t="s">
        <v>503</v>
      </c>
      <c r="DG16" s="437"/>
      <c r="DH16" s="437"/>
      <c r="DI16" s="437"/>
      <c r="DJ16" s="437"/>
      <c r="DK16" s="437"/>
      <c r="DL16" s="437"/>
      <c r="DM16" s="306"/>
      <c r="DN16" s="437" t="s">
        <v>509</v>
      </c>
      <c r="DO16" s="437"/>
      <c r="DP16" s="437"/>
      <c r="DQ16" s="437"/>
      <c r="DR16" s="437"/>
      <c r="DS16" s="437"/>
      <c r="DT16" s="437"/>
      <c r="DU16" s="437"/>
      <c r="DV16" s="437"/>
      <c r="DW16" s="437"/>
      <c r="DX16" s="437"/>
      <c r="DY16" s="437"/>
      <c r="DZ16" s="437"/>
      <c r="EA16" s="437"/>
      <c r="EB16" s="437"/>
      <c r="EC16" s="306"/>
      <c r="ED16" s="437" t="s">
        <v>511</v>
      </c>
      <c r="EE16" s="437"/>
      <c r="EF16" s="437"/>
      <c r="EG16" s="437"/>
      <c r="EH16" s="437"/>
      <c r="EI16" s="437"/>
      <c r="EJ16" s="437"/>
      <c r="EK16" s="437"/>
    </row>
    <row r="17" spans="1:141" s="25" customFormat="1" ht="12.75" x14ac:dyDescent="0.2">
      <c r="A17" s="437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302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306"/>
      <c r="AL17" s="289" t="s">
        <v>461</v>
      </c>
      <c r="AM17" s="253"/>
      <c r="AN17" s="253"/>
      <c r="AO17" s="253"/>
      <c r="AP17" s="253"/>
      <c r="AQ17" s="253"/>
      <c r="AR17" s="253"/>
      <c r="AS17" s="307"/>
      <c r="AT17" s="289" t="s">
        <v>448</v>
      </c>
      <c r="AU17" s="253"/>
      <c r="AV17" s="253"/>
      <c r="AW17" s="253"/>
      <c r="AX17" s="307"/>
      <c r="AY17" s="302"/>
      <c r="AZ17" s="437"/>
      <c r="BA17" s="437"/>
      <c r="BB17" s="437"/>
      <c r="BC17" s="306"/>
      <c r="BD17" s="302" t="s">
        <v>492</v>
      </c>
      <c r="BE17" s="437"/>
      <c r="BF17" s="437"/>
      <c r="BG17" s="437"/>
      <c r="BH17" s="437"/>
      <c r="BI17" s="437"/>
      <c r="BJ17" s="306"/>
      <c r="BK17" s="289" t="s">
        <v>461</v>
      </c>
      <c r="BL17" s="253"/>
      <c r="BM17" s="253"/>
      <c r="BN17" s="253"/>
      <c r="BO17" s="253"/>
      <c r="BP17" s="253"/>
      <c r="BQ17" s="253"/>
      <c r="BR17" s="307"/>
      <c r="BS17" s="289" t="s">
        <v>5</v>
      </c>
      <c r="BT17" s="253"/>
      <c r="BU17" s="253"/>
      <c r="BV17" s="253"/>
      <c r="BW17" s="253"/>
      <c r="BX17" s="307"/>
      <c r="BY17" s="289" t="s">
        <v>448</v>
      </c>
      <c r="BZ17" s="253"/>
      <c r="CA17" s="253"/>
      <c r="CB17" s="253"/>
      <c r="CC17" s="307"/>
      <c r="CD17" s="289" t="s">
        <v>515</v>
      </c>
      <c r="CE17" s="253"/>
      <c r="CF17" s="253"/>
      <c r="CG17" s="253"/>
      <c r="CH17" s="253"/>
      <c r="CI17" s="307"/>
      <c r="CJ17" s="289" t="s">
        <v>516</v>
      </c>
      <c r="CK17" s="253"/>
      <c r="CL17" s="253"/>
      <c r="CM17" s="253"/>
      <c r="CN17" s="253"/>
      <c r="CO17" s="307"/>
      <c r="CP17" s="289" t="s">
        <v>518</v>
      </c>
      <c r="CQ17" s="253"/>
      <c r="CR17" s="253"/>
      <c r="CS17" s="253"/>
      <c r="CT17" s="253"/>
      <c r="CU17" s="253"/>
      <c r="CV17" s="253"/>
      <c r="CW17" s="307"/>
      <c r="CX17" s="289" t="s">
        <v>521</v>
      </c>
      <c r="CY17" s="253"/>
      <c r="CZ17" s="253"/>
      <c r="DA17" s="253"/>
      <c r="DB17" s="253"/>
      <c r="DC17" s="253"/>
      <c r="DD17" s="253"/>
      <c r="DE17" s="307"/>
      <c r="DF17" s="302" t="s">
        <v>504</v>
      </c>
      <c r="DG17" s="437"/>
      <c r="DH17" s="437"/>
      <c r="DI17" s="437"/>
      <c r="DJ17" s="437"/>
      <c r="DK17" s="437"/>
      <c r="DL17" s="437"/>
      <c r="DM17" s="306"/>
      <c r="DN17" s="289" t="s">
        <v>522</v>
      </c>
      <c r="DO17" s="253"/>
      <c r="DP17" s="253"/>
      <c r="DQ17" s="253"/>
      <c r="DR17" s="253"/>
      <c r="DS17" s="253"/>
      <c r="DT17" s="253"/>
      <c r="DU17" s="307"/>
      <c r="DV17" s="289" t="s">
        <v>522</v>
      </c>
      <c r="DW17" s="253"/>
      <c r="DX17" s="253"/>
      <c r="DY17" s="253"/>
      <c r="DZ17" s="253"/>
      <c r="EA17" s="253"/>
      <c r="EB17" s="253"/>
      <c r="EC17" s="307"/>
      <c r="ED17" s="437" t="s">
        <v>512</v>
      </c>
      <c r="EE17" s="437"/>
      <c r="EF17" s="437"/>
      <c r="EG17" s="437"/>
      <c r="EH17" s="437"/>
      <c r="EI17" s="437"/>
      <c r="EJ17" s="437"/>
      <c r="EK17" s="437"/>
    </row>
    <row r="18" spans="1:141" s="25" customFormat="1" ht="12.75" x14ac:dyDescent="0.2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302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306"/>
      <c r="AL18" s="302" t="s">
        <v>462</v>
      </c>
      <c r="AM18" s="437"/>
      <c r="AN18" s="437"/>
      <c r="AO18" s="437"/>
      <c r="AP18" s="437"/>
      <c r="AQ18" s="437"/>
      <c r="AR18" s="437"/>
      <c r="AS18" s="306"/>
      <c r="AT18" s="302" t="s">
        <v>513</v>
      </c>
      <c r="AU18" s="437"/>
      <c r="AV18" s="437"/>
      <c r="AW18" s="437"/>
      <c r="AX18" s="306"/>
      <c r="AY18" s="302"/>
      <c r="AZ18" s="437"/>
      <c r="BA18" s="437"/>
      <c r="BB18" s="437"/>
      <c r="BC18" s="306"/>
      <c r="BD18" s="302"/>
      <c r="BE18" s="437"/>
      <c r="BF18" s="437"/>
      <c r="BG18" s="437"/>
      <c r="BH18" s="437"/>
      <c r="BI18" s="437"/>
      <c r="BJ18" s="306"/>
      <c r="BK18" s="302" t="s">
        <v>462</v>
      </c>
      <c r="BL18" s="437"/>
      <c r="BM18" s="437"/>
      <c r="BN18" s="437"/>
      <c r="BO18" s="437"/>
      <c r="BP18" s="437"/>
      <c r="BQ18" s="437"/>
      <c r="BR18" s="306"/>
      <c r="BS18" s="302"/>
      <c r="BT18" s="437"/>
      <c r="BU18" s="437"/>
      <c r="BV18" s="437"/>
      <c r="BW18" s="437"/>
      <c r="BX18" s="306"/>
      <c r="BY18" s="302" t="s">
        <v>513</v>
      </c>
      <c r="BZ18" s="437"/>
      <c r="CA18" s="437"/>
      <c r="CB18" s="437"/>
      <c r="CC18" s="306"/>
      <c r="CD18" s="302"/>
      <c r="CE18" s="437"/>
      <c r="CF18" s="437"/>
      <c r="CG18" s="437"/>
      <c r="CH18" s="437"/>
      <c r="CI18" s="306"/>
      <c r="CJ18" s="302" t="s">
        <v>517</v>
      </c>
      <c r="CK18" s="437"/>
      <c r="CL18" s="437"/>
      <c r="CM18" s="437"/>
      <c r="CN18" s="437"/>
      <c r="CO18" s="306"/>
      <c r="CP18" s="302" t="s">
        <v>519</v>
      </c>
      <c r="CQ18" s="437"/>
      <c r="CR18" s="437"/>
      <c r="CS18" s="437"/>
      <c r="CT18" s="437"/>
      <c r="CU18" s="437"/>
      <c r="CV18" s="437"/>
      <c r="CW18" s="306"/>
      <c r="CX18" s="302" t="s">
        <v>507</v>
      </c>
      <c r="CY18" s="437"/>
      <c r="CZ18" s="437"/>
      <c r="DA18" s="437"/>
      <c r="DB18" s="437"/>
      <c r="DC18" s="437"/>
      <c r="DD18" s="437"/>
      <c r="DE18" s="306"/>
      <c r="DF18" s="302" t="s">
        <v>505</v>
      </c>
      <c r="DG18" s="437"/>
      <c r="DH18" s="437"/>
      <c r="DI18" s="437"/>
      <c r="DJ18" s="437"/>
      <c r="DK18" s="437"/>
      <c r="DL18" s="437"/>
      <c r="DM18" s="306"/>
      <c r="DN18" s="302" t="s">
        <v>523</v>
      </c>
      <c r="DO18" s="437"/>
      <c r="DP18" s="437"/>
      <c r="DQ18" s="437"/>
      <c r="DR18" s="437"/>
      <c r="DS18" s="437"/>
      <c r="DT18" s="437"/>
      <c r="DU18" s="306"/>
      <c r="DV18" s="302" t="s">
        <v>526</v>
      </c>
      <c r="DW18" s="437"/>
      <c r="DX18" s="437"/>
      <c r="DY18" s="437"/>
      <c r="DZ18" s="437"/>
      <c r="EA18" s="437"/>
      <c r="EB18" s="437"/>
      <c r="EC18" s="306"/>
      <c r="ED18" s="437" t="s">
        <v>386</v>
      </c>
      <c r="EE18" s="437"/>
      <c r="EF18" s="437"/>
      <c r="EG18" s="437"/>
      <c r="EH18" s="437"/>
      <c r="EI18" s="437"/>
      <c r="EJ18" s="437"/>
      <c r="EK18" s="437"/>
    </row>
    <row r="19" spans="1:141" s="25" customFormat="1" ht="12.75" x14ac:dyDescent="0.2">
      <c r="A19" s="437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302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306"/>
      <c r="AL19" s="302"/>
      <c r="AM19" s="437"/>
      <c r="AN19" s="437"/>
      <c r="AO19" s="437"/>
      <c r="AP19" s="437"/>
      <c r="AQ19" s="437"/>
      <c r="AR19" s="437"/>
      <c r="AS19" s="306"/>
      <c r="AT19" s="302" t="s">
        <v>27</v>
      </c>
      <c r="AU19" s="437"/>
      <c r="AV19" s="437"/>
      <c r="AW19" s="437"/>
      <c r="AX19" s="306"/>
      <c r="AY19" s="302"/>
      <c r="AZ19" s="437"/>
      <c r="BA19" s="437"/>
      <c r="BB19" s="437"/>
      <c r="BC19" s="306"/>
      <c r="BD19" s="302"/>
      <c r="BE19" s="437"/>
      <c r="BF19" s="437"/>
      <c r="BG19" s="437"/>
      <c r="BH19" s="437"/>
      <c r="BI19" s="437"/>
      <c r="BJ19" s="306"/>
      <c r="BK19" s="302"/>
      <c r="BL19" s="437"/>
      <c r="BM19" s="437"/>
      <c r="BN19" s="437"/>
      <c r="BO19" s="437"/>
      <c r="BP19" s="437"/>
      <c r="BQ19" s="437"/>
      <c r="BR19" s="306"/>
      <c r="BS19" s="302"/>
      <c r="BT19" s="437"/>
      <c r="BU19" s="437"/>
      <c r="BV19" s="437"/>
      <c r="BW19" s="437"/>
      <c r="BX19" s="306"/>
      <c r="BY19" s="302" t="s">
        <v>514</v>
      </c>
      <c r="BZ19" s="437"/>
      <c r="CA19" s="437"/>
      <c r="CB19" s="437"/>
      <c r="CC19" s="306"/>
      <c r="CD19" s="302"/>
      <c r="CE19" s="437"/>
      <c r="CF19" s="437"/>
      <c r="CG19" s="437"/>
      <c r="CH19" s="437"/>
      <c r="CI19" s="306"/>
      <c r="CJ19" s="302"/>
      <c r="CK19" s="437"/>
      <c r="CL19" s="437"/>
      <c r="CM19" s="437"/>
      <c r="CN19" s="437"/>
      <c r="CO19" s="306"/>
      <c r="CP19" s="302" t="s">
        <v>520</v>
      </c>
      <c r="CQ19" s="437"/>
      <c r="CR19" s="437"/>
      <c r="CS19" s="437"/>
      <c r="CT19" s="437"/>
      <c r="CU19" s="437"/>
      <c r="CV19" s="437"/>
      <c r="CW19" s="306"/>
      <c r="CX19" s="302"/>
      <c r="CY19" s="437"/>
      <c r="CZ19" s="437"/>
      <c r="DA19" s="437"/>
      <c r="DB19" s="437"/>
      <c r="DC19" s="437"/>
      <c r="DD19" s="437"/>
      <c r="DE19" s="306"/>
      <c r="DF19" s="302" t="s">
        <v>506</v>
      </c>
      <c r="DG19" s="437"/>
      <c r="DH19" s="437"/>
      <c r="DI19" s="437"/>
      <c r="DJ19" s="437"/>
      <c r="DK19" s="437"/>
      <c r="DL19" s="437"/>
      <c r="DM19" s="306"/>
      <c r="DN19" s="302" t="s">
        <v>524</v>
      </c>
      <c r="DO19" s="437"/>
      <c r="DP19" s="437"/>
      <c r="DQ19" s="437"/>
      <c r="DR19" s="437"/>
      <c r="DS19" s="437"/>
      <c r="DT19" s="437"/>
      <c r="DU19" s="306"/>
      <c r="DV19" s="302" t="s">
        <v>301</v>
      </c>
      <c r="DW19" s="437"/>
      <c r="DX19" s="437"/>
      <c r="DY19" s="437"/>
      <c r="DZ19" s="437"/>
      <c r="EA19" s="437"/>
      <c r="EB19" s="437"/>
      <c r="EC19" s="306"/>
      <c r="ED19" s="437"/>
      <c r="EE19" s="437"/>
      <c r="EF19" s="437"/>
      <c r="EG19" s="437"/>
      <c r="EH19" s="437"/>
      <c r="EI19" s="437"/>
      <c r="EJ19" s="437"/>
      <c r="EK19" s="437"/>
    </row>
    <row r="20" spans="1:141" s="25" customFormat="1" ht="12.75" customHeight="1" x14ac:dyDescent="0.2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305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303"/>
      <c r="AL20" s="305"/>
      <c r="AM20" s="246"/>
      <c r="AN20" s="246"/>
      <c r="AO20" s="246"/>
      <c r="AP20" s="246"/>
      <c r="AQ20" s="246"/>
      <c r="AR20" s="246"/>
      <c r="AS20" s="303"/>
      <c r="AT20" s="305"/>
      <c r="AU20" s="246"/>
      <c r="AV20" s="246"/>
      <c r="AW20" s="246"/>
      <c r="AX20" s="303"/>
      <c r="AY20" s="305"/>
      <c r="AZ20" s="246"/>
      <c r="BA20" s="246"/>
      <c r="BB20" s="246"/>
      <c r="BC20" s="303"/>
      <c r="BD20" s="305"/>
      <c r="BE20" s="246"/>
      <c r="BF20" s="246"/>
      <c r="BG20" s="246"/>
      <c r="BH20" s="246"/>
      <c r="BI20" s="246"/>
      <c r="BJ20" s="303"/>
      <c r="BK20" s="305"/>
      <c r="BL20" s="246"/>
      <c r="BM20" s="246"/>
      <c r="BN20" s="246"/>
      <c r="BO20" s="246"/>
      <c r="BP20" s="246"/>
      <c r="BQ20" s="246"/>
      <c r="BR20" s="303"/>
      <c r="BS20" s="305"/>
      <c r="BT20" s="246"/>
      <c r="BU20" s="246"/>
      <c r="BV20" s="246"/>
      <c r="BW20" s="246"/>
      <c r="BX20" s="303"/>
      <c r="BY20" s="305"/>
      <c r="BZ20" s="246"/>
      <c r="CA20" s="246"/>
      <c r="CB20" s="246"/>
      <c r="CC20" s="303"/>
      <c r="CD20" s="305"/>
      <c r="CE20" s="246"/>
      <c r="CF20" s="246"/>
      <c r="CG20" s="246"/>
      <c r="CH20" s="246"/>
      <c r="CI20" s="303"/>
      <c r="CJ20" s="305"/>
      <c r="CK20" s="246"/>
      <c r="CL20" s="246"/>
      <c r="CM20" s="246"/>
      <c r="CN20" s="246"/>
      <c r="CO20" s="303"/>
      <c r="CP20" s="305"/>
      <c r="CQ20" s="246"/>
      <c r="CR20" s="246"/>
      <c r="CS20" s="246"/>
      <c r="CT20" s="246"/>
      <c r="CU20" s="246"/>
      <c r="CV20" s="246"/>
      <c r="CW20" s="303"/>
      <c r="CX20" s="305"/>
      <c r="CY20" s="246"/>
      <c r="CZ20" s="246"/>
      <c r="DA20" s="246"/>
      <c r="DB20" s="246"/>
      <c r="DC20" s="246"/>
      <c r="DD20" s="246"/>
      <c r="DE20" s="303"/>
      <c r="DF20" s="305" t="s">
        <v>507</v>
      </c>
      <c r="DG20" s="246"/>
      <c r="DH20" s="246"/>
      <c r="DI20" s="246"/>
      <c r="DJ20" s="246"/>
      <c r="DK20" s="246"/>
      <c r="DL20" s="246"/>
      <c r="DM20" s="303"/>
      <c r="DN20" s="495" t="s">
        <v>525</v>
      </c>
      <c r="DO20" s="258"/>
      <c r="DP20" s="258"/>
      <c r="DQ20" s="258"/>
      <c r="DR20" s="258"/>
      <c r="DS20" s="258"/>
      <c r="DT20" s="258"/>
      <c r="DU20" s="496"/>
      <c r="DV20" s="495" t="s">
        <v>527</v>
      </c>
      <c r="DW20" s="258"/>
      <c r="DX20" s="258"/>
      <c r="DY20" s="258"/>
      <c r="DZ20" s="258"/>
      <c r="EA20" s="258"/>
      <c r="EB20" s="258"/>
      <c r="EC20" s="496"/>
      <c r="ED20" s="246"/>
      <c r="EE20" s="246"/>
      <c r="EF20" s="246"/>
      <c r="EG20" s="246"/>
      <c r="EH20" s="246"/>
      <c r="EI20" s="246"/>
      <c r="EJ20" s="246"/>
      <c r="EK20" s="246"/>
    </row>
    <row r="21" spans="1:141" s="25" customFormat="1" ht="13.5" thickBot="1" x14ac:dyDescent="0.25">
      <c r="A21" s="298">
        <v>1</v>
      </c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88">
        <v>2</v>
      </c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>
        <v>3</v>
      </c>
      <c r="AM21" s="288"/>
      <c r="AN21" s="288"/>
      <c r="AO21" s="288"/>
      <c r="AP21" s="288"/>
      <c r="AQ21" s="288"/>
      <c r="AR21" s="288"/>
      <c r="AS21" s="288"/>
      <c r="AT21" s="288">
        <v>4</v>
      </c>
      <c r="AU21" s="288"/>
      <c r="AV21" s="288"/>
      <c r="AW21" s="288"/>
      <c r="AX21" s="288"/>
      <c r="AY21" s="288">
        <v>5</v>
      </c>
      <c r="AZ21" s="288"/>
      <c r="BA21" s="288"/>
      <c r="BB21" s="288"/>
      <c r="BC21" s="288"/>
      <c r="BD21" s="288">
        <v>6</v>
      </c>
      <c r="BE21" s="288"/>
      <c r="BF21" s="288"/>
      <c r="BG21" s="288"/>
      <c r="BH21" s="288"/>
      <c r="BI21" s="288"/>
      <c r="BJ21" s="288"/>
      <c r="BK21" s="288">
        <v>7</v>
      </c>
      <c r="BL21" s="288"/>
      <c r="BM21" s="288"/>
      <c r="BN21" s="288"/>
      <c r="BO21" s="288"/>
      <c r="BP21" s="288"/>
      <c r="BQ21" s="288"/>
      <c r="BR21" s="288"/>
      <c r="BS21" s="288">
        <v>8</v>
      </c>
      <c r="BT21" s="288"/>
      <c r="BU21" s="288"/>
      <c r="BV21" s="288"/>
      <c r="BW21" s="288"/>
      <c r="BX21" s="288"/>
      <c r="BY21" s="288">
        <v>9</v>
      </c>
      <c r="BZ21" s="288"/>
      <c r="CA21" s="288"/>
      <c r="CB21" s="288"/>
      <c r="CC21" s="288"/>
      <c r="CD21" s="288">
        <v>10</v>
      </c>
      <c r="CE21" s="288"/>
      <c r="CF21" s="288"/>
      <c r="CG21" s="288"/>
      <c r="CH21" s="288"/>
      <c r="CI21" s="288"/>
      <c r="CJ21" s="288">
        <v>11</v>
      </c>
      <c r="CK21" s="288"/>
      <c r="CL21" s="288"/>
      <c r="CM21" s="288"/>
      <c r="CN21" s="288"/>
      <c r="CO21" s="288"/>
      <c r="CP21" s="288">
        <v>12</v>
      </c>
      <c r="CQ21" s="288"/>
      <c r="CR21" s="288"/>
      <c r="CS21" s="288"/>
      <c r="CT21" s="288"/>
      <c r="CU21" s="288"/>
      <c r="CV21" s="288"/>
      <c r="CW21" s="288"/>
      <c r="CX21" s="288">
        <v>13</v>
      </c>
      <c r="CY21" s="288"/>
      <c r="CZ21" s="288"/>
      <c r="DA21" s="288"/>
      <c r="DB21" s="288"/>
      <c r="DC21" s="288"/>
      <c r="DD21" s="288"/>
      <c r="DE21" s="288"/>
      <c r="DF21" s="288">
        <v>14</v>
      </c>
      <c r="DG21" s="288"/>
      <c r="DH21" s="288"/>
      <c r="DI21" s="288"/>
      <c r="DJ21" s="288"/>
      <c r="DK21" s="288"/>
      <c r="DL21" s="288"/>
      <c r="DM21" s="288"/>
      <c r="DN21" s="288">
        <v>15</v>
      </c>
      <c r="DO21" s="288"/>
      <c r="DP21" s="288"/>
      <c r="DQ21" s="288"/>
      <c r="DR21" s="288"/>
      <c r="DS21" s="288"/>
      <c r="DT21" s="288"/>
      <c r="DU21" s="288"/>
      <c r="DV21" s="288">
        <v>16</v>
      </c>
      <c r="DW21" s="288"/>
      <c r="DX21" s="288"/>
      <c r="DY21" s="288"/>
      <c r="DZ21" s="288"/>
      <c r="EA21" s="288"/>
      <c r="EB21" s="288"/>
      <c r="EC21" s="288"/>
      <c r="ED21" s="288">
        <v>17</v>
      </c>
      <c r="EE21" s="288"/>
      <c r="EF21" s="288"/>
      <c r="EG21" s="288"/>
      <c r="EH21" s="288"/>
      <c r="EI21" s="288"/>
      <c r="EJ21" s="288"/>
      <c r="EK21" s="289"/>
    </row>
    <row r="22" spans="1:141" s="25" customFormat="1" ht="15" customHeight="1" x14ac:dyDescent="0.2">
      <c r="A22" s="268" t="s">
        <v>405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4" t="s">
        <v>39</v>
      </c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449" t="s">
        <v>39</v>
      </c>
      <c r="AM22" s="449"/>
      <c r="AN22" s="449"/>
      <c r="AO22" s="449"/>
      <c r="AP22" s="449"/>
      <c r="AQ22" s="449"/>
      <c r="AR22" s="449"/>
      <c r="AS22" s="449"/>
      <c r="AT22" s="264" t="s">
        <v>39</v>
      </c>
      <c r="AU22" s="264"/>
      <c r="AV22" s="264"/>
      <c r="AW22" s="264"/>
      <c r="AX22" s="593"/>
      <c r="AY22" s="290" t="s">
        <v>40</v>
      </c>
      <c r="AZ22" s="291"/>
      <c r="BA22" s="291"/>
      <c r="BB22" s="291"/>
      <c r="BC22" s="291"/>
      <c r="BD22" s="409"/>
      <c r="BE22" s="409"/>
      <c r="BF22" s="409"/>
      <c r="BG22" s="409"/>
      <c r="BH22" s="409"/>
      <c r="BI22" s="409"/>
      <c r="BJ22" s="409"/>
      <c r="BK22" s="407"/>
      <c r="BL22" s="407"/>
      <c r="BM22" s="407"/>
      <c r="BN22" s="407"/>
      <c r="BO22" s="407"/>
      <c r="BP22" s="407"/>
      <c r="BQ22" s="407"/>
      <c r="BR22" s="407"/>
      <c r="BS22" s="408"/>
      <c r="BT22" s="408"/>
      <c r="BU22" s="408"/>
      <c r="BV22" s="408"/>
      <c r="BW22" s="408"/>
      <c r="BX22" s="408"/>
      <c r="BY22" s="408"/>
      <c r="BZ22" s="408"/>
      <c r="CA22" s="408"/>
      <c r="CB22" s="408"/>
      <c r="CC22" s="408"/>
      <c r="CD22" s="407"/>
      <c r="CE22" s="407"/>
      <c r="CF22" s="407"/>
      <c r="CG22" s="407"/>
      <c r="CH22" s="407"/>
      <c r="CI22" s="407"/>
      <c r="CJ22" s="407"/>
      <c r="CK22" s="407"/>
      <c r="CL22" s="407"/>
      <c r="CM22" s="407"/>
      <c r="CN22" s="407"/>
      <c r="CO22" s="407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10"/>
    </row>
    <row r="23" spans="1:141" s="25" customFormat="1" ht="12.75" x14ac:dyDescent="0.2">
      <c r="A23" s="269" t="s">
        <v>133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12"/>
      <c r="AM23" s="412"/>
      <c r="AN23" s="412"/>
      <c r="AO23" s="412"/>
      <c r="AP23" s="412"/>
      <c r="AQ23" s="412"/>
      <c r="AR23" s="412"/>
      <c r="AS23" s="412"/>
      <c r="AT23" s="405"/>
      <c r="AU23" s="405"/>
      <c r="AV23" s="405"/>
      <c r="AW23" s="405"/>
      <c r="AX23" s="406"/>
      <c r="AY23" s="263" t="s">
        <v>413</v>
      </c>
      <c r="AZ23" s="264"/>
      <c r="BA23" s="264"/>
      <c r="BB23" s="264"/>
      <c r="BC23" s="264"/>
      <c r="BD23" s="438"/>
      <c r="BE23" s="438"/>
      <c r="BF23" s="438"/>
      <c r="BG23" s="438"/>
      <c r="BH23" s="438"/>
      <c r="BI23" s="438"/>
      <c r="BJ23" s="438"/>
      <c r="BK23" s="412"/>
      <c r="BL23" s="412"/>
      <c r="BM23" s="412"/>
      <c r="BN23" s="412"/>
      <c r="BO23" s="412"/>
      <c r="BP23" s="412"/>
      <c r="BQ23" s="412"/>
      <c r="BR23" s="412"/>
      <c r="BS23" s="405"/>
      <c r="BT23" s="405"/>
      <c r="BU23" s="405"/>
      <c r="BV23" s="405"/>
      <c r="BW23" s="405"/>
      <c r="BX23" s="405"/>
      <c r="BY23" s="405"/>
      <c r="BZ23" s="405"/>
      <c r="CA23" s="405"/>
      <c r="CB23" s="405"/>
      <c r="CC23" s="405"/>
      <c r="CD23" s="412"/>
      <c r="CE23" s="412"/>
      <c r="CF23" s="412"/>
      <c r="CG23" s="412"/>
      <c r="CH23" s="412"/>
      <c r="CI23" s="412"/>
      <c r="CJ23" s="412"/>
      <c r="CK23" s="412"/>
      <c r="CL23" s="412"/>
      <c r="CM23" s="412"/>
      <c r="CN23" s="412"/>
      <c r="CO23" s="412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80"/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12"/>
      <c r="AM24" s="412"/>
      <c r="AN24" s="412"/>
      <c r="AO24" s="412"/>
      <c r="AP24" s="412"/>
      <c r="AQ24" s="412"/>
      <c r="AR24" s="412"/>
      <c r="AS24" s="412"/>
      <c r="AT24" s="405"/>
      <c r="AU24" s="405"/>
      <c r="AV24" s="405"/>
      <c r="AW24" s="405"/>
      <c r="AX24" s="406"/>
      <c r="AY24" s="263"/>
      <c r="AZ24" s="264"/>
      <c r="BA24" s="264"/>
      <c r="BB24" s="264"/>
      <c r="BC24" s="264"/>
      <c r="BD24" s="438"/>
      <c r="BE24" s="438"/>
      <c r="BF24" s="438"/>
      <c r="BG24" s="438"/>
      <c r="BH24" s="438"/>
      <c r="BI24" s="438"/>
      <c r="BJ24" s="438"/>
      <c r="BK24" s="412"/>
      <c r="BL24" s="412"/>
      <c r="BM24" s="412"/>
      <c r="BN24" s="412"/>
      <c r="BO24" s="412"/>
      <c r="BP24" s="412"/>
      <c r="BQ24" s="412"/>
      <c r="BR24" s="412"/>
      <c r="BS24" s="405"/>
      <c r="BT24" s="405"/>
      <c r="BU24" s="405"/>
      <c r="BV24" s="405"/>
      <c r="BW24" s="405"/>
      <c r="BX24" s="405"/>
      <c r="BY24" s="405"/>
      <c r="BZ24" s="405"/>
      <c r="CA24" s="405"/>
      <c r="CB24" s="405"/>
      <c r="CC24" s="405"/>
      <c r="CD24" s="412"/>
      <c r="CE24" s="412"/>
      <c r="CF24" s="412"/>
      <c r="CG24" s="412"/>
      <c r="CH24" s="412"/>
      <c r="CI24" s="412"/>
      <c r="CJ24" s="412"/>
      <c r="CK24" s="412"/>
      <c r="CL24" s="412"/>
      <c r="CM24" s="412"/>
      <c r="CN24" s="412"/>
      <c r="CO24" s="412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5" customHeight="1" x14ac:dyDescent="0.2">
      <c r="A25" s="268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12"/>
      <c r="AM25" s="412"/>
      <c r="AN25" s="412"/>
      <c r="AO25" s="412"/>
      <c r="AP25" s="412"/>
      <c r="AQ25" s="412"/>
      <c r="AR25" s="412"/>
      <c r="AS25" s="412"/>
      <c r="AT25" s="405"/>
      <c r="AU25" s="405"/>
      <c r="AV25" s="405"/>
      <c r="AW25" s="405"/>
      <c r="AX25" s="406"/>
      <c r="AY25" s="263"/>
      <c r="AZ25" s="264"/>
      <c r="BA25" s="264"/>
      <c r="BB25" s="264"/>
      <c r="BC25" s="264"/>
      <c r="BD25" s="438"/>
      <c r="BE25" s="438"/>
      <c r="BF25" s="438"/>
      <c r="BG25" s="438"/>
      <c r="BH25" s="438"/>
      <c r="BI25" s="438"/>
      <c r="BJ25" s="438"/>
      <c r="BK25" s="412"/>
      <c r="BL25" s="412"/>
      <c r="BM25" s="412"/>
      <c r="BN25" s="412"/>
      <c r="BO25" s="412"/>
      <c r="BP25" s="412"/>
      <c r="BQ25" s="412"/>
      <c r="BR25" s="412"/>
      <c r="BS25" s="405"/>
      <c r="BT25" s="405"/>
      <c r="BU25" s="405"/>
      <c r="BV25" s="405"/>
      <c r="BW25" s="405"/>
      <c r="BX25" s="405"/>
      <c r="BY25" s="405"/>
      <c r="BZ25" s="405"/>
      <c r="CA25" s="405"/>
      <c r="CB25" s="405"/>
      <c r="CC25" s="405"/>
      <c r="CD25" s="412"/>
      <c r="CE25" s="412"/>
      <c r="CF25" s="412"/>
      <c r="CG25" s="412"/>
      <c r="CH25" s="412"/>
      <c r="CI25" s="412"/>
      <c r="CJ25" s="412"/>
      <c r="CK25" s="412"/>
      <c r="CL25" s="412"/>
      <c r="CM25" s="412"/>
      <c r="CN25" s="412"/>
      <c r="CO25" s="412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5" customHeight="1" x14ac:dyDescent="0.2">
      <c r="A26" s="268" t="s">
        <v>406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4" t="s">
        <v>39</v>
      </c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449" t="s">
        <v>39</v>
      </c>
      <c r="AM26" s="449"/>
      <c r="AN26" s="449"/>
      <c r="AO26" s="449"/>
      <c r="AP26" s="449"/>
      <c r="AQ26" s="449"/>
      <c r="AR26" s="449"/>
      <c r="AS26" s="449"/>
      <c r="AT26" s="264" t="s">
        <v>39</v>
      </c>
      <c r="AU26" s="264"/>
      <c r="AV26" s="264"/>
      <c r="AW26" s="264"/>
      <c r="AX26" s="593"/>
      <c r="AY26" s="263" t="s">
        <v>41</v>
      </c>
      <c r="AZ26" s="264"/>
      <c r="BA26" s="264"/>
      <c r="BB26" s="264"/>
      <c r="BC26" s="264"/>
      <c r="BD26" s="455"/>
      <c r="BE26" s="456"/>
      <c r="BF26" s="456"/>
      <c r="BG26" s="456"/>
      <c r="BH26" s="456"/>
      <c r="BI26" s="456"/>
      <c r="BJ26" s="456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2"/>
      <c r="BX26" s="666"/>
      <c r="BY26" s="405"/>
      <c r="BZ26" s="405"/>
      <c r="CA26" s="405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93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438"/>
      <c r="DV26" s="494"/>
      <c r="DW26" s="585"/>
      <c r="DX26" s="585"/>
      <c r="DY26" s="585"/>
      <c r="DZ26" s="585"/>
      <c r="EA26" s="585"/>
      <c r="EB26" s="585"/>
      <c r="EC26" s="586"/>
      <c r="ED26" s="438"/>
      <c r="EE26" s="438"/>
      <c r="EF26" s="438"/>
      <c r="EG26" s="438"/>
      <c r="EH26" s="438"/>
      <c r="EI26" s="438"/>
      <c r="EJ26" s="438"/>
      <c r="EK26" s="439"/>
    </row>
    <row r="27" spans="1:141" s="25" customFormat="1" ht="12.75" x14ac:dyDescent="0.2">
      <c r="A27" s="269" t="s">
        <v>133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670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660"/>
      <c r="AM27" s="262"/>
      <c r="AN27" s="262"/>
      <c r="AO27" s="262"/>
      <c r="AP27" s="456"/>
      <c r="AQ27" s="456"/>
      <c r="AR27" s="456"/>
      <c r="AS27" s="456"/>
      <c r="AT27" s="661"/>
      <c r="AU27" s="661"/>
      <c r="AV27" s="662"/>
      <c r="AW27" s="662"/>
      <c r="AX27" s="663"/>
      <c r="AY27" s="263" t="s">
        <v>414</v>
      </c>
      <c r="AZ27" s="264"/>
      <c r="BA27" s="264"/>
      <c r="BB27" s="264"/>
      <c r="BC27" s="264"/>
      <c r="BD27" s="654"/>
      <c r="BE27" s="655"/>
      <c r="BF27" s="655"/>
      <c r="BG27" s="655"/>
      <c r="BH27" s="655"/>
      <c r="BI27" s="655"/>
      <c r="BJ27" s="655"/>
      <c r="BK27" s="655"/>
      <c r="BL27" s="655"/>
      <c r="BM27" s="655"/>
      <c r="BN27" s="655"/>
      <c r="BO27" s="655"/>
      <c r="BP27" s="655"/>
      <c r="BQ27" s="655"/>
      <c r="BR27" s="667"/>
      <c r="BS27" s="655"/>
      <c r="BT27" s="655"/>
      <c r="BU27" s="655"/>
      <c r="BV27" s="655"/>
      <c r="BW27" s="668"/>
      <c r="BX27" s="669"/>
      <c r="BY27" s="405"/>
      <c r="BZ27" s="405"/>
      <c r="CA27" s="405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438"/>
      <c r="DS27" s="438"/>
      <c r="DT27" s="438"/>
      <c r="DU27" s="438"/>
      <c r="DV27" s="654"/>
      <c r="DW27" s="655"/>
      <c r="DX27" s="655"/>
      <c r="DY27" s="655"/>
      <c r="DZ27" s="655"/>
      <c r="EA27" s="655"/>
      <c r="EB27" s="655"/>
      <c r="EC27" s="656"/>
      <c r="ED27" s="438"/>
      <c r="EE27" s="438"/>
      <c r="EF27" s="438"/>
      <c r="EG27" s="438"/>
      <c r="EH27" s="438"/>
      <c r="EI27" s="438"/>
      <c r="EJ27" s="438"/>
      <c r="EK27" s="439"/>
    </row>
    <row r="28" spans="1:141" s="25" customFormat="1" ht="19.5" customHeight="1" x14ac:dyDescent="0.2">
      <c r="A28" s="280"/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  <c r="T28" s="280"/>
      <c r="U28" s="280"/>
      <c r="V28" s="280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84"/>
      <c r="AM28" s="280"/>
      <c r="AN28" s="280"/>
      <c r="AO28" s="280"/>
      <c r="AP28" s="258"/>
      <c r="AQ28" s="258"/>
      <c r="AR28" s="258"/>
      <c r="AS28" s="258"/>
      <c r="AT28" s="664"/>
      <c r="AU28" s="664"/>
      <c r="AV28" s="658"/>
      <c r="AW28" s="658"/>
      <c r="AX28" s="665"/>
      <c r="AY28" s="263"/>
      <c r="AZ28" s="264"/>
      <c r="BA28" s="264"/>
      <c r="BB28" s="264"/>
      <c r="BC28" s="264"/>
      <c r="BD28" s="657"/>
      <c r="BE28" s="658"/>
      <c r="BF28" s="658"/>
      <c r="BG28" s="658"/>
      <c r="BH28" s="658"/>
      <c r="BI28" s="658"/>
      <c r="BJ28" s="658"/>
      <c r="BK28" s="658"/>
      <c r="BL28" s="658"/>
      <c r="BM28" s="658"/>
      <c r="BN28" s="658"/>
      <c r="BO28" s="658"/>
      <c r="BP28" s="658"/>
      <c r="BQ28" s="658"/>
      <c r="BR28" s="658"/>
      <c r="BS28" s="658"/>
      <c r="BT28" s="658"/>
      <c r="BU28" s="658"/>
      <c r="BV28" s="658"/>
      <c r="BW28" s="658"/>
      <c r="BX28" s="659"/>
      <c r="BY28" s="405"/>
      <c r="BZ28" s="405"/>
      <c r="CA28" s="405"/>
      <c r="CB28" s="405"/>
      <c r="CC28" s="405"/>
      <c r="CD28" s="412"/>
      <c r="CE28" s="412"/>
      <c r="CF28" s="412"/>
      <c r="CG28" s="412"/>
      <c r="CH28" s="412"/>
      <c r="CI28" s="412"/>
      <c r="CJ28" s="412"/>
      <c r="CK28" s="412"/>
      <c r="CL28" s="412"/>
      <c r="CM28" s="412"/>
      <c r="CN28" s="412"/>
      <c r="CO28" s="412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657"/>
      <c r="DW28" s="658"/>
      <c r="DX28" s="658"/>
      <c r="DY28" s="658"/>
      <c r="DZ28" s="658"/>
      <c r="EA28" s="658"/>
      <c r="EB28" s="658"/>
      <c r="EC28" s="659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5" customHeight="1" x14ac:dyDescent="0.2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12"/>
      <c r="AM29" s="412"/>
      <c r="AN29" s="412"/>
      <c r="AO29" s="412"/>
      <c r="AP29" s="412"/>
      <c r="AQ29" s="412"/>
      <c r="AR29" s="412"/>
      <c r="AS29" s="412"/>
      <c r="AT29" s="405"/>
      <c r="AU29" s="405"/>
      <c r="AV29" s="405"/>
      <c r="AW29" s="405"/>
      <c r="AX29" s="406"/>
      <c r="AY29" s="263"/>
      <c r="AZ29" s="264"/>
      <c r="BA29" s="264"/>
      <c r="BB29" s="264"/>
      <c r="BC29" s="264"/>
      <c r="BD29" s="438"/>
      <c r="BE29" s="438"/>
      <c r="BF29" s="438"/>
      <c r="BG29" s="438"/>
      <c r="BH29" s="438"/>
      <c r="BI29" s="438"/>
      <c r="BJ29" s="438"/>
      <c r="BK29" s="412"/>
      <c r="BL29" s="412"/>
      <c r="BM29" s="412"/>
      <c r="BN29" s="412"/>
      <c r="BO29" s="412"/>
      <c r="BP29" s="412"/>
      <c r="BQ29" s="412"/>
      <c r="BR29" s="412"/>
      <c r="BS29" s="405"/>
      <c r="BT29" s="405"/>
      <c r="BU29" s="405"/>
      <c r="BV29" s="405"/>
      <c r="BW29" s="405"/>
      <c r="BX29" s="405"/>
      <c r="BY29" s="405"/>
      <c r="BZ29" s="405"/>
      <c r="CA29" s="405"/>
      <c r="CB29" s="405"/>
      <c r="CC29" s="405"/>
      <c r="CD29" s="412"/>
      <c r="CE29" s="412"/>
      <c r="CF29" s="412"/>
      <c r="CG29" s="412"/>
      <c r="CH29" s="412"/>
      <c r="CI29" s="412"/>
      <c r="CJ29" s="412"/>
      <c r="CK29" s="412"/>
      <c r="CL29" s="412"/>
      <c r="CM29" s="412"/>
      <c r="CN29" s="412"/>
      <c r="CO29" s="412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262" t="s">
        <v>407</v>
      </c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4" t="s">
        <v>39</v>
      </c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449" t="s">
        <v>39</v>
      </c>
      <c r="AM30" s="449"/>
      <c r="AN30" s="449"/>
      <c r="AO30" s="449"/>
      <c r="AP30" s="449"/>
      <c r="AQ30" s="449"/>
      <c r="AR30" s="449"/>
      <c r="AS30" s="449"/>
      <c r="AT30" s="264" t="s">
        <v>39</v>
      </c>
      <c r="AU30" s="264"/>
      <c r="AV30" s="264"/>
      <c r="AW30" s="264"/>
      <c r="AX30" s="593"/>
      <c r="AY30" s="263" t="s">
        <v>168</v>
      </c>
      <c r="AZ30" s="264"/>
      <c r="BA30" s="264"/>
      <c r="BB30" s="264"/>
      <c r="BC30" s="264"/>
      <c r="BD30" s="438"/>
      <c r="BE30" s="438"/>
      <c r="BF30" s="438"/>
      <c r="BG30" s="438"/>
      <c r="BH30" s="438"/>
      <c r="BI30" s="438"/>
      <c r="BJ30" s="438"/>
      <c r="BK30" s="412"/>
      <c r="BL30" s="412"/>
      <c r="BM30" s="412"/>
      <c r="BN30" s="412"/>
      <c r="BO30" s="412"/>
      <c r="BP30" s="412"/>
      <c r="BQ30" s="412"/>
      <c r="BR30" s="412"/>
      <c r="BS30" s="405"/>
      <c r="BT30" s="405"/>
      <c r="BU30" s="405"/>
      <c r="BV30" s="405"/>
      <c r="BW30" s="405"/>
      <c r="BX30" s="405"/>
      <c r="BY30" s="405"/>
      <c r="BZ30" s="405"/>
      <c r="CA30" s="405"/>
      <c r="CB30" s="405"/>
      <c r="CC30" s="405"/>
      <c r="CD30" s="412"/>
      <c r="CE30" s="412"/>
      <c r="CF30" s="412"/>
      <c r="CG30" s="412"/>
      <c r="CH30" s="412"/>
      <c r="CI30" s="412"/>
      <c r="CJ30" s="412"/>
      <c r="CK30" s="412"/>
      <c r="CL30" s="412"/>
      <c r="CM30" s="412"/>
      <c r="CN30" s="412"/>
      <c r="CO30" s="412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280" t="s">
        <v>408</v>
      </c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449"/>
      <c r="AM31" s="449"/>
      <c r="AN31" s="449"/>
      <c r="AO31" s="449"/>
      <c r="AP31" s="449"/>
      <c r="AQ31" s="449"/>
      <c r="AR31" s="449"/>
      <c r="AS31" s="449"/>
      <c r="AT31" s="264"/>
      <c r="AU31" s="264"/>
      <c r="AV31" s="264"/>
      <c r="AW31" s="264"/>
      <c r="AX31" s="593"/>
      <c r="AY31" s="263"/>
      <c r="AZ31" s="264"/>
      <c r="BA31" s="264"/>
      <c r="BB31" s="264"/>
      <c r="BC31" s="264"/>
      <c r="BD31" s="438"/>
      <c r="BE31" s="438"/>
      <c r="BF31" s="438"/>
      <c r="BG31" s="438"/>
      <c r="BH31" s="438"/>
      <c r="BI31" s="438"/>
      <c r="BJ31" s="438"/>
      <c r="BK31" s="412"/>
      <c r="BL31" s="412"/>
      <c r="BM31" s="412"/>
      <c r="BN31" s="412"/>
      <c r="BO31" s="412"/>
      <c r="BP31" s="412"/>
      <c r="BQ31" s="412"/>
      <c r="BR31" s="412"/>
      <c r="BS31" s="405"/>
      <c r="BT31" s="405"/>
      <c r="BU31" s="405"/>
      <c r="BV31" s="405"/>
      <c r="BW31" s="405"/>
      <c r="BX31" s="405"/>
      <c r="BY31" s="405"/>
      <c r="BZ31" s="405"/>
      <c r="CA31" s="405"/>
      <c r="CB31" s="405"/>
      <c r="CC31" s="405"/>
      <c r="CD31" s="412"/>
      <c r="CE31" s="412"/>
      <c r="CF31" s="412"/>
      <c r="CG31" s="412"/>
      <c r="CH31" s="412"/>
      <c r="CI31" s="412"/>
      <c r="CJ31" s="412"/>
      <c r="CK31" s="412"/>
      <c r="CL31" s="412"/>
      <c r="CM31" s="412"/>
      <c r="CN31" s="412"/>
      <c r="CO31" s="412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69" t="s">
        <v>133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12"/>
      <c r="AM32" s="412"/>
      <c r="AN32" s="412"/>
      <c r="AO32" s="412"/>
      <c r="AP32" s="412"/>
      <c r="AQ32" s="412"/>
      <c r="AR32" s="412"/>
      <c r="AS32" s="412"/>
      <c r="AT32" s="405"/>
      <c r="AU32" s="405"/>
      <c r="AV32" s="405"/>
      <c r="AW32" s="405"/>
      <c r="AX32" s="406"/>
      <c r="AY32" s="263" t="s">
        <v>415</v>
      </c>
      <c r="AZ32" s="264"/>
      <c r="BA32" s="264"/>
      <c r="BB32" s="264"/>
      <c r="BC32" s="264"/>
      <c r="BD32" s="438"/>
      <c r="BE32" s="438"/>
      <c r="BF32" s="438"/>
      <c r="BG32" s="438"/>
      <c r="BH32" s="438"/>
      <c r="BI32" s="438"/>
      <c r="BJ32" s="438"/>
      <c r="BK32" s="412"/>
      <c r="BL32" s="412"/>
      <c r="BM32" s="412"/>
      <c r="BN32" s="412"/>
      <c r="BO32" s="412"/>
      <c r="BP32" s="412"/>
      <c r="BQ32" s="412"/>
      <c r="BR32" s="412"/>
      <c r="BS32" s="405"/>
      <c r="BT32" s="405"/>
      <c r="BU32" s="405"/>
      <c r="BV32" s="405"/>
      <c r="BW32" s="405"/>
      <c r="BX32" s="405"/>
      <c r="BY32" s="405"/>
      <c r="BZ32" s="405"/>
      <c r="CA32" s="405"/>
      <c r="CB32" s="405"/>
      <c r="CC32" s="405"/>
      <c r="CD32" s="412"/>
      <c r="CE32" s="412"/>
      <c r="CF32" s="412"/>
      <c r="CG32" s="412"/>
      <c r="CH32" s="412"/>
      <c r="CI32" s="412"/>
      <c r="CJ32" s="412"/>
      <c r="CK32" s="412"/>
      <c r="CL32" s="412"/>
      <c r="CM32" s="412"/>
      <c r="CN32" s="412"/>
      <c r="CO32" s="412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80"/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12"/>
      <c r="AM33" s="412"/>
      <c r="AN33" s="412"/>
      <c r="AO33" s="412"/>
      <c r="AP33" s="412"/>
      <c r="AQ33" s="412"/>
      <c r="AR33" s="412"/>
      <c r="AS33" s="412"/>
      <c r="AT33" s="405"/>
      <c r="AU33" s="405"/>
      <c r="AV33" s="405"/>
      <c r="AW33" s="405"/>
      <c r="AX33" s="406"/>
      <c r="AY33" s="263"/>
      <c r="AZ33" s="264"/>
      <c r="BA33" s="264"/>
      <c r="BB33" s="264"/>
      <c r="BC33" s="264"/>
      <c r="BD33" s="438"/>
      <c r="BE33" s="438"/>
      <c r="BF33" s="438"/>
      <c r="BG33" s="438"/>
      <c r="BH33" s="438"/>
      <c r="BI33" s="438"/>
      <c r="BJ33" s="438"/>
      <c r="BK33" s="412"/>
      <c r="BL33" s="412"/>
      <c r="BM33" s="412"/>
      <c r="BN33" s="412"/>
      <c r="BO33" s="412"/>
      <c r="BP33" s="412"/>
      <c r="BQ33" s="412"/>
      <c r="BR33" s="412"/>
      <c r="BS33" s="405"/>
      <c r="BT33" s="405"/>
      <c r="BU33" s="405"/>
      <c r="BV33" s="405"/>
      <c r="BW33" s="405"/>
      <c r="BX33" s="405"/>
      <c r="BY33" s="405"/>
      <c r="BZ33" s="405"/>
      <c r="CA33" s="405"/>
      <c r="CB33" s="405"/>
      <c r="CC33" s="405"/>
      <c r="CD33" s="412"/>
      <c r="CE33" s="412"/>
      <c r="CF33" s="412"/>
      <c r="CG33" s="412"/>
      <c r="CH33" s="412"/>
      <c r="CI33" s="412"/>
      <c r="CJ33" s="412"/>
      <c r="CK33" s="412"/>
      <c r="CL33" s="412"/>
      <c r="CM33" s="412"/>
      <c r="CN33" s="412"/>
      <c r="CO33" s="412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5" customHeight="1" x14ac:dyDescent="0.2">
      <c r="A34" s="268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12"/>
      <c r="AM34" s="412"/>
      <c r="AN34" s="412"/>
      <c r="AO34" s="412"/>
      <c r="AP34" s="412"/>
      <c r="AQ34" s="412"/>
      <c r="AR34" s="412"/>
      <c r="AS34" s="412"/>
      <c r="AT34" s="405"/>
      <c r="AU34" s="405"/>
      <c r="AV34" s="405"/>
      <c r="AW34" s="405"/>
      <c r="AX34" s="406"/>
      <c r="AY34" s="263"/>
      <c r="AZ34" s="264"/>
      <c r="BA34" s="264"/>
      <c r="BB34" s="264"/>
      <c r="BC34" s="264"/>
      <c r="BD34" s="438"/>
      <c r="BE34" s="438"/>
      <c r="BF34" s="438"/>
      <c r="BG34" s="438"/>
      <c r="BH34" s="438"/>
      <c r="BI34" s="438"/>
      <c r="BJ34" s="438"/>
      <c r="BK34" s="412"/>
      <c r="BL34" s="412"/>
      <c r="BM34" s="412"/>
      <c r="BN34" s="412"/>
      <c r="BO34" s="412"/>
      <c r="BP34" s="412"/>
      <c r="BQ34" s="412"/>
      <c r="BR34" s="412"/>
      <c r="BS34" s="405"/>
      <c r="BT34" s="405"/>
      <c r="BU34" s="405"/>
      <c r="BV34" s="405"/>
      <c r="BW34" s="405"/>
      <c r="BX34" s="405"/>
      <c r="BY34" s="405"/>
      <c r="BZ34" s="405"/>
      <c r="CA34" s="405"/>
      <c r="CB34" s="405"/>
      <c r="CC34" s="405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62" t="s">
        <v>528</v>
      </c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4" t="s">
        <v>39</v>
      </c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449" t="s">
        <v>39</v>
      </c>
      <c r="AM35" s="449"/>
      <c r="AN35" s="449"/>
      <c r="AO35" s="449"/>
      <c r="AP35" s="449"/>
      <c r="AQ35" s="449"/>
      <c r="AR35" s="449"/>
      <c r="AS35" s="449"/>
      <c r="AT35" s="264" t="s">
        <v>39</v>
      </c>
      <c r="AU35" s="264"/>
      <c r="AV35" s="264"/>
      <c r="AW35" s="264"/>
      <c r="AX35" s="593"/>
      <c r="AY35" s="263" t="s">
        <v>160</v>
      </c>
      <c r="AZ35" s="264"/>
      <c r="BA35" s="264"/>
      <c r="BB35" s="264"/>
      <c r="BC35" s="264"/>
      <c r="BD35" s="438"/>
      <c r="BE35" s="438"/>
      <c r="BF35" s="438"/>
      <c r="BG35" s="438"/>
      <c r="BH35" s="438"/>
      <c r="BI35" s="438"/>
      <c r="BJ35" s="438"/>
      <c r="BK35" s="412"/>
      <c r="BL35" s="412"/>
      <c r="BM35" s="412"/>
      <c r="BN35" s="412"/>
      <c r="BO35" s="412"/>
      <c r="BP35" s="412"/>
      <c r="BQ35" s="412"/>
      <c r="BR35" s="412"/>
      <c r="BS35" s="405"/>
      <c r="BT35" s="405"/>
      <c r="BU35" s="405"/>
      <c r="BV35" s="405"/>
      <c r="BW35" s="405"/>
      <c r="BX35" s="405"/>
      <c r="BY35" s="405"/>
      <c r="BZ35" s="405"/>
      <c r="CA35" s="405"/>
      <c r="CB35" s="405"/>
      <c r="CC35" s="405"/>
      <c r="CD35" s="412"/>
      <c r="CE35" s="412"/>
      <c r="CF35" s="412"/>
      <c r="CG35" s="412"/>
      <c r="CH35" s="412"/>
      <c r="CI35" s="412"/>
      <c r="CJ35" s="412"/>
      <c r="CK35" s="412"/>
      <c r="CL35" s="412"/>
      <c r="CM35" s="412"/>
      <c r="CN35" s="412"/>
      <c r="CO35" s="412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80" t="s">
        <v>28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449"/>
      <c r="AM36" s="449"/>
      <c r="AN36" s="449"/>
      <c r="AO36" s="449"/>
      <c r="AP36" s="449"/>
      <c r="AQ36" s="449"/>
      <c r="AR36" s="449"/>
      <c r="AS36" s="449"/>
      <c r="AT36" s="264"/>
      <c r="AU36" s="264"/>
      <c r="AV36" s="264"/>
      <c r="AW36" s="264"/>
      <c r="AX36" s="593"/>
      <c r="AY36" s="263"/>
      <c r="AZ36" s="264"/>
      <c r="BA36" s="264"/>
      <c r="BB36" s="264"/>
      <c r="BC36" s="264"/>
      <c r="BD36" s="438"/>
      <c r="BE36" s="438"/>
      <c r="BF36" s="438"/>
      <c r="BG36" s="438"/>
      <c r="BH36" s="438"/>
      <c r="BI36" s="438"/>
      <c r="BJ36" s="438"/>
      <c r="BK36" s="412"/>
      <c r="BL36" s="412"/>
      <c r="BM36" s="412"/>
      <c r="BN36" s="412"/>
      <c r="BO36" s="412"/>
      <c r="BP36" s="412"/>
      <c r="BQ36" s="412"/>
      <c r="BR36" s="412"/>
      <c r="BS36" s="405"/>
      <c r="BT36" s="405"/>
      <c r="BU36" s="405"/>
      <c r="BV36" s="405"/>
      <c r="BW36" s="405"/>
      <c r="BX36" s="405"/>
      <c r="BY36" s="405"/>
      <c r="BZ36" s="405"/>
      <c r="CA36" s="405"/>
      <c r="CB36" s="405"/>
      <c r="CC36" s="405"/>
      <c r="CD36" s="412"/>
      <c r="CE36" s="412"/>
      <c r="CF36" s="412"/>
      <c r="CG36" s="412"/>
      <c r="CH36" s="412"/>
      <c r="CI36" s="412"/>
      <c r="CJ36" s="412"/>
      <c r="CK36" s="412"/>
      <c r="CL36" s="412"/>
      <c r="CM36" s="412"/>
      <c r="CN36" s="412"/>
      <c r="CO36" s="412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269" t="s">
        <v>133</v>
      </c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12"/>
      <c r="AM37" s="412"/>
      <c r="AN37" s="412"/>
      <c r="AO37" s="412"/>
      <c r="AP37" s="412"/>
      <c r="AQ37" s="412"/>
      <c r="AR37" s="412"/>
      <c r="AS37" s="412"/>
      <c r="AT37" s="405"/>
      <c r="AU37" s="405"/>
      <c r="AV37" s="405"/>
      <c r="AW37" s="405"/>
      <c r="AX37" s="406"/>
      <c r="AY37" s="263" t="s">
        <v>416</v>
      </c>
      <c r="AZ37" s="264"/>
      <c r="BA37" s="264"/>
      <c r="BB37" s="264"/>
      <c r="BC37" s="264"/>
      <c r="BD37" s="438"/>
      <c r="BE37" s="438"/>
      <c r="BF37" s="438"/>
      <c r="BG37" s="438"/>
      <c r="BH37" s="438"/>
      <c r="BI37" s="438"/>
      <c r="BJ37" s="438"/>
      <c r="BK37" s="412"/>
      <c r="BL37" s="412"/>
      <c r="BM37" s="412"/>
      <c r="BN37" s="412"/>
      <c r="BO37" s="412"/>
      <c r="BP37" s="412"/>
      <c r="BQ37" s="412"/>
      <c r="BR37" s="412"/>
      <c r="BS37" s="405"/>
      <c r="BT37" s="405"/>
      <c r="BU37" s="405"/>
      <c r="BV37" s="405"/>
      <c r="BW37" s="405"/>
      <c r="BX37" s="405"/>
      <c r="BY37" s="405"/>
      <c r="BZ37" s="405"/>
      <c r="CA37" s="405"/>
      <c r="CB37" s="405"/>
      <c r="CC37" s="405"/>
      <c r="CD37" s="412"/>
      <c r="CE37" s="412"/>
      <c r="CF37" s="412"/>
      <c r="CG37" s="412"/>
      <c r="CH37" s="412"/>
      <c r="CI37" s="412"/>
      <c r="CJ37" s="412"/>
      <c r="CK37" s="412"/>
      <c r="CL37" s="412"/>
      <c r="CM37" s="412"/>
      <c r="CN37" s="412"/>
      <c r="CO37" s="412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28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12"/>
      <c r="AM38" s="412"/>
      <c r="AN38" s="412"/>
      <c r="AO38" s="412"/>
      <c r="AP38" s="412"/>
      <c r="AQ38" s="412"/>
      <c r="AR38" s="412"/>
      <c r="AS38" s="412"/>
      <c r="AT38" s="405"/>
      <c r="AU38" s="405"/>
      <c r="AV38" s="405"/>
      <c r="AW38" s="405"/>
      <c r="AX38" s="406"/>
      <c r="AY38" s="263"/>
      <c r="AZ38" s="264"/>
      <c r="BA38" s="264"/>
      <c r="BB38" s="264"/>
      <c r="BC38" s="264"/>
      <c r="BD38" s="438"/>
      <c r="BE38" s="438"/>
      <c r="BF38" s="438"/>
      <c r="BG38" s="438"/>
      <c r="BH38" s="438"/>
      <c r="BI38" s="438"/>
      <c r="BJ38" s="438"/>
      <c r="BK38" s="412"/>
      <c r="BL38" s="412"/>
      <c r="BM38" s="412"/>
      <c r="BN38" s="412"/>
      <c r="BO38" s="412"/>
      <c r="BP38" s="412"/>
      <c r="BQ38" s="412"/>
      <c r="BR38" s="412"/>
      <c r="BS38" s="405"/>
      <c r="BT38" s="405"/>
      <c r="BU38" s="405"/>
      <c r="BV38" s="405"/>
      <c r="BW38" s="405"/>
      <c r="BX38" s="405"/>
      <c r="BY38" s="405"/>
      <c r="BZ38" s="405"/>
      <c r="CA38" s="405"/>
      <c r="CB38" s="405"/>
      <c r="CC38" s="405"/>
      <c r="CD38" s="412"/>
      <c r="CE38" s="412"/>
      <c r="CF38" s="412"/>
      <c r="CG38" s="412"/>
      <c r="CH38" s="412"/>
      <c r="CI38" s="412"/>
      <c r="CJ38" s="412"/>
      <c r="CK38" s="412"/>
      <c r="CL38" s="412"/>
      <c r="CM38" s="412"/>
      <c r="CN38" s="412"/>
      <c r="CO38" s="412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5" customHeight="1" x14ac:dyDescent="0.2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12"/>
      <c r="AM39" s="412"/>
      <c r="AN39" s="412"/>
      <c r="AO39" s="412"/>
      <c r="AP39" s="412"/>
      <c r="AQ39" s="412"/>
      <c r="AR39" s="412"/>
      <c r="AS39" s="412"/>
      <c r="AT39" s="405"/>
      <c r="AU39" s="405"/>
      <c r="AV39" s="405"/>
      <c r="AW39" s="405"/>
      <c r="AX39" s="406"/>
      <c r="AY39" s="263"/>
      <c r="AZ39" s="264"/>
      <c r="BA39" s="264"/>
      <c r="BB39" s="264"/>
      <c r="BC39" s="264"/>
      <c r="BD39" s="438"/>
      <c r="BE39" s="438"/>
      <c r="BF39" s="438"/>
      <c r="BG39" s="438"/>
      <c r="BH39" s="438"/>
      <c r="BI39" s="438"/>
      <c r="BJ39" s="438"/>
      <c r="BK39" s="412"/>
      <c r="BL39" s="412"/>
      <c r="BM39" s="412"/>
      <c r="BN39" s="412"/>
      <c r="BO39" s="412"/>
      <c r="BP39" s="412"/>
      <c r="BQ39" s="412"/>
      <c r="BR39" s="412"/>
      <c r="BS39" s="405"/>
      <c r="BT39" s="405"/>
      <c r="BU39" s="405"/>
      <c r="BV39" s="405"/>
      <c r="BW39" s="405"/>
      <c r="BX39" s="405"/>
      <c r="BY39" s="405"/>
      <c r="BZ39" s="405"/>
      <c r="CA39" s="405"/>
      <c r="CB39" s="405"/>
      <c r="CC39" s="405"/>
      <c r="CD39" s="412"/>
      <c r="CE39" s="412"/>
      <c r="CF39" s="412"/>
      <c r="CG39" s="412"/>
      <c r="CH39" s="412"/>
      <c r="CI39" s="412"/>
      <c r="CJ39" s="412"/>
      <c r="CK39" s="412"/>
      <c r="CL39" s="412"/>
      <c r="CM39" s="412"/>
      <c r="CN39" s="412"/>
      <c r="CO39" s="412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62" t="s">
        <v>529</v>
      </c>
      <c r="B40" s="26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4" t="s">
        <v>39</v>
      </c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449" t="s">
        <v>39</v>
      </c>
      <c r="AM40" s="449"/>
      <c r="AN40" s="449"/>
      <c r="AO40" s="449"/>
      <c r="AP40" s="449"/>
      <c r="AQ40" s="449"/>
      <c r="AR40" s="449"/>
      <c r="AS40" s="449"/>
      <c r="AT40" s="264" t="s">
        <v>39</v>
      </c>
      <c r="AU40" s="264"/>
      <c r="AV40" s="264"/>
      <c r="AW40" s="264"/>
      <c r="AX40" s="593"/>
      <c r="AY40" s="263" t="s">
        <v>158</v>
      </c>
      <c r="AZ40" s="264"/>
      <c r="BA40" s="264"/>
      <c r="BB40" s="264"/>
      <c r="BC40" s="264"/>
      <c r="BD40" s="438"/>
      <c r="BE40" s="438"/>
      <c r="BF40" s="438"/>
      <c r="BG40" s="438"/>
      <c r="BH40" s="438"/>
      <c r="BI40" s="438"/>
      <c r="BJ40" s="438"/>
      <c r="BK40" s="412"/>
      <c r="BL40" s="412"/>
      <c r="BM40" s="412"/>
      <c r="BN40" s="412"/>
      <c r="BO40" s="412"/>
      <c r="BP40" s="412"/>
      <c r="BQ40" s="412"/>
      <c r="BR40" s="412"/>
      <c r="BS40" s="405"/>
      <c r="BT40" s="405"/>
      <c r="BU40" s="405"/>
      <c r="BV40" s="405"/>
      <c r="BW40" s="405"/>
      <c r="BX40" s="405"/>
      <c r="BY40" s="405"/>
      <c r="BZ40" s="405"/>
      <c r="CA40" s="405"/>
      <c r="CB40" s="405"/>
      <c r="CC40" s="405"/>
      <c r="CD40" s="412"/>
      <c r="CE40" s="412"/>
      <c r="CF40" s="412"/>
      <c r="CG40" s="412"/>
      <c r="CH40" s="412"/>
      <c r="CI40" s="412"/>
      <c r="CJ40" s="412"/>
      <c r="CK40" s="412"/>
      <c r="CL40" s="412"/>
      <c r="CM40" s="412"/>
      <c r="CN40" s="412"/>
      <c r="CO40" s="412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280" t="s">
        <v>28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449"/>
      <c r="AM41" s="449"/>
      <c r="AN41" s="449"/>
      <c r="AO41" s="449"/>
      <c r="AP41" s="449"/>
      <c r="AQ41" s="449"/>
      <c r="AR41" s="449"/>
      <c r="AS41" s="449"/>
      <c r="AT41" s="264"/>
      <c r="AU41" s="264"/>
      <c r="AV41" s="264"/>
      <c r="AW41" s="264"/>
      <c r="AX41" s="593"/>
      <c r="AY41" s="263"/>
      <c r="AZ41" s="264"/>
      <c r="BA41" s="264"/>
      <c r="BB41" s="264"/>
      <c r="BC41" s="264"/>
      <c r="BD41" s="438"/>
      <c r="BE41" s="438"/>
      <c r="BF41" s="438"/>
      <c r="BG41" s="438"/>
      <c r="BH41" s="438"/>
      <c r="BI41" s="438"/>
      <c r="BJ41" s="438"/>
      <c r="BK41" s="412"/>
      <c r="BL41" s="412"/>
      <c r="BM41" s="412"/>
      <c r="BN41" s="412"/>
      <c r="BO41" s="412"/>
      <c r="BP41" s="412"/>
      <c r="BQ41" s="412"/>
      <c r="BR41" s="412"/>
      <c r="BS41" s="405"/>
      <c r="BT41" s="405"/>
      <c r="BU41" s="405"/>
      <c r="BV41" s="405"/>
      <c r="BW41" s="405"/>
      <c r="BX41" s="405"/>
      <c r="BY41" s="405"/>
      <c r="BZ41" s="405"/>
      <c r="CA41" s="405"/>
      <c r="CB41" s="405"/>
      <c r="CC41" s="405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2.75" x14ac:dyDescent="0.2">
      <c r="A42" s="269" t="s">
        <v>133</v>
      </c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12"/>
      <c r="AM42" s="412"/>
      <c r="AN42" s="412"/>
      <c r="AO42" s="412"/>
      <c r="AP42" s="412"/>
      <c r="AQ42" s="412"/>
      <c r="AR42" s="412"/>
      <c r="AS42" s="412"/>
      <c r="AT42" s="405"/>
      <c r="AU42" s="405"/>
      <c r="AV42" s="405"/>
      <c r="AW42" s="405"/>
      <c r="AX42" s="406"/>
      <c r="AY42" s="263" t="s">
        <v>417</v>
      </c>
      <c r="AZ42" s="264"/>
      <c r="BA42" s="264"/>
      <c r="BB42" s="264"/>
      <c r="BC42" s="264"/>
      <c r="BD42" s="438"/>
      <c r="BE42" s="438"/>
      <c r="BF42" s="438"/>
      <c r="BG42" s="438"/>
      <c r="BH42" s="438"/>
      <c r="BI42" s="438"/>
      <c r="BJ42" s="438"/>
      <c r="BK42" s="412"/>
      <c r="BL42" s="412"/>
      <c r="BM42" s="412"/>
      <c r="BN42" s="412"/>
      <c r="BO42" s="412"/>
      <c r="BP42" s="412"/>
      <c r="BQ42" s="412"/>
      <c r="BR42" s="412"/>
      <c r="BS42" s="405"/>
      <c r="BT42" s="405"/>
      <c r="BU42" s="405"/>
      <c r="BV42" s="405"/>
      <c r="BW42" s="405"/>
      <c r="BX42" s="405"/>
      <c r="BY42" s="405"/>
      <c r="BZ42" s="405"/>
      <c r="CA42" s="405"/>
      <c r="CB42" s="405"/>
      <c r="CC42" s="405"/>
      <c r="CD42" s="412"/>
      <c r="CE42" s="412"/>
      <c r="CF42" s="412"/>
      <c r="CG42" s="412"/>
      <c r="CH42" s="412"/>
      <c r="CI42" s="412"/>
      <c r="CJ42" s="412"/>
      <c r="CK42" s="412"/>
      <c r="CL42" s="412"/>
      <c r="CM42" s="412"/>
      <c r="CN42" s="412"/>
      <c r="CO42" s="412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2.75" x14ac:dyDescent="0.2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12"/>
      <c r="AM43" s="412"/>
      <c r="AN43" s="412"/>
      <c r="AO43" s="412"/>
      <c r="AP43" s="412"/>
      <c r="AQ43" s="412"/>
      <c r="AR43" s="412"/>
      <c r="AS43" s="412"/>
      <c r="AT43" s="405"/>
      <c r="AU43" s="405"/>
      <c r="AV43" s="405"/>
      <c r="AW43" s="405"/>
      <c r="AX43" s="406"/>
      <c r="AY43" s="263"/>
      <c r="AZ43" s="264"/>
      <c r="BA43" s="264"/>
      <c r="BB43" s="264"/>
      <c r="BC43" s="264"/>
      <c r="BD43" s="438"/>
      <c r="BE43" s="438"/>
      <c r="BF43" s="438"/>
      <c r="BG43" s="438"/>
      <c r="BH43" s="438"/>
      <c r="BI43" s="438"/>
      <c r="BJ43" s="438"/>
      <c r="BK43" s="412"/>
      <c r="BL43" s="412"/>
      <c r="BM43" s="412"/>
      <c r="BN43" s="412"/>
      <c r="BO43" s="412"/>
      <c r="BP43" s="412"/>
      <c r="BQ43" s="412"/>
      <c r="BR43" s="412"/>
      <c r="BS43" s="405"/>
      <c r="BT43" s="405"/>
      <c r="BU43" s="405"/>
      <c r="BV43" s="405"/>
      <c r="BW43" s="405"/>
      <c r="BX43" s="405"/>
      <c r="BY43" s="405"/>
      <c r="BZ43" s="405"/>
      <c r="CA43" s="405"/>
      <c r="CB43" s="405"/>
      <c r="CC43" s="405"/>
      <c r="CD43" s="412"/>
      <c r="CE43" s="412"/>
      <c r="CF43" s="412"/>
      <c r="CG43" s="412"/>
      <c r="CH43" s="412"/>
      <c r="CI43" s="412"/>
      <c r="CJ43" s="412"/>
      <c r="CK43" s="412"/>
      <c r="CL43" s="412"/>
      <c r="CM43" s="412"/>
      <c r="CN43" s="412"/>
      <c r="CO43" s="412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5" customHeight="1" x14ac:dyDescent="0.2">
      <c r="A44" s="268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12"/>
      <c r="AM44" s="412"/>
      <c r="AN44" s="412"/>
      <c r="AO44" s="412"/>
      <c r="AP44" s="412"/>
      <c r="AQ44" s="412"/>
      <c r="AR44" s="412"/>
      <c r="AS44" s="412"/>
      <c r="AT44" s="405"/>
      <c r="AU44" s="405"/>
      <c r="AV44" s="405"/>
      <c r="AW44" s="405"/>
      <c r="AX44" s="406"/>
      <c r="AY44" s="263"/>
      <c r="AZ44" s="264"/>
      <c r="BA44" s="264"/>
      <c r="BB44" s="264"/>
      <c r="BC44" s="264"/>
      <c r="BD44" s="438"/>
      <c r="BE44" s="438"/>
      <c r="BF44" s="438"/>
      <c r="BG44" s="438"/>
      <c r="BH44" s="438"/>
      <c r="BI44" s="438"/>
      <c r="BJ44" s="438"/>
      <c r="BK44" s="412"/>
      <c r="BL44" s="412"/>
      <c r="BM44" s="412"/>
      <c r="BN44" s="412"/>
      <c r="BO44" s="412"/>
      <c r="BP44" s="412"/>
      <c r="BQ44" s="412"/>
      <c r="BR44" s="412"/>
      <c r="BS44" s="405"/>
      <c r="BT44" s="405"/>
      <c r="BU44" s="405"/>
      <c r="BV44" s="405"/>
      <c r="BW44" s="405"/>
      <c r="BX44" s="405"/>
      <c r="BY44" s="405"/>
      <c r="BZ44" s="405"/>
      <c r="CA44" s="405"/>
      <c r="CB44" s="405"/>
      <c r="CC44" s="405"/>
      <c r="CD44" s="412"/>
      <c r="CE44" s="412"/>
      <c r="CF44" s="412"/>
      <c r="CG44" s="412"/>
      <c r="CH44" s="412"/>
      <c r="CI44" s="412"/>
      <c r="CJ44" s="412"/>
      <c r="CK44" s="412"/>
      <c r="CL44" s="412"/>
      <c r="CM44" s="412"/>
      <c r="CN44" s="412"/>
      <c r="CO44" s="412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5" customHeight="1" thickBot="1" x14ac:dyDescent="0.25">
      <c r="A45" s="278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671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278"/>
      <c r="AM45" s="278"/>
      <c r="AN45" s="278"/>
      <c r="AO45" s="278"/>
      <c r="AP45" s="278"/>
      <c r="AQ45" s="278"/>
      <c r="AR45" s="278"/>
      <c r="AS45" s="278"/>
      <c r="AT45" s="672" t="s">
        <v>38</v>
      </c>
      <c r="AU45" s="672"/>
      <c r="AV45" s="672"/>
      <c r="AW45" s="672"/>
      <c r="AX45" s="672"/>
      <c r="AY45" s="442" t="s">
        <v>42</v>
      </c>
      <c r="AZ45" s="443"/>
      <c r="BA45" s="443"/>
      <c r="BB45" s="443"/>
      <c r="BC45" s="443"/>
      <c r="BD45" s="450"/>
      <c r="BE45" s="450"/>
      <c r="BF45" s="450"/>
      <c r="BG45" s="450"/>
      <c r="BH45" s="450"/>
      <c r="BI45" s="450"/>
      <c r="BJ45" s="450"/>
      <c r="BK45" s="509"/>
      <c r="BL45" s="509"/>
      <c r="BM45" s="509"/>
      <c r="BN45" s="509"/>
      <c r="BO45" s="509"/>
      <c r="BP45" s="509"/>
      <c r="BQ45" s="509"/>
      <c r="BR45" s="509"/>
      <c r="BS45" s="596"/>
      <c r="BT45" s="596"/>
      <c r="BU45" s="596"/>
      <c r="BV45" s="596"/>
      <c r="BW45" s="596"/>
      <c r="BX45" s="596"/>
      <c r="BY45" s="596"/>
      <c r="BZ45" s="596"/>
      <c r="CA45" s="596"/>
      <c r="CB45" s="596"/>
      <c r="CC45" s="596"/>
      <c r="CD45" s="509"/>
      <c r="CE45" s="509"/>
      <c r="CF45" s="509"/>
      <c r="CG45" s="509"/>
      <c r="CH45" s="509"/>
      <c r="CI45" s="509"/>
      <c r="CJ45" s="509"/>
      <c r="CK45" s="509"/>
      <c r="CL45" s="509"/>
      <c r="CM45" s="509"/>
      <c r="CN45" s="509"/>
      <c r="CO45" s="509"/>
      <c r="CP45" s="450"/>
      <c r="CQ45" s="450"/>
      <c r="CR45" s="450"/>
      <c r="CS45" s="450"/>
      <c r="CT45" s="450"/>
      <c r="CU45" s="450"/>
      <c r="CV45" s="450"/>
      <c r="CW45" s="450"/>
      <c r="CX45" s="450"/>
      <c r="CY45" s="450"/>
      <c r="CZ45" s="450"/>
      <c r="DA45" s="450"/>
      <c r="DB45" s="450"/>
      <c r="DC45" s="450"/>
      <c r="DD45" s="450"/>
      <c r="DE45" s="450"/>
      <c r="DF45" s="450"/>
      <c r="DG45" s="450"/>
      <c r="DH45" s="450"/>
      <c r="DI45" s="450"/>
      <c r="DJ45" s="450"/>
      <c r="DK45" s="450"/>
      <c r="DL45" s="450"/>
      <c r="DM45" s="450"/>
      <c r="DN45" s="450"/>
      <c r="DO45" s="450"/>
      <c r="DP45" s="450"/>
      <c r="DQ45" s="450"/>
      <c r="DR45" s="450"/>
      <c r="DS45" s="450"/>
      <c r="DT45" s="450"/>
      <c r="DU45" s="450"/>
      <c r="DV45" s="450"/>
      <c r="DW45" s="450"/>
      <c r="DX45" s="450"/>
      <c r="DY45" s="450"/>
      <c r="DZ45" s="450"/>
      <c r="EA45" s="450"/>
      <c r="EB45" s="450"/>
      <c r="EC45" s="450"/>
      <c r="ED45" s="450"/>
      <c r="EE45" s="450"/>
      <c r="EF45" s="450"/>
      <c r="EG45" s="450"/>
      <c r="EH45" s="450"/>
      <c r="EI45" s="450"/>
      <c r="EJ45" s="450"/>
      <c r="EK45" s="451"/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6">
    <mergeCell ref="DV40:EC41"/>
    <mergeCell ref="ED40:EK41"/>
    <mergeCell ref="CP44:CW44"/>
    <mergeCell ref="CX44:DE44"/>
    <mergeCell ref="DF44:DM44"/>
    <mergeCell ref="DN44:DU44"/>
    <mergeCell ref="DV44:EC44"/>
    <mergeCell ref="ED44:EK44"/>
    <mergeCell ref="BD44:BJ44"/>
    <mergeCell ref="BK44:BR44"/>
    <mergeCell ref="BS44:BX44"/>
    <mergeCell ref="BY44:CC44"/>
    <mergeCell ref="CD44:CI44"/>
    <mergeCell ref="CJ44:CO44"/>
    <mergeCell ref="DN42:DU43"/>
    <mergeCell ref="DV42:EC43"/>
    <mergeCell ref="ED42:EK43"/>
    <mergeCell ref="W44:AK44"/>
    <mergeCell ref="AL44:AS44"/>
    <mergeCell ref="AT44:AX44"/>
    <mergeCell ref="AY44:BC44"/>
    <mergeCell ref="CP42:CW43"/>
    <mergeCell ref="CX42:DE43"/>
    <mergeCell ref="DF42:DM43"/>
    <mergeCell ref="BD42:BJ43"/>
    <mergeCell ref="BK42:BR43"/>
    <mergeCell ref="BS42:BX43"/>
    <mergeCell ref="BY42:CC43"/>
    <mergeCell ref="CD42:CI43"/>
    <mergeCell ref="CJ42:CO43"/>
    <mergeCell ref="CX39:DE39"/>
    <mergeCell ref="DF39:DM39"/>
    <mergeCell ref="DN39:DU39"/>
    <mergeCell ref="DV39:EC39"/>
    <mergeCell ref="ED39:EK39"/>
    <mergeCell ref="A42:V42"/>
    <mergeCell ref="W42:AK43"/>
    <mergeCell ref="AL42:AS43"/>
    <mergeCell ref="AT42:AX43"/>
    <mergeCell ref="AY42:BC43"/>
    <mergeCell ref="BK39:BR39"/>
    <mergeCell ref="BS39:BX39"/>
    <mergeCell ref="BY39:CC39"/>
    <mergeCell ref="CD39:CI39"/>
    <mergeCell ref="CJ39:CO39"/>
    <mergeCell ref="CP39:CW39"/>
    <mergeCell ref="A39:V39"/>
    <mergeCell ref="W39:AK39"/>
    <mergeCell ref="AL39:AS39"/>
    <mergeCell ref="AT39:AX39"/>
    <mergeCell ref="AY39:BC39"/>
    <mergeCell ref="BD39:BJ39"/>
    <mergeCell ref="DN40:DU41"/>
    <mergeCell ref="A43:V43"/>
    <mergeCell ref="DF37:DM38"/>
    <mergeCell ref="DN37:DU38"/>
    <mergeCell ref="DV37:EC38"/>
    <mergeCell ref="ED37:EK38"/>
    <mergeCell ref="BD37:BJ38"/>
    <mergeCell ref="BK37:BR38"/>
    <mergeCell ref="BS37:BX38"/>
    <mergeCell ref="BY37:CC38"/>
    <mergeCell ref="CD37:CI38"/>
    <mergeCell ref="CJ37:CO38"/>
    <mergeCell ref="A37:V37"/>
    <mergeCell ref="W37:AK38"/>
    <mergeCell ref="AL37:AS38"/>
    <mergeCell ref="AT37:AX38"/>
    <mergeCell ref="AY37:BC38"/>
    <mergeCell ref="A38:V38"/>
    <mergeCell ref="CP35:CW36"/>
    <mergeCell ref="CX35:DE36"/>
    <mergeCell ref="CP37:CW38"/>
    <mergeCell ref="CX37:DE38"/>
    <mergeCell ref="DV29:EC29"/>
    <mergeCell ref="ED34:EK34"/>
    <mergeCell ref="A35:V35"/>
    <mergeCell ref="W35:AK36"/>
    <mergeCell ref="AL35:AS36"/>
    <mergeCell ref="AT35:AX36"/>
    <mergeCell ref="AY35:BC36"/>
    <mergeCell ref="BK34:BR34"/>
    <mergeCell ref="BS34:BX34"/>
    <mergeCell ref="BY34:CC34"/>
    <mergeCell ref="CD34:CI34"/>
    <mergeCell ref="CJ34:CO34"/>
    <mergeCell ref="CP34:CW34"/>
    <mergeCell ref="DF35:DM36"/>
    <mergeCell ref="DN35:DU36"/>
    <mergeCell ref="DV35:EC36"/>
    <mergeCell ref="ED35:EK36"/>
    <mergeCell ref="BD35:BJ36"/>
    <mergeCell ref="BK35:BR36"/>
    <mergeCell ref="BS35:BX36"/>
    <mergeCell ref="BY35:CC36"/>
    <mergeCell ref="CD35:CI36"/>
    <mergeCell ref="CJ35:CO36"/>
    <mergeCell ref="A36:V36"/>
    <mergeCell ref="ED32:EK33"/>
    <mergeCell ref="A33:V33"/>
    <mergeCell ref="A34:V34"/>
    <mergeCell ref="W34:AK34"/>
    <mergeCell ref="AL34:AS34"/>
    <mergeCell ref="AT34:AX34"/>
    <mergeCell ref="AY34:BC34"/>
    <mergeCell ref="BD34:BJ34"/>
    <mergeCell ref="BY32:CC33"/>
    <mergeCell ref="CD32:CI33"/>
    <mergeCell ref="CJ32:CO33"/>
    <mergeCell ref="CP32:CW33"/>
    <mergeCell ref="CX32:DE33"/>
    <mergeCell ref="DF32:DM33"/>
    <mergeCell ref="CX34:DE34"/>
    <mergeCell ref="DF34:DM34"/>
    <mergeCell ref="DN34:DU34"/>
    <mergeCell ref="DV34:EC34"/>
    <mergeCell ref="ED23:EK24"/>
    <mergeCell ref="A32:V32"/>
    <mergeCell ref="W32:AK33"/>
    <mergeCell ref="AL32:AS33"/>
    <mergeCell ref="AT32:AX33"/>
    <mergeCell ref="AY32:BC33"/>
    <mergeCell ref="BD32:BJ33"/>
    <mergeCell ref="BK32:BR33"/>
    <mergeCell ref="BS32:BX33"/>
    <mergeCell ref="ED27:EK28"/>
    <mergeCell ref="W23:AK24"/>
    <mergeCell ref="AL23:AS24"/>
    <mergeCell ref="AT23:AX24"/>
    <mergeCell ref="AY23:BC24"/>
    <mergeCell ref="BD23:BJ24"/>
    <mergeCell ref="BK23:BR24"/>
    <mergeCell ref="BS23:BX24"/>
    <mergeCell ref="DF30:DM31"/>
    <mergeCell ref="DN30:DU31"/>
    <mergeCell ref="DV30:EC31"/>
    <mergeCell ref="ED30:EK31"/>
    <mergeCell ref="W27:AK28"/>
    <mergeCell ref="DN32:DU33"/>
    <mergeCell ref="DV32:EC33"/>
    <mergeCell ref="BS30:BX31"/>
    <mergeCell ref="BY30:CC31"/>
    <mergeCell ref="CD30:CI31"/>
    <mergeCell ref="CJ30:CO31"/>
    <mergeCell ref="AY27:BC28"/>
    <mergeCell ref="BY27:CC28"/>
    <mergeCell ref="DF29:DM29"/>
    <mergeCell ref="DN29:DU29"/>
    <mergeCell ref="CP29:CW29"/>
    <mergeCell ref="CX29:DE29"/>
    <mergeCell ref="CP27:CW28"/>
    <mergeCell ref="CX27:DE28"/>
    <mergeCell ref="DF27:DM28"/>
    <mergeCell ref="DN27:DU28"/>
    <mergeCell ref="AY29:BC29"/>
    <mergeCell ref="BD29:BJ29"/>
    <mergeCell ref="BK29:BR29"/>
    <mergeCell ref="CD27:CI28"/>
    <mergeCell ref="CJ27:CO28"/>
    <mergeCell ref="BS29:BX29"/>
    <mergeCell ref="BY29:CC29"/>
    <mergeCell ref="CD29:CI29"/>
    <mergeCell ref="CJ29:CO29"/>
    <mergeCell ref="A21:V21"/>
    <mergeCell ref="W21:AK21"/>
    <mergeCell ref="AL21:AS21"/>
    <mergeCell ref="AT21:AX21"/>
    <mergeCell ref="AY21:BC21"/>
    <mergeCell ref="BD21:BJ21"/>
    <mergeCell ref="A20:V20"/>
    <mergeCell ref="W20:AK20"/>
    <mergeCell ref="BY23:CC24"/>
    <mergeCell ref="BY22:CC22"/>
    <mergeCell ref="A24:V24"/>
    <mergeCell ref="A23:V23"/>
    <mergeCell ref="A22:V22"/>
    <mergeCell ref="W22:AK22"/>
    <mergeCell ref="AL22:AS22"/>
    <mergeCell ref="AT22:AX22"/>
    <mergeCell ref="AY22:BC22"/>
    <mergeCell ref="BD22:BJ22"/>
    <mergeCell ref="BK22:BR22"/>
    <mergeCell ref="BS22:BX22"/>
    <mergeCell ref="BK16:CC16"/>
    <mergeCell ref="CD15:CO15"/>
    <mergeCell ref="CD16:CO16"/>
    <mergeCell ref="CD23:CI24"/>
    <mergeCell ref="CJ23:CO24"/>
    <mergeCell ref="BK21:BR21"/>
    <mergeCell ref="BS21:BX21"/>
    <mergeCell ref="BY21:CC21"/>
    <mergeCell ref="CD21:CI21"/>
    <mergeCell ref="CD22:CI22"/>
    <mergeCell ref="CJ22:CO22"/>
    <mergeCell ref="BK19:BR19"/>
    <mergeCell ref="BS19:BX19"/>
    <mergeCell ref="BY19:CC19"/>
    <mergeCell ref="CD19:CI19"/>
    <mergeCell ref="BY20:CC20"/>
    <mergeCell ref="CD20:CI20"/>
    <mergeCell ref="CP15:DE15"/>
    <mergeCell ref="CP16:DE16"/>
    <mergeCell ref="CX25:DE25"/>
    <mergeCell ref="DF25:DM25"/>
    <mergeCell ref="DN25:DU25"/>
    <mergeCell ref="DV25:EC25"/>
    <mergeCell ref="CP23:CW24"/>
    <mergeCell ref="CX23:DE24"/>
    <mergeCell ref="DF23:DM24"/>
    <mergeCell ref="DN23:DU24"/>
    <mergeCell ref="CX21:DE21"/>
    <mergeCell ref="DF21:DM21"/>
    <mergeCell ref="DN21:DU21"/>
    <mergeCell ref="DV21:EC21"/>
    <mergeCell ref="DF20:DM20"/>
    <mergeCell ref="DN20:DU20"/>
    <mergeCell ref="DV20:EC20"/>
    <mergeCell ref="DF18:DM18"/>
    <mergeCell ref="DN18:DU18"/>
    <mergeCell ref="CP22:CW22"/>
    <mergeCell ref="CX22:DE22"/>
    <mergeCell ref="DV18:EC18"/>
    <mergeCell ref="DV23:EC24"/>
    <mergeCell ref="DN45:DU45"/>
    <mergeCell ref="DV45:EC45"/>
    <mergeCell ref="ED45:EK45"/>
    <mergeCell ref="BK45:BR45"/>
    <mergeCell ref="BS45:BX45"/>
    <mergeCell ref="BY45:CC45"/>
    <mergeCell ref="CD45:CI45"/>
    <mergeCell ref="CJ45:CO45"/>
    <mergeCell ref="CP45:CW45"/>
    <mergeCell ref="A45:V45"/>
    <mergeCell ref="W45:AK45"/>
    <mergeCell ref="AL45:AS45"/>
    <mergeCell ref="AT45:AX45"/>
    <mergeCell ref="AY45:BC45"/>
    <mergeCell ref="BD45:BJ45"/>
    <mergeCell ref="CP40:CW41"/>
    <mergeCell ref="CX40:DE41"/>
    <mergeCell ref="DF40:DM41"/>
    <mergeCell ref="BD40:BJ41"/>
    <mergeCell ref="BK40:BR41"/>
    <mergeCell ref="BS40:BX41"/>
    <mergeCell ref="BY40:CC41"/>
    <mergeCell ref="A41:V41"/>
    <mergeCell ref="CD40:CI41"/>
    <mergeCell ref="CJ40:CO41"/>
    <mergeCell ref="A40:V40"/>
    <mergeCell ref="W40:AK41"/>
    <mergeCell ref="AL40:AS41"/>
    <mergeCell ref="AT40:AX41"/>
    <mergeCell ref="AY40:BC41"/>
    <mergeCell ref="CX45:DE45"/>
    <mergeCell ref="DF45:DM45"/>
    <mergeCell ref="A44:V44"/>
    <mergeCell ref="A31:V31"/>
    <mergeCell ref="A30:V30"/>
    <mergeCell ref="CP26:CW26"/>
    <mergeCell ref="CX26:DE26"/>
    <mergeCell ref="DF26:DM26"/>
    <mergeCell ref="DN26:DU26"/>
    <mergeCell ref="ED26:EK26"/>
    <mergeCell ref="BY26:CC26"/>
    <mergeCell ref="CD26:CI26"/>
    <mergeCell ref="CJ26:CO26"/>
    <mergeCell ref="A27:V27"/>
    <mergeCell ref="ED29:EK29"/>
    <mergeCell ref="W30:AK31"/>
    <mergeCell ref="AL30:AS31"/>
    <mergeCell ref="AT30:AX31"/>
    <mergeCell ref="AY30:BC31"/>
    <mergeCell ref="BD30:BJ31"/>
    <mergeCell ref="BK30:BR31"/>
    <mergeCell ref="CP30:CW31"/>
    <mergeCell ref="CX30:DE31"/>
    <mergeCell ref="A29:V29"/>
    <mergeCell ref="W29:AK29"/>
    <mergeCell ref="AL29:AS29"/>
    <mergeCell ref="AT29:AX29"/>
    <mergeCell ref="ED25:EK25"/>
    <mergeCell ref="A26:V26"/>
    <mergeCell ref="W26:AK26"/>
    <mergeCell ref="AL26:AS26"/>
    <mergeCell ref="AT26:AX26"/>
    <mergeCell ref="AY26:BC26"/>
    <mergeCell ref="BK25:BR25"/>
    <mergeCell ref="BS25:BX25"/>
    <mergeCell ref="BY25:CC25"/>
    <mergeCell ref="CD25:CI25"/>
    <mergeCell ref="CJ25:CO25"/>
    <mergeCell ref="CP25:CW25"/>
    <mergeCell ref="A25:V25"/>
    <mergeCell ref="W25:AK25"/>
    <mergeCell ref="AL25:AS25"/>
    <mergeCell ref="AT25:AX25"/>
    <mergeCell ref="AY25:BC25"/>
    <mergeCell ref="DV26:EC28"/>
    <mergeCell ref="A28:V28"/>
    <mergeCell ref="AL27:AX28"/>
    <mergeCell ref="BD26:BX28"/>
    <mergeCell ref="BD25:BJ25"/>
    <mergeCell ref="ED21:EK21"/>
    <mergeCell ref="CJ21:CO21"/>
    <mergeCell ref="CP21:CW21"/>
    <mergeCell ref="DN22:DU22"/>
    <mergeCell ref="DV22:EC22"/>
    <mergeCell ref="ED22:EK22"/>
    <mergeCell ref="DF22:DM22"/>
    <mergeCell ref="CX19:DE19"/>
    <mergeCell ref="DF19:DM19"/>
    <mergeCell ref="DN19:DU19"/>
    <mergeCell ref="DV19:EC19"/>
    <mergeCell ref="ED19:EK19"/>
    <mergeCell ref="CJ19:CO19"/>
    <mergeCell ref="CP19:CW19"/>
    <mergeCell ref="CP20:CW20"/>
    <mergeCell ref="CX20:DE20"/>
    <mergeCell ref="ED20:EK20"/>
    <mergeCell ref="CJ20:CO20"/>
    <mergeCell ref="A19:V19"/>
    <mergeCell ref="W19:AK19"/>
    <mergeCell ref="AL19:AS19"/>
    <mergeCell ref="AT19:AX19"/>
    <mergeCell ref="AY19:BC19"/>
    <mergeCell ref="BD19:BJ19"/>
    <mergeCell ref="BD20:BJ20"/>
    <mergeCell ref="BK20:BR20"/>
    <mergeCell ref="BS20:BX20"/>
    <mergeCell ref="AL20:AS20"/>
    <mergeCell ref="AT20:AX20"/>
    <mergeCell ref="AY20:BC20"/>
    <mergeCell ref="ED18:EK18"/>
    <mergeCell ref="BD18:BJ18"/>
    <mergeCell ref="BK18:BR18"/>
    <mergeCell ref="BS18:BX18"/>
    <mergeCell ref="BY18:CC18"/>
    <mergeCell ref="CD18:CI18"/>
    <mergeCell ref="CJ18:CO18"/>
    <mergeCell ref="CX17:DE17"/>
    <mergeCell ref="DF17:DM17"/>
    <mergeCell ref="DN17:DU17"/>
    <mergeCell ref="DV17:EC17"/>
    <mergeCell ref="ED17:EK17"/>
    <mergeCell ref="CJ17:CO17"/>
    <mergeCell ref="CP17:CW17"/>
    <mergeCell ref="CP18:CW18"/>
    <mergeCell ref="CX18:DE18"/>
    <mergeCell ref="A18:V18"/>
    <mergeCell ref="W18:AK18"/>
    <mergeCell ref="AL18:AS18"/>
    <mergeCell ref="AT18:AX18"/>
    <mergeCell ref="AY18:BC18"/>
    <mergeCell ref="BK17:BR17"/>
    <mergeCell ref="BS17:BX17"/>
    <mergeCell ref="BY17:CC17"/>
    <mergeCell ref="CD17:CI17"/>
    <mergeCell ref="A17:V17"/>
    <mergeCell ref="W17:AK17"/>
    <mergeCell ref="AL17:AS17"/>
    <mergeCell ref="AT17:AX17"/>
    <mergeCell ref="AY17:BC17"/>
    <mergeCell ref="BD17:BJ17"/>
    <mergeCell ref="A13:EK13"/>
    <mergeCell ref="DW5:EK5"/>
    <mergeCell ref="DW6:EK6"/>
    <mergeCell ref="Z7:DE7"/>
    <mergeCell ref="DW7:EK7"/>
    <mergeCell ref="DW8:EK9"/>
    <mergeCell ref="Z9:DE9"/>
    <mergeCell ref="DF16:DM16"/>
    <mergeCell ref="ED16:EK16"/>
    <mergeCell ref="DN16:EC16"/>
    <mergeCell ref="BD16:BJ16"/>
    <mergeCell ref="DF15:DM15"/>
    <mergeCell ref="ED15:EK15"/>
    <mergeCell ref="A16:V16"/>
    <mergeCell ref="W16:AK16"/>
    <mergeCell ref="AY16:BC16"/>
    <mergeCell ref="A15:V15"/>
    <mergeCell ref="W15:AK15"/>
    <mergeCell ref="AY15:BC15"/>
    <mergeCell ref="BD15:BJ15"/>
    <mergeCell ref="AL15:AX15"/>
    <mergeCell ref="DN15:EC15"/>
    <mergeCell ref="AL16:AX16"/>
    <mergeCell ref="BK15:CC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K49"/>
  <sheetViews>
    <sheetView workbookViewId="0">
      <selection activeCell="CP24" sqref="CP24:CW25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16384" width="1.42578125" style="1"/>
  </cols>
  <sheetData>
    <row r="1" spans="1:141" s="11" customFormat="1" ht="15" x14ac:dyDescent="0.25">
      <c r="A1" s="311" t="s">
        <v>530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1" s="22" customFormat="1" ht="8.25" x14ac:dyDescent="0.15"/>
    <row r="3" spans="1:141" s="25" customFormat="1" ht="12.75" x14ac:dyDescent="0.2">
      <c r="A3" s="253" t="s">
        <v>376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89" t="s">
        <v>375</v>
      </c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307"/>
      <c r="AJ3" s="253" t="s">
        <v>380</v>
      </c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89" t="s">
        <v>18</v>
      </c>
      <c r="AW3" s="253"/>
      <c r="AX3" s="253"/>
      <c r="AY3" s="253"/>
      <c r="AZ3" s="307"/>
      <c r="BA3" s="289" t="s">
        <v>497</v>
      </c>
      <c r="BB3" s="253"/>
      <c r="BC3" s="253"/>
      <c r="BD3" s="253"/>
      <c r="BE3" s="253"/>
      <c r="BF3" s="253"/>
      <c r="BG3" s="307"/>
      <c r="BH3" s="253" t="s">
        <v>499</v>
      </c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89" t="s">
        <v>531</v>
      </c>
      <c r="CB3" s="253"/>
      <c r="CC3" s="253"/>
      <c r="CD3" s="253"/>
      <c r="CE3" s="253"/>
      <c r="CF3" s="253"/>
      <c r="CG3" s="307"/>
      <c r="CH3" s="289" t="s">
        <v>501</v>
      </c>
      <c r="CI3" s="253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307"/>
      <c r="DF3" s="289" t="s">
        <v>502</v>
      </c>
      <c r="DG3" s="253"/>
      <c r="DH3" s="253"/>
      <c r="DI3" s="253"/>
      <c r="DJ3" s="253"/>
      <c r="DK3" s="253"/>
      <c r="DL3" s="253"/>
      <c r="DM3" s="307"/>
      <c r="DN3" s="253" t="s">
        <v>508</v>
      </c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  <c r="DZ3" s="253"/>
      <c r="EA3" s="253"/>
      <c r="EB3" s="253"/>
      <c r="EC3" s="307"/>
      <c r="ED3" s="253" t="s">
        <v>510</v>
      </c>
      <c r="EE3" s="253"/>
      <c r="EF3" s="253"/>
      <c r="EG3" s="253"/>
      <c r="EH3" s="253"/>
      <c r="EI3" s="253"/>
      <c r="EJ3" s="253"/>
      <c r="EK3" s="253"/>
    </row>
    <row r="4" spans="1:141" s="25" customFormat="1" ht="12.75" x14ac:dyDescent="0.2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302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306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437"/>
      <c r="AU4" s="437"/>
      <c r="AV4" s="302" t="s">
        <v>21</v>
      </c>
      <c r="AW4" s="437"/>
      <c r="AX4" s="437"/>
      <c r="AY4" s="437"/>
      <c r="AZ4" s="306"/>
      <c r="BA4" s="302" t="s">
        <v>498</v>
      </c>
      <c r="BB4" s="437"/>
      <c r="BC4" s="437"/>
      <c r="BD4" s="437"/>
      <c r="BE4" s="437"/>
      <c r="BF4" s="437"/>
      <c r="BG4" s="306"/>
      <c r="BH4" s="437"/>
      <c r="BI4" s="437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437"/>
      <c r="BY4" s="437"/>
      <c r="BZ4" s="437"/>
      <c r="CA4" s="302" t="s">
        <v>532</v>
      </c>
      <c r="CB4" s="437"/>
      <c r="CC4" s="437"/>
      <c r="CD4" s="437"/>
      <c r="CE4" s="437"/>
      <c r="CF4" s="437"/>
      <c r="CG4" s="306"/>
      <c r="CH4" s="302"/>
      <c r="CI4" s="437"/>
      <c r="CJ4" s="437"/>
      <c r="CK4" s="437"/>
      <c r="CL4" s="437"/>
      <c r="CM4" s="437"/>
      <c r="CN4" s="437"/>
      <c r="CO4" s="437"/>
      <c r="CP4" s="437"/>
      <c r="CQ4" s="437"/>
      <c r="CR4" s="437"/>
      <c r="CS4" s="437"/>
      <c r="CT4" s="437"/>
      <c r="CU4" s="437"/>
      <c r="CV4" s="437"/>
      <c r="CW4" s="437"/>
      <c r="CX4" s="437"/>
      <c r="CY4" s="437"/>
      <c r="CZ4" s="437"/>
      <c r="DA4" s="437"/>
      <c r="DB4" s="437"/>
      <c r="DC4" s="437"/>
      <c r="DD4" s="437"/>
      <c r="DE4" s="306"/>
      <c r="DF4" s="302" t="s">
        <v>503</v>
      </c>
      <c r="DG4" s="437"/>
      <c r="DH4" s="437"/>
      <c r="DI4" s="437"/>
      <c r="DJ4" s="437"/>
      <c r="DK4" s="437"/>
      <c r="DL4" s="437"/>
      <c r="DM4" s="306"/>
      <c r="DN4" s="437" t="s">
        <v>534</v>
      </c>
      <c r="DO4" s="437"/>
      <c r="DP4" s="437"/>
      <c r="DQ4" s="437"/>
      <c r="DR4" s="437"/>
      <c r="DS4" s="437"/>
      <c r="DT4" s="437"/>
      <c r="DU4" s="437"/>
      <c r="DV4" s="437"/>
      <c r="DW4" s="437"/>
      <c r="DX4" s="437"/>
      <c r="DY4" s="437"/>
      <c r="DZ4" s="437"/>
      <c r="EA4" s="437"/>
      <c r="EB4" s="437"/>
      <c r="EC4" s="306"/>
      <c r="ED4" s="437" t="s">
        <v>511</v>
      </c>
      <c r="EE4" s="437"/>
      <c r="EF4" s="437"/>
      <c r="EG4" s="437"/>
      <c r="EH4" s="437"/>
      <c r="EI4" s="437"/>
      <c r="EJ4" s="437"/>
      <c r="EK4" s="437"/>
    </row>
    <row r="5" spans="1:141" s="25" customFormat="1" ht="12.75" x14ac:dyDescent="0.2">
      <c r="A5" s="437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302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306"/>
      <c r="AJ5" s="437"/>
      <c r="AK5" s="437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302"/>
      <c r="AW5" s="437"/>
      <c r="AX5" s="437"/>
      <c r="AY5" s="437"/>
      <c r="AZ5" s="306"/>
      <c r="BA5" s="302" t="s">
        <v>492</v>
      </c>
      <c r="BB5" s="437"/>
      <c r="BC5" s="437"/>
      <c r="BD5" s="437"/>
      <c r="BE5" s="437"/>
      <c r="BF5" s="437"/>
      <c r="BG5" s="306"/>
      <c r="BH5" s="437"/>
      <c r="BI5" s="437"/>
      <c r="BJ5" s="437"/>
      <c r="BK5" s="437"/>
      <c r="BL5" s="437"/>
      <c r="BM5" s="437"/>
      <c r="BN5" s="437"/>
      <c r="BO5" s="437"/>
      <c r="BP5" s="437"/>
      <c r="BQ5" s="437"/>
      <c r="BR5" s="437"/>
      <c r="BS5" s="437"/>
      <c r="BT5" s="437"/>
      <c r="BU5" s="437"/>
      <c r="BV5" s="437"/>
      <c r="BW5" s="437"/>
      <c r="BX5" s="437"/>
      <c r="BY5" s="437"/>
      <c r="BZ5" s="437"/>
      <c r="CA5" s="302" t="s">
        <v>533</v>
      </c>
      <c r="CB5" s="437"/>
      <c r="CC5" s="437"/>
      <c r="CD5" s="437"/>
      <c r="CE5" s="437"/>
      <c r="CF5" s="437"/>
      <c r="CG5" s="306"/>
      <c r="CH5" s="305"/>
      <c r="CI5" s="246"/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303"/>
      <c r="DF5" s="302" t="s">
        <v>504</v>
      </c>
      <c r="DG5" s="437"/>
      <c r="DH5" s="437"/>
      <c r="DI5" s="437"/>
      <c r="DJ5" s="437"/>
      <c r="DK5" s="437"/>
      <c r="DL5" s="437"/>
      <c r="DM5" s="306"/>
      <c r="DN5" s="437" t="s">
        <v>492</v>
      </c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306"/>
      <c r="ED5" s="437" t="s">
        <v>512</v>
      </c>
      <c r="EE5" s="437"/>
      <c r="EF5" s="437"/>
      <c r="EG5" s="437"/>
      <c r="EH5" s="437"/>
      <c r="EI5" s="437"/>
      <c r="EJ5" s="437"/>
      <c r="EK5" s="437"/>
    </row>
    <row r="6" spans="1:141" s="25" customFormat="1" ht="12.75" x14ac:dyDescent="0.2">
      <c r="A6" s="437"/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302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306"/>
      <c r="AJ6" s="289" t="s">
        <v>461</v>
      </c>
      <c r="AK6" s="253"/>
      <c r="AL6" s="253"/>
      <c r="AM6" s="253"/>
      <c r="AN6" s="253"/>
      <c r="AO6" s="253"/>
      <c r="AP6" s="307"/>
      <c r="AQ6" s="289" t="s">
        <v>448</v>
      </c>
      <c r="AR6" s="253"/>
      <c r="AS6" s="253"/>
      <c r="AT6" s="253"/>
      <c r="AU6" s="307"/>
      <c r="AV6" s="302"/>
      <c r="AW6" s="437"/>
      <c r="AX6" s="437"/>
      <c r="AY6" s="437"/>
      <c r="AZ6" s="306"/>
      <c r="BA6" s="302"/>
      <c r="BB6" s="437"/>
      <c r="BC6" s="437"/>
      <c r="BD6" s="437"/>
      <c r="BE6" s="437"/>
      <c r="BF6" s="437"/>
      <c r="BG6" s="306"/>
      <c r="BH6" s="289" t="s">
        <v>461</v>
      </c>
      <c r="BI6" s="253"/>
      <c r="BJ6" s="253"/>
      <c r="BK6" s="253"/>
      <c r="BL6" s="253"/>
      <c r="BM6" s="253"/>
      <c r="BN6" s="253"/>
      <c r="BO6" s="307"/>
      <c r="BP6" s="289" t="s">
        <v>5</v>
      </c>
      <c r="BQ6" s="253"/>
      <c r="BR6" s="253"/>
      <c r="BS6" s="253"/>
      <c r="BT6" s="253"/>
      <c r="BU6" s="307"/>
      <c r="BV6" s="289" t="s">
        <v>448</v>
      </c>
      <c r="BW6" s="253"/>
      <c r="BX6" s="253"/>
      <c r="BY6" s="253"/>
      <c r="BZ6" s="253"/>
      <c r="CA6" s="302" t="s">
        <v>517</v>
      </c>
      <c r="CB6" s="437"/>
      <c r="CC6" s="437"/>
      <c r="CD6" s="437"/>
      <c r="CE6" s="437"/>
      <c r="CF6" s="437"/>
      <c r="CG6" s="306"/>
      <c r="CH6" s="253" t="s">
        <v>518</v>
      </c>
      <c r="CI6" s="253"/>
      <c r="CJ6" s="253"/>
      <c r="CK6" s="253"/>
      <c r="CL6" s="253"/>
      <c r="CM6" s="253"/>
      <c r="CN6" s="253"/>
      <c r="CO6" s="307"/>
      <c r="CP6" s="289" t="s">
        <v>521</v>
      </c>
      <c r="CQ6" s="253"/>
      <c r="CR6" s="253"/>
      <c r="CS6" s="253"/>
      <c r="CT6" s="253"/>
      <c r="CU6" s="253"/>
      <c r="CV6" s="253"/>
      <c r="CW6" s="307"/>
      <c r="CX6" s="289" t="s">
        <v>537</v>
      </c>
      <c r="CY6" s="253"/>
      <c r="CZ6" s="253"/>
      <c r="DA6" s="253"/>
      <c r="DB6" s="253"/>
      <c r="DC6" s="253"/>
      <c r="DD6" s="253"/>
      <c r="DE6" s="307"/>
      <c r="DF6" s="302" t="s">
        <v>535</v>
      </c>
      <c r="DG6" s="437"/>
      <c r="DH6" s="437"/>
      <c r="DI6" s="437"/>
      <c r="DJ6" s="437"/>
      <c r="DK6" s="437"/>
      <c r="DL6" s="437"/>
      <c r="DM6" s="306"/>
      <c r="DN6" s="289" t="s">
        <v>522</v>
      </c>
      <c r="DO6" s="253"/>
      <c r="DP6" s="253"/>
      <c r="DQ6" s="253"/>
      <c r="DR6" s="253"/>
      <c r="DS6" s="253"/>
      <c r="DT6" s="253"/>
      <c r="DU6" s="307"/>
      <c r="DV6" s="289" t="s">
        <v>522</v>
      </c>
      <c r="DW6" s="253"/>
      <c r="DX6" s="253"/>
      <c r="DY6" s="253"/>
      <c r="DZ6" s="253"/>
      <c r="EA6" s="253"/>
      <c r="EB6" s="253"/>
      <c r="EC6" s="307"/>
      <c r="ED6" s="437" t="s">
        <v>386</v>
      </c>
      <c r="EE6" s="437"/>
      <c r="EF6" s="437"/>
      <c r="EG6" s="437"/>
      <c r="EH6" s="437"/>
      <c r="EI6" s="437"/>
      <c r="EJ6" s="437"/>
      <c r="EK6" s="437"/>
    </row>
    <row r="7" spans="1:141" s="25" customFormat="1" ht="12.75" x14ac:dyDescent="0.2">
      <c r="A7" s="437"/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302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306"/>
      <c r="AJ7" s="302" t="s">
        <v>462</v>
      </c>
      <c r="AK7" s="437"/>
      <c r="AL7" s="437"/>
      <c r="AM7" s="437"/>
      <c r="AN7" s="437"/>
      <c r="AO7" s="437"/>
      <c r="AP7" s="306"/>
      <c r="AQ7" s="302" t="s">
        <v>513</v>
      </c>
      <c r="AR7" s="437"/>
      <c r="AS7" s="437"/>
      <c r="AT7" s="437"/>
      <c r="AU7" s="306"/>
      <c r="AV7" s="302"/>
      <c r="AW7" s="437"/>
      <c r="AX7" s="437"/>
      <c r="AY7" s="437"/>
      <c r="AZ7" s="306"/>
      <c r="BA7" s="302"/>
      <c r="BB7" s="437"/>
      <c r="BC7" s="437"/>
      <c r="BD7" s="437"/>
      <c r="BE7" s="437"/>
      <c r="BF7" s="437"/>
      <c r="BG7" s="306"/>
      <c r="BH7" s="302" t="s">
        <v>462</v>
      </c>
      <c r="BI7" s="437"/>
      <c r="BJ7" s="437"/>
      <c r="BK7" s="437"/>
      <c r="BL7" s="437"/>
      <c r="BM7" s="437"/>
      <c r="BN7" s="437"/>
      <c r="BO7" s="306"/>
      <c r="BP7" s="302"/>
      <c r="BQ7" s="437"/>
      <c r="BR7" s="437"/>
      <c r="BS7" s="437"/>
      <c r="BT7" s="437"/>
      <c r="BU7" s="306"/>
      <c r="BV7" s="302" t="s">
        <v>513</v>
      </c>
      <c r="BW7" s="437"/>
      <c r="BX7" s="437"/>
      <c r="BY7" s="437"/>
      <c r="BZ7" s="437"/>
      <c r="CA7" s="302" t="s">
        <v>1151</v>
      </c>
      <c r="CB7" s="437"/>
      <c r="CC7" s="437"/>
      <c r="CD7" s="437"/>
      <c r="CE7" s="437"/>
      <c r="CF7" s="437"/>
      <c r="CG7" s="306"/>
      <c r="CH7" s="437" t="s">
        <v>519</v>
      </c>
      <c r="CI7" s="437"/>
      <c r="CJ7" s="437"/>
      <c r="CK7" s="437"/>
      <c r="CL7" s="437"/>
      <c r="CM7" s="437"/>
      <c r="CN7" s="437"/>
      <c r="CO7" s="306"/>
      <c r="CP7" s="302" t="s">
        <v>875</v>
      </c>
      <c r="CQ7" s="437"/>
      <c r="CR7" s="437"/>
      <c r="CS7" s="437"/>
      <c r="CT7" s="437"/>
      <c r="CU7" s="437"/>
      <c r="CV7" s="437"/>
      <c r="CW7" s="306"/>
      <c r="CX7" s="302" t="s">
        <v>538</v>
      </c>
      <c r="CY7" s="437"/>
      <c r="CZ7" s="437"/>
      <c r="DA7" s="437"/>
      <c r="DB7" s="437"/>
      <c r="DC7" s="437"/>
      <c r="DD7" s="437"/>
      <c r="DE7" s="306"/>
      <c r="DF7" s="302" t="s">
        <v>536</v>
      </c>
      <c r="DG7" s="437"/>
      <c r="DH7" s="437"/>
      <c r="DI7" s="437"/>
      <c r="DJ7" s="437"/>
      <c r="DK7" s="437"/>
      <c r="DL7" s="437"/>
      <c r="DM7" s="306"/>
      <c r="DN7" s="302" t="s">
        <v>523</v>
      </c>
      <c r="DO7" s="437"/>
      <c r="DP7" s="437"/>
      <c r="DQ7" s="437"/>
      <c r="DR7" s="437"/>
      <c r="DS7" s="437"/>
      <c r="DT7" s="437"/>
      <c r="DU7" s="306"/>
      <c r="DV7" s="302" t="s">
        <v>526</v>
      </c>
      <c r="DW7" s="437"/>
      <c r="DX7" s="437"/>
      <c r="DY7" s="437"/>
      <c r="DZ7" s="437"/>
      <c r="EA7" s="437"/>
      <c r="EB7" s="437"/>
      <c r="EC7" s="306"/>
      <c r="ED7" s="437"/>
      <c r="EE7" s="437"/>
      <c r="EF7" s="437"/>
      <c r="EG7" s="437"/>
      <c r="EH7" s="437"/>
      <c r="EI7" s="437"/>
      <c r="EJ7" s="437"/>
      <c r="EK7" s="437"/>
    </row>
    <row r="8" spans="1:141" s="25" customFormat="1" ht="12.75" x14ac:dyDescent="0.2">
      <c r="A8" s="437"/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302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306"/>
      <c r="AJ8" s="302"/>
      <c r="AK8" s="437"/>
      <c r="AL8" s="437"/>
      <c r="AM8" s="437"/>
      <c r="AN8" s="437"/>
      <c r="AO8" s="437"/>
      <c r="AP8" s="306"/>
      <c r="AQ8" s="302" t="s">
        <v>27</v>
      </c>
      <c r="AR8" s="437"/>
      <c r="AS8" s="437"/>
      <c r="AT8" s="437"/>
      <c r="AU8" s="306"/>
      <c r="AV8" s="302"/>
      <c r="AW8" s="437"/>
      <c r="AX8" s="437"/>
      <c r="AY8" s="437"/>
      <c r="AZ8" s="306"/>
      <c r="BA8" s="302"/>
      <c r="BB8" s="437"/>
      <c r="BC8" s="437"/>
      <c r="BD8" s="437"/>
      <c r="BE8" s="437"/>
      <c r="BF8" s="437"/>
      <c r="BG8" s="306"/>
      <c r="BH8" s="302"/>
      <c r="BI8" s="437"/>
      <c r="BJ8" s="437"/>
      <c r="BK8" s="437"/>
      <c r="BL8" s="437"/>
      <c r="BM8" s="437"/>
      <c r="BN8" s="437"/>
      <c r="BO8" s="306"/>
      <c r="BP8" s="302"/>
      <c r="BQ8" s="437"/>
      <c r="BR8" s="437"/>
      <c r="BS8" s="437"/>
      <c r="BT8" s="437"/>
      <c r="BU8" s="306"/>
      <c r="BV8" s="302" t="s">
        <v>514</v>
      </c>
      <c r="BW8" s="437"/>
      <c r="BX8" s="437"/>
      <c r="BY8" s="437"/>
      <c r="BZ8" s="437"/>
      <c r="CA8" s="302"/>
      <c r="CB8" s="437"/>
      <c r="CC8" s="437"/>
      <c r="CD8" s="437"/>
      <c r="CE8" s="437"/>
      <c r="CF8" s="437"/>
      <c r="CG8" s="306"/>
      <c r="CH8" s="437" t="s">
        <v>875</v>
      </c>
      <c r="CI8" s="437"/>
      <c r="CJ8" s="437"/>
      <c r="CK8" s="437"/>
      <c r="CL8" s="437"/>
      <c r="CM8" s="437"/>
      <c r="CN8" s="437"/>
      <c r="CO8" s="306"/>
      <c r="CP8" s="302"/>
      <c r="CQ8" s="437"/>
      <c r="CR8" s="437"/>
      <c r="CS8" s="437"/>
      <c r="CT8" s="437"/>
      <c r="CU8" s="437"/>
      <c r="CV8" s="437"/>
      <c r="CW8" s="306"/>
      <c r="CX8" s="302"/>
      <c r="CY8" s="437"/>
      <c r="CZ8" s="437"/>
      <c r="DA8" s="437"/>
      <c r="DB8" s="437"/>
      <c r="DC8" s="437"/>
      <c r="DD8" s="437"/>
      <c r="DE8" s="306"/>
      <c r="DF8" s="302" t="s">
        <v>492</v>
      </c>
      <c r="DG8" s="437"/>
      <c r="DH8" s="437"/>
      <c r="DI8" s="437"/>
      <c r="DJ8" s="437"/>
      <c r="DK8" s="437"/>
      <c r="DL8" s="437"/>
      <c r="DM8" s="306"/>
      <c r="DN8" s="302" t="s">
        <v>524</v>
      </c>
      <c r="DO8" s="437"/>
      <c r="DP8" s="437"/>
      <c r="DQ8" s="437"/>
      <c r="DR8" s="437"/>
      <c r="DS8" s="437"/>
      <c r="DT8" s="437"/>
      <c r="DU8" s="306"/>
      <c r="DV8" s="302" t="s">
        <v>301</v>
      </c>
      <c r="DW8" s="437"/>
      <c r="DX8" s="437"/>
      <c r="DY8" s="437"/>
      <c r="DZ8" s="437"/>
      <c r="EA8" s="437"/>
      <c r="EB8" s="437"/>
      <c r="EC8" s="306"/>
      <c r="ED8" s="437"/>
      <c r="EE8" s="437"/>
      <c r="EF8" s="437"/>
      <c r="EG8" s="437"/>
      <c r="EH8" s="437"/>
      <c r="EI8" s="437"/>
      <c r="EJ8" s="437"/>
      <c r="EK8" s="437"/>
    </row>
    <row r="9" spans="1:141" s="25" customFormat="1" ht="12.75" customHeight="1" x14ac:dyDescent="0.2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305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303"/>
      <c r="AJ9" s="305"/>
      <c r="AK9" s="246"/>
      <c r="AL9" s="246"/>
      <c r="AM9" s="246"/>
      <c r="AN9" s="246"/>
      <c r="AO9" s="246"/>
      <c r="AP9" s="303"/>
      <c r="AQ9" s="305"/>
      <c r="AR9" s="246"/>
      <c r="AS9" s="246"/>
      <c r="AT9" s="246"/>
      <c r="AU9" s="303"/>
      <c r="AV9" s="305"/>
      <c r="AW9" s="246"/>
      <c r="AX9" s="246"/>
      <c r="AY9" s="246"/>
      <c r="AZ9" s="303"/>
      <c r="BA9" s="305"/>
      <c r="BB9" s="246"/>
      <c r="BC9" s="246"/>
      <c r="BD9" s="246"/>
      <c r="BE9" s="246"/>
      <c r="BF9" s="246"/>
      <c r="BG9" s="303"/>
      <c r="BH9" s="305"/>
      <c r="BI9" s="246"/>
      <c r="BJ9" s="246"/>
      <c r="BK9" s="246"/>
      <c r="BL9" s="246"/>
      <c r="BM9" s="246"/>
      <c r="BN9" s="246"/>
      <c r="BO9" s="303"/>
      <c r="BP9" s="305"/>
      <c r="BQ9" s="246"/>
      <c r="BR9" s="246"/>
      <c r="BS9" s="246"/>
      <c r="BT9" s="246"/>
      <c r="BU9" s="303"/>
      <c r="BV9" s="305"/>
      <c r="BW9" s="246"/>
      <c r="BX9" s="246"/>
      <c r="BY9" s="246"/>
      <c r="BZ9" s="246"/>
      <c r="CA9" s="305"/>
      <c r="CB9" s="246"/>
      <c r="CC9" s="246"/>
      <c r="CD9" s="246"/>
      <c r="CE9" s="246"/>
      <c r="CF9" s="246"/>
      <c r="CG9" s="303"/>
      <c r="CH9" s="246"/>
      <c r="CI9" s="246"/>
      <c r="CJ9" s="246"/>
      <c r="CK9" s="246"/>
      <c r="CL9" s="246"/>
      <c r="CM9" s="246"/>
      <c r="CN9" s="246"/>
      <c r="CO9" s="303"/>
      <c r="CP9" s="305"/>
      <c r="CQ9" s="246"/>
      <c r="CR9" s="246"/>
      <c r="CS9" s="246"/>
      <c r="CT9" s="246"/>
      <c r="CU9" s="246"/>
      <c r="CV9" s="246"/>
      <c r="CW9" s="303"/>
      <c r="CX9" s="305"/>
      <c r="CY9" s="246"/>
      <c r="CZ9" s="246"/>
      <c r="DA9" s="246"/>
      <c r="DB9" s="246"/>
      <c r="DC9" s="246"/>
      <c r="DD9" s="246"/>
      <c r="DE9" s="303"/>
      <c r="DF9" s="305" t="s">
        <v>507</v>
      </c>
      <c r="DG9" s="246"/>
      <c r="DH9" s="246"/>
      <c r="DI9" s="246"/>
      <c r="DJ9" s="246"/>
      <c r="DK9" s="246"/>
      <c r="DL9" s="246"/>
      <c r="DM9" s="303"/>
      <c r="DN9" s="495" t="s">
        <v>525</v>
      </c>
      <c r="DO9" s="258"/>
      <c r="DP9" s="258"/>
      <c r="DQ9" s="258"/>
      <c r="DR9" s="258"/>
      <c r="DS9" s="258"/>
      <c r="DT9" s="258"/>
      <c r="DU9" s="496"/>
      <c r="DV9" s="495" t="s">
        <v>527</v>
      </c>
      <c r="DW9" s="258"/>
      <c r="DX9" s="258"/>
      <c r="DY9" s="258"/>
      <c r="DZ9" s="258"/>
      <c r="EA9" s="258"/>
      <c r="EB9" s="258"/>
      <c r="EC9" s="496"/>
      <c r="ED9" s="246"/>
      <c r="EE9" s="246"/>
      <c r="EF9" s="246"/>
      <c r="EG9" s="246"/>
      <c r="EH9" s="246"/>
      <c r="EI9" s="246"/>
      <c r="EJ9" s="246"/>
      <c r="EK9" s="246"/>
    </row>
    <row r="10" spans="1:141" s="25" customFormat="1" ht="13.5" thickBot="1" x14ac:dyDescent="0.25">
      <c r="A10" s="298">
        <v>1</v>
      </c>
      <c r="B10" s="299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88">
        <v>2</v>
      </c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>
        <v>4</v>
      </c>
      <c r="AK10" s="288"/>
      <c r="AL10" s="288"/>
      <c r="AM10" s="288"/>
      <c r="AN10" s="288"/>
      <c r="AO10" s="288"/>
      <c r="AP10" s="288"/>
      <c r="AQ10" s="288">
        <v>5</v>
      </c>
      <c r="AR10" s="288"/>
      <c r="AS10" s="288"/>
      <c r="AT10" s="288"/>
      <c r="AU10" s="288"/>
      <c r="AV10" s="288">
        <v>6</v>
      </c>
      <c r="AW10" s="288"/>
      <c r="AX10" s="288"/>
      <c r="AY10" s="288"/>
      <c r="AZ10" s="288"/>
      <c r="BA10" s="288">
        <v>7</v>
      </c>
      <c r="BB10" s="288"/>
      <c r="BC10" s="288"/>
      <c r="BD10" s="288"/>
      <c r="BE10" s="288"/>
      <c r="BF10" s="288"/>
      <c r="BG10" s="288"/>
      <c r="BH10" s="288">
        <v>8</v>
      </c>
      <c r="BI10" s="288"/>
      <c r="BJ10" s="288"/>
      <c r="BK10" s="288"/>
      <c r="BL10" s="288"/>
      <c r="BM10" s="288"/>
      <c r="BN10" s="288"/>
      <c r="BO10" s="288"/>
      <c r="BP10" s="288">
        <v>9</v>
      </c>
      <c r="BQ10" s="288"/>
      <c r="BR10" s="288"/>
      <c r="BS10" s="288"/>
      <c r="BT10" s="288"/>
      <c r="BU10" s="288"/>
      <c r="BV10" s="288">
        <v>10</v>
      </c>
      <c r="BW10" s="288"/>
      <c r="BX10" s="288"/>
      <c r="BY10" s="288"/>
      <c r="BZ10" s="288"/>
      <c r="CA10" s="301">
        <v>11</v>
      </c>
      <c r="CB10" s="301"/>
      <c r="CC10" s="301"/>
      <c r="CD10" s="301"/>
      <c r="CE10" s="301"/>
      <c r="CF10" s="301"/>
      <c r="CG10" s="301"/>
      <c r="CH10" s="288">
        <v>12</v>
      </c>
      <c r="CI10" s="288"/>
      <c r="CJ10" s="288"/>
      <c r="CK10" s="288"/>
      <c r="CL10" s="288"/>
      <c r="CM10" s="288"/>
      <c r="CN10" s="288"/>
      <c r="CO10" s="288"/>
      <c r="CP10" s="288">
        <v>13</v>
      </c>
      <c r="CQ10" s="288"/>
      <c r="CR10" s="288"/>
      <c r="CS10" s="288"/>
      <c r="CT10" s="288"/>
      <c r="CU10" s="288"/>
      <c r="CV10" s="288"/>
      <c r="CW10" s="288"/>
      <c r="CX10" s="288">
        <v>14</v>
      </c>
      <c r="CY10" s="288"/>
      <c r="CZ10" s="288"/>
      <c r="DA10" s="288"/>
      <c r="DB10" s="288"/>
      <c r="DC10" s="288"/>
      <c r="DD10" s="288"/>
      <c r="DE10" s="288"/>
      <c r="DF10" s="288">
        <v>15</v>
      </c>
      <c r="DG10" s="288"/>
      <c r="DH10" s="288"/>
      <c r="DI10" s="288"/>
      <c r="DJ10" s="288"/>
      <c r="DK10" s="288"/>
      <c r="DL10" s="288"/>
      <c r="DM10" s="288"/>
      <c r="DN10" s="288">
        <v>16</v>
      </c>
      <c r="DO10" s="288"/>
      <c r="DP10" s="288"/>
      <c r="DQ10" s="288"/>
      <c r="DR10" s="288"/>
      <c r="DS10" s="288"/>
      <c r="DT10" s="288"/>
      <c r="DU10" s="288"/>
      <c r="DV10" s="288">
        <v>17</v>
      </c>
      <c r="DW10" s="288"/>
      <c r="DX10" s="288"/>
      <c r="DY10" s="288"/>
      <c r="DZ10" s="288"/>
      <c r="EA10" s="288"/>
      <c r="EB10" s="288"/>
      <c r="EC10" s="288"/>
      <c r="ED10" s="288">
        <v>18</v>
      </c>
      <c r="EE10" s="288"/>
      <c r="EF10" s="288"/>
      <c r="EG10" s="288"/>
      <c r="EH10" s="288"/>
      <c r="EI10" s="288"/>
      <c r="EJ10" s="288"/>
      <c r="EK10" s="289"/>
    </row>
    <row r="11" spans="1:141" s="25" customFormat="1" ht="15" customHeight="1" x14ac:dyDescent="0.2">
      <c r="A11" s="268" t="s">
        <v>405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4" t="s">
        <v>39</v>
      </c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449" t="s">
        <v>39</v>
      </c>
      <c r="AK11" s="449"/>
      <c r="AL11" s="449"/>
      <c r="AM11" s="449"/>
      <c r="AN11" s="449"/>
      <c r="AO11" s="449"/>
      <c r="AP11" s="449"/>
      <c r="AQ11" s="264" t="s">
        <v>39</v>
      </c>
      <c r="AR11" s="264"/>
      <c r="AS11" s="264"/>
      <c r="AT11" s="264"/>
      <c r="AU11" s="593"/>
      <c r="AV11" s="290" t="s">
        <v>40</v>
      </c>
      <c r="AW11" s="291"/>
      <c r="AX11" s="291"/>
      <c r="AY11" s="291"/>
      <c r="AZ11" s="291"/>
      <c r="BA11" s="409"/>
      <c r="BB11" s="409"/>
      <c r="BC11" s="409"/>
      <c r="BD11" s="409"/>
      <c r="BE11" s="409"/>
      <c r="BF11" s="409"/>
      <c r="BG11" s="409"/>
      <c r="BH11" s="407"/>
      <c r="BI11" s="407"/>
      <c r="BJ11" s="407"/>
      <c r="BK11" s="407"/>
      <c r="BL11" s="407"/>
      <c r="BM11" s="407"/>
      <c r="BN11" s="407"/>
      <c r="BO11" s="407"/>
      <c r="BP11" s="408"/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9"/>
      <c r="CB11" s="409"/>
      <c r="CC11" s="409"/>
      <c r="CD11" s="409"/>
      <c r="CE11" s="409"/>
      <c r="CF11" s="409"/>
      <c r="CG11" s="409"/>
      <c r="CH11" s="407"/>
      <c r="CI11" s="407"/>
      <c r="CJ11" s="407"/>
      <c r="CK11" s="407"/>
      <c r="CL11" s="407"/>
      <c r="CM11" s="407"/>
      <c r="CN11" s="407"/>
      <c r="CO11" s="407"/>
      <c r="CP11" s="409"/>
      <c r="CQ11" s="409"/>
      <c r="CR11" s="409"/>
      <c r="CS11" s="409"/>
      <c r="CT11" s="409"/>
      <c r="CU11" s="409"/>
      <c r="CV11" s="409"/>
      <c r="CW11" s="409"/>
      <c r="CX11" s="409"/>
      <c r="CY11" s="409"/>
      <c r="CZ11" s="409"/>
      <c r="DA11" s="409"/>
      <c r="DB11" s="409"/>
      <c r="DC11" s="409"/>
      <c r="DD11" s="409"/>
      <c r="DE11" s="409"/>
      <c r="DF11" s="409"/>
      <c r="DG11" s="409"/>
      <c r="DH11" s="409"/>
      <c r="DI11" s="409"/>
      <c r="DJ11" s="409"/>
      <c r="DK11" s="409"/>
      <c r="DL11" s="409"/>
      <c r="DM11" s="409"/>
      <c r="DN11" s="409"/>
      <c r="DO11" s="409"/>
      <c r="DP11" s="409"/>
      <c r="DQ11" s="409"/>
      <c r="DR11" s="409"/>
      <c r="DS11" s="409"/>
      <c r="DT11" s="409"/>
      <c r="DU11" s="409"/>
      <c r="DV11" s="409"/>
      <c r="DW11" s="409"/>
      <c r="DX11" s="409"/>
      <c r="DY11" s="409"/>
      <c r="DZ11" s="409"/>
      <c r="EA11" s="409"/>
      <c r="EB11" s="409"/>
      <c r="EC11" s="409"/>
      <c r="ED11" s="409"/>
      <c r="EE11" s="409"/>
      <c r="EF11" s="409"/>
      <c r="EG11" s="409"/>
      <c r="EH11" s="409"/>
      <c r="EI11" s="409"/>
      <c r="EJ11" s="409"/>
      <c r="EK11" s="410"/>
    </row>
    <row r="12" spans="1:141" s="25" customFormat="1" ht="12.75" x14ac:dyDescent="0.2">
      <c r="A12" s="269" t="s">
        <v>133</v>
      </c>
      <c r="B12" s="269"/>
      <c r="C12" s="269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405"/>
      <c r="W12" s="405"/>
      <c r="X12" s="405"/>
      <c r="Y12" s="405"/>
      <c r="Z12" s="405"/>
      <c r="AA12" s="405"/>
      <c r="AB12" s="405"/>
      <c r="AC12" s="405"/>
      <c r="AD12" s="405"/>
      <c r="AE12" s="405"/>
      <c r="AF12" s="405"/>
      <c r="AG12" s="405"/>
      <c r="AH12" s="405"/>
      <c r="AI12" s="405"/>
      <c r="AJ12" s="412"/>
      <c r="AK12" s="412"/>
      <c r="AL12" s="412"/>
      <c r="AM12" s="412"/>
      <c r="AN12" s="412"/>
      <c r="AO12" s="412"/>
      <c r="AP12" s="412"/>
      <c r="AQ12" s="405"/>
      <c r="AR12" s="405"/>
      <c r="AS12" s="405"/>
      <c r="AT12" s="405"/>
      <c r="AU12" s="406"/>
      <c r="AV12" s="263" t="s">
        <v>413</v>
      </c>
      <c r="AW12" s="264"/>
      <c r="AX12" s="264"/>
      <c r="AY12" s="264"/>
      <c r="AZ12" s="264"/>
      <c r="BA12" s="438"/>
      <c r="BB12" s="438"/>
      <c r="BC12" s="438"/>
      <c r="BD12" s="438"/>
      <c r="BE12" s="438"/>
      <c r="BF12" s="438"/>
      <c r="BG12" s="438"/>
      <c r="BH12" s="412"/>
      <c r="BI12" s="412"/>
      <c r="BJ12" s="412"/>
      <c r="BK12" s="412"/>
      <c r="BL12" s="412"/>
      <c r="BM12" s="412"/>
      <c r="BN12" s="412"/>
      <c r="BO12" s="412"/>
      <c r="BP12" s="405"/>
      <c r="BQ12" s="405"/>
      <c r="BR12" s="405"/>
      <c r="BS12" s="405"/>
      <c r="BT12" s="405"/>
      <c r="BU12" s="405"/>
      <c r="BV12" s="405"/>
      <c r="BW12" s="405"/>
      <c r="BX12" s="405"/>
      <c r="BY12" s="405"/>
      <c r="BZ12" s="405"/>
      <c r="CA12" s="438"/>
      <c r="CB12" s="438"/>
      <c r="CC12" s="438"/>
      <c r="CD12" s="438"/>
      <c r="CE12" s="438"/>
      <c r="CF12" s="438"/>
      <c r="CG12" s="438"/>
      <c r="CH12" s="412"/>
      <c r="CI12" s="412"/>
      <c r="CJ12" s="412"/>
      <c r="CK12" s="412"/>
      <c r="CL12" s="412"/>
      <c r="CM12" s="412"/>
      <c r="CN12" s="412"/>
      <c r="CO12" s="412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9"/>
    </row>
    <row r="13" spans="1:141" s="25" customFormat="1" ht="12.75" x14ac:dyDescent="0.2">
      <c r="A13" s="280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405"/>
      <c r="W13" s="405"/>
      <c r="X13" s="405"/>
      <c r="Y13" s="405"/>
      <c r="Z13" s="405"/>
      <c r="AA13" s="405"/>
      <c r="AB13" s="405"/>
      <c r="AC13" s="405"/>
      <c r="AD13" s="405"/>
      <c r="AE13" s="405"/>
      <c r="AF13" s="405"/>
      <c r="AG13" s="405"/>
      <c r="AH13" s="405"/>
      <c r="AI13" s="405"/>
      <c r="AJ13" s="412"/>
      <c r="AK13" s="412"/>
      <c r="AL13" s="412"/>
      <c r="AM13" s="412"/>
      <c r="AN13" s="412"/>
      <c r="AO13" s="412"/>
      <c r="AP13" s="412"/>
      <c r="AQ13" s="405"/>
      <c r="AR13" s="405"/>
      <c r="AS13" s="405"/>
      <c r="AT13" s="405"/>
      <c r="AU13" s="406"/>
      <c r="AV13" s="263"/>
      <c r="AW13" s="264"/>
      <c r="AX13" s="264"/>
      <c r="AY13" s="264"/>
      <c r="AZ13" s="264"/>
      <c r="BA13" s="438"/>
      <c r="BB13" s="438"/>
      <c r="BC13" s="438"/>
      <c r="BD13" s="438"/>
      <c r="BE13" s="438"/>
      <c r="BF13" s="438"/>
      <c r="BG13" s="438"/>
      <c r="BH13" s="412"/>
      <c r="BI13" s="412"/>
      <c r="BJ13" s="412"/>
      <c r="BK13" s="412"/>
      <c r="BL13" s="412"/>
      <c r="BM13" s="412"/>
      <c r="BN13" s="412"/>
      <c r="BO13" s="412"/>
      <c r="BP13" s="405"/>
      <c r="BQ13" s="405"/>
      <c r="BR13" s="405"/>
      <c r="BS13" s="405"/>
      <c r="BT13" s="405"/>
      <c r="BU13" s="405"/>
      <c r="BV13" s="405"/>
      <c r="BW13" s="405"/>
      <c r="BX13" s="405"/>
      <c r="BY13" s="405"/>
      <c r="BZ13" s="405"/>
      <c r="CA13" s="438"/>
      <c r="CB13" s="438"/>
      <c r="CC13" s="438"/>
      <c r="CD13" s="438"/>
      <c r="CE13" s="438"/>
      <c r="CF13" s="438"/>
      <c r="CG13" s="438"/>
      <c r="CH13" s="412"/>
      <c r="CI13" s="412"/>
      <c r="CJ13" s="412"/>
      <c r="CK13" s="412"/>
      <c r="CL13" s="412"/>
      <c r="CM13" s="412"/>
      <c r="CN13" s="412"/>
      <c r="CO13" s="412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1" s="25" customFormat="1" ht="15" customHeight="1" x14ac:dyDescent="0.2">
      <c r="A14" s="268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405"/>
      <c r="W14" s="405"/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12"/>
      <c r="AK14" s="412"/>
      <c r="AL14" s="412"/>
      <c r="AM14" s="412"/>
      <c r="AN14" s="412"/>
      <c r="AO14" s="412"/>
      <c r="AP14" s="412"/>
      <c r="AQ14" s="405"/>
      <c r="AR14" s="405"/>
      <c r="AS14" s="405"/>
      <c r="AT14" s="405"/>
      <c r="AU14" s="406"/>
      <c r="AV14" s="263"/>
      <c r="AW14" s="264"/>
      <c r="AX14" s="264"/>
      <c r="AY14" s="264"/>
      <c r="AZ14" s="264"/>
      <c r="BA14" s="438"/>
      <c r="BB14" s="438"/>
      <c r="BC14" s="438"/>
      <c r="BD14" s="438"/>
      <c r="BE14" s="438"/>
      <c r="BF14" s="438"/>
      <c r="BG14" s="438"/>
      <c r="BH14" s="412"/>
      <c r="BI14" s="412"/>
      <c r="BJ14" s="412"/>
      <c r="BK14" s="412"/>
      <c r="BL14" s="412"/>
      <c r="BM14" s="412"/>
      <c r="BN14" s="412"/>
      <c r="BO14" s="412"/>
      <c r="BP14" s="405"/>
      <c r="BQ14" s="405"/>
      <c r="BR14" s="405"/>
      <c r="BS14" s="405"/>
      <c r="BT14" s="405"/>
      <c r="BU14" s="405"/>
      <c r="BV14" s="405"/>
      <c r="BW14" s="405"/>
      <c r="BX14" s="405"/>
      <c r="BY14" s="405"/>
      <c r="BZ14" s="405"/>
      <c r="CA14" s="438"/>
      <c r="CB14" s="438"/>
      <c r="CC14" s="438"/>
      <c r="CD14" s="438"/>
      <c r="CE14" s="438"/>
      <c r="CF14" s="438"/>
      <c r="CG14" s="438"/>
      <c r="CH14" s="412"/>
      <c r="CI14" s="412"/>
      <c r="CJ14" s="412"/>
      <c r="CK14" s="412"/>
      <c r="CL14" s="412"/>
      <c r="CM14" s="412"/>
      <c r="CN14" s="412"/>
      <c r="CO14" s="412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1" s="25" customFormat="1" ht="15" customHeight="1" x14ac:dyDescent="0.2">
      <c r="A15" s="268" t="s">
        <v>406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4" t="s">
        <v>39</v>
      </c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449" t="s">
        <v>39</v>
      </c>
      <c r="AK15" s="449"/>
      <c r="AL15" s="449"/>
      <c r="AM15" s="449"/>
      <c r="AN15" s="449"/>
      <c r="AO15" s="449"/>
      <c r="AP15" s="449"/>
      <c r="AQ15" s="264" t="s">
        <v>39</v>
      </c>
      <c r="AR15" s="264"/>
      <c r="AS15" s="264"/>
      <c r="AT15" s="264"/>
      <c r="AU15" s="593"/>
      <c r="AV15" s="263" t="s">
        <v>41</v>
      </c>
      <c r="AW15" s="264"/>
      <c r="AX15" s="264"/>
      <c r="AY15" s="264"/>
      <c r="AZ15" s="264"/>
      <c r="BA15" s="438"/>
      <c r="BB15" s="438"/>
      <c r="BC15" s="438"/>
      <c r="BD15" s="438"/>
      <c r="BE15" s="438"/>
      <c r="BF15" s="438"/>
      <c r="BG15" s="438"/>
      <c r="BH15" s="412"/>
      <c r="BI15" s="412"/>
      <c r="BJ15" s="412"/>
      <c r="BK15" s="412"/>
      <c r="BL15" s="412"/>
      <c r="BM15" s="412"/>
      <c r="BN15" s="412"/>
      <c r="BO15" s="412"/>
      <c r="BP15" s="405"/>
      <c r="BQ15" s="405"/>
      <c r="BR15" s="405"/>
      <c r="BS15" s="405"/>
      <c r="BT15" s="405"/>
      <c r="BU15" s="405"/>
      <c r="BV15" s="405"/>
      <c r="BW15" s="405"/>
      <c r="BX15" s="405"/>
      <c r="BY15" s="405"/>
      <c r="BZ15" s="405"/>
      <c r="CA15" s="438"/>
      <c r="CB15" s="438"/>
      <c r="CC15" s="438"/>
      <c r="CD15" s="438"/>
      <c r="CE15" s="438"/>
      <c r="CF15" s="438"/>
      <c r="CG15" s="438"/>
      <c r="CH15" s="412"/>
      <c r="CI15" s="412"/>
      <c r="CJ15" s="412"/>
      <c r="CK15" s="412"/>
      <c r="CL15" s="412"/>
      <c r="CM15" s="412"/>
      <c r="CN15" s="412"/>
      <c r="CO15" s="412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1" s="25" customFormat="1" ht="12.75" x14ac:dyDescent="0.2">
      <c r="A16" s="269" t="s">
        <v>133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405"/>
      <c r="W16" s="405"/>
      <c r="X16" s="405"/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12"/>
      <c r="AK16" s="412"/>
      <c r="AL16" s="412"/>
      <c r="AM16" s="412"/>
      <c r="AN16" s="412"/>
      <c r="AO16" s="412"/>
      <c r="AP16" s="412"/>
      <c r="AQ16" s="405"/>
      <c r="AR16" s="405"/>
      <c r="AS16" s="405"/>
      <c r="AT16" s="405"/>
      <c r="AU16" s="406"/>
      <c r="AV16" s="263" t="s">
        <v>414</v>
      </c>
      <c r="AW16" s="264"/>
      <c r="AX16" s="264"/>
      <c r="AY16" s="264"/>
      <c r="AZ16" s="264"/>
      <c r="BA16" s="438"/>
      <c r="BB16" s="438"/>
      <c r="BC16" s="438"/>
      <c r="BD16" s="438"/>
      <c r="BE16" s="438"/>
      <c r="BF16" s="438"/>
      <c r="BG16" s="438"/>
      <c r="BH16" s="412"/>
      <c r="BI16" s="412"/>
      <c r="BJ16" s="412"/>
      <c r="BK16" s="412"/>
      <c r="BL16" s="412"/>
      <c r="BM16" s="412"/>
      <c r="BN16" s="412"/>
      <c r="BO16" s="412"/>
      <c r="BP16" s="405"/>
      <c r="BQ16" s="405"/>
      <c r="BR16" s="405"/>
      <c r="BS16" s="405"/>
      <c r="BT16" s="405"/>
      <c r="BU16" s="405"/>
      <c r="BV16" s="405"/>
      <c r="BW16" s="405"/>
      <c r="BX16" s="405"/>
      <c r="BY16" s="405"/>
      <c r="BZ16" s="405"/>
      <c r="CA16" s="438"/>
      <c r="CB16" s="438"/>
      <c r="CC16" s="438"/>
      <c r="CD16" s="438"/>
      <c r="CE16" s="438"/>
      <c r="CF16" s="438"/>
      <c r="CG16" s="438"/>
      <c r="CH16" s="412"/>
      <c r="CI16" s="412"/>
      <c r="CJ16" s="412"/>
      <c r="CK16" s="412"/>
      <c r="CL16" s="412"/>
      <c r="CM16" s="412"/>
      <c r="CN16" s="412"/>
      <c r="CO16" s="412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80"/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12"/>
      <c r="AK17" s="412"/>
      <c r="AL17" s="412"/>
      <c r="AM17" s="412"/>
      <c r="AN17" s="412"/>
      <c r="AO17" s="412"/>
      <c r="AP17" s="412"/>
      <c r="AQ17" s="405"/>
      <c r="AR17" s="405"/>
      <c r="AS17" s="405"/>
      <c r="AT17" s="405"/>
      <c r="AU17" s="406"/>
      <c r="AV17" s="263"/>
      <c r="AW17" s="264"/>
      <c r="AX17" s="264"/>
      <c r="AY17" s="264"/>
      <c r="AZ17" s="264"/>
      <c r="BA17" s="438"/>
      <c r="BB17" s="438"/>
      <c r="BC17" s="438"/>
      <c r="BD17" s="438"/>
      <c r="BE17" s="438"/>
      <c r="BF17" s="438"/>
      <c r="BG17" s="438"/>
      <c r="BH17" s="412"/>
      <c r="BI17" s="412"/>
      <c r="BJ17" s="412"/>
      <c r="BK17" s="412"/>
      <c r="BL17" s="412"/>
      <c r="BM17" s="412"/>
      <c r="BN17" s="412"/>
      <c r="BO17" s="412"/>
      <c r="BP17" s="405"/>
      <c r="BQ17" s="405"/>
      <c r="BR17" s="405"/>
      <c r="BS17" s="405"/>
      <c r="BT17" s="405"/>
      <c r="BU17" s="405"/>
      <c r="BV17" s="405"/>
      <c r="BW17" s="405"/>
      <c r="BX17" s="405"/>
      <c r="BY17" s="405"/>
      <c r="BZ17" s="405"/>
      <c r="CA17" s="438"/>
      <c r="CB17" s="438"/>
      <c r="CC17" s="438"/>
      <c r="CD17" s="438"/>
      <c r="CE17" s="438"/>
      <c r="CF17" s="438"/>
      <c r="CG17" s="438"/>
      <c r="CH17" s="412"/>
      <c r="CI17" s="412"/>
      <c r="CJ17" s="412"/>
      <c r="CK17" s="412"/>
      <c r="CL17" s="412"/>
      <c r="CM17" s="412"/>
      <c r="CN17" s="412"/>
      <c r="CO17" s="412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5" customHeight="1" x14ac:dyDescent="0.2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12"/>
      <c r="AK18" s="412"/>
      <c r="AL18" s="412"/>
      <c r="AM18" s="412"/>
      <c r="AN18" s="412"/>
      <c r="AO18" s="412"/>
      <c r="AP18" s="412"/>
      <c r="AQ18" s="405"/>
      <c r="AR18" s="405"/>
      <c r="AS18" s="405"/>
      <c r="AT18" s="405"/>
      <c r="AU18" s="406"/>
      <c r="AV18" s="263"/>
      <c r="AW18" s="264"/>
      <c r="AX18" s="264"/>
      <c r="AY18" s="264"/>
      <c r="AZ18" s="264"/>
      <c r="BA18" s="438"/>
      <c r="BB18" s="438"/>
      <c r="BC18" s="438"/>
      <c r="BD18" s="438"/>
      <c r="BE18" s="438"/>
      <c r="BF18" s="438"/>
      <c r="BG18" s="438"/>
      <c r="BH18" s="412"/>
      <c r="BI18" s="412"/>
      <c r="BJ18" s="412"/>
      <c r="BK18" s="412"/>
      <c r="BL18" s="412"/>
      <c r="BM18" s="412"/>
      <c r="BN18" s="412"/>
      <c r="BO18" s="412"/>
      <c r="BP18" s="405"/>
      <c r="BQ18" s="405"/>
      <c r="BR18" s="405"/>
      <c r="BS18" s="405"/>
      <c r="BT18" s="405"/>
      <c r="BU18" s="405"/>
      <c r="BV18" s="405"/>
      <c r="BW18" s="405"/>
      <c r="BX18" s="405"/>
      <c r="BY18" s="405"/>
      <c r="BZ18" s="405"/>
      <c r="CA18" s="438"/>
      <c r="CB18" s="438"/>
      <c r="CC18" s="438"/>
      <c r="CD18" s="438"/>
      <c r="CE18" s="438"/>
      <c r="CF18" s="438"/>
      <c r="CG18" s="438"/>
      <c r="CH18" s="412"/>
      <c r="CI18" s="412"/>
      <c r="CJ18" s="412"/>
      <c r="CK18" s="412"/>
      <c r="CL18" s="412"/>
      <c r="CM18" s="412"/>
      <c r="CN18" s="412"/>
      <c r="CO18" s="412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262" t="s">
        <v>407</v>
      </c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4" t="s">
        <v>39</v>
      </c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449" t="s">
        <v>39</v>
      </c>
      <c r="AK19" s="449"/>
      <c r="AL19" s="449"/>
      <c r="AM19" s="449"/>
      <c r="AN19" s="449"/>
      <c r="AO19" s="449"/>
      <c r="AP19" s="449"/>
      <c r="AQ19" s="264" t="s">
        <v>39</v>
      </c>
      <c r="AR19" s="264"/>
      <c r="AS19" s="264"/>
      <c r="AT19" s="264"/>
      <c r="AU19" s="593"/>
      <c r="AV19" s="263" t="s">
        <v>168</v>
      </c>
      <c r="AW19" s="264"/>
      <c r="AX19" s="264"/>
      <c r="AY19" s="264"/>
      <c r="AZ19" s="264"/>
      <c r="BA19" s="438"/>
      <c r="BB19" s="438"/>
      <c r="BC19" s="438"/>
      <c r="BD19" s="438"/>
      <c r="BE19" s="438"/>
      <c r="BF19" s="438"/>
      <c r="BG19" s="438"/>
      <c r="BH19" s="412"/>
      <c r="BI19" s="412"/>
      <c r="BJ19" s="412"/>
      <c r="BK19" s="412"/>
      <c r="BL19" s="412"/>
      <c r="BM19" s="412"/>
      <c r="BN19" s="412"/>
      <c r="BO19" s="412"/>
      <c r="BP19" s="405"/>
      <c r="BQ19" s="405"/>
      <c r="BR19" s="405"/>
      <c r="BS19" s="405"/>
      <c r="BT19" s="405"/>
      <c r="BU19" s="405"/>
      <c r="BV19" s="405"/>
      <c r="BW19" s="405"/>
      <c r="BX19" s="405"/>
      <c r="BY19" s="405"/>
      <c r="BZ19" s="405"/>
      <c r="CA19" s="438"/>
      <c r="CB19" s="438"/>
      <c r="CC19" s="438"/>
      <c r="CD19" s="438"/>
      <c r="CE19" s="438"/>
      <c r="CF19" s="438"/>
      <c r="CG19" s="438"/>
      <c r="CH19" s="412"/>
      <c r="CI19" s="412"/>
      <c r="CJ19" s="412"/>
      <c r="CK19" s="412"/>
      <c r="CL19" s="412"/>
      <c r="CM19" s="412"/>
      <c r="CN19" s="412"/>
      <c r="CO19" s="412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280" t="s">
        <v>408</v>
      </c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449"/>
      <c r="AK20" s="449"/>
      <c r="AL20" s="449"/>
      <c r="AM20" s="449"/>
      <c r="AN20" s="449"/>
      <c r="AO20" s="449"/>
      <c r="AP20" s="449"/>
      <c r="AQ20" s="264"/>
      <c r="AR20" s="264"/>
      <c r="AS20" s="264"/>
      <c r="AT20" s="264"/>
      <c r="AU20" s="593"/>
      <c r="AV20" s="263"/>
      <c r="AW20" s="264"/>
      <c r="AX20" s="264"/>
      <c r="AY20" s="264"/>
      <c r="AZ20" s="264"/>
      <c r="BA20" s="438"/>
      <c r="BB20" s="438"/>
      <c r="BC20" s="438"/>
      <c r="BD20" s="438"/>
      <c r="BE20" s="438"/>
      <c r="BF20" s="438"/>
      <c r="BG20" s="438"/>
      <c r="BH20" s="412"/>
      <c r="BI20" s="412"/>
      <c r="BJ20" s="412"/>
      <c r="BK20" s="412"/>
      <c r="BL20" s="412"/>
      <c r="BM20" s="412"/>
      <c r="BN20" s="412"/>
      <c r="BO20" s="412"/>
      <c r="BP20" s="405"/>
      <c r="BQ20" s="405"/>
      <c r="BR20" s="405"/>
      <c r="BS20" s="405"/>
      <c r="BT20" s="405"/>
      <c r="BU20" s="405"/>
      <c r="BV20" s="405"/>
      <c r="BW20" s="405"/>
      <c r="BX20" s="405"/>
      <c r="BY20" s="405"/>
      <c r="BZ20" s="405"/>
      <c r="CA20" s="438"/>
      <c r="CB20" s="438"/>
      <c r="CC20" s="438"/>
      <c r="CD20" s="438"/>
      <c r="CE20" s="438"/>
      <c r="CF20" s="438"/>
      <c r="CG20" s="438"/>
      <c r="CH20" s="412"/>
      <c r="CI20" s="412"/>
      <c r="CJ20" s="412"/>
      <c r="CK20" s="412"/>
      <c r="CL20" s="412"/>
      <c r="CM20" s="412"/>
      <c r="CN20" s="412"/>
      <c r="CO20" s="412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269" t="s">
        <v>133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12"/>
      <c r="AK21" s="412"/>
      <c r="AL21" s="412"/>
      <c r="AM21" s="412"/>
      <c r="AN21" s="412"/>
      <c r="AO21" s="412"/>
      <c r="AP21" s="412"/>
      <c r="AQ21" s="405"/>
      <c r="AR21" s="405"/>
      <c r="AS21" s="405"/>
      <c r="AT21" s="405"/>
      <c r="AU21" s="406"/>
      <c r="AV21" s="263" t="s">
        <v>415</v>
      </c>
      <c r="AW21" s="264"/>
      <c r="AX21" s="264"/>
      <c r="AY21" s="264"/>
      <c r="AZ21" s="264"/>
      <c r="BA21" s="438"/>
      <c r="BB21" s="438"/>
      <c r="BC21" s="438"/>
      <c r="BD21" s="438"/>
      <c r="BE21" s="438"/>
      <c r="BF21" s="438"/>
      <c r="BG21" s="438"/>
      <c r="BH21" s="412"/>
      <c r="BI21" s="412"/>
      <c r="BJ21" s="412"/>
      <c r="BK21" s="412"/>
      <c r="BL21" s="412"/>
      <c r="BM21" s="412"/>
      <c r="BN21" s="412"/>
      <c r="BO21" s="412"/>
      <c r="BP21" s="405"/>
      <c r="BQ21" s="405"/>
      <c r="BR21" s="405"/>
      <c r="BS21" s="405"/>
      <c r="BT21" s="405"/>
      <c r="BU21" s="405"/>
      <c r="BV21" s="405"/>
      <c r="BW21" s="405"/>
      <c r="BX21" s="405"/>
      <c r="BY21" s="405"/>
      <c r="BZ21" s="405"/>
      <c r="CA21" s="438"/>
      <c r="CB21" s="438"/>
      <c r="CC21" s="438"/>
      <c r="CD21" s="438"/>
      <c r="CE21" s="438"/>
      <c r="CF21" s="438"/>
      <c r="CG21" s="438"/>
      <c r="CH21" s="412"/>
      <c r="CI21" s="412"/>
      <c r="CJ21" s="412"/>
      <c r="CK21" s="412"/>
      <c r="CL21" s="412"/>
      <c r="CM21" s="412"/>
      <c r="CN21" s="412"/>
      <c r="CO21" s="412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280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12"/>
      <c r="AK22" s="412"/>
      <c r="AL22" s="412"/>
      <c r="AM22" s="412"/>
      <c r="AN22" s="412"/>
      <c r="AO22" s="412"/>
      <c r="AP22" s="412"/>
      <c r="AQ22" s="405"/>
      <c r="AR22" s="405"/>
      <c r="AS22" s="405"/>
      <c r="AT22" s="405"/>
      <c r="AU22" s="406"/>
      <c r="AV22" s="263"/>
      <c r="AW22" s="264"/>
      <c r="AX22" s="264"/>
      <c r="AY22" s="264"/>
      <c r="AZ22" s="264"/>
      <c r="BA22" s="438"/>
      <c r="BB22" s="438"/>
      <c r="BC22" s="438"/>
      <c r="BD22" s="438"/>
      <c r="BE22" s="438"/>
      <c r="BF22" s="438"/>
      <c r="BG22" s="438"/>
      <c r="BH22" s="412"/>
      <c r="BI22" s="412"/>
      <c r="BJ22" s="412"/>
      <c r="BK22" s="412"/>
      <c r="BL22" s="412"/>
      <c r="BM22" s="412"/>
      <c r="BN22" s="412"/>
      <c r="BO22" s="412"/>
      <c r="BP22" s="405"/>
      <c r="BQ22" s="405"/>
      <c r="BR22" s="405"/>
      <c r="BS22" s="405"/>
      <c r="BT22" s="405"/>
      <c r="BU22" s="405"/>
      <c r="BV22" s="405"/>
      <c r="BW22" s="405"/>
      <c r="BX22" s="405"/>
      <c r="BY22" s="405"/>
      <c r="BZ22" s="405"/>
      <c r="CA22" s="438"/>
      <c r="CB22" s="438"/>
      <c r="CC22" s="438"/>
      <c r="CD22" s="438"/>
      <c r="CE22" s="438"/>
      <c r="CF22" s="438"/>
      <c r="CG22" s="438"/>
      <c r="CH22" s="412"/>
      <c r="CI22" s="412"/>
      <c r="CJ22" s="412"/>
      <c r="CK22" s="412"/>
      <c r="CL22" s="412"/>
      <c r="CM22" s="412"/>
      <c r="CN22" s="412"/>
      <c r="CO22" s="412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5" customHeight="1" x14ac:dyDescent="0.2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12"/>
      <c r="AK23" s="412"/>
      <c r="AL23" s="412"/>
      <c r="AM23" s="412"/>
      <c r="AN23" s="412"/>
      <c r="AO23" s="412"/>
      <c r="AP23" s="412"/>
      <c r="AQ23" s="405"/>
      <c r="AR23" s="405"/>
      <c r="AS23" s="405"/>
      <c r="AT23" s="405"/>
      <c r="AU23" s="406"/>
      <c r="AV23" s="263"/>
      <c r="AW23" s="264"/>
      <c r="AX23" s="264"/>
      <c r="AY23" s="264"/>
      <c r="AZ23" s="264"/>
      <c r="BA23" s="438"/>
      <c r="BB23" s="438"/>
      <c r="BC23" s="438"/>
      <c r="BD23" s="438"/>
      <c r="BE23" s="438"/>
      <c r="BF23" s="438"/>
      <c r="BG23" s="438"/>
      <c r="BH23" s="412"/>
      <c r="BI23" s="412"/>
      <c r="BJ23" s="412"/>
      <c r="BK23" s="412"/>
      <c r="BL23" s="412"/>
      <c r="BM23" s="412"/>
      <c r="BN23" s="412"/>
      <c r="BO23" s="412"/>
      <c r="BP23" s="405"/>
      <c r="BQ23" s="405"/>
      <c r="BR23" s="405"/>
      <c r="BS23" s="405"/>
      <c r="BT23" s="405"/>
      <c r="BU23" s="405"/>
      <c r="BV23" s="405"/>
      <c r="BW23" s="405"/>
      <c r="BX23" s="405"/>
      <c r="BY23" s="405"/>
      <c r="BZ23" s="405"/>
      <c r="CA23" s="438"/>
      <c r="CB23" s="438"/>
      <c r="CC23" s="438"/>
      <c r="CD23" s="438"/>
      <c r="CE23" s="438"/>
      <c r="CF23" s="438"/>
      <c r="CG23" s="438"/>
      <c r="CH23" s="412"/>
      <c r="CI23" s="412"/>
      <c r="CJ23" s="412"/>
      <c r="CK23" s="412"/>
      <c r="CL23" s="412"/>
      <c r="CM23" s="412"/>
      <c r="CN23" s="412"/>
      <c r="CO23" s="412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62" t="s">
        <v>409</v>
      </c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4" t="s">
        <v>39</v>
      </c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449" t="s">
        <v>39</v>
      </c>
      <c r="AK24" s="449"/>
      <c r="AL24" s="449"/>
      <c r="AM24" s="449"/>
      <c r="AN24" s="449"/>
      <c r="AO24" s="449"/>
      <c r="AP24" s="449"/>
      <c r="AQ24" s="264" t="s">
        <v>39</v>
      </c>
      <c r="AR24" s="264"/>
      <c r="AS24" s="264"/>
      <c r="AT24" s="264"/>
      <c r="AU24" s="593"/>
      <c r="AV24" s="263" t="s">
        <v>160</v>
      </c>
      <c r="AW24" s="264"/>
      <c r="AX24" s="264"/>
      <c r="AY24" s="264"/>
      <c r="AZ24" s="264"/>
      <c r="BA24" s="438"/>
      <c r="BB24" s="438"/>
      <c r="BC24" s="438"/>
      <c r="BD24" s="438"/>
      <c r="BE24" s="438"/>
      <c r="BF24" s="438"/>
      <c r="BG24" s="438"/>
      <c r="BH24" s="412"/>
      <c r="BI24" s="412"/>
      <c r="BJ24" s="412"/>
      <c r="BK24" s="412"/>
      <c r="BL24" s="412"/>
      <c r="BM24" s="412"/>
      <c r="BN24" s="412"/>
      <c r="BO24" s="412"/>
      <c r="BP24" s="405"/>
      <c r="BQ24" s="405"/>
      <c r="BR24" s="405"/>
      <c r="BS24" s="405"/>
      <c r="BT24" s="405"/>
      <c r="BU24" s="405"/>
      <c r="BV24" s="405"/>
      <c r="BW24" s="405"/>
      <c r="BX24" s="405"/>
      <c r="BY24" s="405"/>
      <c r="BZ24" s="405"/>
      <c r="CA24" s="438"/>
      <c r="CB24" s="438"/>
      <c r="CC24" s="438"/>
      <c r="CD24" s="438"/>
      <c r="CE24" s="438"/>
      <c r="CF24" s="438"/>
      <c r="CG24" s="438"/>
      <c r="CH24" s="412"/>
      <c r="CI24" s="412"/>
      <c r="CJ24" s="412"/>
      <c r="CK24" s="412"/>
      <c r="CL24" s="412"/>
      <c r="CM24" s="412"/>
      <c r="CN24" s="412"/>
      <c r="CO24" s="412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2.75" x14ac:dyDescent="0.2">
      <c r="A25" s="280" t="s">
        <v>410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449"/>
      <c r="AK25" s="449"/>
      <c r="AL25" s="449"/>
      <c r="AM25" s="449"/>
      <c r="AN25" s="449"/>
      <c r="AO25" s="449"/>
      <c r="AP25" s="449"/>
      <c r="AQ25" s="264"/>
      <c r="AR25" s="264"/>
      <c r="AS25" s="264"/>
      <c r="AT25" s="264"/>
      <c r="AU25" s="593"/>
      <c r="AV25" s="263"/>
      <c r="AW25" s="264"/>
      <c r="AX25" s="264"/>
      <c r="AY25" s="264"/>
      <c r="AZ25" s="264"/>
      <c r="BA25" s="438"/>
      <c r="BB25" s="438"/>
      <c r="BC25" s="438"/>
      <c r="BD25" s="438"/>
      <c r="BE25" s="438"/>
      <c r="BF25" s="438"/>
      <c r="BG25" s="438"/>
      <c r="BH25" s="412"/>
      <c r="BI25" s="412"/>
      <c r="BJ25" s="412"/>
      <c r="BK25" s="412"/>
      <c r="BL25" s="412"/>
      <c r="BM25" s="412"/>
      <c r="BN25" s="412"/>
      <c r="BO25" s="412"/>
      <c r="BP25" s="405"/>
      <c r="BQ25" s="405"/>
      <c r="BR25" s="405"/>
      <c r="BS25" s="405"/>
      <c r="BT25" s="405"/>
      <c r="BU25" s="405"/>
      <c r="BV25" s="405"/>
      <c r="BW25" s="405"/>
      <c r="BX25" s="405"/>
      <c r="BY25" s="405"/>
      <c r="BZ25" s="405"/>
      <c r="CA25" s="438"/>
      <c r="CB25" s="438"/>
      <c r="CC25" s="438"/>
      <c r="CD25" s="438"/>
      <c r="CE25" s="438"/>
      <c r="CF25" s="438"/>
      <c r="CG25" s="438"/>
      <c r="CH25" s="412"/>
      <c r="CI25" s="412"/>
      <c r="CJ25" s="412"/>
      <c r="CK25" s="412"/>
      <c r="CL25" s="412"/>
      <c r="CM25" s="412"/>
      <c r="CN25" s="412"/>
      <c r="CO25" s="412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2.75" x14ac:dyDescent="0.2">
      <c r="A26" s="269" t="s">
        <v>133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12"/>
      <c r="AK26" s="412"/>
      <c r="AL26" s="412"/>
      <c r="AM26" s="412"/>
      <c r="AN26" s="412"/>
      <c r="AO26" s="412"/>
      <c r="AP26" s="449"/>
      <c r="AQ26" s="264"/>
      <c r="AR26" s="264"/>
      <c r="AS26" s="264"/>
      <c r="AT26" s="264"/>
      <c r="AU26" s="593"/>
      <c r="AV26" s="263" t="s">
        <v>416</v>
      </c>
      <c r="AW26" s="264"/>
      <c r="AX26" s="264"/>
      <c r="AY26" s="264"/>
      <c r="AZ26" s="264"/>
      <c r="BA26" s="611"/>
      <c r="BB26" s="612"/>
      <c r="BC26" s="612"/>
      <c r="BD26" s="456"/>
      <c r="BE26" s="456"/>
      <c r="BF26" s="456"/>
      <c r="BG26" s="456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2"/>
      <c r="BX26" s="662"/>
      <c r="BY26" s="662"/>
      <c r="BZ26" s="666"/>
      <c r="CA26" s="438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93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438"/>
      <c r="DV26" s="494"/>
      <c r="DW26" s="585"/>
      <c r="DX26" s="585"/>
      <c r="DY26" s="585"/>
      <c r="DZ26" s="585"/>
      <c r="EA26" s="585"/>
      <c r="EB26" s="585"/>
      <c r="EC26" s="586"/>
      <c r="ED26" s="438"/>
      <c r="EE26" s="438"/>
      <c r="EF26" s="438"/>
      <c r="EG26" s="438"/>
      <c r="EH26" s="438"/>
      <c r="EI26" s="438"/>
      <c r="EJ26" s="438"/>
      <c r="EK26" s="439"/>
    </row>
    <row r="27" spans="1:141" s="25" customFormat="1" ht="12.75" x14ac:dyDescent="0.2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482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12"/>
      <c r="AK27" s="412"/>
      <c r="AL27" s="412"/>
      <c r="AM27" s="412"/>
      <c r="AN27" s="412"/>
      <c r="AO27" s="412"/>
      <c r="AP27" s="449"/>
      <c r="AQ27" s="264"/>
      <c r="AR27" s="264"/>
      <c r="AS27" s="264"/>
      <c r="AT27" s="264"/>
      <c r="AU27" s="593"/>
      <c r="AV27" s="263"/>
      <c r="AW27" s="264"/>
      <c r="AX27" s="264"/>
      <c r="AY27" s="264"/>
      <c r="AZ27" s="264"/>
      <c r="BA27" s="614"/>
      <c r="BB27" s="615"/>
      <c r="BC27" s="615"/>
      <c r="BD27" s="258"/>
      <c r="BE27" s="258"/>
      <c r="BF27" s="258"/>
      <c r="BG27" s="258"/>
      <c r="BH27" s="664"/>
      <c r="BI27" s="664"/>
      <c r="BJ27" s="664"/>
      <c r="BK27" s="664"/>
      <c r="BL27" s="664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58"/>
      <c r="BX27" s="658"/>
      <c r="BY27" s="658"/>
      <c r="BZ27" s="659"/>
      <c r="CA27" s="438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438"/>
      <c r="DS27" s="438"/>
      <c r="DT27" s="438"/>
      <c r="DU27" s="438"/>
      <c r="DV27" s="587"/>
      <c r="DW27" s="588"/>
      <c r="DX27" s="588"/>
      <c r="DY27" s="588"/>
      <c r="DZ27" s="588"/>
      <c r="EA27" s="588"/>
      <c r="EB27" s="588"/>
      <c r="EC27" s="589"/>
      <c r="ED27" s="438"/>
      <c r="EE27" s="438"/>
      <c r="EF27" s="438"/>
      <c r="EG27" s="438"/>
      <c r="EH27" s="438"/>
      <c r="EI27" s="438"/>
      <c r="EJ27" s="438"/>
      <c r="EK27" s="439"/>
    </row>
    <row r="28" spans="1:141" s="25" customFormat="1" ht="19.5" customHeight="1" x14ac:dyDescent="0.2">
      <c r="A28" s="268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57"/>
      <c r="AK28" s="268"/>
      <c r="AL28" s="268"/>
      <c r="AM28" s="268"/>
      <c r="AN28" s="268"/>
      <c r="AO28" s="268"/>
      <c r="AP28" s="578"/>
      <c r="AQ28" s="673"/>
      <c r="AR28" s="673"/>
      <c r="AS28" s="673"/>
      <c r="AT28" s="673"/>
      <c r="AU28" s="674"/>
      <c r="AV28" s="263"/>
      <c r="AW28" s="264"/>
      <c r="AX28" s="264"/>
      <c r="AY28" s="264"/>
      <c r="AZ28" s="264"/>
      <c r="BA28" s="675"/>
      <c r="BB28" s="574"/>
      <c r="BC28" s="574"/>
      <c r="BD28" s="578"/>
      <c r="BE28" s="578"/>
      <c r="BF28" s="578"/>
      <c r="BG28" s="578"/>
      <c r="BH28" s="673"/>
      <c r="BI28" s="673"/>
      <c r="BJ28" s="673"/>
      <c r="BK28" s="673"/>
      <c r="BL28" s="673"/>
      <c r="BM28" s="673"/>
      <c r="BN28" s="673"/>
      <c r="BO28" s="673"/>
      <c r="BP28" s="673"/>
      <c r="BQ28" s="676"/>
      <c r="BR28" s="676"/>
      <c r="BS28" s="676"/>
      <c r="BT28" s="676"/>
      <c r="BU28" s="677"/>
      <c r="BV28" s="405"/>
      <c r="BW28" s="405"/>
      <c r="BX28" s="405"/>
      <c r="BY28" s="405"/>
      <c r="BZ28" s="405"/>
      <c r="CA28" s="438"/>
      <c r="CB28" s="438"/>
      <c r="CC28" s="438"/>
      <c r="CD28" s="438"/>
      <c r="CE28" s="438"/>
      <c r="CF28" s="438"/>
      <c r="CG28" s="438"/>
      <c r="CH28" s="412"/>
      <c r="CI28" s="412"/>
      <c r="CJ28" s="412"/>
      <c r="CK28" s="412"/>
      <c r="CL28" s="412"/>
      <c r="CM28" s="412"/>
      <c r="CN28" s="412"/>
      <c r="CO28" s="412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2.75" x14ac:dyDescent="0.2">
      <c r="A29" s="262" t="s">
        <v>529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4" t="s">
        <v>39</v>
      </c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449" t="s">
        <v>39</v>
      </c>
      <c r="AK29" s="449"/>
      <c r="AL29" s="449"/>
      <c r="AM29" s="449"/>
      <c r="AN29" s="449"/>
      <c r="AO29" s="449"/>
      <c r="AP29" s="449"/>
      <c r="AQ29" s="264" t="s">
        <v>39</v>
      </c>
      <c r="AR29" s="264"/>
      <c r="AS29" s="264"/>
      <c r="AT29" s="264"/>
      <c r="AU29" s="593"/>
      <c r="AV29" s="263" t="s">
        <v>158</v>
      </c>
      <c r="AW29" s="264"/>
      <c r="AX29" s="264"/>
      <c r="AY29" s="264"/>
      <c r="AZ29" s="264"/>
      <c r="BA29" s="438"/>
      <c r="BB29" s="438"/>
      <c r="BC29" s="438"/>
      <c r="BD29" s="438"/>
      <c r="BE29" s="438"/>
      <c r="BF29" s="438"/>
      <c r="BG29" s="438"/>
      <c r="BH29" s="412"/>
      <c r="BI29" s="412"/>
      <c r="BJ29" s="412"/>
      <c r="BK29" s="412"/>
      <c r="BL29" s="412"/>
      <c r="BM29" s="412"/>
      <c r="BN29" s="412"/>
      <c r="BO29" s="412"/>
      <c r="BP29" s="405"/>
      <c r="BQ29" s="405"/>
      <c r="BR29" s="405"/>
      <c r="BS29" s="405"/>
      <c r="BT29" s="405"/>
      <c r="BU29" s="405"/>
      <c r="BV29" s="405"/>
      <c r="BW29" s="405"/>
      <c r="BX29" s="405"/>
      <c r="BY29" s="405"/>
      <c r="BZ29" s="405"/>
      <c r="CA29" s="438"/>
      <c r="CB29" s="438"/>
      <c r="CC29" s="438"/>
      <c r="CD29" s="438"/>
      <c r="CE29" s="438"/>
      <c r="CF29" s="438"/>
      <c r="CG29" s="438"/>
      <c r="CH29" s="412"/>
      <c r="CI29" s="412"/>
      <c r="CJ29" s="412"/>
      <c r="CK29" s="412"/>
      <c r="CL29" s="412"/>
      <c r="CM29" s="412"/>
      <c r="CN29" s="412"/>
      <c r="CO29" s="412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280" t="s">
        <v>28</v>
      </c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449"/>
      <c r="AK30" s="449"/>
      <c r="AL30" s="449"/>
      <c r="AM30" s="449"/>
      <c r="AN30" s="449"/>
      <c r="AO30" s="449"/>
      <c r="AP30" s="449"/>
      <c r="AQ30" s="264"/>
      <c r="AR30" s="264"/>
      <c r="AS30" s="264"/>
      <c r="AT30" s="264"/>
      <c r="AU30" s="593"/>
      <c r="AV30" s="263"/>
      <c r="AW30" s="264"/>
      <c r="AX30" s="264"/>
      <c r="AY30" s="264"/>
      <c r="AZ30" s="264"/>
      <c r="BA30" s="438"/>
      <c r="BB30" s="438"/>
      <c r="BC30" s="438"/>
      <c r="BD30" s="438"/>
      <c r="BE30" s="438"/>
      <c r="BF30" s="438"/>
      <c r="BG30" s="438"/>
      <c r="BH30" s="412"/>
      <c r="BI30" s="412"/>
      <c r="BJ30" s="412"/>
      <c r="BK30" s="412"/>
      <c r="BL30" s="412"/>
      <c r="BM30" s="412"/>
      <c r="BN30" s="412"/>
      <c r="BO30" s="412"/>
      <c r="BP30" s="405"/>
      <c r="BQ30" s="405"/>
      <c r="BR30" s="405"/>
      <c r="BS30" s="405"/>
      <c r="BT30" s="405"/>
      <c r="BU30" s="405"/>
      <c r="BV30" s="405"/>
      <c r="BW30" s="405"/>
      <c r="BX30" s="405"/>
      <c r="BY30" s="405"/>
      <c r="BZ30" s="405"/>
      <c r="CA30" s="438"/>
      <c r="CB30" s="438"/>
      <c r="CC30" s="438"/>
      <c r="CD30" s="438"/>
      <c r="CE30" s="438"/>
      <c r="CF30" s="438"/>
      <c r="CG30" s="438"/>
      <c r="CH30" s="412"/>
      <c r="CI30" s="412"/>
      <c r="CJ30" s="412"/>
      <c r="CK30" s="412"/>
      <c r="CL30" s="412"/>
      <c r="CM30" s="412"/>
      <c r="CN30" s="412"/>
      <c r="CO30" s="412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269" t="s">
        <v>133</v>
      </c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12"/>
      <c r="AK31" s="412"/>
      <c r="AL31" s="412"/>
      <c r="AM31" s="412"/>
      <c r="AN31" s="412"/>
      <c r="AO31" s="412"/>
      <c r="AP31" s="412"/>
      <c r="AQ31" s="405"/>
      <c r="AR31" s="405"/>
      <c r="AS31" s="405"/>
      <c r="AT31" s="405"/>
      <c r="AU31" s="406"/>
      <c r="AV31" s="263" t="s">
        <v>417</v>
      </c>
      <c r="AW31" s="264"/>
      <c r="AX31" s="264"/>
      <c r="AY31" s="264"/>
      <c r="AZ31" s="264"/>
      <c r="BA31" s="438"/>
      <c r="BB31" s="438"/>
      <c r="BC31" s="438"/>
      <c r="BD31" s="438"/>
      <c r="BE31" s="438"/>
      <c r="BF31" s="438"/>
      <c r="BG31" s="438"/>
      <c r="BH31" s="412"/>
      <c r="BI31" s="412"/>
      <c r="BJ31" s="412"/>
      <c r="BK31" s="412"/>
      <c r="BL31" s="412"/>
      <c r="BM31" s="412"/>
      <c r="BN31" s="412"/>
      <c r="BO31" s="412"/>
      <c r="BP31" s="405"/>
      <c r="BQ31" s="405"/>
      <c r="BR31" s="405"/>
      <c r="BS31" s="405"/>
      <c r="BT31" s="405"/>
      <c r="BU31" s="405"/>
      <c r="BV31" s="405"/>
      <c r="BW31" s="405"/>
      <c r="BX31" s="405"/>
      <c r="BY31" s="405"/>
      <c r="BZ31" s="405"/>
      <c r="CA31" s="438"/>
      <c r="CB31" s="438"/>
      <c r="CC31" s="438"/>
      <c r="CD31" s="438"/>
      <c r="CE31" s="438"/>
      <c r="CF31" s="438"/>
      <c r="CG31" s="438"/>
      <c r="CH31" s="412"/>
      <c r="CI31" s="412"/>
      <c r="CJ31" s="412"/>
      <c r="CK31" s="412"/>
      <c r="CL31" s="412"/>
      <c r="CM31" s="412"/>
      <c r="CN31" s="412"/>
      <c r="CO31" s="412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80"/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12"/>
      <c r="AK32" s="412"/>
      <c r="AL32" s="412"/>
      <c r="AM32" s="412"/>
      <c r="AN32" s="412"/>
      <c r="AO32" s="412"/>
      <c r="AP32" s="412"/>
      <c r="AQ32" s="405"/>
      <c r="AR32" s="405"/>
      <c r="AS32" s="405"/>
      <c r="AT32" s="405"/>
      <c r="AU32" s="406"/>
      <c r="AV32" s="263"/>
      <c r="AW32" s="264"/>
      <c r="AX32" s="264"/>
      <c r="AY32" s="264"/>
      <c r="AZ32" s="264"/>
      <c r="BA32" s="438"/>
      <c r="BB32" s="438"/>
      <c r="BC32" s="438"/>
      <c r="BD32" s="438"/>
      <c r="BE32" s="438"/>
      <c r="BF32" s="438"/>
      <c r="BG32" s="438"/>
      <c r="BH32" s="412"/>
      <c r="BI32" s="412"/>
      <c r="BJ32" s="412"/>
      <c r="BK32" s="412"/>
      <c r="BL32" s="412"/>
      <c r="BM32" s="412"/>
      <c r="BN32" s="412"/>
      <c r="BO32" s="412"/>
      <c r="BP32" s="405"/>
      <c r="BQ32" s="405"/>
      <c r="BR32" s="405"/>
      <c r="BS32" s="405"/>
      <c r="BT32" s="405"/>
      <c r="BU32" s="405"/>
      <c r="BV32" s="405"/>
      <c r="BW32" s="405"/>
      <c r="BX32" s="405"/>
      <c r="BY32" s="405"/>
      <c r="BZ32" s="405"/>
      <c r="CA32" s="438"/>
      <c r="CB32" s="438"/>
      <c r="CC32" s="438"/>
      <c r="CD32" s="438"/>
      <c r="CE32" s="438"/>
      <c r="CF32" s="438"/>
      <c r="CG32" s="438"/>
      <c r="CH32" s="412"/>
      <c r="CI32" s="412"/>
      <c r="CJ32" s="412"/>
      <c r="CK32" s="412"/>
      <c r="CL32" s="412"/>
      <c r="CM32" s="412"/>
      <c r="CN32" s="412"/>
      <c r="CO32" s="412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5" customHeight="1" x14ac:dyDescent="0.2">
      <c r="A33" s="268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12"/>
      <c r="AK33" s="412"/>
      <c r="AL33" s="412"/>
      <c r="AM33" s="412"/>
      <c r="AN33" s="412"/>
      <c r="AO33" s="412"/>
      <c r="AP33" s="412"/>
      <c r="AQ33" s="405"/>
      <c r="AR33" s="405"/>
      <c r="AS33" s="405"/>
      <c r="AT33" s="405"/>
      <c r="AU33" s="406"/>
      <c r="AV33" s="263"/>
      <c r="AW33" s="264"/>
      <c r="AX33" s="264"/>
      <c r="AY33" s="264"/>
      <c r="AZ33" s="264"/>
      <c r="BA33" s="438"/>
      <c r="BB33" s="438"/>
      <c r="BC33" s="438"/>
      <c r="BD33" s="438"/>
      <c r="BE33" s="438"/>
      <c r="BF33" s="438"/>
      <c r="BG33" s="438"/>
      <c r="BH33" s="412"/>
      <c r="BI33" s="412"/>
      <c r="BJ33" s="412"/>
      <c r="BK33" s="412"/>
      <c r="BL33" s="412"/>
      <c r="BM33" s="412"/>
      <c r="BN33" s="412"/>
      <c r="BO33" s="412"/>
      <c r="BP33" s="405"/>
      <c r="BQ33" s="405"/>
      <c r="BR33" s="405"/>
      <c r="BS33" s="405"/>
      <c r="BT33" s="405"/>
      <c r="BU33" s="405"/>
      <c r="BV33" s="405"/>
      <c r="BW33" s="405"/>
      <c r="BX33" s="405"/>
      <c r="BY33" s="405"/>
      <c r="BZ33" s="405"/>
      <c r="CA33" s="438"/>
      <c r="CB33" s="438"/>
      <c r="CC33" s="438"/>
      <c r="CD33" s="438"/>
      <c r="CE33" s="438"/>
      <c r="CF33" s="438"/>
      <c r="CG33" s="438"/>
      <c r="CH33" s="412"/>
      <c r="CI33" s="412"/>
      <c r="CJ33" s="412"/>
      <c r="CK33" s="412"/>
      <c r="CL33" s="412"/>
      <c r="CM33" s="412"/>
      <c r="CN33" s="412"/>
      <c r="CO33" s="412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5" customHeight="1" thickBot="1" x14ac:dyDescent="0.25">
      <c r="A34" s="278"/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671"/>
      <c r="W34" s="671"/>
      <c r="X34" s="671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278"/>
      <c r="AK34" s="278"/>
      <c r="AL34" s="278"/>
      <c r="AM34" s="278"/>
      <c r="AN34" s="278"/>
      <c r="AO34" s="278"/>
      <c r="AP34" s="278"/>
      <c r="AQ34" s="672" t="s">
        <v>38</v>
      </c>
      <c r="AR34" s="672"/>
      <c r="AS34" s="672"/>
      <c r="AT34" s="672"/>
      <c r="AU34" s="672"/>
      <c r="AV34" s="442" t="s">
        <v>42</v>
      </c>
      <c r="AW34" s="443"/>
      <c r="AX34" s="443"/>
      <c r="AY34" s="443"/>
      <c r="AZ34" s="443"/>
      <c r="BA34" s="450"/>
      <c r="BB34" s="450"/>
      <c r="BC34" s="450"/>
      <c r="BD34" s="450"/>
      <c r="BE34" s="450"/>
      <c r="BF34" s="450"/>
      <c r="BG34" s="450"/>
      <c r="BH34" s="509"/>
      <c r="BI34" s="509"/>
      <c r="BJ34" s="509"/>
      <c r="BK34" s="509"/>
      <c r="BL34" s="509"/>
      <c r="BM34" s="509"/>
      <c r="BN34" s="509"/>
      <c r="BO34" s="509"/>
      <c r="BP34" s="596"/>
      <c r="BQ34" s="596"/>
      <c r="BR34" s="596"/>
      <c r="BS34" s="596"/>
      <c r="BT34" s="596"/>
      <c r="BU34" s="596"/>
      <c r="BV34" s="596"/>
      <c r="BW34" s="596"/>
      <c r="BX34" s="596"/>
      <c r="BY34" s="596"/>
      <c r="BZ34" s="596"/>
      <c r="CA34" s="450"/>
      <c r="CB34" s="450"/>
      <c r="CC34" s="450"/>
      <c r="CD34" s="450"/>
      <c r="CE34" s="450"/>
      <c r="CF34" s="450"/>
      <c r="CG34" s="450"/>
      <c r="CH34" s="509"/>
      <c r="CI34" s="509"/>
      <c r="CJ34" s="509"/>
      <c r="CK34" s="509"/>
      <c r="CL34" s="509"/>
      <c r="CM34" s="509"/>
      <c r="CN34" s="509"/>
      <c r="CO34" s="509"/>
      <c r="CP34" s="450"/>
      <c r="CQ34" s="450"/>
      <c r="CR34" s="450"/>
      <c r="CS34" s="450"/>
      <c r="CT34" s="450"/>
      <c r="CU34" s="450"/>
      <c r="CV34" s="450"/>
      <c r="CW34" s="450"/>
      <c r="CX34" s="450"/>
      <c r="CY34" s="450"/>
      <c r="CZ34" s="450"/>
      <c r="DA34" s="450"/>
      <c r="DB34" s="450"/>
      <c r="DC34" s="450"/>
      <c r="DD34" s="450"/>
      <c r="DE34" s="450"/>
      <c r="DF34" s="450"/>
      <c r="DG34" s="450"/>
      <c r="DH34" s="450"/>
      <c r="DI34" s="450"/>
      <c r="DJ34" s="450"/>
      <c r="DK34" s="450"/>
      <c r="DL34" s="450"/>
      <c r="DM34" s="450"/>
      <c r="DN34" s="450"/>
      <c r="DO34" s="450"/>
      <c r="DP34" s="450"/>
      <c r="DQ34" s="450"/>
      <c r="DR34" s="450"/>
      <c r="DS34" s="450"/>
      <c r="DT34" s="450"/>
      <c r="DU34" s="450"/>
      <c r="DV34" s="450"/>
      <c r="DW34" s="450"/>
      <c r="DX34" s="450"/>
      <c r="DY34" s="450"/>
      <c r="DZ34" s="450"/>
      <c r="EA34" s="450"/>
      <c r="EB34" s="450"/>
      <c r="EC34" s="450"/>
      <c r="ED34" s="450"/>
      <c r="EE34" s="450"/>
      <c r="EF34" s="450"/>
      <c r="EG34" s="450"/>
      <c r="EH34" s="450"/>
      <c r="EI34" s="450"/>
      <c r="EJ34" s="450"/>
      <c r="EK34" s="451"/>
    </row>
    <row r="37" spans="1:141" s="25" customFormat="1" ht="12.75" x14ac:dyDescent="0.2">
      <c r="A37" s="28" t="s">
        <v>45</v>
      </c>
    </row>
    <row r="38" spans="1:141" s="25" customFormat="1" ht="12.75" x14ac:dyDescent="0.2">
      <c r="A38" s="28" t="s">
        <v>86</v>
      </c>
    </row>
    <row r="39" spans="1:141" s="25" customFormat="1" ht="12.75" x14ac:dyDescent="0.2">
      <c r="A39" s="28" t="s">
        <v>85</v>
      </c>
      <c r="W39" s="258" t="str">
        <f>Лист1!$O$61</f>
        <v>директор</v>
      </c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Q39" s="258" t="str">
        <f>Лист1!$BB$61</f>
        <v>С.П. Гончарова</v>
      </c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</row>
    <row r="40" spans="1:141" s="24" customFormat="1" ht="10.5" x14ac:dyDescent="0.2">
      <c r="W40" s="257" t="s">
        <v>46</v>
      </c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  <c r="AY40" s="257"/>
      <c r="AZ40" s="257"/>
      <c r="BA40" s="257"/>
      <c r="BB40" s="257"/>
      <c r="BC40" s="257"/>
      <c r="BD40" s="257"/>
      <c r="BG40" s="257" t="s">
        <v>47</v>
      </c>
      <c r="BH40" s="257"/>
      <c r="BI40" s="257"/>
      <c r="BJ40" s="257"/>
      <c r="BK40" s="257"/>
      <c r="BL40" s="257"/>
      <c r="BM40" s="257"/>
      <c r="BN40" s="257"/>
      <c r="BO40" s="257"/>
      <c r="BP40" s="257"/>
      <c r="BQ40" s="257"/>
      <c r="BR40" s="257"/>
      <c r="BS40" s="257"/>
      <c r="BT40" s="257"/>
      <c r="BU40" s="257"/>
      <c r="BV40" s="257"/>
      <c r="BW40" s="257"/>
      <c r="BX40" s="257"/>
      <c r="BY40" s="257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Q40" s="257" t="s">
        <v>48</v>
      </c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</row>
    <row r="41" spans="1:141" s="24" customFormat="1" ht="3" customHeight="1" x14ac:dyDescent="0.2"/>
    <row r="42" spans="1:141" s="25" customFormat="1" ht="12.75" x14ac:dyDescent="0.2">
      <c r="A42" s="28" t="s">
        <v>49</v>
      </c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</row>
    <row r="43" spans="1:141" s="24" customFormat="1" ht="10.5" x14ac:dyDescent="0.2">
      <c r="W43" s="257" t="s">
        <v>46</v>
      </c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G43" s="257" t="s">
        <v>87</v>
      </c>
      <c r="BH43" s="257"/>
      <c r="BI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U43" s="257"/>
      <c r="BV43" s="257"/>
      <c r="BW43" s="257"/>
      <c r="BX43" s="257"/>
      <c r="BY43" s="257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Q43" s="257" t="s">
        <v>169</v>
      </c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</row>
    <row r="44" spans="1:141" s="24" customFormat="1" ht="3" customHeight="1" x14ac:dyDescent="0.2"/>
    <row r="45" spans="1:141" s="25" customFormat="1" ht="12.75" x14ac:dyDescent="0.2">
      <c r="A45" s="23" t="s">
        <v>51</v>
      </c>
      <c r="B45" s="452" t="str">
        <f>Лист1!$B$67</f>
        <v>20</v>
      </c>
      <c r="C45" s="452"/>
      <c r="D45" s="452"/>
      <c r="E45" s="28" t="s">
        <v>52</v>
      </c>
      <c r="G45" s="255" t="str">
        <f>Лист1!$G$67</f>
        <v>февраля</v>
      </c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6">
        <v>20</v>
      </c>
      <c r="S45" s="256"/>
      <c r="T45" s="256"/>
      <c r="U45" s="453" t="str">
        <f>Лист1!$U$67</f>
        <v>24</v>
      </c>
      <c r="V45" s="453"/>
      <c r="W45" s="453"/>
      <c r="X45" s="28" t="s">
        <v>10</v>
      </c>
    </row>
    <row r="46" spans="1:14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41" s="2" customFormat="1" ht="13.5" customHeight="1" x14ac:dyDescent="0.2">
      <c r="A47" s="17" t="s">
        <v>539</v>
      </c>
    </row>
    <row r="48" spans="1:141" s="2" customFormat="1" ht="11.25" x14ac:dyDescent="0.2">
      <c r="A48" s="516" t="s">
        <v>540</v>
      </c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6"/>
      <c r="P48" s="516"/>
      <c r="Q48" s="516"/>
      <c r="R48" s="516"/>
      <c r="S48" s="516"/>
      <c r="T48" s="516"/>
      <c r="U48" s="516"/>
      <c r="V48" s="516"/>
      <c r="W48" s="516"/>
      <c r="X48" s="516"/>
      <c r="Y48" s="516"/>
      <c r="Z48" s="516"/>
      <c r="AA48" s="516"/>
      <c r="AB48" s="516"/>
      <c r="AC48" s="516"/>
      <c r="AD48" s="516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  <c r="BA48" s="516"/>
      <c r="BB48" s="516"/>
      <c r="BC48" s="516"/>
      <c r="BD48" s="516"/>
      <c r="BE48" s="516"/>
      <c r="BF48" s="516"/>
      <c r="BG48" s="516"/>
      <c r="BH48" s="516"/>
      <c r="BI48" s="516"/>
      <c r="BJ48" s="516"/>
      <c r="BK48" s="516"/>
      <c r="BL48" s="516"/>
      <c r="BM48" s="516"/>
      <c r="BN48" s="516"/>
      <c r="BO48" s="516"/>
      <c r="BP48" s="516"/>
      <c r="BQ48" s="516"/>
      <c r="BR48" s="516"/>
      <c r="BS48" s="516"/>
      <c r="BT48" s="516"/>
      <c r="BU48" s="516"/>
      <c r="BV48" s="516"/>
      <c r="BW48" s="516"/>
      <c r="BX48" s="516"/>
      <c r="BY48" s="516"/>
      <c r="BZ48" s="516"/>
      <c r="CA48" s="516"/>
      <c r="CB48" s="516"/>
      <c r="CC48" s="516"/>
      <c r="CD48" s="516"/>
      <c r="CE48" s="516"/>
      <c r="CF48" s="516"/>
      <c r="CG48" s="516"/>
      <c r="CH48" s="516"/>
      <c r="CI48" s="516"/>
      <c r="CJ48" s="516"/>
      <c r="CK48" s="516"/>
      <c r="CL48" s="516"/>
      <c r="CM48" s="516"/>
      <c r="CN48" s="516"/>
      <c r="CO48" s="516"/>
      <c r="CP48" s="516"/>
      <c r="CQ48" s="516"/>
      <c r="CR48" s="516"/>
      <c r="CS48" s="516"/>
      <c r="CT48" s="516"/>
      <c r="CU48" s="516"/>
      <c r="CV48" s="516"/>
      <c r="CW48" s="516"/>
      <c r="CX48" s="516"/>
      <c r="CY48" s="516"/>
      <c r="CZ48" s="516"/>
      <c r="DA48" s="516"/>
      <c r="DB48" s="516"/>
      <c r="DC48" s="516"/>
      <c r="DD48" s="516"/>
      <c r="DE48" s="516"/>
      <c r="DF48" s="516"/>
      <c r="DG48" s="516"/>
      <c r="DH48" s="516"/>
      <c r="DI48" s="516"/>
      <c r="DJ48" s="516"/>
      <c r="DK48" s="516"/>
      <c r="DL48" s="516"/>
      <c r="DM48" s="516"/>
      <c r="DN48" s="516"/>
      <c r="DO48" s="516"/>
      <c r="DP48" s="516"/>
      <c r="DQ48" s="516"/>
      <c r="DR48" s="516"/>
      <c r="DS48" s="516"/>
      <c r="DT48" s="516"/>
      <c r="DU48" s="516"/>
      <c r="DV48" s="516"/>
      <c r="DW48" s="516"/>
      <c r="DX48" s="516"/>
      <c r="DY48" s="516"/>
      <c r="DZ48" s="516"/>
      <c r="EA48" s="516"/>
      <c r="EB48" s="516"/>
      <c r="EC48" s="516"/>
      <c r="ED48" s="516"/>
      <c r="EE48" s="516"/>
      <c r="EF48" s="516"/>
      <c r="EG48" s="516"/>
      <c r="EH48" s="516"/>
      <c r="EI48" s="516"/>
      <c r="EJ48" s="516"/>
      <c r="EK48" s="516"/>
    </row>
    <row r="49" spans="1:141" s="2" customFormat="1" ht="11.25" x14ac:dyDescent="0.2">
      <c r="A49" s="516"/>
      <c r="B49" s="516"/>
      <c r="C49" s="516"/>
      <c r="D49" s="516"/>
      <c r="E49" s="516"/>
      <c r="F49" s="516"/>
      <c r="G49" s="516"/>
      <c r="H49" s="516"/>
      <c r="I49" s="516"/>
      <c r="J49" s="516"/>
      <c r="K49" s="516"/>
      <c r="L49" s="516"/>
      <c r="M49" s="516"/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  <c r="Y49" s="516"/>
      <c r="Z49" s="516"/>
      <c r="AA49" s="516"/>
      <c r="AB49" s="516"/>
      <c r="AC49" s="516"/>
      <c r="AD49" s="516"/>
      <c r="AE49" s="516"/>
      <c r="AF49" s="516"/>
      <c r="AG49" s="516"/>
      <c r="AH49" s="516"/>
      <c r="AI49" s="516"/>
      <c r="AJ49" s="516"/>
      <c r="AK49" s="516"/>
      <c r="AL49" s="516"/>
      <c r="AM49" s="516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  <c r="BG49" s="516"/>
      <c r="BH49" s="516"/>
      <c r="BI49" s="516"/>
      <c r="BJ49" s="516"/>
      <c r="BK49" s="516"/>
      <c r="BL49" s="516"/>
      <c r="BM49" s="516"/>
      <c r="BN49" s="516"/>
      <c r="BO49" s="516"/>
      <c r="BP49" s="516"/>
      <c r="BQ49" s="516"/>
      <c r="BR49" s="516"/>
      <c r="BS49" s="516"/>
      <c r="BT49" s="516"/>
      <c r="BU49" s="516"/>
      <c r="BV49" s="516"/>
      <c r="BW49" s="516"/>
      <c r="BX49" s="516"/>
      <c r="BY49" s="516"/>
      <c r="BZ49" s="516"/>
      <c r="CA49" s="516"/>
      <c r="CB49" s="516"/>
      <c r="CC49" s="516"/>
      <c r="CD49" s="516"/>
      <c r="CE49" s="516"/>
      <c r="CF49" s="516"/>
      <c r="CG49" s="516"/>
      <c r="CH49" s="516"/>
      <c r="CI49" s="516"/>
      <c r="CJ49" s="516"/>
      <c r="CK49" s="516"/>
      <c r="CL49" s="516"/>
      <c r="CM49" s="516"/>
      <c r="CN49" s="516"/>
      <c r="CO49" s="516"/>
      <c r="CP49" s="516"/>
      <c r="CQ49" s="516"/>
      <c r="CR49" s="516"/>
      <c r="CS49" s="516"/>
      <c r="CT49" s="516"/>
      <c r="CU49" s="516"/>
      <c r="CV49" s="516"/>
      <c r="CW49" s="516"/>
      <c r="CX49" s="516"/>
      <c r="CY49" s="516"/>
      <c r="CZ49" s="516"/>
      <c r="DA49" s="516"/>
      <c r="DB49" s="516"/>
      <c r="DC49" s="516"/>
      <c r="DD49" s="516"/>
      <c r="DE49" s="516"/>
      <c r="DF49" s="516"/>
      <c r="DG49" s="516"/>
      <c r="DH49" s="516"/>
      <c r="DI49" s="516"/>
      <c r="DJ49" s="516"/>
      <c r="DK49" s="516"/>
      <c r="DL49" s="516"/>
      <c r="DM49" s="516"/>
      <c r="DN49" s="516"/>
      <c r="DO49" s="516"/>
      <c r="DP49" s="516"/>
      <c r="DQ49" s="516"/>
      <c r="DR49" s="516"/>
      <c r="DS49" s="516"/>
      <c r="DT49" s="516"/>
      <c r="DU49" s="516"/>
      <c r="DV49" s="516"/>
      <c r="DW49" s="516"/>
      <c r="DX49" s="516"/>
      <c r="DY49" s="516"/>
      <c r="DZ49" s="516"/>
      <c r="EA49" s="516"/>
      <c r="EB49" s="516"/>
      <c r="EC49" s="516"/>
      <c r="ED49" s="516"/>
      <c r="EE49" s="516"/>
      <c r="EF49" s="516"/>
      <c r="EG49" s="516"/>
      <c r="EH49" s="516"/>
      <c r="EI49" s="516"/>
      <c r="EJ49" s="516"/>
      <c r="EK49" s="516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10">
    <mergeCell ref="ED34:EK34"/>
    <mergeCell ref="BA34:BG34"/>
    <mergeCell ref="BH34:BO34"/>
    <mergeCell ref="B45:D45"/>
    <mergeCell ref="G45:Q45"/>
    <mergeCell ref="R45:T45"/>
    <mergeCell ref="U45:W45"/>
    <mergeCell ref="A48:EK49"/>
    <mergeCell ref="W42:BD42"/>
    <mergeCell ref="BG42:CN42"/>
    <mergeCell ref="CQ42:DX42"/>
    <mergeCell ref="W43:BD43"/>
    <mergeCell ref="BG43:CN43"/>
    <mergeCell ref="CQ43:DX43"/>
    <mergeCell ref="BP34:BU34"/>
    <mergeCell ref="BV34:BZ34"/>
    <mergeCell ref="CH34:CO34"/>
    <mergeCell ref="CA34:CG34"/>
    <mergeCell ref="W39:BD39"/>
    <mergeCell ref="BG39:CN39"/>
    <mergeCell ref="CQ39:DX39"/>
    <mergeCell ref="W40:BD40"/>
    <mergeCell ref="BG40:CN40"/>
    <mergeCell ref="CQ40:DX40"/>
    <mergeCell ref="ED33:EK33"/>
    <mergeCell ref="ED31:EK32"/>
    <mergeCell ref="ED29:EK30"/>
    <mergeCell ref="ED28:EK28"/>
    <mergeCell ref="CP31:CW32"/>
    <mergeCell ref="CX31:DE32"/>
    <mergeCell ref="BA29:BG30"/>
    <mergeCell ref="BH29:BO30"/>
    <mergeCell ref="BP29:BU30"/>
    <mergeCell ref="BV29:BZ30"/>
    <mergeCell ref="CH29:CO30"/>
    <mergeCell ref="DF28:DM28"/>
    <mergeCell ref="DN28:DU28"/>
    <mergeCell ref="CA29:CG30"/>
    <mergeCell ref="DF5:DM5"/>
    <mergeCell ref="DN5:EC5"/>
    <mergeCell ref="DV33:EC33"/>
    <mergeCell ref="CP33:CW33"/>
    <mergeCell ref="DF31:DM32"/>
    <mergeCell ref="BA28:BU28"/>
    <mergeCell ref="BA26:BZ27"/>
    <mergeCell ref="CX33:DE33"/>
    <mergeCell ref="DF33:DM33"/>
    <mergeCell ref="DN33:DU33"/>
    <mergeCell ref="DV29:EC30"/>
    <mergeCell ref="DF29:DM30"/>
    <mergeCell ref="DN29:DU30"/>
    <mergeCell ref="DV28:EC28"/>
    <mergeCell ref="DF26:DM27"/>
    <mergeCell ref="DN26:DU27"/>
    <mergeCell ref="CH26:CO27"/>
    <mergeCell ref="CA26:CG27"/>
    <mergeCell ref="BV28:BZ28"/>
    <mergeCell ref="CH28:CO28"/>
    <mergeCell ref="BA31:BG32"/>
    <mergeCell ref="CP29:CW30"/>
    <mergeCell ref="CX29:DE30"/>
    <mergeCell ref="CX28:DE28"/>
    <mergeCell ref="CP34:CW34"/>
    <mergeCell ref="CX34:DE34"/>
    <mergeCell ref="DF34:DM34"/>
    <mergeCell ref="DN34:DU34"/>
    <mergeCell ref="DV34:EC34"/>
    <mergeCell ref="BH31:BO32"/>
    <mergeCell ref="BP31:BU32"/>
    <mergeCell ref="BV31:BZ32"/>
    <mergeCell ref="CH31:CO32"/>
    <mergeCell ref="CA31:CG32"/>
    <mergeCell ref="DN31:DU32"/>
    <mergeCell ref="DV31:EC32"/>
    <mergeCell ref="BP33:BU33"/>
    <mergeCell ref="BV33:BZ33"/>
    <mergeCell ref="CH33:CO33"/>
    <mergeCell ref="CA33:CG33"/>
    <mergeCell ref="AQ29:AU30"/>
    <mergeCell ref="AV29:AZ30"/>
    <mergeCell ref="A34:U34"/>
    <mergeCell ref="V34:AI34"/>
    <mergeCell ref="AJ34:AP34"/>
    <mergeCell ref="AQ34:AU34"/>
    <mergeCell ref="AV34:AZ34"/>
    <mergeCell ref="BH33:BO33"/>
    <mergeCell ref="A31:U31"/>
    <mergeCell ref="V31:AI32"/>
    <mergeCell ref="AJ31:AP32"/>
    <mergeCell ref="AQ31:AU32"/>
    <mergeCell ref="AV31:AZ32"/>
    <mergeCell ref="A32:U32"/>
    <mergeCell ref="A30:U30"/>
    <mergeCell ref="A29:U29"/>
    <mergeCell ref="V29:AI30"/>
    <mergeCell ref="AJ29:AP30"/>
    <mergeCell ref="A33:U33"/>
    <mergeCell ref="V33:AI33"/>
    <mergeCell ref="AJ33:AP33"/>
    <mergeCell ref="AQ33:AU33"/>
    <mergeCell ref="AV33:AZ33"/>
    <mergeCell ref="BA33:BG33"/>
    <mergeCell ref="A26:U26"/>
    <mergeCell ref="V26:AI27"/>
    <mergeCell ref="AJ26:AP27"/>
    <mergeCell ref="AQ26:AU27"/>
    <mergeCell ref="AV26:AZ27"/>
    <mergeCell ref="A27:U27"/>
    <mergeCell ref="A28:U28"/>
    <mergeCell ref="V28:AI28"/>
    <mergeCell ref="AV28:AZ28"/>
    <mergeCell ref="AJ28:AU28"/>
    <mergeCell ref="CP26:CW27"/>
    <mergeCell ref="CX26:DE27"/>
    <mergeCell ref="CP28:CW28"/>
    <mergeCell ref="CA28:CG28"/>
    <mergeCell ref="ED23:EK23"/>
    <mergeCell ref="CP23:CW23"/>
    <mergeCell ref="DF24:DM25"/>
    <mergeCell ref="CP24:CW25"/>
    <mergeCell ref="CX24:DE25"/>
    <mergeCell ref="DN24:DU25"/>
    <mergeCell ref="CX23:DE23"/>
    <mergeCell ref="DF23:DM23"/>
    <mergeCell ref="DN23:DU23"/>
    <mergeCell ref="DV23:EC23"/>
    <mergeCell ref="DV26:EC27"/>
    <mergeCell ref="ED26:EK27"/>
    <mergeCell ref="DV24:EC25"/>
    <mergeCell ref="ED24:EK25"/>
    <mergeCell ref="A24:U24"/>
    <mergeCell ref="V24:AI25"/>
    <mergeCell ref="AJ24:AP25"/>
    <mergeCell ref="AQ24:AU25"/>
    <mergeCell ref="AV24:AZ25"/>
    <mergeCell ref="BH23:BO23"/>
    <mergeCell ref="BP23:BU23"/>
    <mergeCell ref="BV23:BZ23"/>
    <mergeCell ref="CH23:CO23"/>
    <mergeCell ref="CA23:CG23"/>
    <mergeCell ref="A23:U23"/>
    <mergeCell ref="V23:AI23"/>
    <mergeCell ref="AJ23:AP23"/>
    <mergeCell ref="AQ23:AU23"/>
    <mergeCell ref="AV23:AZ23"/>
    <mergeCell ref="BA23:BG23"/>
    <mergeCell ref="A25:U25"/>
    <mergeCell ref="BA24:BG25"/>
    <mergeCell ref="BH24:BO25"/>
    <mergeCell ref="BP24:BU25"/>
    <mergeCell ref="BV24:BZ25"/>
    <mergeCell ref="CH24:CO25"/>
    <mergeCell ref="CA24:CG25"/>
    <mergeCell ref="CX21:DE22"/>
    <mergeCell ref="DF21:DM22"/>
    <mergeCell ref="DN21:DU22"/>
    <mergeCell ref="DV21:EC22"/>
    <mergeCell ref="ED21:EK22"/>
    <mergeCell ref="A22:U22"/>
    <mergeCell ref="CA21:CG22"/>
    <mergeCell ref="BH21:BO22"/>
    <mergeCell ref="BP21:BU22"/>
    <mergeCell ref="BV21:BZ22"/>
    <mergeCell ref="CH21:CO22"/>
    <mergeCell ref="CP21:CW22"/>
    <mergeCell ref="A21:U21"/>
    <mergeCell ref="V21:AI22"/>
    <mergeCell ref="AJ21:AP22"/>
    <mergeCell ref="AQ21:AU22"/>
    <mergeCell ref="AV21:AZ22"/>
    <mergeCell ref="BA21:BG22"/>
    <mergeCell ref="CX19:DE20"/>
    <mergeCell ref="DF19:DM20"/>
    <mergeCell ref="DN19:DU20"/>
    <mergeCell ref="DV19:EC20"/>
    <mergeCell ref="ED19:EK20"/>
    <mergeCell ref="A20:U20"/>
    <mergeCell ref="CA19:CG20"/>
    <mergeCell ref="BH19:BO20"/>
    <mergeCell ref="BP19:BU20"/>
    <mergeCell ref="BV19:BZ20"/>
    <mergeCell ref="CH19:CO20"/>
    <mergeCell ref="CP19:CW20"/>
    <mergeCell ref="A19:U19"/>
    <mergeCell ref="V19:AI20"/>
    <mergeCell ref="AJ19:AP20"/>
    <mergeCell ref="AQ19:AU20"/>
    <mergeCell ref="AV19:AZ20"/>
    <mergeCell ref="BA19:BG20"/>
    <mergeCell ref="DN18:DU18"/>
    <mergeCell ref="DV18:EC18"/>
    <mergeCell ref="ED18:EK18"/>
    <mergeCell ref="BA18:BG18"/>
    <mergeCell ref="BH18:BO18"/>
    <mergeCell ref="BP18:BU18"/>
    <mergeCell ref="BV18:BZ18"/>
    <mergeCell ref="CH18:CO18"/>
    <mergeCell ref="CA18:CG18"/>
    <mergeCell ref="A18:U18"/>
    <mergeCell ref="V18:AI18"/>
    <mergeCell ref="AJ18:AP18"/>
    <mergeCell ref="AQ18:AU18"/>
    <mergeCell ref="AV18:AZ18"/>
    <mergeCell ref="CP16:CW17"/>
    <mergeCell ref="CX16:DE17"/>
    <mergeCell ref="DF16:DM17"/>
    <mergeCell ref="CP18:CW18"/>
    <mergeCell ref="CX18:DE18"/>
    <mergeCell ref="DF18:DM18"/>
    <mergeCell ref="A16:U16"/>
    <mergeCell ref="V16:AI17"/>
    <mergeCell ref="AJ16:AP17"/>
    <mergeCell ref="AQ16:AU17"/>
    <mergeCell ref="AV16:AZ17"/>
    <mergeCell ref="A17:U17"/>
    <mergeCell ref="DN16:DU17"/>
    <mergeCell ref="DV16:EC17"/>
    <mergeCell ref="ED16:EK17"/>
    <mergeCell ref="BA16:BG17"/>
    <mergeCell ref="BH16:BO17"/>
    <mergeCell ref="BP16:BU17"/>
    <mergeCell ref="BV16:BZ17"/>
    <mergeCell ref="CH16:CO17"/>
    <mergeCell ref="CA16:CG17"/>
    <mergeCell ref="BH15:BO15"/>
    <mergeCell ref="BP15:BU15"/>
    <mergeCell ref="BV15:BZ15"/>
    <mergeCell ref="CH15:CO15"/>
    <mergeCell ref="CA15:CG15"/>
    <mergeCell ref="A15:U15"/>
    <mergeCell ref="V15:AI15"/>
    <mergeCell ref="AJ15:AP15"/>
    <mergeCell ref="AQ15:AU15"/>
    <mergeCell ref="AV15:AZ15"/>
    <mergeCell ref="BA15:BG15"/>
    <mergeCell ref="BP14:BU14"/>
    <mergeCell ref="BV14:BZ14"/>
    <mergeCell ref="CH14:CO14"/>
    <mergeCell ref="CA14:CG14"/>
    <mergeCell ref="CX15:DE15"/>
    <mergeCell ref="DF15:DM15"/>
    <mergeCell ref="DN15:DU15"/>
    <mergeCell ref="DV15:EC15"/>
    <mergeCell ref="ED15:EK15"/>
    <mergeCell ref="CP15:CW15"/>
    <mergeCell ref="ED12:EK13"/>
    <mergeCell ref="BA12:BG13"/>
    <mergeCell ref="BH12:BO13"/>
    <mergeCell ref="BP12:BU13"/>
    <mergeCell ref="BV12:BZ13"/>
    <mergeCell ref="CH12:CO13"/>
    <mergeCell ref="CA12:CG13"/>
    <mergeCell ref="A13:U13"/>
    <mergeCell ref="A14:U14"/>
    <mergeCell ref="V14:AI14"/>
    <mergeCell ref="AJ14:AP14"/>
    <mergeCell ref="AQ14:AU14"/>
    <mergeCell ref="AV14:AZ14"/>
    <mergeCell ref="CP12:CW13"/>
    <mergeCell ref="CX12:DE13"/>
    <mergeCell ref="DF12:DM13"/>
    <mergeCell ref="CP14:CW14"/>
    <mergeCell ref="CX14:DE14"/>
    <mergeCell ref="DF14:DM14"/>
    <mergeCell ref="DN14:DU14"/>
    <mergeCell ref="DV14:EC14"/>
    <mergeCell ref="ED14:EK14"/>
    <mergeCell ref="BA14:BG14"/>
    <mergeCell ref="BH14:BO14"/>
    <mergeCell ref="CX11:DE11"/>
    <mergeCell ref="DF11:DM11"/>
    <mergeCell ref="DN11:DU11"/>
    <mergeCell ref="DV11:EC11"/>
    <mergeCell ref="ED11:EK11"/>
    <mergeCell ref="A12:U12"/>
    <mergeCell ref="V12:AI13"/>
    <mergeCell ref="AJ12:AP13"/>
    <mergeCell ref="AQ12:AU13"/>
    <mergeCell ref="AV12:AZ13"/>
    <mergeCell ref="BH11:BO11"/>
    <mergeCell ref="BP11:BU11"/>
    <mergeCell ref="BV11:BZ11"/>
    <mergeCell ref="CH11:CO11"/>
    <mergeCell ref="CP11:CW11"/>
    <mergeCell ref="CA11:CG11"/>
    <mergeCell ref="A11:U11"/>
    <mergeCell ref="V11:AI11"/>
    <mergeCell ref="AJ11:AP11"/>
    <mergeCell ref="AQ11:AU11"/>
    <mergeCell ref="AV11:AZ11"/>
    <mergeCell ref="BA11:BG11"/>
    <mergeCell ref="DN12:DU13"/>
    <mergeCell ref="DV12:EC13"/>
    <mergeCell ref="DF10:DM10"/>
    <mergeCell ref="DN10:DU10"/>
    <mergeCell ref="DV10:EC10"/>
    <mergeCell ref="ED10:EK10"/>
    <mergeCell ref="BA10:BG10"/>
    <mergeCell ref="BH10:BO10"/>
    <mergeCell ref="BP10:BU10"/>
    <mergeCell ref="BV10:BZ10"/>
    <mergeCell ref="CH10:CO10"/>
    <mergeCell ref="CA10:CG10"/>
    <mergeCell ref="CX9:DE9"/>
    <mergeCell ref="DF9:DM9"/>
    <mergeCell ref="DN9:DU9"/>
    <mergeCell ref="DV9:EC9"/>
    <mergeCell ref="ED9:EK9"/>
    <mergeCell ref="A10:U10"/>
    <mergeCell ref="V10:AI10"/>
    <mergeCell ref="AJ10:AP10"/>
    <mergeCell ref="AQ10:AU10"/>
    <mergeCell ref="AV10:AZ10"/>
    <mergeCell ref="BH9:BO9"/>
    <mergeCell ref="BP9:BU9"/>
    <mergeCell ref="BV9:BZ9"/>
    <mergeCell ref="CH9:CO9"/>
    <mergeCell ref="CP9:CW9"/>
    <mergeCell ref="CA9:CG9"/>
    <mergeCell ref="A9:U9"/>
    <mergeCell ref="V9:AI9"/>
    <mergeCell ref="AJ9:AP9"/>
    <mergeCell ref="AQ9:AU9"/>
    <mergeCell ref="AV9:AZ9"/>
    <mergeCell ref="BA9:BG9"/>
    <mergeCell ref="CP10:CW10"/>
    <mergeCell ref="CX10:DE10"/>
    <mergeCell ref="CP8:CW8"/>
    <mergeCell ref="CX8:DE8"/>
    <mergeCell ref="DF8:DM8"/>
    <mergeCell ref="DN8:DU8"/>
    <mergeCell ref="DV8:EC8"/>
    <mergeCell ref="ED8:EK8"/>
    <mergeCell ref="BA8:BG8"/>
    <mergeCell ref="BH8:BO8"/>
    <mergeCell ref="BP8:BU8"/>
    <mergeCell ref="BV8:BZ8"/>
    <mergeCell ref="CH8:CO8"/>
    <mergeCell ref="CA8:CG8"/>
    <mergeCell ref="A8:U8"/>
    <mergeCell ref="V8:AI8"/>
    <mergeCell ref="AJ8:AP8"/>
    <mergeCell ref="AQ8:AU8"/>
    <mergeCell ref="AV8:AZ8"/>
    <mergeCell ref="BH7:BO7"/>
    <mergeCell ref="BP7:BU7"/>
    <mergeCell ref="BV7:BZ7"/>
    <mergeCell ref="CH7:CO7"/>
    <mergeCell ref="CA7:CG7"/>
    <mergeCell ref="CX7:DE7"/>
    <mergeCell ref="DF7:DM7"/>
    <mergeCell ref="DN7:DU7"/>
    <mergeCell ref="DV7:EC7"/>
    <mergeCell ref="ED7:EK7"/>
    <mergeCell ref="CP7:CW7"/>
    <mergeCell ref="A6:U6"/>
    <mergeCell ref="V6:AI6"/>
    <mergeCell ref="AJ6:AP6"/>
    <mergeCell ref="AQ6:AU6"/>
    <mergeCell ref="A7:U7"/>
    <mergeCell ref="V7:AI7"/>
    <mergeCell ref="AJ7:AP7"/>
    <mergeCell ref="AQ7:AU7"/>
    <mergeCell ref="AV7:AZ7"/>
    <mergeCell ref="BA7:BG7"/>
    <mergeCell ref="BP6:BU6"/>
    <mergeCell ref="BV6:BZ6"/>
    <mergeCell ref="CH6:CO6"/>
    <mergeCell ref="CA6:CG6"/>
    <mergeCell ref="AV6:AZ6"/>
    <mergeCell ref="BA6:BG6"/>
    <mergeCell ref="BH6:BO6"/>
    <mergeCell ref="DF6:DM6"/>
    <mergeCell ref="DN6:DU6"/>
    <mergeCell ref="DN3:EC3"/>
    <mergeCell ref="ED3:EK3"/>
    <mergeCell ref="A4:U4"/>
    <mergeCell ref="V4:AI4"/>
    <mergeCell ref="AJ4:AU4"/>
    <mergeCell ref="AV4:AZ4"/>
    <mergeCell ref="BA4:BG4"/>
    <mergeCell ref="BH4:BZ4"/>
    <mergeCell ref="DV6:EC6"/>
    <mergeCell ref="ED6:EK6"/>
    <mergeCell ref="CP6:CW6"/>
    <mergeCell ref="CX6:DE6"/>
    <mergeCell ref="CH5:DE5"/>
    <mergeCell ref="CA4:CG4"/>
    <mergeCell ref="CA3:CG3"/>
    <mergeCell ref="A5:U5"/>
    <mergeCell ref="V5:AI5"/>
    <mergeCell ref="AJ5:AU5"/>
    <mergeCell ref="AV5:AZ5"/>
    <mergeCell ref="ED5:EK5"/>
    <mergeCell ref="BA5:BG5"/>
    <mergeCell ref="BH5:BZ5"/>
    <mergeCell ref="CA5:CG5"/>
    <mergeCell ref="A1:EK1"/>
    <mergeCell ref="A3:U3"/>
    <mergeCell ref="V3:AI3"/>
    <mergeCell ref="AJ3:AU3"/>
    <mergeCell ref="AV3:AZ3"/>
    <mergeCell ref="BA3:BG3"/>
    <mergeCell ref="BH3:BZ3"/>
    <mergeCell ref="DF3:DM3"/>
    <mergeCell ref="DF4:DM4"/>
    <mergeCell ref="DN4:EC4"/>
    <mergeCell ref="ED4:EK4"/>
    <mergeCell ref="CH3:DE3"/>
    <mergeCell ref="CH4:DE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55"/>
  <sheetViews>
    <sheetView topLeftCell="A19" workbookViewId="0">
      <selection activeCell="AP26" sqref="AP26:AX2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16384" width="1.42578125" style="1"/>
  </cols>
  <sheetData>
    <row r="1" spans="1:142" x14ac:dyDescent="0.25">
      <c r="A1" s="215" t="s">
        <v>541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25" customFormat="1" ht="12.75" x14ac:dyDescent="0.2">
      <c r="A4" s="28"/>
      <c r="BL4" s="2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28" t="s">
        <v>10</v>
      </c>
      <c r="DU4" s="2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25" customFormat="1" ht="12.75" x14ac:dyDescent="0.2">
      <c r="A5" s="28"/>
      <c r="DU5" s="2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25" customFormat="1" ht="12.75" x14ac:dyDescent="0.2">
      <c r="A6" s="28"/>
      <c r="DU6" s="2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25" customFormat="1" ht="32.25" customHeight="1" x14ac:dyDescent="0.2">
      <c r="A7" s="28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2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25" customFormat="1" ht="12.75" x14ac:dyDescent="0.2">
      <c r="A8" s="28" t="s">
        <v>12</v>
      </c>
      <c r="DU8" s="2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25" customFormat="1" ht="12.75" x14ac:dyDescent="0.2">
      <c r="A9" s="28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2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25" customFormat="1" ht="12.75" x14ac:dyDescent="0.2">
      <c r="A10" s="28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25" customFormat="1" ht="13.5" thickBot="1" x14ac:dyDescent="0.25">
      <c r="A11" s="28" t="s">
        <v>15</v>
      </c>
      <c r="DU11" s="2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3" spans="1:142" s="25" customFormat="1" ht="12.75" x14ac:dyDescent="0.2">
      <c r="A13" s="253" t="s">
        <v>376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89" t="s">
        <v>375</v>
      </c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307"/>
      <c r="AP13" s="253" t="s">
        <v>380</v>
      </c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89" t="s">
        <v>18</v>
      </c>
      <c r="BF13" s="253"/>
      <c r="BG13" s="253"/>
      <c r="BH13" s="253"/>
      <c r="BI13" s="307"/>
      <c r="BJ13" s="289" t="s">
        <v>497</v>
      </c>
      <c r="BK13" s="253"/>
      <c r="BL13" s="253"/>
      <c r="BM13" s="253"/>
      <c r="BN13" s="253"/>
      <c r="BO13" s="253"/>
      <c r="BP13" s="253"/>
      <c r="BQ13" s="307"/>
      <c r="BR13" s="253" t="s">
        <v>542</v>
      </c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307"/>
      <c r="CP13" s="289" t="s">
        <v>500</v>
      </c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307"/>
      <c r="DD13" s="289" t="s">
        <v>502</v>
      </c>
      <c r="DE13" s="253"/>
      <c r="DF13" s="253"/>
      <c r="DG13" s="253"/>
      <c r="DH13" s="253"/>
      <c r="DI13" s="253"/>
      <c r="DJ13" s="253"/>
      <c r="DK13" s="253"/>
      <c r="DL13" s="307"/>
      <c r="DM13" s="253" t="s">
        <v>508</v>
      </c>
      <c r="DN13" s="253"/>
      <c r="DO13" s="253"/>
      <c r="DP13" s="253"/>
      <c r="DQ13" s="253"/>
      <c r="DR13" s="253"/>
      <c r="DS13" s="253"/>
      <c r="DT13" s="253"/>
      <c r="DU13" s="253"/>
      <c r="DV13" s="253"/>
      <c r="DW13" s="253"/>
      <c r="DX13" s="253"/>
      <c r="DY13" s="253"/>
      <c r="DZ13" s="253"/>
      <c r="EA13" s="253"/>
      <c r="EB13" s="307"/>
      <c r="EC13" s="253" t="s">
        <v>510</v>
      </c>
      <c r="ED13" s="253"/>
      <c r="EE13" s="253"/>
      <c r="EF13" s="253"/>
      <c r="EG13" s="253"/>
      <c r="EH13" s="253"/>
      <c r="EI13" s="253"/>
      <c r="EJ13" s="253"/>
      <c r="EK13" s="253"/>
      <c r="EL13" s="77"/>
    </row>
    <row r="14" spans="1:142" s="25" customFormat="1" ht="12.75" x14ac:dyDescent="0.2">
      <c r="A14" s="43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302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306"/>
      <c r="AP14" s="437"/>
      <c r="AQ14" s="437"/>
      <c r="AR14" s="437"/>
      <c r="AS14" s="437"/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302" t="s">
        <v>21</v>
      </c>
      <c r="BF14" s="437"/>
      <c r="BG14" s="437"/>
      <c r="BH14" s="437"/>
      <c r="BI14" s="306"/>
      <c r="BJ14" s="302" t="s">
        <v>492</v>
      </c>
      <c r="BK14" s="437"/>
      <c r="BL14" s="437"/>
      <c r="BM14" s="437"/>
      <c r="BN14" s="437"/>
      <c r="BO14" s="437"/>
      <c r="BP14" s="437"/>
      <c r="BQ14" s="306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306"/>
      <c r="CP14" s="302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306"/>
      <c r="DD14" s="302" t="s">
        <v>544</v>
      </c>
      <c r="DE14" s="437"/>
      <c r="DF14" s="437"/>
      <c r="DG14" s="437"/>
      <c r="DH14" s="437"/>
      <c r="DI14" s="437"/>
      <c r="DJ14" s="437"/>
      <c r="DK14" s="437"/>
      <c r="DL14" s="306"/>
      <c r="DM14" s="437" t="s">
        <v>534</v>
      </c>
      <c r="DN14" s="437"/>
      <c r="DO14" s="437"/>
      <c r="DP14" s="437"/>
      <c r="DQ14" s="437"/>
      <c r="DR14" s="437"/>
      <c r="DS14" s="437"/>
      <c r="DT14" s="437"/>
      <c r="DU14" s="437"/>
      <c r="DV14" s="437"/>
      <c r="DW14" s="437"/>
      <c r="DX14" s="437"/>
      <c r="DY14" s="437"/>
      <c r="DZ14" s="437"/>
      <c r="EA14" s="437"/>
      <c r="EB14" s="306"/>
      <c r="EC14" s="437" t="s">
        <v>511</v>
      </c>
      <c r="ED14" s="437"/>
      <c r="EE14" s="437"/>
      <c r="EF14" s="437"/>
      <c r="EG14" s="437"/>
      <c r="EH14" s="437"/>
      <c r="EI14" s="437"/>
      <c r="EJ14" s="437"/>
      <c r="EK14" s="437"/>
      <c r="EL14" s="77"/>
    </row>
    <row r="15" spans="1:142" s="25" customFormat="1" ht="12.75" x14ac:dyDescent="0.2">
      <c r="A15" s="437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302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306"/>
      <c r="AP15" s="437"/>
      <c r="AQ15" s="437"/>
      <c r="AR15" s="437"/>
      <c r="AS15" s="437"/>
      <c r="AT15" s="437"/>
      <c r="AU15" s="437"/>
      <c r="AV15" s="437"/>
      <c r="AW15" s="437"/>
      <c r="AX15" s="437"/>
      <c r="AY15" s="437"/>
      <c r="AZ15" s="437"/>
      <c r="BA15" s="437"/>
      <c r="BB15" s="437"/>
      <c r="BC15" s="437"/>
      <c r="BD15" s="437"/>
      <c r="BE15" s="302"/>
      <c r="BF15" s="437"/>
      <c r="BG15" s="437"/>
      <c r="BH15" s="437"/>
      <c r="BI15" s="306"/>
      <c r="BJ15" s="302"/>
      <c r="BK15" s="437"/>
      <c r="BL15" s="437"/>
      <c r="BM15" s="437"/>
      <c r="BN15" s="437"/>
      <c r="BO15" s="437"/>
      <c r="BP15" s="437"/>
      <c r="BQ15" s="306"/>
      <c r="BR15" s="437"/>
      <c r="BS15" s="437"/>
      <c r="BT15" s="437"/>
      <c r="BU15" s="437"/>
      <c r="BV15" s="437"/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306"/>
      <c r="CP15" s="302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306"/>
      <c r="DD15" s="302" t="s">
        <v>545</v>
      </c>
      <c r="DE15" s="437"/>
      <c r="DF15" s="437"/>
      <c r="DG15" s="437"/>
      <c r="DH15" s="437"/>
      <c r="DI15" s="437"/>
      <c r="DJ15" s="437"/>
      <c r="DK15" s="437"/>
      <c r="DL15" s="306"/>
      <c r="DM15" s="437" t="s">
        <v>492</v>
      </c>
      <c r="DN15" s="437"/>
      <c r="DO15" s="437"/>
      <c r="DP15" s="437"/>
      <c r="DQ15" s="437"/>
      <c r="DR15" s="437"/>
      <c r="DS15" s="437"/>
      <c r="DT15" s="437"/>
      <c r="DU15" s="437"/>
      <c r="DV15" s="437"/>
      <c r="DW15" s="437"/>
      <c r="DX15" s="437"/>
      <c r="DY15" s="437"/>
      <c r="DZ15" s="437"/>
      <c r="EA15" s="437"/>
      <c r="EB15" s="306"/>
      <c r="EC15" s="437" t="s">
        <v>512</v>
      </c>
      <c r="ED15" s="437"/>
      <c r="EE15" s="437"/>
      <c r="EF15" s="437"/>
      <c r="EG15" s="437"/>
      <c r="EH15" s="437"/>
      <c r="EI15" s="437"/>
      <c r="EJ15" s="437"/>
      <c r="EK15" s="437"/>
      <c r="EL15" s="77"/>
    </row>
    <row r="16" spans="1:142" s="25" customFormat="1" ht="12.75" x14ac:dyDescent="0.2">
      <c r="A16" s="437"/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302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306"/>
      <c r="AP16" s="289" t="s">
        <v>461</v>
      </c>
      <c r="AQ16" s="253"/>
      <c r="AR16" s="253"/>
      <c r="AS16" s="253"/>
      <c r="AT16" s="253"/>
      <c r="AU16" s="253"/>
      <c r="AV16" s="253"/>
      <c r="AW16" s="253"/>
      <c r="AX16" s="307"/>
      <c r="AY16" s="289" t="s">
        <v>448</v>
      </c>
      <c r="AZ16" s="253"/>
      <c r="BA16" s="253"/>
      <c r="BB16" s="253"/>
      <c r="BC16" s="253"/>
      <c r="BD16" s="307"/>
      <c r="BE16" s="302"/>
      <c r="BF16" s="437"/>
      <c r="BG16" s="437"/>
      <c r="BH16" s="437"/>
      <c r="BI16" s="306"/>
      <c r="BJ16" s="302"/>
      <c r="BK16" s="437"/>
      <c r="BL16" s="437"/>
      <c r="BM16" s="437"/>
      <c r="BN16" s="437"/>
      <c r="BO16" s="437"/>
      <c r="BP16" s="437"/>
      <c r="BQ16" s="306"/>
      <c r="BR16" s="289" t="s">
        <v>25</v>
      </c>
      <c r="BS16" s="253"/>
      <c r="BT16" s="253"/>
      <c r="BU16" s="253"/>
      <c r="BV16" s="253"/>
      <c r="BW16" s="253"/>
      <c r="BX16" s="253"/>
      <c r="BY16" s="253"/>
      <c r="BZ16" s="253"/>
      <c r="CA16" s="253"/>
      <c r="CB16" s="307"/>
      <c r="CC16" s="289" t="s">
        <v>5</v>
      </c>
      <c r="CD16" s="253"/>
      <c r="CE16" s="253"/>
      <c r="CF16" s="253"/>
      <c r="CG16" s="253"/>
      <c r="CH16" s="253"/>
      <c r="CI16" s="307"/>
      <c r="CJ16" s="289" t="s">
        <v>448</v>
      </c>
      <c r="CK16" s="253"/>
      <c r="CL16" s="253"/>
      <c r="CM16" s="253"/>
      <c r="CN16" s="253"/>
      <c r="CO16" s="307"/>
      <c r="CP16" s="289" t="s">
        <v>515</v>
      </c>
      <c r="CQ16" s="253"/>
      <c r="CR16" s="253"/>
      <c r="CS16" s="253"/>
      <c r="CT16" s="253"/>
      <c r="CU16" s="253"/>
      <c r="CV16" s="307"/>
      <c r="CW16" s="289" t="s">
        <v>516</v>
      </c>
      <c r="CX16" s="253"/>
      <c r="CY16" s="253"/>
      <c r="CZ16" s="253"/>
      <c r="DA16" s="253"/>
      <c r="DB16" s="253"/>
      <c r="DC16" s="307"/>
      <c r="DD16" s="302" t="s">
        <v>546</v>
      </c>
      <c r="DE16" s="437"/>
      <c r="DF16" s="437"/>
      <c r="DG16" s="437"/>
      <c r="DH16" s="437"/>
      <c r="DI16" s="437"/>
      <c r="DJ16" s="437"/>
      <c r="DK16" s="437"/>
      <c r="DL16" s="306"/>
      <c r="DM16" s="289" t="s">
        <v>522</v>
      </c>
      <c r="DN16" s="253"/>
      <c r="DO16" s="253"/>
      <c r="DP16" s="253"/>
      <c r="DQ16" s="253"/>
      <c r="DR16" s="253"/>
      <c r="DS16" s="253"/>
      <c r="DT16" s="307"/>
      <c r="DU16" s="289" t="s">
        <v>522</v>
      </c>
      <c r="DV16" s="253"/>
      <c r="DW16" s="253"/>
      <c r="DX16" s="253"/>
      <c r="DY16" s="253"/>
      <c r="DZ16" s="253"/>
      <c r="EA16" s="253"/>
      <c r="EB16" s="307"/>
      <c r="EC16" s="437" t="s">
        <v>543</v>
      </c>
      <c r="ED16" s="437"/>
      <c r="EE16" s="437"/>
      <c r="EF16" s="437"/>
      <c r="EG16" s="437"/>
      <c r="EH16" s="437"/>
      <c r="EI16" s="437"/>
      <c r="EJ16" s="437"/>
      <c r="EK16" s="437"/>
      <c r="EL16" s="77"/>
    </row>
    <row r="17" spans="1:142" s="25" customFormat="1" ht="12.75" x14ac:dyDescent="0.2">
      <c r="A17" s="437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302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  <c r="AM17" s="437"/>
      <c r="AN17" s="437"/>
      <c r="AO17" s="306"/>
      <c r="AP17" s="302" t="s">
        <v>462</v>
      </c>
      <c r="AQ17" s="437"/>
      <c r="AR17" s="437"/>
      <c r="AS17" s="437"/>
      <c r="AT17" s="437"/>
      <c r="AU17" s="437"/>
      <c r="AV17" s="437"/>
      <c r="AW17" s="437"/>
      <c r="AX17" s="306"/>
      <c r="AY17" s="302" t="s">
        <v>513</v>
      </c>
      <c r="AZ17" s="437"/>
      <c r="BA17" s="437"/>
      <c r="BB17" s="437"/>
      <c r="BC17" s="437"/>
      <c r="BD17" s="306"/>
      <c r="BE17" s="302"/>
      <c r="BF17" s="437"/>
      <c r="BG17" s="437"/>
      <c r="BH17" s="437"/>
      <c r="BI17" s="306"/>
      <c r="BJ17" s="302"/>
      <c r="BK17" s="437"/>
      <c r="BL17" s="437"/>
      <c r="BM17" s="437"/>
      <c r="BN17" s="437"/>
      <c r="BO17" s="437"/>
      <c r="BP17" s="437"/>
      <c r="BQ17" s="306"/>
      <c r="BR17" s="302"/>
      <c r="BS17" s="437"/>
      <c r="BT17" s="437"/>
      <c r="BU17" s="437"/>
      <c r="BV17" s="437"/>
      <c r="BW17" s="437"/>
      <c r="BX17" s="437"/>
      <c r="BY17" s="437"/>
      <c r="BZ17" s="437"/>
      <c r="CA17" s="437"/>
      <c r="CB17" s="306"/>
      <c r="CC17" s="302"/>
      <c r="CD17" s="437"/>
      <c r="CE17" s="437"/>
      <c r="CF17" s="437"/>
      <c r="CG17" s="437"/>
      <c r="CH17" s="437"/>
      <c r="CI17" s="306"/>
      <c r="CJ17" s="302" t="s">
        <v>513</v>
      </c>
      <c r="CK17" s="437"/>
      <c r="CL17" s="437"/>
      <c r="CM17" s="437"/>
      <c r="CN17" s="437"/>
      <c r="CO17" s="306"/>
      <c r="CP17" s="302"/>
      <c r="CQ17" s="437"/>
      <c r="CR17" s="437"/>
      <c r="CS17" s="437"/>
      <c r="CT17" s="437"/>
      <c r="CU17" s="437"/>
      <c r="CV17" s="306"/>
      <c r="CW17" s="302" t="s">
        <v>517</v>
      </c>
      <c r="CX17" s="437"/>
      <c r="CY17" s="437"/>
      <c r="CZ17" s="437"/>
      <c r="DA17" s="437"/>
      <c r="DB17" s="437"/>
      <c r="DC17" s="306"/>
      <c r="DD17" s="302" t="s">
        <v>548</v>
      </c>
      <c r="DE17" s="437"/>
      <c r="DF17" s="437"/>
      <c r="DG17" s="437"/>
      <c r="DH17" s="437"/>
      <c r="DI17" s="437"/>
      <c r="DJ17" s="437"/>
      <c r="DK17" s="437"/>
      <c r="DL17" s="306"/>
      <c r="DM17" s="302" t="s">
        <v>523</v>
      </c>
      <c r="DN17" s="437"/>
      <c r="DO17" s="437"/>
      <c r="DP17" s="437"/>
      <c r="DQ17" s="437"/>
      <c r="DR17" s="437"/>
      <c r="DS17" s="437"/>
      <c r="DT17" s="306"/>
      <c r="DU17" s="302" t="s">
        <v>526</v>
      </c>
      <c r="DV17" s="437"/>
      <c r="DW17" s="437"/>
      <c r="DX17" s="437"/>
      <c r="DY17" s="437"/>
      <c r="DZ17" s="437"/>
      <c r="EA17" s="437"/>
      <c r="EB17" s="306"/>
      <c r="EC17" s="437"/>
      <c r="ED17" s="437"/>
      <c r="EE17" s="437"/>
      <c r="EF17" s="437"/>
      <c r="EG17" s="437"/>
      <c r="EH17" s="437"/>
      <c r="EI17" s="437"/>
      <c r="EJ17" s="437"/>
      <c r="EK17" s="437"/>
      <c r="EL17" s="77"/>
    </row>
    <row r="18" spans="1:142" s="25" customFormat="1" ht="12.75" x14ac:dyDescent="0.2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302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306"/>
      <c r="AP18" s="302"/>
      <c r="AQ18" s="437"/>
      <c r="AR18" s="437"/>
      <c r="AS18" s="437"/>
      <c r="AT18" s="437"/>
      <c r="AU18" s="437"/>
      <c r="AV18" s="437"/>
      <c r="AW18" s="437"/>
      <c r="AX18" s="306"/>
      <c r="AY18" s="302" t="s">
        <v>27</v>
      </c>
      <c r="AZ18" s="437"/>
      <c r="BA18" s="437"/>
      <c r="BB18" s="437"/>
      <c r="BC18" s="437"/>
      <c r="BD18" s="306"/>
      <c r="BE18" s="302"/>
      <c r="BF18" s="437"/>
      <c r="BG18" s="437"/>
      <c r="BH18" s="437"/>
      <c r="BI18" s="306"/>
      <c r="BJ18" s="302"/>
      <c r="BK18" s="437"/>
      <c r="BL18" s="437"/>
      <c r="BM18" s="437"/>
      <c r="BN18" s="437"/>
      <c r="BO18" s="437"/>
      <c r="BP18" s="437"/>
      <c r="BQ18" s="306"/>
      <c r="BR18" s="302"/>
      <c r="BS18" s="437"/>
      <c r="BT18" s="437"/>
      <c r="BU18" s="437"/>
      <c r="BV18" s="437"/>
      <c r="BW18" s="437"/>
      <c r="BX18" s="437"/>
      <c r="BY18" s="437"/>
      <c r="BZ18" s="437"/>
      <c r="CA18" s="437"/>
      <c r="CB18" s="306"/>
      <c r="CC18" s="302"/>
      <c r="CD18" s="437"/>
      <c r="CE18" s="437"/>
      <c r="CF18" s="437"/>
      <c r="CG18" s="437"/>
      <c r="CH18" s="437"/>
      <c r="CI18" s="306"/>
      <c r="CJ18" s="302" t="s">
        <v>514</v>
      </c>
      <c r="CK18" s="437"/>
      <c r="CL18" s="437"/>
      <c r="CM18" s="437"/>
      <c r="CN18" s="437"/>
      <c r="CO18" s="306"/>
      <c r="CP18" s="302"/>
      <c r="CQ18" s="437"/>
      <c r="CR18" s="437"/>
      <c r="CS18" s="437"/>
      <c r="CT18" s="437"/>
      <c r="CU18" s="437"/>
      <c r="CV18" s="306"/>
      <c r="CW18" s="302"/>
      <c r="CX18" s="437"/>
      <c r="CY18" s="437"/>
      <c r="CZ18" s="437"/>
      <c r="DA18" s="437"/>
      <c r="DB18" s="437"/>
      <c r="DC18" s="306"/>
      <c r="DD18" s="302" t="s">
        <v>547</v>
      </c>
      <c r="DE18" s="437"/>
      <c r="DF18" s="437"/>
      <c r="DG18" s="437"/>
      <c r="DH18" s="437"/>
      <c r="DI18" s="437"/>
      <c r="DJ18" s="437"/>
      <c r="DK18" s="437"/>
      <c r="DL18" s="306"/>
      <c r="DM18" s="302" t="s">
        <v>524</v>
      </c>
      <c r="DN18" s="437"/>
      <c r="DO18" s="437"/>
      <c r="DP18" s="437"/>
      <c r="DQ18" s="437"/>
      <c r="DR18" s="437"/>
      <c r="DS18" s="437"/>
      <c r="DT18" s="306"/>
      <c r="DU18" s="302" t="s">
        <v>301</v>
      </c>
      <c r="DV18" s="437"/>
      <c r="DW18" s="437"/>
      <c r="DX18" s="437"/>
      <c r="DY18" s="437"/>
      <c r="DZ18" s="437"/>
      <c r="EA18" s="437"/>
      <c r="EB18" s="306"/>
      <c r="EC18" s="437"/>
      <c r="ED18" s="437"/>
      <c r="EE18" s="437"/>
      <c r="EF18" s="437"/>
      <c r="EG18" s="437"/>
      <c r="EH18" s="437"/>
      <c r="EI18" s="437"/>
      <c r="EJ18" s="437"/>
      <c r="EK18" s="437"/>
      <c r="EL18" s="77"/>
    </row>
    <row r="19" spans="1:142" s="25" customFormat="1" ht="12.75" customHeight="1" x14ac:dyDescent="0.2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305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303"/>
      <c r="AP19" s="305"/>
      <c r="AQ19" s="246"/>
      <c r="AR19" s="246"/>
      <c r="AS19" s="246"/>
      <c r="AT19" s="246"/>
      <c r="AU19" s="246"/>
      <c r="AV19" s="246"/>
      <c r="AW19" s="246"/>
      <c r="AX19" s="303"/>
      <c r="AY19" s="305"/>
      <c r="AZ19" s="246"/>
      <c r="BA19" s="246"/>
      <c r="BB19" s="246"/>
      <c r="BC19" s="246"/>
      <c r="BD19" s="303"/>
      <c r="BE19" s="305"/>
      <c r="BF19" s="246"/>
      <c r="BG19" s="246"/>
      <c r="BH19" s="246"/>
      <c r="BI19" s="303"/>
      <c r="BJ19" s="305"/>
      <c r="BK19" s="246"/>
      <c r="BL19" s="246"/>
      <c r="BM19" s="246"/>
      <c r="BN19" s="246"/>
      <c r="BO19" s="246"/>
      <c r="BP19" s="246"/>
      <c r="BQ19" s="303"/>
      <c r="BR19" s="305"/>
      <c r="BS19" s="246"/>
      <c r="BT19" s="246"/>
      <c r="BU19" s="246"/>
      <c r="BV19" s="246"/>
      <c r="BW19" s="246"/>
      <c r="BX19" s="246"/>
      <c r="BY19" s="246"/>
      <c r="BZ19" s="246"/>
      <c r="CA19" s="246"/>
      <c r="CB19" s="303"/>
      <c r="CC19" s="305"/>
      <c r="CD19" s="246"/>
      <c r="CE19" s="246"/>
      <c r="CF19" s="246"/>
      <c r="CG19" s="246"/>
      <c r="CH19" s="246"/>
      <c r="CI19" s="303"/>
      <c r="CJ19" s="305"/>
      <c r="CK19" s="246"/>
      <c r="CL19" s="246"/>
      <c r="CM19" s="246"/>
      <c r="CN19" s="246"/>
      <c r="CO19" s="303"/>
      <c r="CP19" s="305"/>
      <c r="CQ19" s="246"/>
      <c r="CR19" s="246"/>
      <c r="CS19" s="246"/>
      <c r="CT19" s="246"/>
      <c r="CU19" s="246"/>
      <c r="CV19" s="303"/>
      <c r="CW19" s="305"/>
      <c r="CX19" s="246"/>
      <c r="CY19" s="246"/>
      <c r="CZ19" s="246"/>
      <c r="DA19" s="246"/>
      <c r="DB19" s="246"/>
      <c r="DC19" s="303"/>
      <c r="DD19" s="305"/>
      <c r="DE19" s="246"/>
      <c r="DF19" s="246"/>
      <c r="DG19" s="246"/>
      <c r="DH19" s="246"/>
      <c r="DI19" s="246"/>
      <c r="DJ19" s="246"/>
      <c r="DK19" s="246"/>
      <c r="DL19" s="303"/>
      <c r="DM19" s="495" t="s">
        <v>525</v>
      </c>
      <c r="DN19" s="258"/>
      <c r="DO19" s="258"/>
      <c r="DP19" s="258"/>
      <c r="DQ19" s="258"/>
      <c r="DR19" s="258"/>
      <c r="DS19" s="258"/>
      <c r="DT19" s="496"/>
      <c r="DU19" s="495" t="s">
        <v>527</v>
      </c>
      <c r="DV19" s="258"/>
      <c r="DW19" s="258"/>
      <c r="DX19" s="258"/>
      <c r="DY19" s="258"/>
      <c r="DZ19" s="258"/>
      <c r="EA19" s="258"/>
      <c r="EB19" s="496"/>
      <c r="EC19" s="246"/>
      <c r="ED19" s="246"/>
      <c r="EE19" s="246"/>
      <c r="EF19" s="246"/>
      <c r="EG19" s="246"/>
      <c r="EH19" s="246"/>
      <c r="EI19" s="246"/>
      <c r="EJ19" s="246"/>
      <c r="EK19" s="246"/>
      <c r="EL19" s="77"/>
    </row>
    <row r="20" spans="1:142" s="25" customFormat="1" ht="13.5" thickBot="1" x14ac:dyDescent="0.25">
      <c r="A20" s="298">
        <v>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88">
        <v>2</v>
      </c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>
        <v>3</v>
      </c>
      <c r="AQ20" s="288"/>
      <c r="AR20" s="288"/>
      <c r="AS20" s="288"/>
      <c r="AT20" s="288"/>
      <c r="AU20" s="288"/>
      <c r="AV20" s="288"/>
      <c r="AW20" s="288"/>
      <c r="AX20" s="288"/>
      <c r="AY20" s="288">
        <v>4</v>
      </c>
      <c r="AZ20" s="288"/>
      <c r="BA20" s="288"/>
      <c r="BB20" s="288"/>
      <c r="BC20" s="288"/>
      <c r="BD20" s="288"/>
      <c r="BE20" s="288">
        <v>5</v>
      </c>
      <c r="BF20" s="288"/>
      <c r="BG20" s="288"/>
      <c r="BH20" s="288"/>
      <c r="BI20" s="288"/>
      <c r="BJ20" s="288">
        <v>6</v>
      </c>
      <c r="BK20" s="288"/>
      <c r="BL20" s="288"/>
      <c r="BM20" s="288"/>
      <c r="BN20" s="288"/>
      <c r="BO20" s="288"/>
      <c r="BP20" s="288"/>
      <c r="BQ20" s="288"/>
      <c r="BR20" s="288">
        <v>7</v>
      </c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  <c r="CC20" s="288">
        <v>8</v>
      </c>
      <c r="CD20" s="288"/>
      <c r="CE20" s="288"/>
      <c r="CF20" s="288"/>
      <c r="CG20" s="288"/>
      <c r="CH20" s="288"/>
      <c r="CI20" s="288"/>
      <c r="CJ20" s="288">
        <v>9</v>
      </c>
      <c r="CK20" s="288"/>
      <c r="CL20" s="288"/>
      <c r="CM20" s="288"/>
      <c r="CN20" s="288"/>
      <c r="CO20" s="288"/>
      <c r="CP20" s="288">
        <v>10</v>
      </c>
      <c r="CQ20" s="288"/>
      <c r="CR20" s="288"/>
      <c r="CS20" s="288"/>
      <c r="CT20" s="288"/>
      <c r="CU20" s="288"/>
      <c r="CV20" s="288"/>
      <c r="CW20" s="288">
        <v>11</v>
      </c>
      <c r="CX20" s="288"/>
      <c r="CY20" s="288"/>
      <c r="CZ20" s="288"/>
      <c r="DA20" s="288"/>
      <c r="DB20" s="288"/>
      <c r="DC20" s="288"/>
      <c r="DD20" s="288">
        <v>12</v>
      </c>
      <c r="DE20" s="288"/>
      <c r="DF20" s="288"/>
      <c r="DG20" s="288"/>
      <c r="DH20" s="288"/>
      <c r="DI20" s="288"/>
      <c r="DJ20" s="288"/>
      <c r="DK20" s="288"/>
      <c r="DL20" s="288"/>
      <c r="DM20" s="288">
        <v>13</v>
      </c>
      <c r="DN20" s="288"/>
      <c r="DO20" s="288"/>
      <c r="DP20" s="288"/>
      <c r="DQ20" s="288"/>
      <c r="DR20" s="288"/>
      <c r="DS20" s="288"/>
      <c r="DT20" s="288"/>
      <c r="DU20" s="288">
        <v>14</v>
      </c>
      <c r="DV20" s="288"/>
      <c r="DW20" s="288"/>
      <c r="DX20" s="288"/>
      <c r="DY20" s="288"/>
      <c r="DZ20" s="288"/>
      <c r="EA20" s="288"/>
      <c r="EB20" s="288"/>
      <c r="EC20" s="288">
        <v>15</v>
      </c>
      <c r="ED20" s="288"/>
      <c r="EE20" s="288"/>
      <c r="EF20" s="288"/>
      <c r="EG20" s="288"/>
      <c r="EH20" s="288"/>
      <c r="EI20" s="288"/>
      <c r="EJ20" s="288"/>
      <c r="EK20" s="289"/>
      <c r="EL20" s="77"/>
    </row>
    <row r="21" spans="1:142" s="25" customFormat="1" ht="15" customHeight="1" x14ac:dyDescent="0.2">
      <c r="A21" s="268" t="s">
        <v>405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12"/>
      <c r="AQ21" s="412"/>
      <c r="AR21" s="412"/>
      <c r="AS21" s="412"/>
      <c r="AT21" s="412"/>
      <c r="AU21" s="412"/>
      <c r="AV21" s="412"/>
      <c r="AW21" s="412"/>
      <c r="AX21" s="412"/>
      <c r="AY21" s="405"/>
      <c r="AZ21" s="405"/>
      <c r="BA21" s="405"/>
      <c r="BB21" s="405"/>
      <c r="BC21" s="405"/>
      <c r="BD21" s="406"/>
      <c r="BE21" s="290" t="s">
        <v>40</v>
      </c>
      <c r="BF21" s="291"/>
      <c r="BG21" s="291"/>
      <c r="BH21" s="291"/>
      <c r="BI21" s="291"/>
      <c r="BJ21" s="409"/>
      <c r="BK21" s="409"/>
      <c r="BL21" s="409"/>
      <c r="BM21" s="409"/>
      <c r="BN21" s="409"/>
      <c r="BO21" s="409"/>
      <c r="BP21" s="409"/>
      <c r="BQ21" s="409"/>
      <c r="BR21" s="407"/>
      <c r="BS21" s="407"/>
      <c r="BT21" s="407"/>
      <c r="BU21" s="407"/>
      <c r="BV21" s="407"/>
      <c r="BW21" s="407"/>
      <c r="BX21" s="407"/>
      <c r="BY21" s="407"/>
      <c r="BZ21" s="407"/>
      <c r="CA21" s="407"/>
      <c r="CB21" s="407"/>
      <c r="CC21" s="408"/>
      <c r="CD21" s="408"/>
      <c r="CE21" s="408"/>
      <c r="CF21" s="408"/>
      <c r="CG21" s="408"/>
      <c r="CH21" s="408"/>
      <c r="CI21" s="408"/>
      <c r="CJ21" s="408"/>
      <c r="CK21" s="408"/>
      <c r="CL21" s="408"/>
      <c r="CM21" s="408"/>
      <c r="CN21" s="408"/>
      <c r="CO21" s="408"/>
      <c r="CP21" s="407"/>
      <c r="CQ21" s="407"/>
      <c r="CR21" s="407"/>
      <c r="CS21" s="407"/>
      <c r="CT21" s="407"/>
      <c r="CU21" s="407"/>
      <c r="CV21" s="407"/>
      <c r="CW21" s="407"/>
      <c r="CX21" s="407"/>
      <c r="CY21" s="407"/>
      <c r="CZ21" s="407"/>
      <c r="DA21" s="407"/>
      <c r="DB21" s="407"/>
      <c r="DC21" s="407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  <c r="EE21" s="409"/>
      <c r="EF21" s="409"/>
      <c r="EG21" s="409"/>
      <c r="EH21" s="409"/>
      <c r="EI21" s="409"/>
      <c r="EJ21" s="409"/>
      <c r="EK21" s="410"/>
    </row>
    <row r="22" spans="1:142" s="25" customFormat="1" ht="12.75" x14ac:dyDescent="0.2">
      <c r="A22" s="269" t="s">
        <v>133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12"/>
      <c r="AQ22" s="412"/>
      <c r="AR22" s="412"/>
      <c r="AS22" s="412"/>
      <c r="AT22" s="412"/>
      <c r="AU22" s="412"/>
      <c r="AV22" s="412"/>
      <c r="AW22" s="412"/>
      <c r="AX22" s="412"/>
      <c r="AY22" s="405"/>
      <c r="AZ22" s="405"/>
      <c r="BA22" s="405"/>
      <c r="BB22" s="405"/>
      <c r="BC22" s="405"/>
      <c r="BD22" s="406"/>
      <c r="BE22" s="263" t="s">
        <v>413</v>
      </c>
      <c r="BF22" s="264"/>
      <c r="BG22" s="264"/>
      <c r="BH22" s="264"/>
      <c r="BI22" s="264"/>
      <c r="BJ22" s="438"/>
      <c r="BK22" s="438"/>
      <c r="BL22" s="438"/>
      <c r="BM22" s="438"/>
      <c r="BN22" s="438"/>
      <c r="BO22" s="438"/>
      <c r="BP22" s="438"/>
      <c r="BQ22" s="438"/>
      <c r="BR22" s="412"/>
      <c r="BS22" s="412"/>
      <c r="BT22" s="412"/>
      <c r="BU22" s="412"/>
      <c r="BV22" s="412"/>
      <c r="BW22" s="412"/>
      <c r="BX22" s="412"/>
      <c r="BY22" s="412"/>
      <c r="BZ22" s="412"/>
      <c r="CA22" s="412"/>
      <c r="CB22" s="412"/>
      <c r="CC22" s="405"/>
      <c r="CD22" s="405"/>
      <c r="CE22" s="405"/>
      <c r="CF22" s="405"/>
      <c r="CG22" s="405"/>
      <c r="CH22" s="405"/>
      <c r="CI22" s="405"/>
      <c r="CJ22" s="405"/>
      <c r="CK22" s="405"/>
      <c r="CL22" s="405"/>
      <c r="CM22" s="405"/>
      <c r="CN22" s="405"/>
      <c r="CO22" s="405"/>
      <c r="CP22" s="412"/>
      <c r="CQ22" s="412"/>
      <c r="CR22" s="412"/>
      <c r="CS22" s="412"/>
      <c r="CT22" s="412"/>
      <c r="CU22" s="412"/>
      <c r="CV22" s="412"/>
      <c r="CW22" s="412"/>
      <c r="CX22" s="412"/>
      <c r="CY22" s="412"/>
      <c r="CZ22" s="412"/>
      <c r="DA22" s="412"/>
      <c r="DB22" s="412"/>
      <c r="DC22" s="412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2" s="25" customFormat="1" ht="12.75" x14ac:dyDescent="0.2">
      <c r="A23" s="280"/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12"/>
      <c r="AQ23" s="412"/>
      <c r="AR23" s="412"/>
      <c r="AS23" s="412"/>
      <c r="AT23" s="412"/>
      <c r="AU23" s="412"/>
      <c r="AV23" s="412"/>
      <c r="AW23" s="412"/>
      <c r="AX23" s="412"/>
      <c r="AY23" s="405"/>
      <c r="AZ23" s="405"/>
      <c r="BA23" s="405"/>
      <c r="BB23" s="405"/>
      <c r="BC23" s="405"/>
      <c r="BD23" s="406"/>
      <c r="BE23" s="263"/>
      <c r="BF23" s="264"/>
      <c r="BG23" s="264"/>
      <c r="BH23" s="264"/>
      <c r="BI23" s="264"/>
      <c r="BJ23" s="438"/>
      <c r="BK23" s="438"/>
      <c r="BL23" s="438"/>
      <c r="BM23" s="438"/>
      <c r="BN23" s="438"/>
      <c r="BO23" s="438"/>
      <c r="BP23" s="438"/>
      <c r="BQ23" s="438"/>
      <c r="BR23" s="412"/>
      <c r="BS23" s="412"/>
      <c r="BT23" s="412"/>
      <c r="BU23" s="412"/>
      <c r="BV23" s="412"/>
      <c r="BW23" s="412"/>
      <c r="BX23" s="412"/>
      <c r="BY23" s="412"/>
      <c r="BZ23" s="412"/>
      <c r="CA23" s="412"/>
      <c r="CB23" s="412"/>
      <c r="CC23" s="405"/>
      <c r="CD23" s="405"/>
      <c r="CE23" s="405"/>
      <c r="CF23" s="405"/>
      <c r="CG23" s="405"/>
      <c r="CH23" s="405"/>
      <c r="CI23" s="405"/>
      <c r="CJ23" s="405"/>
      <c r="CK23" s="405"/>
      <c r="CL23" s="405"/>
      <c r="CM23" s="405"/>
      <c r="CN23" s="405"/>
      <c r="CO23" s="405"/>
      <c r="CP23" s="412"/>
      <c r="CQ23" s="412"/>
      <c r="CR23" s="412"/>
      <c r="CS23" s="412"/>
      <c r="CT23" s="412"/>
      <c r="CU23" s="412"/>
      <c r="CV23" s="412"/>
      <c r="CW23" s="412"/>
      <c r="CX23" s="412"/>
      <c r="CY23" s="412"/>
      <c r="CZ23" s="412"/>
      <c r="DA23" s="412"/>
      <c r="DB23" s="412"/>
      <c r="DC23" s="412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25" customFormat="1" ht="15" customHeight="1" x14ac:dyDescent="0.2">
      <c r="A24" s="268"/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12"/>
      <c r="AQ24" s="412"/>
      <c r="AR24" s="412"/>
      <c r="AS24" s="412"/>
      <c r="AT24" s="412"/>
      <c r="AU24" s="412"/>
      <c r="AV24" s="412"/>
      <c r="AW24" s="412"/>
      <c r="AX24" s="412"/>
      <c r="AY24" s="405"/>
      <c r="AZ24" s="405"/>
      <c r="BA24" s="405"/>
      <c r="BB24" s="405"/>
      <c r="BC24" s="405"/>
      <c r="BD24" s="406"/>
      <c r="BE24" s="263"/>
      <c r="BF24" s="264"/>
      <c r="BG24" s="264"/>
      <c r="BH24" s="264"/>
      <c r="BI24" s="264"/>
      <c r="BJ24" s="438"/>
      <c r="BK24" s="438"/>
      <c r="BL24" s="438"/>
      <c r="BM24" s="438"/>
      <c r="BN24" s="438"/>
      <c r="BO24" s="438"/>
      <c r="BP24" s="438"/>
      <c r="BQ24" s="438"/>
      <c r="BR24" s="412"/>
      <c r="BS24" s="412"/>
      <c r="BT24" s="412"/>
      <c r="BU24" s="412"/>
      <c r="BV24" s="412"/>
      <c r="BW24" s="412"/>
      <c r="BX24" s="412"/>
      <c r="BY24" s="412"/>
      <c r="BZ24" s="412"/>
      <c r="CA24" s="412"/>
      <c r="CB24" s="412"/>
      <c r="CC24" s="405"/>
      <c r="CD24" s="405"/>
      <c r="CE24" s="405"/>
      <c r="CF24" s="405"/>
      <c r="CG24" s="405"/>
      <c r="CH24" s="405"/>
      <c r="CI24" s="405"/>
      <c r="CJ24" s="405"/>
      <c r="CK24" s="405"/>
      <c r="CL24" s="405"/>
      <c r="CM24" s="405"/>
      <c r="CN24" s="405"/>
      <c r="CO24" s="405"/>
      <c r="CP24" s="412"/>
      <c r="CQ24" s="412"/>
      <c r="CR24" s="412"/>
      <c r="CS24" s="412"/>
      <c r="CT24" s="412"/>
      <c r="CU24" s="412"/>
      <c r="CV24" s="412"/>
      <c r="CW24" s="412"/>
      <c r="CX24" s="412"/>
      <c r="CY24" s="412"/>
      <c r="CZ24" s="412"/>
      <c r="DA24" s="412"/>
      <c r="DB24" s="412"/>
      <c r="DC24" s="412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25" customFormat="1" ht="15" customHeight="1" x14ac:dyDescent="0.2">
      <c r="A25" s="268" t="s">
        <v>406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12"/>
      <c r="AQ25" s="412"/>
      <c r="AR25" s="412"/>
      <c r="AS25" s="412"/>
      <c r="AT25" s="412"/>
      <c r="AU25" s="412"/>
      <c r="AV25" s="412"/>
      <c r="AW25" s="412"/>
      <c r="AX25" s="412"/>
      <c r="AY25" s="405"/>
      <c r="AZ25" s="405"/>
      <c r="BA25" s="405"/>
      <c r="BB25" s="405"/>
      <c r="BC25" s="405"/>
      <c r="BD25" s="406"/>
      <c r="BE25" s="263" t="s">
        <v>41</v>
      </c>
      <c r="BF25" s="264"/>
      <c r="BG25" s="264"/>
      <c r="BH25" s="264"/>
      <c r="BI25" s="264"/>
      <c r="BJ25" s="438"/>
      <c r="BK25" s="438"/>
      <c r="BL25" s="438"/>
      <c r="BM25" s="438"/>
      <c r="BN25" s="438"/>
      <c r="BO25" s="438"/>
      <c r="BP25" s="438"/>
      <c r="BQ25" s="438"/>
      <c r="BR25" s="412"/>
      <c r="BS25" s="412"/>
      <c r="BT25" s="412"/>
      <c r="BU25" s="412"/>
      <c r="BV25" s="412"/>
      <c r="BW25" s="412"/>
      <c r="BX25" s="412"/>
      <c r="BY25" s="412"/>
      <c r="BZ25" s="412"/>
      <c r="CA25" s="412"/>
      <c r="CB25" s="412"/>
      <c r="CC25" s="405"/>
      <c r="CD25" s="405"/>
      <c r="CE25" s="405"/>
      <c r="CF25" s="405"/>
      <c r="CG25" s="405"/>
      <c r="CH25" s="405"/>
      <c r="CI25" s="405"/>
      <c r="CJ25" s="405"/>
      <c r="CK25" s="405"/>
      <c r="CL25" s="405"/>
      <c r="CM25" s="405"/>
      <c r="CN25" s="405"/>
      <c r="CO25" s="405"/>
      <c r="CP25" s="412"/>
      <c r="CQ25" s="412"/>
      <c r="CR25" s="412"/>
      <c r="CS25" s="412"/>
      <c r="CT25" s="412"/>
      <c r="CU25" s="412"/>
      <c r="CV25" s="412"/>
      <c r="CW25" s="412"/>
      <c r="CX25" s="412"/>
      <c r="CY25" s="412"/>
      <c r="CZ25" s="412"/>
      <c r="DA25" s="412"/>
      <c r="DB25" s="412"/>
      <c r="DC25" s="412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25" customFormat="1" ht="12.75" x14ac:dyDescent="0.2">
      <c r="A26" s="269" t="s">
        <v>133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49"/>
      <c r="AQ26" s="449"/>
      <c r="AR26" s="449"/>
      <c r="AS26" s="449"/>
      <c r="AT26" s="449"/>
      <c r="AU26" s="449"/>
      <c r="AV26" s="412"/>
      <c r="AW26" s="412"/>
      <c r="AX26" s="412"/>
      <c r="AY26" s="603"/>
      <c r="AZ26" s="662"/>
      <c r="BA26" s="662"/>
      <c r="BB26" s="662"/>
      <c r="BC26" s="662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2"/>
      <c r="BX26" s="662"/>
      <c r="BY26" s="662"/>
      <c r="BZ26" s="662"/>
      <c r="CA26" s="662"/>
      <c r="CB26" s="678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611"/>
      <c r="DV26" s="585"/>
      <c r="DW26" s="585"/>
      <c r="DX26" s="585"/>
      <c r="DY26" s="585"/>
      <c r="DZ26" s="585"/>
      <c r="EA26" s="585"/>
      <c r="EB26" s="585"/>
      <c r="EC26" s="661"/>
      <c r="ED26" s="662"/>
      <c r="EE26" s="662"/>
      <c r="EF26" s="662"/>
      <c r="EG26" s="662"/>
      <c r="EH26" s="662"/>
      <c r="EI26" s="662"/>
      <c r="EJ26" s="662"/>
      <c r="EK26" s="663"/>
    </row>
    <row r="27" spans="1:142" s="25" customFormat="1" ht="12.75" x14ac:dyDescent="0.2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482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49"/>
      <c r="AQ27" s="449"/>
      <c r="AR27" s="449"/>
      <c r="AS27" s="449"/>
      <c r="AT27" s="449"/>
      <c r="AU27" s="449"/>
      <c r="AV27" s="412"/>
      <c r="AW27" s="412"/>
      <c r="AX27" s="412"/>
      <c r="AY27" s="657"/>
      <c r="AZ27" s="658"/>
      <c r="BA27" s="658"/>
      <c r="BB27" s="658"/>
      <c r="BC27" s="658"/>
      <c r="BD27" s="664"/>
      <c r="BE27" s="664"/>
      <c r="BF27" s="664"/>
      <c r="BG27" s="664"/>
      <c r="BH27" s="664"/>
      <c r="BI27" s="664"/>
      <c r="BJ27" s="664"/>
      <c r="BK27" s="664"/>
      <c r="BL27" s="664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58"/>
      <c r="BX27" s="658"/>
      <c r="BY27" s="658"/>
      <c r="BZ27" s="658"/>
      <c r="CA27" s="658"/>
      <c r="CB27" s="679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12"/>
      <c r="CR27" s="412"/>
      <c r="CS27" s="412"/>
      <c r="CT27" s="412"/>
      <c r="CU27" s="412"/>
      <c r="CV27" s="412"/>
      <c r="CW27" s="412"/>
      <c r="CX27" s="412"/>
      <c r="CY27" s="412"/>
      <c r="CZ27" s="412"/>
      <c r="DA27" s="412"/>
      <c r="DB27" s="412"/>
      <c r="DC27" s="412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438"/>
      <c r="DS27" s="438"/>
      <c r="DT27" s="438"/>
      <c r="DU27" s="614"/>
      <c r="DV27" s="588"/>
      <c r="DW27" s="588"/>
      <c r="DX27" s="588"/>
      <c r="DY27" s="588"/>
      <c r="DZ27" s="588"/>
      <c r="EA27" s="588"/>
      <c r="EB27" s="588"/>
      <c r="EC27" s="664"/>
      <c r="ED27" s="658"/>
      <c r="EE27" s="658"/>
      <c r="EF27" s="658"/>
      <c r="EG27" s="658"/>
      <c r="EH27" s="658"/>
      <c r="EI27" s="658"/>
      <c r="EJ27" s="658"/>
      <c r="EK27" s="665"/>
    </row>
    <row r="28" spans="1:142" s="25" customFormat="1" ht="19.5" customHeight="1" x14ac:dyDescent="0.2">
      <c r="A28" s="268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579"/>
      <c r="AQ28" s="578"/>
      <c r="AR28" s="578"/>
      <c r="AS28" s="578"/>
      <c r="AT28" s="578"/>
      <c r="AU28" s="578"/>
      <c r="AV28" s="268"/>
      <c r="AW28" s="268"/>
      <c r="AX28" s="411"/>
      <c r="AY28" s="406"/>
      <c r="AZ28" s="459"/>
      <c r="BA28" s="459"/>
      <c r="BB28" s="459"/>
      <c r="BC28" s="459"/>
      <c r="BD28" s="323"/>
      <c r="BE28" s="673"/>
      <c r="BF28" s="673"/>
      <c r="BG28" s="673"/>
      <c r="BH28" s="673"/>
      <c r="BI28" s="673"/>
      <c r="BJ28" s="673"/>
      <c r="BK28" s="673"/>
      <c r="BL28" s="673"/>
      <c r="BM28" s="673"/>
      <c r="BN28" s="673"/>
      <c r="BO28" s="673"/>
      <c r="BP28" s="673"/>
      <c r="BQ28" s="677"/>
      <c r="BR28" s="412"/>
      <c r="BS28" s="412"/>
      <c r="BT28" s="412"/>
      <c r="BU28" s="412"/>
      <c r="BV28" s="412"/>
      <c r="BW28" s="412"/>
      <c r="BX28" s="412"/>
      <c r="BY28" s="412"/>
      <c r="BZ28" s="412"/>
      <c r="CA28" s="412"/>
      <c r="CB28" s="412"/>
      <c r="CC28" s="405"/>
      <c r="CD28" s="405"/>
      <c r="CE28" s="405"/>
      <c r="CF28" s="405"/>
      <c r="CG28" s="405"/>
      <c r="CH28" s="405"/>
      <c r="CI28" s="405"/>
      <c r="CJ28" s="405"/>
      <c r="CK28" s="405"/>
      <c r="CL28" s="405"/>
      <c r="CM28" s="405"/>
      <c r="CN28" s="405"/>
      <c r="CO28" s="405"/>
      <c r="CP28" s="412"/>
      <c r="CQ28" s="412"/>
      <c r="CR28" s="412"/>
      <c r="CS28" s="412"/>
      <c r="CT28" s="412"/>
      <c r="CU28" s="412"/>
      <c r="CV28" s="412"/>
      <c r="CW28" s="412"/>
      <c r="CX28" s="412"/>
      <c r="CY28" s="412"/>
      <c r="CZ28" s="412"/>
      <c r="DA28" s="412"/>
      <c r="DB28" s="412"/>
      <c r="DC28" s="412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25" customFormat="1" ht="12.75" x14ac:dyDescent="0.2">
      <c r="A29" s="262" t="s">
        <v>407</v>
      </c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12"/>
      <c r="AQ29" s="412"/>
      <c r="AR29" s="412"/>
      <c r="AS29" s="412"/>
      <c r="AT29" s="412"/>
      <c r="AU29" s="412"/>
      <c r="AV29" s="412"/>
      <c r="AW29" s="412"/>
      <c r="AX29" s="412"/>
      <c r="AY29" s="405"/>
      <c r="AZ29" s="405"/>
      <c r="BA29" s="405"/>
      <c r="BB29" s="405"/>
      <c r="BC29" s="405"/>
      <c r="BD29" s="406"/>
      <c r="BE29" s="263" t="s">
        <v>168</v>
      </c>
      <c r="BF29" s="264"/>
      <c r="BG29" s="264"/>
      <c r="BH29" s="264"/>
      <c r="BI29" s="264"/>
      <c r="BJ29" s="438"/>
      <c r="BK29" s="438"/>
      <c r="BL29" s="438"/>
      <c r="BM29" s="438"/>
      <c r="BN29" s="438"/>
      <c r="BO29" s="438"/>
      <c r="BP29" s="438"/>
      <c r="BQ29" s="438"/>
      <c r="BR29" s="412"/>
      <c r="BS29" s="412"/>
      <c r="BT29" s="412"/>
      <c r="BU29" s="412"/>
      <c r="BV29" s="412"/>
      <c r="BW29" s="412"/>
      <c r="BX29" s="412"/>
      <c r="BY29" s="412"/>
      <c r="BZ29" s="412"/>
      <c r="CA29" s="412"/>
      <c r="CB29" s="412"/>
      <c r="CC29" s="405"/>
      <c r="CD29" s="405"/>
      <c r="CE29" s="405"/>
      <c r="CF29" s="405"/>
      <c r="CG29" s="405"/>
      <c r="CH29" s="405"/>
      <c r="CI29" s="405"/>
      <c r="CJ29" s="405"/>
      <c r="CK29" s="405"/>
      <c r="CL29" s="405"/>
      <c r="CM29" s="405"/>
      <c r="CN29" s="405"/>
      <c r="CO29" s="405"/>
      <c r="CP29" s="412"/>
      <c r="CQ29" s="412"/>
      <c r="CR29" s="412"/>
      <c r="CS29" s="412"/>
      <c r="CT29" s="412"/>
      <c r="CU29" s="412"/>
      <c r="CV29" s="412"/>
      <c r="CW29" s="412"/>
      <c r="CX29" s="412"/>
      <c r="CY29" s="412"/>
      <c r="CZ29" s="412"/>
      <c r="DA29" s="412"/>
      <c r="DB29" s="412"/>
      <c r="DC29" s="412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25" customFormat="1" ht="12.75" x14ac:dyDescent="0.2">
      <c r="A30" s="280" t="s">
        <v>408</v>
      </c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12"/>
      <c r="AQ30" s="412"/>
      <c r="AR30" s="412"/>
      <c r="AS30" s="412"/>
      <c r="AT30" s="412"/>
      <c r="AU30" s="412"/>
      <c r="AV30" s="412"/>
      <c r="AW30" s="412"/>
      <c r="AX30" s="412"/>
      <c r="AY30" s="405"/>
      <c r="AZ30" s="405"/>
      <c r="BA30" s="405"/>
      <c r="BB30" s="405"/>
      <c r="BC30" s="405"/>
      <c r="BD30" s="406"/>
      <c r="BE30" s="263"/>
      <c r="BF30" s="264"/>
      <c r="BG30" s="264"/>
      <c r="BH30" s="264"/>
      <c r="BI30" s="264"/>
      <c r="BJ30" s="438"/>
      <c r="BK30" s="438"/>
      <c r="BL30" s="438"/>
      <c r="BM30" s="438"/>
      <c r="BN30" s="438"/>
      <c r="BO30" s="438"/>
      <c r="BP30" s="438"/>
      <c r="BQ30" s="438"/>
      <c r="BR30" s="412"/>
      <c r="BS30" s="412"/>
      <c r="BT30" s="412"/>
      <c r="BU30" s="412"/>
      <c r="BV30" s="412"/>
      <c r="BW30" s="412"/>
      <c r="BX30" s="412"/>
      <c r="BY30" s="412"/>
      <c r="BZ30" s="412"/>
      <c r="CA30" s="412"/>
      <c r="CB30" s="412"/>
      <c r="CC30" s="405"/>
      <c r="CD30" s="405"/>
      <c r="CE30" s="405"/>
      <c r="CF30" s="405"/>
      <c r="CG30" s="405"/>
      <c r="CH30" s="405"/>
      <c r="CI30" s="405"/>
      <c r="CJ30" s="405"/>
      <c r="CK30" s="405"/>
      <c r="CL30" s="405"/>
      <c r="CM30" s="405"/>
      <c r="CN30" s="405"/>
      <c r="CO30" s="405"/>
      <c r="CP30" s="412"/>
      <c r="CQ30" s="412"/>
      <c r="CR30" s="412"/>
      <c r="CS30" s="412"/>
      <c r="CT30" s="412"/>
      <c r="CU30" s="412"/>
      <c r="CV30" s="412"/>
      <c r="CW30" s="412"/>
      <c r="CX30" s="412"/>
      <c r="CY30" s="412"/>
      <c r="CZ30" s="412"/>
      <c r="DA30" s="412"/>
      <c r="DB30" s="412"/>
      <c r="DC30" s="412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25" customFormat="1" ht="12.75" x14ac:dyDescent="0.2">
      <c r="A31" s="269" t="s">
        <v>133</v>
      </c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12"/>
      <c r="AQ31" s="412"/>
      <c r="AR31" s="412"/>
      <c r="AS31" s="412"/>
      <c r="AT31" s="412"/>
      <c r="AU31" s="412"/>
      <c r="AV31" s="412"/>
      <c r="AW31" s="412"/>
      <c r="AX31" s="412"/>
      <c r="AY31" s="405"/>
      <c r="AZ31" s="405"/>
      <c r="BA31" s="405"/>
      <c r="BB31" s="405"/>
      <c r="BC31" s="405"/>
      <c r="BD31" s="406"/>
      <c r="BE31" s="263" t="s">
        <v>415</v>
      </c>
      <c r="BF31" s="264"/>
      <c r="BG31" s="264"/>
      <c r="BH31" s="264"/>
      <c r="BI31" s="264"/>
      <c r="BJ31" s="438"/>
      <c r="BK31" s="438"/>
      <c r="BL31" s="438"/>
      <c r="BM31" s="438"/>
      <c r="BN31" s="438"/>
      <c r="BO31" s="438"/>
      <c r="BP31" s="438"/>
      <c r="BQ31" s="438"/>
      <c r="BR31" s="412"/>
      <c r="BS31" s="412"/>
      <c r="BT31" s="412"/>
      <c r="BU31" s="412"/>
      <c r="BV31" s="412"/>
      <c r="BW31" s="412"/>
      <c r="BX31" s="412"/>
      <c r="BY31" s="412"/>
      <c r="BZ31" s="412"/>
      <c r="CA31" s="412"/>
      <c r="CB31" s="412"/>
      <c r="CC31" s="405"/>
      <c r="CD31" s="405"/>
      <c r="CE31" s="405"/>
      <c r="CF31" s="405"/>
      <c r="CG31" s="405"/>
      <c r="CH31" s="405"/>
      <c r="CI31" s="405"/>
      <c r="CJ31" s="405"/>
      <c r="CK31" s="405"/>
      <c r="CL31" s="405"/>
      <c r="CM31" s="405"/>
      <c r="CN31" s="405"/>
      <c r="CO31" s="405"/>
      <c r="CP31" s="412"/>
      <c r="CQ31" s="412"/>
      <c r="CR31" s="412"/>
      <c r="CS31" s="412"/>
      <c r="CT31" s="412"/>
      <c r="CU31" s="412"/>
      <c r="CV31" s="412"/>
      <c r="CW31" s="412"/>
      <c r="CX31" s="412"/>
      <c r="CY31" s="412"/>
      <c r="CZ31" s="412"/>
      <c r="DA31" s="412"/>
      <c r="DB31" s="412"/>
      <c r="DC31" s="412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25" customFormat="1" ht="12.75" x14ac:dyDescent="0.2">
      <c r="A32" s="280"/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12"/>
      <c r="AQ32" s="412"/>
      <c r="AR32" s="412"/>
      <c r="AS32" s="412"/>
      <c r="AT32" s="412"/>
      <c r="AU32" s="412"/>
      <c r="AV32" s="412"/>
      <c r="AW32" s="412"/>
      <c r="AX32" s="412"/>
      <c r="AY32" s="405"/>
      <c r="AZ32" s="405"/>
      <c r="BA32" s="405"/>
      <c r="BB32" s="405"/>
      <c r="BC32" s="405"/>
      <c r="BD32" s="406"/>
      <c r="BE32" s="263"/>
      <c r="BF32" s="264"/>
      <c r="BG32" s="264"/>
      <c r="BH32" s="264"/>
      <c r="BI32" s="264"/>
      <c r="BJ32" s="438"/>
      <c r="BK32" s="438"/>
      <c r="BL32" s="438"/>
      <c r="BM32" s="438"/>
      <c r="BN32" s="438"/>
      <c r="BO32" s="438"/>
      <c r="BP32" s="438"/>
      <c r="BQ32" s="438"/>
      <c r="BR32" s="412"/>
      <c r="BS32" s="412"/>
      <c r="BT32" s="412"/>
      <c r="BU32" s="412"/>
      <c r="BV32" s="412"/>
      <c r="BW32" s="412"/>
      <c r="BX32" s="412"/>
      <c r="BY32" s="412"/>
      <c r="BZ32" s="412"/>
      <c r="CA32" s="412"/>
      <c r="CB32" s="412"/>
      <c r="CC32" s="405"/>
      <c r="CD32" s="405"/>
      <c r="CE32" s="405"/>
      <c r="CF32" s="405"/>
      <c r="CG32" s="405"/>
      <c r="CH32" s="405"/>
      <c r="CI32" s="405"/>
      <c r="CJ32" s="405"/>
      <c r="CK32" s="405"/>
      <c r="CL32" s="405"/>
      <c r="CM32" s="405"/>
      <c r="CN32" s="405"/>
      <c r="CO32" s="405"/>
      <c r="CP32" s="412"/>
      <c r="CQ32" s="412"/>
      <c r="CR32" s="412"/>
      <c r="CS32" s="412"/>
      <c r="CT32" s="412"/>
      <c r="CU32" s="412"/>
      <c r="CV32" s="412"/>
      <c r="CW32" s="412"/>
      <c r="CX32" s="412"/>
      <c r="CY32" s="412"/>
      <c r="CZ32" s="412"/>
      <c r="DA32" s="412"/>
      <c r="DB32" s="412"/>
      <c r="DC32" s="412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5" customHeight="1" x14ac:dyDescent="0.2">
      <c r="A33" s="268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12"/>
      <c r="AQ33" s="412"/>
      <c r="AR33" s="412"/>
      <c r="AS33" s="412"/>
      <c r="AT33" s="412"/>
      <c r="AU33" s="412"/>
      <c r="AV33" s="412"/>
      <c r="AW33" s="412"/>
      <c r="AX33" s="412"/>
      <c r="AY33" s="405"/>
      <c r="AZ33" s="405"/>
      <c r="BA33" s="405"/>
      <c r="BB33" s="405"/>
      <c r="BC33" s="405"/>
      <c r="BD33" s="406"/>
      <c r="BE33" s="263"/>
      <c r="BF33" s="264"/>
      <c r="BG33" s="264"/>
      <c r="BH33" s="264"/>
      <c r="BI33" s="264"/>
      <c r="BJ33" s="438"/>
      <c r="BK33" s="438"/>
      <c r="BL33" s="438"/>
      <c r="BM33" s="438"/>
      <c r="BN33" s="438"/>
      <c r="BO33" s="438"/>
      <c r="BP33" s="438"/>
      <c r="BQ33" s="438"/>
      <c r="BR33" s="412"/>
      <c r="BS33" s="412"/>
      <c r="BT33" s="412"/>
      <c r="BU33" s="412"/>
      <c r="BV33" s="412"/>
      <c r="BW33" s="412"/>
      <c r="BX33" s="412"/>
      <c r="BY33" s="412"/>
      <c r="BZ33" s="412"/>
      <c r="CA33" s="412"/>
      <c r="CB33" s="412"/>
      <c r="CC33" s="405"/>
      <c r="CD33" s="405"/>
      <c r="CE33" s="405"/>
      <c r="CF33" s="405"/>
      <c r="CG33" s="405"/>
      <c r="CH33" s="405"/>
      <c r="CI33" s="405"/>
      <c r="CJ33" s="405"/>
      <c r="CK33" s="405"/>
      <c r="CL33" s="405"/>
      <c r="CM33" s="405"/>
      <c r="CN33" s="405"/>
      <c r="CO33" s="405"/>
      <c r="CP33" s="412"/>
      <c r="CQ33" s="412"/>
      <c r="CR33" s="412"/>
      <c r="CS33" s="412"/>
      <c r="CT33" s="412"/>
      <c r="CU33" s="412"/>
      <c r="CV33" s="412"/>
      <c r="CW33" s="412"/>
      <c r="CX33" s="412"/>
      <c r="CY33" s="412"/>
      <c r="CZ33" s="412"/>
      <c r="DA33" s="412"/>
      <c r="DB33" s="412"/>
      <c r="DC33" s="412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2" t="s">
        <v>528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12"/>
      <c r="AQ34" s="412"/>
      <c r="AR34" s="412"/>
      <c r="AS34" s="412"/>
      <c r="AT34" s="412"/>
      <c r="AU34" s="412"/>
      <c r="AV34" s="412"/>
      <c r="AW34" s="412"/>
      <c r="AX34" s="412"/>
      <c r="AY34" s="405"/>
      <c r="AZ34" s="405"/>
      <c r="BA34" s="405"/>
      <c r="BB34" s="405"/>
      <c r="BC34" s="405"/>
      <c r="BD34" s="406"/>
      <c r="BE34" s="263" t="s">
        <v>160</v>
      </c>
      <c r="BF34" s="264"/>
      <c r="BG34" s="264"/>
      <c r="BH34" s="264"/>
      <c r="BI34" s="264"/>
      <c r="BJ34" s="438"/>
      <c r="BK34" s="438"/>
      <c r="BL34" s="438"/>
      <c r="BM34" s="438"/>
      <c r="BN34" s="438"/>
      <c r="BO34" s="438"/>
      <c r="BP34" s="438"/>
      <c r="BQ34" s="438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05"/>
      <c r="CD34" s="405"/>
      <c r="CE34" s="405"/>
      <c r="CF34" s="405"/>
      <c r="CG34" s="405"/>
      <c r="CH34" s="405"/>
      <c r="CI34" s="405"/>
      <c r="CJ34" s="405"/>
      <c r="CK34" s="405"/>
      <c r="CL34" s="405"/>
      <c r="CM34" s="405"/>
      <c r="CN34" s="405"/>
      <c r="CO34" s="405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80" t="s">
        <v>28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12"/>
      <c r="AQ35" s="412"/>
      <c r="AR35" s="412"/>
      <c r="AS35" s="412"/>
      <c r="AT35" s="412"/>
      <c r="AU35" s="412"/>
      <c r="AV35" s="412"/>
      <c r="AW35" s="412"/>
      <c r="AX35" s="412"/>
      <c r="AY35" s="405"/>
      <c r="AZ35" s="405"/>
      <c r="BA35" s="405"/>
      <c r="BB35" s="405"/>
      <c r="BC35" s="405"/>
      <c r="BD35" s="406"/>
      <c r="BE35" s="263"/>
      <c r="BF35" s="264"/>
      <c r="BG35" s="264"/>
      <c r="BH35" s="264"/>
      <c r="BI35" s="264"/>
      <c r="BJ35" s="438"/>
      <c r="BK35" s="438"/>
      <c r="BL35" s="438"/>
      <c r="BM35" s="438"/>
      <c r="BN35" s="438"/>
      <c r="BO35" s="438"/>
      <c r="BP35" s="438"/>
      <c r="BQ35" s="438"/>
      <c r="BR35" s="412"/>
      <c r="BS35" s="412"/>
      <c r="BT35" s="412"/>
      <c r="BU35" s="412"/>
      <c r="BV35" s="412"/>
      <c r="BW35" s="412"/>
      <c r="BX35" s="412"/>
      <c r="BY35" s="412"/>
      <c r="BZ35" s="412"/>
      <c r="CA35" s="412"/>
      <c r="CB35" s="412"/>
      <c r="CC35" s="405"/>
      <c r="CD35" s="405"/>
      <c r="CE35" s="405"/>
      <c r="CF35" s="405"/>
      <c r="CG35" s="405"/>
      <c r="CH35" s="405"/>
      <c r="CI35" s="405"/>
      <c r="CJ35" s="405"/>
      <c r="CK35" s="405"/>
      <c r="CL35" s="405"/>
      <c r="CM35" s="405"/>
      <c r="CN35" s="405"/>
      <c r="CO35" s="405"/>
      <c r="CP35" s="412"/>
      <c r="CQ35" s="412"/>
      <c r="CR35" s="412"/>
      <c r="CS35" s="412"/>
      <c r="CT35" s="412"/>
      <c r="CU35" s="412"/>
      <c r="CV35" s="412"/>
      <c r="CW35" s="412"/>
      <c r="CX35" s="412"/>
      <c r="CY35" s="412"/>
      <c r="CZ35" s="412"/>
      <c r="DA35" s="412"/>
      <c r="DB35" s="412"/>
      <c r="DC35" s="412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69" t="s">
        <v>133</v>
      </c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12"/>
      <c r="AQ36" s="412"/>
      <c r="AR36" s="412"/>
      <c r="AS36" s="412"/>
      <c r="AT36" s="412"/>
      <c r="AU36" s="412"/>
      <c r="AV36" s="412"/>
      <c r="AW36" s="412"/>
      <c r="AX36" s="412"/>
      <c r="AY36" s="405"/>
      <c r="AZ36" s="405"/>
      <c r="BA36" s="405"/>
      <c r="BB36" s="405"/>
      <c r="BC36" s="405"/>
      <c r="BD36" s="406"/>
      <c r="BE36" s="263" t="s">
        <v>416</v>
      </c>
      <c r="BF36" s="264"/>
      <c r="BG36" s="264"/>
      <c r="BH36" s="264"/>
      <c r="BI36" s="264"/>
      <c r="BJ36" s="438"/>
      <c r="BK36" s="438"/>
      <c r="BL36" s="438"/>
      <c r="BM36" s="438"/>
      <c r="BN36" s="438"/>
      <c r="BO36" s="438"/>
      <c r="BP36" s="438"/>
      <c r="BQ36" s="438"/>
      <c r="BR36" s="412"/>
      <c r="BS36" s="412"/>
      <c r="BT36" s="412"/>
      <c r="BU36" s="412"/>
      <c r="BV36" s="412"/>
      <c r="BW36" s="412"/>
      <c r="BX36" s="412"/>
      <c r="BY36" s="412"/>
      <c r="BZ36" s="412"/>
      <c r="CA36" s="412"/>
      <c r="CB36" s="412"/>
      <c r="CC36" s="405"/>
      <c r="CD36" s="405"/>
      <c r="CE36" s="405"/>
      <c r="CF36" s="405"/>
      <c r="CG36" s="405"/>
      <c r="CH36" s="405"/>
      <c r="CI36" s="405"/>
      <c r="CJ36" s="405"/>
      <c r="CK36" s="405"/>
      <c r="CL36" s="405"/>
      <c r="CM36" s="405"/>
      <c r="CN36" s="405"/>
      <c r="CO36" s="405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280"/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12"/>
      <c r="AQ37" s="412"/>
      <c r="AR37" s="412"/>
      <c r="AS37" s="412"/>
      <c r="AT37" s="412"/>
      <c r="AU37" s="412"/>
      <c r="AV37" s="412"/>
      <c r="AW37" s="412"/>
      <c r="AX37" s="412"/>
      <c r="AY37" s="405"/>
      <c r="AZ37" s="405"/>
      <c r="BA37" s="405"/>
      <c r="BB37" s="405"/>
      <c r="BC37" s="405"/>
      <c r="BD37" s="406"/>
      <c r="BE37" s="263"/>
      <c r="BF37" s="264"/>
      <c r="BG37" s="264"/>
      <c r="BH37" s="264"/>
      <c r="BI37" s="264"/>
      <c r="BJ37" s="438"/>
      <c r="BK37" s="438"/>
      <c r="BL37" s="438"/>
      <c r="BM37" s="438"/>
      <c r="BN37" s="438"/>
      <c r="BO37" s="438"/>
      <c r="BP37" s="438"/>
      <c r="BQ37" s="438"/>
      <c r="BR37" s="412"/>
      <c r="BS37" s="412"/>
      <c r="BT37" s="412"/>
      <c r="BU37" s="412"/>
      <c r="BV37" s="412"/>
      <c r="BW37" s="412"/>
      <c r="BX37" s="412"/>
      <c r="BY37" s="412"/>
      <c r="BZ37" s="412"/>
      <c r="CA37" s="412"/>
      <c r="CB37" s="412"/>
      <c r="CC37" s="405"/>
      <c r="CD37" s="405"/>
      <c r="CE37" s="405"/>
      <c r="CF37" s="405"/>
      <c r="CG37" s="405"/>
      <c r="CH37" s="405"/>
      <c r="CI37" s="405"/>
      <c r="CJ37" s="405"/>
      <c r="CK37" s="405"/>
      <c r="CL37" s="405"/>
      <c r="CM37" s="405"/>
      <c r="CN37" s="405"/>
      <c r="CO37" s="405"/>
      <c r="CP37" s="412"/>
      <c r="CQ37" s="412"/>
      <c r="CR37" s="412"/>
      <c r="CS37" s="412"/>
      <c r="CT37" s="412"/>
      <c r="CU37" s="412"/>
      <c r="CV37" s="412"/>
      <c r="CW37" s="412"/>
      <c r="CX37" s="412"/>
      <c r="CY37" s="412"/>
      <c r="CZ37" s="412"/>
      <c r="DA37" s="412"/>
      <c r="DB37" s="412"/>
      <c r="DC37" s="412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5" customHeight="1" x14ac:dyDescent="0.2">
      <c r="A38" s="268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12"/>
      <c r="AQ38" s="412"/>
      <c r="AR38" s="412"/>
      <c r="AS38" s="412"/>
      <c r="AT38" s="412"/>
      <c r="AU38" s="412"/>
      <c r="AV38" s="412"/>
      <c r="AW38" s="412"/>
      <c r="AX38" s="412"/>
      <c r="AY38" s="405"/>
      <c r="AZ38" s="405"/>
      <c r="BA38" s="405"/>
      <c r="BB38" s="405"/>
      <c r="BC38" s="405"/>
      <c r="BD38" s="406"/>
      <c r="BE38" s="263"/>
      <c r="BF38" s="264"/>
      <c r="BG38" s="264"/>
      <c r="BH38" s="264"/>
      <c r="BI38" s="264"/>
      <c r="BJ38" s="438"/>
      <c r="BK38" s="438"/>
      <c r="BL38" s="438"/>
      <c r="BM38" s="438"/>
      <c r="BN38" s="438"/>
      <c r="BO38" s="438"/>
      <c r="BP38" s="438"/>
      <c r="BQ38" s="438"/>
      <c r="BR38" s="412"/>
      <c r="BS38" s="412"/>
      <c r="BT38" s="412"/>
      <c r="BU38" s="412"/>
      <c r="BV38" s="412"/>
      <c r="BW38" s="412"/>
      <c r="BX38" s="412"/>
      <c r="BY38" s="412"/>
      <c r="BZ38" s="412"/>
      <c r="CA38" s="412"/>
      <c r="CB38" s="412"/>
      <c r="CC38" s="405"/>
      <c r="CD38" s="405"/>
      <c r="CE38" s="405"/>
      <c r="CF38" s="405"/>
      <c r="CG38" s="405"/>
      <c r="CH38" s="405"/>
      <c r="CI38" s="405"/>
      <c r="CJ38" s="405"/>
      <c r="CK38" s="405"/>
      <c r="CL38" s="405"/>
      <c r="CM38" s="405"/>
      <c r="CN38" s="405"/>
      <c r="CO38" s="405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262" t="s">
        <v>529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12"/>
      <c r="AQ39" s="412"/>
      <c r="AR39" s="412"/>
      <c r="AS39" s="412"/>
      <c r="AT39" s="412"/>
      <c r="AU39" s="412"/>
      <c r="AV39" s="412"/>
      <c r="AW39" s="412"/>
      <c r="AX39" s="412"/>
      <c r="AY39" s="405"/>
      <c r="AZ39" s="405"/>
      <c r="BA39" s="405"/>
      <c r="BB39" s="405"/>
      <c r="BC39" s="405"/>
      <c r="BD39" s="406"/>
      <c r="BE39" s="263" t="s">
        <v>158</v>
      </c>
      <c r="BF39" s="264"/>
      <c r="BG39" s="264"/>
      <c r="BH39" s="264"/>
      <c r="BI39" s="264"/>
      <c r="BJ39" s="438"/>
      <c r="BK39" s="438"/>
      <c r="BL39" s="438"/>
      <c r="BM39" s="438"/>
      <c r="BN39" s="438"/>
      <c r="BO39" s="438"/>
      <c r="BP39" s="438"/>
      <c r="BQ39" s="438"/>
      <c r="BR39" s="412"/>
      <c r="BS39" s="412"/>
      <c r="BT39" s="412"/>
      <c r="BU39" s="412"/>
      <c r="BV39" s="412"/>
      <c r="BW39" s="412"/>
      <c r="BX39" s="412"/>
      <c r="BY39" s="412"/>
      <c r="BZ39" s="412"/>
      <c r="CA39" s="412"/>
      <c r="CB39" s="412"/>
      <c r="CC39" s="405"/>
      <c r="CD39" s="405"/>
      <c r="CE39" s="405"/>
      <c r="CF39" s="405"/>
      <c r="CG39" s="405"/>
      <c r="CH39" s="405"/>
      <c r="CI39" s="405"/>
      <c r="CJ39" s="405"/>
      <c r="CK39" s="405"/>
      <c r="CL39" s="405"/>
      <c r="CM39" s="405"/>
      <c r="CN39" s="405"/>
      <c r="CO39" s="405"/>
      <c r="CP39" s="412"/>
      <c r="CQ39" s="412"/>
      <c r="CR39" s="412"/>
      <c r="CS39" s="412"/>
      <c r="CT39" s="412"/>
      <c r="CU39" s="412"/>
      <c r="CV39" s="412"/>
      <c r="CW39" s="412"/>
      <c r="CX39" s="412"/>
      <c r="CY39" s="412"/>
      <c r="CZ39" s="412"/>
      <c r="DA39" s="412"/>
      <c r="DB39" s="412"/>
      <c r="DC39" s="412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80" t="s">
        <v>28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12"/>
      <c r="AQ40" s="412"/>
      <c r="AR40" s="412"/>
      <c r="AS40" s="412"/>
      <c r="AT40" s="412"/>
      <c r="AU40" s="412"/>
      <c r="AV40" s="412"/>
      <c r="AW40" s="412"/>
      <c r="AX40" s="412"/>
      <c r="AY40" s="405"/>
      <c r="AZ40" s="405"/>
      <c r="BA40" s="405"/>
      <c r="BB40" s="405"/>
      <c r="BC40" s="405"/>
      <c r="BD40" s="406"/>
      <c r="BE40" s="263"/>
      <c r="BF40" s="264"/>
      <c r="BG40" s="264"/>
      <c r="BH40" s="264"/>
      <c r="BI40" s="264"/>
      <c r="BJ40" s="438"/>
      <c r="BK40" s="438"/>
      <c r="BL40" s="438"/>
      <c r="BM40" s="438"/>
      <c r="BN40" s="438"/>
      <c r="BO40" s="438"/>
      <c r="BP40" s="438"/>
      <c r="BQ40" s="438"/>
      <c r="BR40" s="412"/>
      <c r="BS40" s="412"/>
      <c r="BT40" s="412"/>
      <c r="BU40" s="412"/>
      <c r="BV40" s="412"/>
      <c r="BW40" s="412"/>
      <c r="BX40" s="412"/>
      <c r="BY40" s="412"/>
      <c r="BZ40" s="412"/>
      <c r="CA40" s="412"/>
      <c r="CB40" s="412"/>
      <c r="CC40" s="405"/>
      <c r="CD40" s="405"/>
      <c r="CE40" s="405"/>
      <c r="CF40" s="405"/>
      <c r="CG40" s="405"/>
      <c r="CH40" s="405"/>
      <c r="CI40" s="405"/>
      <c r="CJ40" s="405"/>
      <c r="CK40" s="405"/>
      <c r="CL40" s="405"/>
      <c r="CM40" s="405"/>
      <c r="CN40" s="405"/>
      <c r="CO40" s="405"/>
      <c r="CP40" s="412"/>
      <c r="CQ40" s="412"/>
      <c r="CR40" s="412"/>
      <c r="CS40" s="412"/>
      <c r="CT40" s="412"/>
      <c r="CU40" s="412"/>
      <c r="CV40" s="412"/>
      <c r="CW40" s="412"/>
      <c r="CX40" s="412"/>
      <c r="CY40" s="412"/>
      <c r="CZ40" s="412"/>
      <c r="DA40" s="412"/>
      <c r="DB40" s="412"/>
      <c r="DC40" s="412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269" t="s">
        <v>133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12"/>
      <c r="AQ41" s="412"/>
      <c r="AR41" s="412"/>
      <c r="AS41" s="412"/>
      <c r="AT41" s="412"/>
      <c r="AU41" s="412"/>
      <c r="AV41" s="412"/>
      <c r="AW41" s="412"/>
      <c r="AX41" s="412"/>
      <c r="AY41" s="405"/>
      <c r="AZ41" s="405"/>
      <c r="BA41" s="405"/>
      <c r="BB41" s="405"/>
      <c r="BC41" s="405"/>
      <c r="BD41" s="406"/>
      <c r="BE41" s="263" t="s">
        <v>417</v>
      </c>
      <c r="BF41" s="264"/>
      <c r="BG41" s="264"/>
      <c r="BH41" s="264"/>
      <c r="BI41" s="264"/>
      <c r="BJ41" s="438"/>
      <c r="BK41" s="438"/>
      <c r="BL41" s="438"/>
      <c r="BM41" s="438"/>
      <c r="BN41" s="438"/>
      <c r="BO41" s="438"/>
      <c r="BP41" s="438"/>
      <c r="BQ41" s="438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05"/>
      <c r="CD41" s="405"/>
      <c r="CE41" s="405"/>
      <c r="CF41" s="405"/>
      <c r="CG41" s="405"/>
      <c r="CH41" s="405"/>
      <c r="CI41" s="405"/>
      <c r="CJ41" s="405"/>
      <c r="CK41" s="405"/>
      <c r="CL41" s="405"/>
      <c r="CM41" s="405"/>
      <c r="CN41" s="405"/>
      <c r="CO41" s="405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2.75" x14ac:dyDescent="0.2">
      <c r="A42" s="280"/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12"/>
      <c r="AQ42" s="412"/>
      <c r="AR42" s="412"/>
      <c r="AS42" s="412"/>
      <c r="AT42" s="412"/>
      <c r="AU42" s="412"/>
      <c r="AV42" s="412"/>
      <c r="AW42" s="412"/>
      <c r="AX42" s="412"/>
      <c r="AY42" s="405"/>
      <c r="AZ42" s="405"/>
      <c r="BA42" s="405"/>
      <c r="BB42" s="405"/>
      <c r="BC42" s="405"/>
      <c r="BD42" s="406"/>
      <c r="BE42" s="263"/>
      <c r="BF42" s="264"/>
      <c r="BG42" s="264"/>
      <c r="BH42" s="264"/>
      <c r="BI42" s="264"/>
      <c r="BJ42" s="438"/>
      <c r="BK42" s="438"/>
      <c r="BL42" s="438"/>
      <c r="BM42" s="438"/>
      <c r="BN42" s="438"/>
      <c r="BO42" s="438"/>
      <c r="BP42" s="438"/>
      <c r="BQ42" s="438"/>
      <c r="BR42" s="412"/>
      <c r="BS42" s="412"/>
      <c r="BT42" s="412"/>
      <c r="BU42" s="412"/>
      <c r="BV42" s="412"/>
      <c r="BW42" s="412"/>
      <c r="BX42" s="412"/>
      <c r="BY42" s="412"/>
      <c r="BZ42" s="412"/>
      <c r="CA42" s="412"/>
      <c r="CB42" s="412"/>
      <c r="CC42" s="405"/>
      <c r="CD42" s="405"/>
      <c r="CE42" s="405"/>
      <c r="CF42" s="405"/>
      <c r="CG42" s="405"/>
      <c r="CH42" s="405"/>
      <c r="CI42" s="405"/>
      <c r="CJ42" s="405"/>
      <c r="CK42" s="405"/>
      <c r="CL42" s="405"/>
      <c r="CM42" s="405"/>
      <c r="CN42" s="405"/>
      <c r="CO42" s="405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5" customHeight="1" x14ac:dyDescent="0.2">
      <c r="A43" s="268"/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12"/>
      <c r="AQ43" s="412"/>
      <c r="AR43" s="412"/>
      <c r="AS43" s="412"/>
      <c r="AT43" s="412"/>
      <c r="AU43" s="412"/>
      <c r="AV43" s="412"/>
      <c r="AW43" s="412"/>
      <c r="AX43" s="412"/>
      <c r="AY43" s="405"/>
      <c r="AZ43" s="405"/>
      <c r="BA43" s="405"/>
      <c r="BB43" s="405"/>
      <c r="BC43" s="405"/>
      <c r="BD43" s="406"/>
      <c r="BE43" s="263"/>
      <c r="BF43" s="264"/>
      <c r="BG43" s="264"/>
      <c r="BH43" s="264"/>
      <c r="BI43" s="264"/>
      <c r="BJ43" s="438"/>
      <c r="BK43" s="438"/>
      <c r="BL43" s="438"/>
      <c r="BM43" s="438"/>
      <c r="BN43" s="438"/>
      <c r="BO43" s="438"/>
      <c r="BP43" s="438"/>
      <c r="BQ43" s="438"/>
      <c r="BR43" s="412"/>
      <c r="BS43" s="412"/>
      <c r="BT43" s="412"/>
      <c r="BU43" s="412"/>
      <c r="BV43" s="412"/>
      <c r="BW43" s="412"/>
      <c r="BX43" s="412"/>
      <c r="BY43" s="412"/>
      <c r="BZ43" s="412"/>
      <c r="CA43" s="412"/>
      <c r="CB43" s="412"/>
      <c r="CC43" s="405"/>
      <c r="CD43" s="405"/>
      <c r="CE43" s="405"/>
      <c r="CF43" s="405"/>
      <c r="CG43" s="405"/>
      <c r="CH43" s="405"/>
      <c r="CI43" s="405"/>
      <c r="CJ43" s="405"/>
      <c r="CK43" s="405"/>
      <c r="CL43" s="405"/>
      <c r="CM43" s="405"/>
      <c r="CN43" s="405"/>
      <c r="CO43" s="405"/>
      <c r="CP43" s="412"/>
      <c r="CQ43" s="412"/>
      <c r="CR43" s="412"/>
      <c r="CS43" s="412"/>
      <c r="CT43" s="412"/>
      <c r="CU43" s="412"/>
      <c r="CV43" s="412"/>
      <c r="CW43" s="412"/>
      <c r="CX43" s="412"/>
      <c r="CY43" s="412"/>
      <c r="CZ43" s="412"/>
      <c r="DA43" s="412"/>
      <c r="DB43" s="412"/>
      <c r="DC43" s="412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5" customHeight="1" thickBot="1" x14ac:dyDescent="0.25">
      <c r="A44" s="278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71"/>
      <c r="AK44" s="671"/>
      <c r="AL44" s="671"/>
      <c r="AM44" s="671"/>
      <c r="AN44" s="671"/>
      <c r="AO44" s="671"/>
      <c r="AP44" s="278"/>
      <c r="AQ44" s="278"/>
      <c r="AR44" s="278"/>
      <c r="AS44" s="278"/>
      <c r="AT44" s="278"/>
      <c r="AU44" s="278"/>
      <c r="AV44" s="278"/>
      <c r="AW44" s="278"/>
      <c r="AX44" s="278"/>
      <c r="AY44" s="672" t="s">
        <v>876</v>
      </c>
      <c r="AZ44" s="672"/>
      <c r="BA44" s="672"/>
      <c r="BB44" s="672"/>
      <c r="BC44" s="672"/>
      <c r="BD44" s="672"/>
      <c r="BE44" s="442" t="s">
        <v>42</v>
      </c>
      <c r="BF44" s="443"/>
      <c r="BG44" s="443"/>
      <c r="BH44" s="443"/>
      <c r="BI44" s="443"/>
      <c r="BJ44" s="450"/>
      <c r="BK44" s="450"/>
      <c r="BL44" s="450"/>
      <c r="BM44" s="450"/>
      <c r="BN44" s="450"/>
      <c r="BO44" s="450"/>
      <c r="BP44" s="450"/>
      <c r="BQ44" s="450"/>
      <c r="BR44" s="509"/>
      <c r="BS44" s="509"/>
      <c r="BT44" s="509"/>
      <c r="BU44" s="509"/>
      <c r="BV44" s="509"/>
      <c r="BW44" s="509"/>
      <c r="BX44" s="509"/>
      <c r="BY44" s="509"/>
      <c r="BZ44" s="509"/>
      <c r="CA44" s="509"/>
      <c r="CB44" s="509"/>
      <c r="CC44" s="596"/>
      <c r="CD44" s="596"/>
      <c r="CE44" s="596"/>
      <c r="CF44" s="596"/>
      <c r="CG44" s="596"/>
      <c r="CH44" s="596"/>
      <c r="CI44" s="596"/>
      <c r="CJ44" s="596"/>
      <c r="CK44" s="596"/>
      <c r="CL44" s="596"/>
      <c r="CM44" s="596"/>
      <c r="CN44" s="596"/>
      <c r="CO44" s="596"/>
      <c r="CP44" s="509"/>
      <c r="CQ44" s="509"/>
      <c r="CR44" s="509"/>
      <c r="CS44" s="509"/>
      <c r="CT44" s="509"/>
      <c r="CU44" s="509"/>
      <c r="CV44" s="509"/>
      <c r="CW44" s="509"/>
      <c r="CX44" s="509"/>
      <c r="CY44" s="509"/>
      <c r="CZ44" s="509"/>
      <c r="DA44" s="509"/>
      <c r="DB44" s="509"/>
      <c r="DC44" s="509"/>
      <c r="DD44" s="450"/>
      <c r="DE44" s="450"/>
      <c r="DF44" s="450"/>
      <c r="DG44" s="450"/>
      <c r="DH44" s="450"/>
      <c r="DI44" s="450"/>
      <c r="DJ44" s="450"/>
      <c r="DK44" s="450"/>
      <c r="DL44" s="450"/>
      <c r="DM44" s="450"/>
      <c r="DN44" s="450"/>
      <c r="DO44" s="450"/>
      <c r="DP44" s="450"/>
      <c r="DQ44" s="450"/>
      <c r="DR44" s="450"/>
      <c r="DS44" s="450"/>
      <c r="DT44" s="450"/>
      <c r="DU44" s="450"/>
      <c r="DV44" s="450"/>
      <c r="DW44" s="450"/>
      <c r="DX44" s="450"/>
      <c r="DY44" s="450"/>
      <c r="DZ44" s="450"/>
      <c r="EA44" s="450"/>
      <c r="EB44" s="450"/>
      <c r="EC44" s="450"/>
      <c r="ED44" s="450"/>
      <c r="EE44" s="450"/>
      <c r="EF44" s="450"/>
      <c r="EG44" s="450"/>
      <c r="EH44" s="450"/>
      <c r="EI44" s="450"/>
      <c r="EJ44" s="450"/>
      <c r="EK44" s="451"/>
    </row>
    <row r="47" spans="1:141" s="25" customFormat="1" ht="12.75" x14ac:dyDescent="0.2">
      <c r="A47" s="28" t="s">
        <v>45</v>
      </c>
    </row>
    <row r="48" spans="1:141" s="25" customFormat="1" ht="12.75" x14ac:dyDescent="0.2">
      <c r="A48" s="28" t="s">
        <v>86</v>
      </c>
    </row>
    <row r="49" spans="1:128" s="25" customFormat="1" ht="12.75" x14ac:dyDescent="0.2">
      <c r="A49" s="28" t="s">
        <v>85</v>
      </c>
      <c r="W49" s="258" t="str">
        <f>Лист1!$O$61</f>
        <v>директор</v>
      </c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Q49" s="258" t="str">
        <f>Лист1!$BB$61</f>
        <v>С.П. Гончарова</v>
      </c>
      <c r="CR49" s="258"/>
      <c r="CS49" s="258"/>
      <c r="CT49" s="258"/>
      <c r="CU49" s="258"/>
      <c r="CV49" s="258"/>
      <c r="CW49" s="258"/>
      <c r="CX49" s="258"/>
      <c r="CY49" s="258"/>
      <c r="CZ49" s="258"/>
      <c r="DA49" s="258"/>
      <c r="DB49" s="258"/>
      <c r="DC49" s="258"/>
      <c r="DD49" s="258"/>
      <c r="DE49" s="258"/>
      <c r="DF49" s="258"/>
      <c r="DG49" s="258"/>
      <c r="DH49" s="258"/>
      <c r="DI49" s="258"/>
      <c r="DJ49" s="258"/>
      <c r="DK49" s="258"/>
      <c r="DL49" s="258"/>
      <c r="DM49" s="258"/>
      <c r="DN49" s="258"/>
      <c r="DO49" s="258"/>
      <c r="DP49" s="258"/>
      <c r="DQ49" s="258"/>
      <c r="DR49" s="258"/>
      <c r="DS49" s="258"/>
      <c r="DT49" s="258"/>
      <c r="DU49" s="258"/>
      <c r="DV49" s="258"/>
      <c r="DW49" s="258"/>
      <c r="DX49" s="258"/>
    </row>
    <row r="50" spans="1:128" s="24" customFormat="1" ht="10.5" x14ac:dyDescent="0.2">
      <c r="W50" s="257" t="s">
        <v>46</v>
      </c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G50" s="257" t="s">
        <v>47</v>
      </c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Q50" s="257" t="s">
        <v>48</v>
      </c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</row>
    <row r="51" spans="1:128" s="24" customFormat="1" ht="3" customHeight="1" x14ac:dyDescent="0.2"/>
    <row r="52" spans="1:128" s="25" customFormat="1" ht="12.75" x14ac:dyDescent="0.2">
      <c r="A52" s="28" t="s">
        <v>49</v>
      </c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</row>
    <row r="53" spans="1:128" s="24" customFormat="1" ht="10.5" x14ac:dyDescent="0.2">
      <c r="W53" s="257" t="s">
        <v>46</v>
      </c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257"/>
      <c r="BA53" s="257"/>
      <c r="BB53" s="257"/>
      <c r="BC53" s="257"/>
      <c r="BD53" s="257"/>
      <c r="BG53" s="257" t="s">
        <v>87</v>
      </c>
      <c r="BH53" s="257"/>
      <c r="BI53" s="257"/>
      <c r="BJ53" s="257"/>
      <c r="BK53" s="257"/>
      <c r="BL53" s="257"/>
      <c r="BM53" s="257"/>
      <c r="BN53" s="257"/>
      <c r="BO53" s="257"/>
      <c r="BP53" s="257"/>
      <c r="BQ53" s="257"/>
      <c r="BR53" s="257"/>
      <c r="BS53" s="257"/>
      <c r="BT53" s="257"/>
      <c r="BU53" s="257"/>
      <c r="BV53" s="257"/>
      <c r="BW53" s="257"/>
      <c r="BX53" s="257"/>
      <c r="BY53" s="257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Q53" s="257" t="s">
        <v>169</v>
      </c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</row>
    <row r="54" spans="1:128" s="24" customFormat="1" ht="3" customHeight="1" x14ac:dyDescent="0.2"/>
    <row r="55" spans="1:128" s="25" customFormat="1" ht="12.75" x14ac:dyDescent="0.2">
      <c r="A55" s="23" t="s">
        <v>51</v>
      </c>
      <c r="B55" s="452" t="str">
        <f>Лист1!$B$67</f>
        <v>20</v>
      </c>
      <c r="C55" s="452"/>
      <c r="D55" s="452"/>
      <c r="E55" s="28" t="s">
        <v>52</v>
      </c>
      <c r="G55" s="255" t="str">
        <f>Лист1!$G$67</f>
        <v>февраля</v>
      </c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6">
        <v>20</v>
      </c>
      <c r="S55" s="256"/>
      <c r="T55" s="256"/>
      <c r="U55" s="453" t="str">
        <f>Лист1!$U$67</f>
        <v>24</v>
      </c>
      <c r="V55" s="453"/>
      <c r="W55" s="453"/>
      <c r="X55" s="28" t="s">
        <v>10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8">
    <mergeCell ref="DU26:EK27"/>
    <mergeCell ref="B55:D55"/>
    <mergeCell ref="G55:Q55"/>
    <mergeCell ref="R55:T55"/>
    <mergeCell ref="U55:W55"/>
    <mergeCell ref="W52:BD52"/>
    <mergeCell ref="BG52:CN52"/>
    <mergeCell ref="CQ52:DX52"/>
    <mergeCell ref="W53:BD53"/>
    <mergeCell ref="BG53:CN53"/>
    <mergeCell ref="CQ53:DX53"/>
    <mergeCell ref="W49:BD49"/>
    <mergeCell ref="BG49:CN49"/>
    <mergeCell ref="CQ49:DX49"/>
    <mergeCell ref="W50:BD50"/>
    <mergeCell ref="BG50:CN50"/>
    <mergeCell ref="CQ50:DX50"/>
    <mergeCell ref="CJ44:CO44"/>
    <mergeCell ref="CP44:CV44"/>
    <mergeCell ref="CW44:DC44"/>
    <mergeCell ref="DD44:DL44"/>
    <mergeCell ref="DM44:DT44"/>
    <mergeCell ref="DU44:EB44"/>
    <mergeCell ref="DU43:EB43"/>
    <mergeCell ref="EC43:EK43"/>
    <mergeCell ref="A44:X44"/>
    <mergeCell ref="Y44:AO44"/>
    <mergeCell ref="AP44:AX44"/>
    <mergeCell ref="AY44:BD44"/>
    <mergeCell ref="BE44:BI44"/>
    <mergeCell ref="BJ44:BQ44"/>
    <mergeCell ref="BR44:CB44"/>
    <mergeCell ref="CC44:CI44"/>
    <mergeCell ref="EC44:EK44"/>
    <mergeCell ref="A43:X43"/>
    <mergeCell ref="Y43:AO43"/>
    <mergeCell ref="AP43:AX43"/>
    <mergeCell ref="AY43:BD43"/>
    <mergeCell ref="BE43:BI43"/>
    <mergeCell ref="CP43:CV43"/>
    <mergeCell ref="CW43:DC43"/>
    <mergeCell ref="DD43:DL43"/>
    <mergeCell ref="DM43:DT43"/>
    <mergeCell ref="CJ43:CO43"/>
    <mergeCell ref="BJ43:BQ43"/>
    <mergeCell ref="BR43:CB43"/>
    <mergeCell ref="CC43:CI43"/>
    <mergeCell ref="DM39:DT40"/>
    <mergeCell ref="CJ39:CO40"/>
    <mergeCell ref="DU39:EB40"/>
    <mergeCell ref="EC39:EK40"/>
    <mergeCell ref="A40:X40"/>
    <mergeCell ref="A41:X41"/>
    <mergeCell ref="Y41:AO42"/>
    <mergeCell ref="AP41:AX42"/>
    <mergeCell ref="AY41:BD42"/>
    <mergeCell ref="BE41:BI42"/>
    <mergeCell ref="BJ41:BQ42"/>
    <mergeCell ref="BR41:CB42"/>
    <mergeCell ref="CC41:CI42"/>
    <mergeCell ref="CJ41:CO42"/>
    <mergeCell ref="CP41:CV42"/>
    <mergeCell ref="CW41:DC42"/>
    <mergeCell ref="DD41:DL42"/>
    <mergeCell ref="DM41:DT42"/>
    <mergeCell ref="DU41:EB42"/>
    <mergeCell ref="EC41:EK42"/>
    <mergeCell ref="A42:X42"/>
    <mergeCell ref="BE36:BI37"/>
    <mergeCell ref="BJ36:BQ37"/>
    <mergeCell ref="BR36:CB37"/>
    <mergeCell ref="CC36:CI37"/>
    <mergeCell ref="CJ36:CO37"/>
    <mergeCell ref="CW36:DC37"/>
    <mergeCell ref="DD36:DL37"/>
    <mergeCell ref="A39:X39"/>
    <mergeCell ref="Y39:AO40"/>
    <mergeCell ref="AP39:AX40"/>
    <mergeCell ref="AY39:BD40"/>
    <mergeCell ref="BE39:BI40"/>
    <mergeCell ref="BJ39:BQ40"/>
    <mergeCell ref="BR39:CB40"/>
    <mergeCell ref="CC39:CI40"/>
    <mergeCell ref="CP39:CV40"/>
    <mergeCell ref="CW39:DC40"/>
    <mergeCell ref="DD39:DL40"/>
    <mergeCell ref="DM36:DT37"/>
    <mergeCell ref="DU36:EB37"/>
    <mergeCell ref="EC36:EK37"/>
    <mergeCell ref="A37:X37"/>
    <mergeCell ref="A38:X38"/>
    <mergeCell ref="Y38:AO38"/>
    <mergeCell ref="AP38:AX38"/>
    <mergeCell ref="AY38:BD38"/>
    <mergeCell ref="BE38:BI38"/>
    <mergeCell ref="CP38:CV38"/>
    <mergeCell ref="CW38:DC38"/>
    <mergeCell ref="DD38:DL38"/>
    <mergeCell ref="DM38:DT38"/>
    <mergeCell ref="BJ38:BQ38"/>
    <mergeCell ref="BR38:CB38"/>
    <mergeCell ref="CC38:CI38"/>
    <mergeCell ref="CJ38:CO38"/>
    <mergeCell ref="DU38:EB38"/>
    <mergeCell ref="EC38:EK38"/>
    <mergeCell ref="A36:X36"/>
    <mergeCell ref="Y36:AO37"/>
    <mergeCell ref="AP36:AX37"/>
    <mergeCell ref="CP36:CV37"/>
    <mergeCell ref="AY36:BD37"/>
    <mergeCell ref="DU33:EB33"/>
    <mergeCell ref="EC33:EK33"/>
    <mergeCell ref="A34:X34"/>
    <mergeCell ref="Y34:AO35"/>
    <mergeCell ref="AP34:AX35"/>
    <mergeCell ref="AY34:BD35"/>
    <mergeCell ref="BE34:BI35"/>
    <mergeCell ref="BJ34:BQ35"/>
    <mergeCell ref="BR34:CB35"/>
    <mergeCell ref="CC34:CI35"/>
    <mergeCell ref="CP34:CV35"/>
    <mergeCell ref="CW34:DC35"/>
    <mergeCell ref="DD34:DL35"/>
    <mergeCell ref="DM34:DT35"/>
    <mergeCell ref="CJ34:CO35"/>
    <mergeCell ref="DU34:EB35"/>
    <mergeCell ref="EC34:EK35"/>
    <mergeCell ref="A35:X35"/>
    <mergeCell ref="A33:X33"/>
    <mergeCell ref="Y33:AO33"/>
    <mergeCell ref="AP33:AX33"/>
    <mergeCell ref="AY33:BD33"/>
    <mergeCell ref="BE33:BI33"/>
    <mergeCell ref="CP33:CV33"/>
    <mergeCell ref="CW33:DC33"/>
    <mergeCell ref="DD33:DL33"/>
    <mergeCell ref="DM33:DT33"/>
    <mergeCell ref="BJ33:BQ33"/>
    <mergeCell ref="BR33:CB33"/>
    <mergeCell ref="CC33:CI33"/>
    <mergeCell ref="CJ33:CO33"/>
    <mergeCell ref="CP29:CV30"/>
    <mergeCell ref="CW29:DC30"/>
    <mergeCell ref="DD29:DL30"/>
    <mergeCell ref="DM29:DT30"/>
    <mergeCell ref="BJ29:BQ30"/>
    <mergeCell ref="BR29:CB30"/>
    <mergeCell ref="CC29:CI30"/>
    <mergeCell ref="CJ29:CO30"/>
    <mergeCell ref="DU29:EB30"/>
    <mergeCell ref="EC29:EK30"/>
    <mergeCell ref="A30:X30"/>
    <mergeCell ref="A31:X31"/>
    <mergeCell ref="Y31:AO32"/>
    <mergeCell ref="AP31:AX32"/>
    <mergeCell ref="AY31:BD32"/>
    <mergeCell ref="BE31:BI32"/>
    <mergeCell ref="BJ31:BQ32"/>
    <mergeCell ref="BR31:CB32"/>
    <mergeCell ref="CC31:CI32"/>
    <mergeCell ref="CJ31:CO32"/>
    <mergeCell ref="CP31:CV32"/>
    <mergeCell ref="CW31:DC32"/>
    <mergeCell ref="DD31:DL32"/>
    <mergeCell ref="DM31:DT32"/>
    <mergeCell ref="DU31:EB32"/>
    <mergeCell ref="EC31:EK32"/>
    <mergeCell ref="A32:X32"/>
    <mergeCell ref="A29:X29"/>
    <mergeCell ref="Y29:AO30"/>
    <mergeCell ref="AP29:AX30"/>
    <mergeCell ref="AY29:BD30"/>
    <mergeCell ref="BE29:BI30"/>
    <mergeCell ref="DD26:DL27"/>
    <mergeCell ref="DM26:DT27"/>
    <mergeCell ref="CJ26:CO27"/>
    <mergeCell ref="A27:X27"/>
    <mergeCell ref="A28:X28"/>
    <mergeCell ref="Y28:AO28"/>
    <mergeCell ref="AP28:AX28"/>
    <mergeCell ref="BR28:CB28"/>
    <mergeCell ref="CC28:CI28"/>
    <mergeCell ref="CJ28:CO28"/>
    <mergeCell ref="CP28:CV28"/>
    <mergeCell ref="CW28:DC28"/>
    <mergeCell ref="DD28:DL28"/>
    <mergeCell ref="DM28:DT28"/>
    <mergeCell ref="AY28:BQ28"/>
    <mergeCell ref="AY26:CB27"/>
    <mergeCell ref="DU28:EB28"/>
    <mergeCell ref="EC28:EK28"/>
    <mergeCell ref="A26:X26"/>
    <mergeCell ref="Y26:AO27"/>
    <mergeCell ref="AP26:AX27"/>
    <mergeCell ref="CC26:CI27"/>
    <mergeCell ref="CP26:CV27"/>
    <mergeCell ref="CP24:CV24"/>
    <mergeCell ref="CW24:DC24"/>
    <mergeCell ref="BJ24:BQ24"/>
    <mergeCell ref="BR24:CB24"/>
    <mergeCell ref="CJ24:CO24"/>
    <mergeCell ref="CC24:CI24"/>
    <mergeCell ref="CW26:DC27"/>
    <mergeCell ref="DD24:DL24"/>
    <mergeCell ref="DM24:DT24"/>
    <mergeCell ref="DU24:EB24"/>
    <mergeCell ref="EC24:EK24"/>
    <mergeCell ref="A25:X25"/>
    <mergeCell ref="Y25:AO25"/>
    <mergeCell ref="AP25:AX25"/>
    <mergeCell ref="AY25:BD25"/>
    <mergeCell ref="BE25:BI25"/>
    <mergeCell ref="BJ25:BQ25"/>
    <mergeCell ref="CP25:CV25"/>
    <mergeCell ref="CW25:DC25"/>
    <mergeCell ref="DD25:DL25"/>
    <mergeCell ref="DM25:DT25"/>
    <mergeCell ref="BR25:CB25"/>
    <mergeCell ref="CC25:CI25"/>
    <mergeCell ref="CJ25:CO25"/>
    <mergeCell ref="DU25:EB25"/>
    <mergeCell ref="EC25:EK25"/>
    <mergeCell ref="A24:X24"/>
    <mergeCell ref="Y24:AO24"/>
    <mergeCell ref="AP24:AX24"/>
    <mergeCell ref="AY24:BD24"/>
    <mergeCell ref="BE24:BI24"/>
    <mergeCell ref="DU21:EB21"/>
    <mergeCell ref="EC21:EK21"/>
    <mergeCell ref="A22:X22"/>
    <mergeCell ref="Y22:AO23"/>
    <mergeCell ref="AP22:AX23"/>
    <mergeCell ref="AY22:BD23"/>
    <mergeCell ref="BE22:BI23"/>
    <mergeCell ref="BJ22:BQ23"/>
    <mergeCell ref="BR22:CB23"/>
    <mergeCell ref="CC22:CI23"/>
    <mergeCell ref="CP22:CV23"/>
    <mergeCell ref="CW22:DC23"/>
    <mergeCell ref="DD22:DL23"/>
    <mergeCell ref="DM22:DT23"/>
    <mergeCell ref="CJ22:CO23"/>
    <mergeCell ref="DU22:EB23"/>
    <mergeCell ref="EC22:EK23"/>
    <mergeCell ref="A23:X23"/>
    <mergeCell ref="A21:X21"/>
    <mergeCell ref="Y21:AO21"/>
    <mergeCell ref="AP21:AX21"/>
    <mergeCell ref="AY21:BD21"/>
    <mergeCell ref="BE21:BI21"/>
    <mergeCell ref="BJ21:BQ21"/>
    <mergeCell ref="CP21:CV21"/>
    <mergeCell ref="CW21:DC21"/>
    <mergeCell ref="DD21:DL21"/>
    <mergeCell ref="DM19:DT19"/>
    <mergeCell ref="CJ19:CO19"/>
    <mergeCell ref="BR19:CB19"/>
    <mergeCell ref="CC19:CI19"/>
    <mergeCell ref="CW19:DC19"/>
    <mergeCell ref="DD19:DL19"/>
    <mergeCell ref="DM21:DT21"/>
    <mergeCell ref="BR21:CB21"/>
    <mergeCell ref="CC21:CI21"/>
    <mergeCell ref="CJ21:CO21"/>
    <mergeCell ref="DU19:EB19"/>
    <mergeCell ref="EC19:EK19"/>
    <mergeCell ref="A20:X20"/>
    <mergeCell ref="Y20:AO20"/>
    <mergeCell ref="AP20:AX20"/>
    <mergeCell ref="AY20:BD20"/>
    <mergeCell ref="BE20:BI20"/>
    <mergeCell ref="BJ20:BQ20"/>
    <mergeCell ref="BR20:CB20"/>
    <mergeCell ref="CC20:CI20"/>
    <mergeCell ref="CJ20:CO20"/>
    <mergeCell ref="CP20:CV20"/>
    <mergeCell ref="CW20:DC20"/>
    <mergeCell ref="DD20:DL20"/>
    <mergeCell ref="DM20:DT20"/>
    <mergeCell ref="DU20:EB20"/>
    <mergeCell ref="EC20:EK20"/>
    <mergeCell ref="A19:X19"/>
    <mergeCell ref="Y19:AO19"/>
    <mergeCell ref="AP19:AX19"/>
    <mergeCell ref="AY19:BD19"/>
    <mergeCell ref="BE19:BI19"/>
    <mergeCell ref="BJ19:BQ19"/>
    <mergeCell ref="CP19:CV19"/>
    <mergeCell ref="DU17:EB17"/>
    <mergeCell ref="EC17:EK17"/>
    <mergeCell ref="A18:X18"/>
    <mergeCell ref="Y18:AO18"/>
    <mergeCell ref="AP18:AX18"/>
    <mergeCell ref="AY18:BD18"/>
    <mergeCell ref="BE18:BI18"/>
    <mergeCell ref="BJ18:BQ18"/>
    <mergeCell ref="BR18:CB18"/>
    <mergeCell ref="CC18:CI18"/>
    <mergeCell ref="CJ18:CO18"/>
    <mergeCell ref="CP18:CV18"/>
    <mergeCell ref="CW18:DC18"/>
    <mergeCell ref="DD18:DL18"/>
    <mergeCell ref="DM18:DT18"/>
    <mergeCell ref="DU18:EB18"/>
    <mergeCell ref="EC18:EK18"/>
    <mergeCell ref="DD16:DL16"/>
    <mergeCell ref="DM16:DT16"/>
    <mergeCell ref="DU16:EB16"/>
    <mergeCell ref="EC16:EK16"/>
    <mergeCell ref="A17:X17"/>
    <mergeCell ref="Y17:AO17"/>
    <mergeCell ref="AP17:AX17"/>
    <mergeCell ref="AY17:BD17"/>
    <mergeCell ref="BE17:BI17"/>
    <mergeCell ref="BJ17:BQ17"/>
    <mergeCell ref="BE16:BI16"/>
    <mergeCell ref="BJ16:BQ16"/>
    <mergeCell ref="BR16:CB16"/>
    <mergeCell ref="CC16:CI16"/>
    <mergeCell ref="CP16:CV16"/>
    <mergeCell ref="CW16:DC16"/>
    <mergeCell ref="CP17:CV17"/>
    <mergeCell ref="CW17:DC17"/>
    <mergeCell ref="DD17:DL17"/>
    <mergeCell ref="DM17:DT17"/>
    <mergeCell ref="CJ17:CO17"/>
    <mergeCell ref="BR17:CB17"/>
    <mergeCell ref="CC17:CI17"/>
    <mergeCell ref="CJ16:CO16"/>
    <mergeCell ref="BE13:BI13"/>
    <mergeCell ref="BJ13:BQ13"/>
    <mergeCell ref="BR13:CO13"/>
    <mergeCell ref="CP14:DC14"/>
    <mergeCell ref="DD14:DL14"/>
    <mergeCell ref="DM14:EB14"/>
    <mergeCell ref="EC14:EK14"/>
    <mergeCell ref="A15:X15"/>
    <mergeCell ref="Y15:AO15"/>
    <mergeCell ref="AP15:BD15"/>
    <mergeCell ref="BE15:BI15"/>
    <mergeCell ref="BJ15:BQ15"/>
    <mergeCell ref="BR15:CO15"/>
    <mergeCell ref="A16:X16"/>
    <mergeCell ref="Y16:AO16"/>
    <mergeCell ref="AP16:AX16"/>
    <mergeCell ref="AY16:BD16"/>
    <mergeCell ref="CP15:DC15"/>
    <mergeCell ref="DD15:DL15"/>
    <mergeCell ref="DM15:EB15"/>
    <mergeCell ref="EC15:EK15"/>
    <mergeCell ref="Z10:DE10"/>
    <mergeCell ref="DW10:EK10"/>
    <mergeCell ref="DW11:EK11"/>
    <mergeCell ref="CP13:DC13"/>
    <mergeCell ref="DD13:DL13"/>
    <mergeCell ref="DM13:EB13"/>
    <mergeCell ref="EC13:EK13"/>
    <mergeCell ref="A14:X14"/>
    <mergeCell ref="Y14:AO14"/>
    <mergeCell ref="AP14:BD14"/>
    <mergeCell ref="BE14:BI14"/>
    <mergeCell ref="BJ14:BQ14"/>
    <mergeCell ref="BR14:CO14"/>
    <mergeCell ref="A13:X13"/>
    <mergeCell ref="Y13:AO13"/>
    <mergeCell ref="AP13:BD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O69"/>
  <sheetViews>
    <sheetView view="pageBreakPreview" topLeftCell="A34" zoomScale="60" zoomScaleNormal="85" workbookViewId="0">
      <selection activeCell="BJ56" sqref="BJ56:CC57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144" width="1.42578125" style="1"/>
    <col min="145" max="145" width="7.7109375" style="1" bestFit="1" customWidth="1"/>
    <col min="146" max="16384" width="1.42578125" style="1"/>
  </cols>
  <sheetData>
    <row r="1" spans="1:145" x14ac:dyDescent="0.25">
      <c r="A1" s="215" t="s">
        <v>913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5" s="63" customFormat="1" ht="13.5" thickBot="1" x14ac:dyDescent="0.25">
      <c r="DW2" s="220" t="s">
        <v>2</v>
      </c>
      <c r="DX2" s="220"/>
      <c r="DY2" s="220"/>
      <c r="DZ2" s="220"/>
      <c r="EA2" s="220"/>
      <c r="EB2" s="220"/>
      <c r="EC2" s="220"/>
      <c r="ED2" s="220"/>
      <c r="EE2" s="220"/>
      <c r="EF2" s="220"/>
      <c r="EG2" s="220"/>
      <c r="EH2" s="220"/>
      <c r="EI2" s="220"/>
      <c r="EJ2" s="220"/>
      <c r="EK2" s="220"/>
    </row>
    <row r="3" spans="1:145" s="63" customFormat="1" ht="12.75" x14ac:dyDescent="0.2">
      <c r="A3" s="64"/>
      <c r="BL3" s="60" t="s">
        <v>9</v>
      </c>
      <c r="BM3" s="258" t="str">
        <f>Лист1!$AP$16</f>
        <v>января</v>
      </c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6">
        <v>20</v>
      </c>
      <c r="BY3" s="256"/>
      <c r="BZ3" s="256"/>
      <c r="CA3" s="300" t="str">
        <f>Лист1!$BD$16</f>
        <v>24</v>
      </c>
      <c r="CB3" s="300"/>
      <c r="CC3" s="300"/>
      <c r="CD3" s="64" t="s">
        <v>10</v>
      </c>
      <c r="DU3" s="60" t="s">
        <v>3</v>
      </c>
      <c r="DW3" s="312" t="str">
        <f>Лист1!$CI$16</f>
        <v>20.02.2024</v>
      </c>
      <c r="DX3" s="313"/>
      <c r="DY3" s="313"/>
      <c r="DZ3" s="313"/>
      <c r="EA3" s="313"/>
      <c r="EB3" s="313"/>
      <c r="EC3" s="313"/>
      <c r="ED3" s="313"/>
      <c r="EE3" s="313"/>
      <c r="EF3" s="313"/>
      <c r="EG3" s="313"/>
      <c r="EH3" s="313"/>
      <c r="EI3" s="313"/>
      <c r="EJ3" s="313"/>
      <c r="EK3" s="314"/>
    </row>
    <row r="4" spans="1:145" s="63" customFormat="1" ht="12.75" x14ac:dyDescent="0.2">
      <c r="A4" s="64"/>
      <c r="DU4" s="60" t="s">
        <v>5</v>
      </c>
      <c r="DW4" s="308">
        <f>Лист1!$CI$19</f>
        <v>8602003290</v>
      </c>
      <c r="DX4" s="309"/>
      <c r="DY4" s="309"/>
      <c r="DZ4" s="309"/>
      <c r="EA4" s="309"/>
      <c r="EB4" s="309"/>
      <c r="EC4" s="309"/>
      <c r="ED4" s="309"/>
      <c r="EE4" s="309"/>
      <c r="EF4" s="309"/>
      <c r="EG4" s="309"/>
      <c r="EH4" s="309"/>
      <c r="EI4" s="309"/>
      <c r="EJ4" s="309"/>
      <c r="EK4" s="310"/>
    </row>
    <row r="5" spans="1:145" s="63" customFormat="1" ht="32.25" customHeight="1" x14ac:dyDescent="0.2">
      <c r="A5" s="64" t="s">
        <v>11</v>
      </c>
      <c r="Z5" s="315" t="str">
        <f>Лист1!$P$20</f>
        <v>МУНИЦИПАЛЬНОЕ АВТОНОМНОЕ УЧРЕЖДЕНИЕ "ИНФОРМАЦИОННО-ОРГАНИЗАЦИОННЫЙ ЦЕНТР"</v>
      </c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  <c r="CW5" s="315"/>
      <c r="CX5" s="315"/>
      <c r="CY5" s="315"/>
      <c r="CZ5" s="315"/>
      <c r="DA5" s="315"/>
      <c r="DB5" s="315"/>
      <c r="DC5" s="315"/>
      <c r="DD5" s="315"/>
      <c r="DE5" s="315"/>
      <c r="DU5" s="60" t="s">
        <v>6</v>
      </c>
      <c r="DW5" s="308">
        <f>Лист1!$CI$20</f>
        <v>860201001</v>
      </c>
      <c r="DX5" s="309"/>
      <c r="DY5" s="309"/>
      <c r="DZ5" s="309"/>
      <c r="EA5" s="309"/>
      <c r="EB5" s="309"/>
      <c r="EC5" s="309"/>
      <c r="ED5" s="309"/>
      <c r="EE5" s="309"/>
      <c r="EF5" s="309"/>
      <c r="EG5" s="309"/>
      <c r="EH5" s="309"/>
      <c r="EI5" s="309"/>
      <c r="EJ5" s="309"/>
      <c r="EK5" s="310"/>
      <c r="EO5" s="63" t="str">
        <f>VLOOKUP(Z5,'Лист 2-3 по ОУ'!T108:AI151,16,0)</f>
        <v>МАУ "Информационно-организационный центр"</v>
      </c>
    </row>
    <row r="6" spans="1:145" s="63" customFormat="1" ht="12.75" x14ac:dyDescent="0.2">
      <c r="A6" s="64" t="s">
        <v>12</v>
      </c>
      <c r="DU6" s="60"/>
      <c r="DW6" s="316" t="str">
        <f>Лист1!$CI$22</f>
        <v>043</v>
      </c>
      <c r="DX6" s="317"/>
      <c r="DY6" s="317"/>
      <c r="DZ6" s="317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8"/>
    </row>
    <row r="7" spans="1:145" s="63" customFormat="1" ht="12.75" x14ac:dyDescent="0.2">
      <c r="A7" s="64" t="s">
        <v>13</v>
      </c>
      <c r="Z7" s="258" t="str">
        <f>Лист1!$P$25</f>
        <v>Департамент образования Администрации города</v>
      </c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  <c r="AU7" s="258"/>
      <c r="AV7" s="258"/>
      <c r="AW7" s="258"/>
      <c r="AX7" s="258"/>
      <c r="AY7" s="258"/>
      <c r="AZ7" s="258"/>
      <c r="BA7" s="258"/>
      <c r="BB7" s="258"/>
      <c r="BC7" s="258"/>
      <c r="BD7" s="258"/>
      <c r="BE7" s="258"/>
      <c r="BF7" s="258"/>
      <c r="BG7" s="258"/>
      <c r="BH7" s="258"/>
      <c r="BI7" s="258"/>
      <c r="BJ7" s="258"/>
      <c r="BK7" s="258"/>
      <c r="BL7" s="258"/>
      <c r="BM7" s="258"/>
      <c r="BN7" s="258"/>
      <c r="BO7" s="258"/>
      <c r="BP7" s="258"/>
      <c r="BQ7" s="258"/>
      <c r="BR7" s="258"/>
      <c r="BS7" s="258"/>
      <c r="BT7" s="258"/>
      <c r="BU7" s="258"/>
      <c r="BV7" s="258"/>
      <c r="BW7" s="258"/>
      <c r="BX7" s="258"/>
      <c r="BY7" s="258"/>
      <c r="BZ7" s="258"/>
      <c r="CA7" s="258"/>
      <c r="CB7" s="258"/>
      <c r="CC7" s="258"/>
      <c r="CD7" s="258"/>
      <c r="CE7" s="258"/>
      <c r="CF7" s="258"/>
      <c r="CG7" s="258"/>
      <c r="CH7" s="258"/>
      <c r="CI7" s="258"/>
      <c r="CJ7" s="258"/>
      <c r="CK7" s="258"/>
      <c r="CL7" s="258"/>
      <c r="CM7" s="258"/>
      <c r="CN7" s="258"/>
      <c r="CO7" s="258"/>
      <c r="CP7" s="258"/>
      <c r="CQ7" s="258"/>
      <c r="CR7" s="258"/>
      <c r="CS7" s="258"/>
      <c r="CT7" s="258"/>
      <c r="CU7" s="258"/>
      <c r="CV7" s="258"/>
      <c r="CW7" s="258"/>
      <c r="CX7" s="258"/>
      <c r="CY7" s="258"/>
      <c r="CZ7" s="258"/>
      <c r="DA7" s="258"/>
      <c r="DB7" s="258"/>
      <c r="DC7" s="258"/>
      <c r="DD7" s="258"/>
      <c r="DE7" s="258"/>
      <c r="DU7" s="60" t="s">
        <v>1145</v>
      </c>
      <c r="DW7" s="319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1"/>
    </row>
    <row r="8" spans="1:145" s="63" customFormat="1" ht="12.75" x14ac:dyDescent="0.2">
      <c r="A8" s="64" t="s">
        <v>14</v>
      </c>
      <c r="Z8" s="258" t="str">
        <f>Лист1!$P$27</f>
        <v>город Сургут</v>
      </c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  <c r="CS8" s="258"/>
      <c r="CT8" s="258"/>
      <c r="CU8" s="258"/>
      <c r="CV8" s="258"/>
      <c r="CW8" s="258"/>
      <c r="CX8" s="258"/>
      <c r="CY8" s="258"/>
      <c r="CZ8" s="258"/>
      <c r="DA8" s="258"/>
      <c r="DB8" s="258"/>
      <c r="DC8" s="258"/>
      <c r="DD8" s="258"/>
      <c r="DE8" s="258"/>
      <c r="DU8" s="60" t="s">
        <v>8</v>
      </c>
      <c r="DW8" s="308">
        <f>Лист1!$CI$26</f>
        <v>71876000001</v>
      </c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10"/>
    </row>
    <row r="9" spans="1:145" s="63" customFormat="1" ht="12.75" x14ac:dyDescent="0.2">
      <c r="A9" s="64" t="s">
        <v>15</v>
      </c>
      <c r="DU9" s="60"/>
      <c r="DW9" s="322"/>
      <c r="DX9" s="323"/>
      <c r="DY9" s="323"/>
      <c r="DZ9" s="323"/>
      <c r="EA9" s="323"/>
      <c r="EB9" s="323"/>
      <c r="EC9" s="323"/>
      <c r="ED9" s="323"/>
      <c r="EE9" s="323"/>
      <c r="EF9" s="323"/>
      <c r="EG9" s="323"/>
      <c r="EH9" s="323"/>
      <c r="EI9" s="323"/>
      <c r="EJ9" s="323"/>
      <c r="EK9" s="324"/>
    </row>
    <row r="10" spans="1:145" s="63" customFormat="1" ht="13.5" thickBot="1" x14ac:dyDescent="0.25">
      <c r="A10" s="64" t="s">
        <v>991</v>
      </c>
      <c r="DU10" s="60" t="s">
        <v>914</v>
      </c>
      <c r="DW10" s="248" t="s">
        <v>915</v>
      </c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50"/>
    </row>
    <row r="11" spans="1:145" s="63" customFormat="1" ht="12.75" x14ac:dyDescent="0.2">
      <c r="DU11" s="60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</row>
    <row r="12" spans="1:145" s="11" customFormat="1" ht="15" x14ac:dyDescent="0.25">
      <c r="A12" s="311" t="s">
        <v>916</v>
      </c>
      <c r="B12" s="311"/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1"/>
      <c r="CW12" s="311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1"/>
      <c r="DI12" s="311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1"/>
      <c r="DU12" s="311"/>
      <c r="DV12" s="311"/>
      <c r="DW12" s="311"/>
      <c r="DX12" s="311"/>
      <c r="DY12" s="311"/>
      <c r="DZ12" s="311"/>
      <c r="EA12" s="311"/>
      <c r="EB12" s="311"/>
      <c r="EC12" s="311"/>
      <c r="ED12" s="311"/>
      <c r="EE12" s="311"/>
      <c r="EF12" s="311"/>
      <c r="EG12" s="311"/>
      <c r="EH12" s="311"/>
      <c r="EI12" s="311"/>
      <c r="EJ12" s="311"/>
      <c r="EK12" s="311"/>
    </row>
    <row r="13" spans="1:145" ht="6" customHeight="1" x14ac:dyDescent="0.25">
      <c r="DU13" s="62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</row>
    <row r="14" spans="1:145" s="63" customFormat="1" ht="12.75" x14ac:dyDescent="0.2">
      <c r="A14" s="307" t="s">
        <v>93</v>
      </c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 t="s">
        <v>18</v>
      </c>
      <c r="BE14" s="288"/>
      <c r="BF14" s="288"/>
      <c r="BG14" s="288"/>
      <c r="BH14" s="288"/>
      <c r="BI14" s="288"/>
      <c r="BJ14" s="299" t="s">
        <v>917</v>
      </c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88" t="s">
        <v>918</v>
      </c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 t="s">
        <v>919</v>
      </c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9"/>
      <c r="EL14" s="77"/>
      <c r="EM14" s="76"/>
    </row>
    <row r="15" spans="1:145" s="63" customFormat="1" ht="12.75" x14ac:dyDescent="0.2">
      <c r="A15" s="306"/>
      <c r="B15" s="301"/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 t="s">
        <v>21</v>
      </c>
      <c r="BE15" s="301"/>
      <c r="BF15" s="301"/>
      <c r="BG15" s="301"/>
      <c r="BH15" s="301"/>
      <c r="BI15" s="301"/>
      <c r="BJ15" s="301" t="s">
        <v>1320</v>
      </c>
      <c r="BK15" s="301"/>
      <c r="BL15" s="301"/>
      <c r="BM15" s="301"/>
      <c r="BN15" s="301"/>
      <c r="BO15" s="301"/>
      <c r="BP15" s="301"/>
      <c r="BQ15" s="301"/>
      <c r="BR15" s="301"/>
      <c r="BS15" s="301"/>
      <c r="BT15" s="301"/>
      <c r="BU15" s="301"/>
      <c r="BV15" s="301"/>
      <c r="BW15" s="301"/>
      <c r="BX15" s="301"/>
      <c r="BY15" s="301"/>
      <c r="BZ15" s="301"/>
      <c r="CA15" s="301"/>
      <c r="CB15" s="301"/>
      <c r="CC15" s="301"/>
      <c r="CD15" s="301" t="s">
        <v>1321</v>
      </c>
      <c r="CE15" s="301"/>
      <c r="CF15" s="301"/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/>
      <c r="CX15" s="301"/>
      <c r="CY15" s="301"/>
      <c r="CZ15" s="301"/>
      <c r="DA15" s="301"/>
      <c r="DB15" s="301"/>
      <c r="DC15" s="301"/>
      <c r="DD15" s="301"/>
      <c r="DE15" s="301"/>
      <c r="DF15" s="301"/>
      <c r="DG15" s="301"/>
      <c r="DH15" s="301"/>
      <c r="DI15" s="301"/>
      <c r="DJ15" s="301"/>
      <c r="DK15" s="301"/>
      <c r="DL15" s="301"/>
      <c r="DM15" s="301"/>
      <c r="DN15" s="301"/>
      <c r="DO15" s="301"/>
      <c r="DP15" s="301"/>
      <c r="DQ15" s="301"/>
      <c r="DR15" s="301" t="s">
        <v>920</v>
      </c>
      <c r="DS15" s="301"/>
      <c r="DT15" s="301"/>
      <c r="DU15" s="301"/>
      <c r="DV15" s="301"/>
      <c r="DW15" s="301"/>
      <c r="DX15" s="301"/>
      <c r="DY15" s="301"/>
      <c r="DZ15" s="301"/>
      <c r="EA15" s="301"/>
      <c r="EB15" s="301"/>
      <c r="EC15" s="301"/>
      <c r="ED15" s="301"/>
      <c r="EE15" s="301"/>
      <c r="EF15" s="301"/>
      <c r="EG15" s="301"/>
      <c r="EH15" s="301"/>
      <c r="EI15" s="301"/>
      <c r="EJ15" s="301"/>
      <c r="EK15" s="302"/>
      <c r="EL15" s="77"/>
      <c r="EM15" s="76"/>
    </row>
    <row r="16" spans="1:145" s="63" customFormat="1" ht="12.75" x14ac:dyDescent="0.2">
      <c r="A16" s="306"/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 t="s">
        <v>921</v>
      </c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 t="s">
        <v>922</v>
      </c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301"/>
      <c r="DC16" s="301"/>
      <c r="DD16" s="301"/>
      <c r="DE16" s="301"/>
      <c r="DF16" s="301"/>
      <c r="DG16" s="301"/>
      <c r="DH16" s="301"/>
      <c r="DI16" s="301"/>
      <c r="DJ16" s="301"/>
      <c r="DK16" s="301"/>
      <c r="DL16" s="301"/>
      <c r="DM16" s="301"/>
      <c r="DN16" s="301"/>
      <c r="DO16" s="301"/>
      <c r="DP16" s="301"/>
      <c r="DQ16" s="301"/>
      <c r="DR16" s="301"/>
      <c r="DS16" s="301"/>
      <c r="DT16" s="301"/>
      <c r="DU16" s="301"/>
      <c r="DV16" s="301"/>
      <c r="DW16" s="301"/>
      <c r="DX16" s="301"/>
      <c r="DY16" s="301"/>
      <c r="DZ16" s="301"/>
      <c r="EA16" s="301"/>
      <c r="EB16" s="301"/>
      <c r="EC16" s="301"/>
      <c r="ED16" s="301"/>
      <c r="EE16" s="301"/>
      <c r="EF16" s="301"/>
      <c r="EG16" s="301"/>
      <c r="EH16" s="301"/>
      <c r="EI16" s="301"/>
      <c r="EJ16" s="301"/>
      <c r="EK16" s="302"/>
      <c r="EL16" s="77"/>
      <c r="EM16" s="76"/>
    </row>
    <row r="17" spans="1:143" s="63" customFormat="1" ht="12.75" x14ac:dyDescent="0.2">
      <c r="A17" s="303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 t="s">
        <v>923</v>
      </c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5"/>
      <c r="EL17" s="77"/>
      <c r="EM17" s="76"/>
    </row>
    <row r="18" spans="1:143" s="63" customFormat="1" ht="13.5" thickBot="1" x14ac:dyDescent="0.25">
      <c r="A18" s="298">
        <v>1</v>
      </c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88">
        <v>2</v>
      </c>
      <c r="BE18" s="288"/>
      <c r="BF18" s="288"/>
      <c r="BG18" s="288"/>
      <c r="BH18" s="288"/>
      <c r="BI18" s="288"/>
      <c r="BJ18" s="288">
        <v>3</v>
      </c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8"/>
      <c r="CD18" s="288">
        <v>4</v>
      </c>
      <c r="CE18" s="288"/>
      <c r="CF18" s="288"/>
      <c r="CG18" s="288"/>
      <c r="CH18" s="288"/>
      <c r="CI18" s="288"/>
      <c r="CJ18" s="288"/>
      <c r="CK18" s="288"/>
      <c r="CL18" s="288"/>
      <c r="CM18" s="288"/>
      <c r="CN18" s="288"/>
      <c r="CO18" s="288"/>
      <c r="CP18" s="288"/>
      <c r="CQ18" s="288"/>
      <c r="CR18" s="288"/>
      <c r="CS18" s="288"/>
      <c r="CT18" s="288"/>
      <c r="CU18" s="288"/>
      <c r="CV18" s="288"/>
      <c r="CW18" s="288"/>
      <c r="CX18" s="288">
        <v>5</v>
      </c>
      <c r="CY18" s="288"/>
      <c r="CZ18" s="288"/>
      <c r="DA18" s="288"/>
      <c r="DB18" s="288"/>
      <c r="DC18" s="288"/>
      <c r="DD18" s="288"/>
      <c r="DE18" s="288"/>
      <c r="DF18" s="288"/>
      <c r="DG18" s="288"/>
      <c r="DH18" s="288"/>
      <c r="DI18" s="288"/>
      <c r="DJ18" s="288"/>
      <c r="DK18" s="288"/>
      <c r="DL18" s="288"/>
      <c r="DM18" s="288"/>
      <c r="DN18" s="288"/>
      <c r="DO18" s="288"/>
      <c r="DP18" s="288"/>
      <c r="DQ18" s="288"/>
      <c r="DR18" s="288">
        <v>6</v>
      </c>
      <c r="DS18" s="288"/>
      <c r="DT18" s="288"/>
      <c r="DU18" s="288"/>
      <c r="DV18" s="288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9"/>
      <c r="EL18" s="77"/>
      <c r="EM18" s="76"/>
    </row>
    <row r="19" spans="1:143" s="63" customFormat="1" ht="15" customHeight="1" x14ac:dyDescent="0.2">
      <c r="A19" s="280" t="s">
        <v>924</v>
      </c>
      <c r="B19" s="280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90" t="s">
        <v>196</v>
      </c>
      <c r="BE19" s="291"/>
      <c r="BF19" s="291"/>
      <c r="BG19" s="291"/>
      <c r="BH19" s="291"/>
      <c r="BI19" s="291"/>
      <c r="BJ19" s="292">
        <f>SUMIFS('Лист 2-3 по ОУ'!$C:$C,'Лист 2-3 по ОУ'!A:A,$EO$5)</f>
        <v>56239470.5</v>
      </c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>
        <f>SUMIFS('Лист 2-3 по ОУ'!D:D,'Лист 2-3 по ОУ'!A:A,$EO$5)</f>
        <v>48853813.609999999</v>
      </c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3">
        <f>IF(BJ19=0," ",(BJ19/CD19-100%))</f>
        <v>0.15117871757074486</v>
      </c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  <c r="DJ19" s="294"/>
      <c r="DK19" s="294"/>
      <c r="DL19" s="294"/>
      <c r="DM19" s="294"/>
      <c r="DN19" s="294"/>
      <c r="DO19" s="294"/>
      <c r="DP19" s="294"/>
      <c r="DQ19" s="295"/>
      <c r="DR19" s="296">
        <f>IF(BJ19=0," ",BJ19/$BJ$69*100%)</f>
        <v>0.63396580175817352</v>
      </c>
      <c r="DS19" s="296"/>
      <c r="DT19" s="296"/>
      <c r="DU19" s="296"/>
      <c r="DV19" s="296"/>
      <c r="DW19" s="296"/>
      <c r="DX19" s="296"/>
      <c r="DY19" s="296"/>
      <c r="DZ19" s="296"/>
      <c r="EA19" s="296"/>
      <c r="EB19" s="296"/>
      <c r="EC19" s="296"/>
      <c r="ED19" s="296"/>
      <c r="EE19" s="296"/>
      <c r="EF19" s="296"/>
      <c r="EG19" s="296"/>
      <c r="EH19" s="296"/>
      <c r="EI19" s="296"/>
      <c r="EJ19" s="296"/>
      <c r="EK19" s="297"/>
    </row>
    <row r="20" spans="1:143" s="63" customFormat="1" ht="12.75" x14ac:dyDescent="0.2">
      <c r="A20" s="278" t="s">
        <v>925</v>
      </c>
      <c r="B20" s="278"/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63" t="s">
        <v>201</v>
      </c>
      <c r="BE20" s="264"/>
      <c r="BF20" s="264"/>
      <c r="BG20" s="264"/>
      <c r="BH20" s="264"/>
      <c r="BI20" s="264"/>
      <c r="BJ20" s="265"/>
      <c r="BK20" s="265"/>
      <c r="BL20" s="265"/>
      <c r="BM20" s="265"/>
      <c r="BN20" s="265"/>
      <c r="BO20" s="265"/>
      <c r="BP20" s="265"/>
      <c r="BQ20" s="265"/>
      <c r="BR20" s="265"/>
      <c r="BS20" s="265"/>
      <c r="BT20" s="265"/>
      <c r="BU20" s="265"/>
      <c r="BV20" s="265"/>
      <c r="BW20" s="265"/>
      <c r="BX20" s="265"/>
      <c r="BY20" s="265"/>
      <c r="BZ20" s="265"/>
      <c r="CA20" s="265"/>
      <c r="CB20" s="265"/>
      <c r="CC20" s="265"/>
      <c r="CD20" s="265"/>
      <c r="CE20" s="265"/>
      <c r="CF20" s="265"/>
      <c r="CG20" s="265"/>
      <c r="CH20" s="265"/>
      <c r="CI20" s="265"/>
      <c r="CJ20" s="265"/>
      <c r="CK20" s="265"/>
      <c r="CL20" s="265"/>
      <c r="CM20" s="265"/>
      <c r="CN20" s="265"/>
      <c r="CO20" s="265"/>
      <c r="CP20" s="265"/>
      <c r="CQ20" s="265"/>
      <c r="CR20" s="265"/>
      <c r="CS20" s="265"/>
      <c r="CT20" s="265"/>
      <c r="CU20" s="265"/>
      <c r="CV20" s="265"/>
      <c r="CW20" s="265"/>
      <c r="CX20" s="266" t="str">
        <f>IF(BJ20=0," ",(BJ20/CD20-100%))</f>
        <v xml:space="preserve"> </v>
      </c>
      <c r="CY20" s="266"/>
      <c r="CZ20" s="266"/>
      <c r="DA20" s="266"/>
      <c r="DB20" s="266"/>
      <c r="DC20" s="266"/>
      <c r="DD20" s="266"/>
      <c r="DE20" s="266"/>
      <c r="DF20" s="266"/>
      <c r="DG20" s="266"/>
      <c r="DH20" s="266"/>
      <c r="DI20" s="266"/>
      <c r="DJ20" s="266"/>
      <c r="DK20" s="266"/>
      <c r="DL20" s="266"/>
      <c r="DM20" s="266"/>
      <c r="DN20" s="266"/>
      <c r="DO20" s="266"/>
      <c r="DP20" s="266"/>
      <c r="DQ20" s="266"/>
      <c r="DR20" s="266" t="str">
        <f>IF(BJ20=0," ",BJ20/$BJ$69*100%)</f>
        <v xml:space="preserve"> </v>
      </c>
      <c r="DS20" s="266"/>
      <c r="DT20" s="266"/>
      <c r="DU20" s="266"/>
      <c r="DV20" s="266"/>
      <c r="DW20" s="266"/>
      <c r="DX20" s="266"/>
      <c r="DY20" s="266"/>
      <c r="DZ20" s="266"/>
      <c r="EA20" s="266"/>
      <c r="EB20" s="266"/>
      <c r="EC20" s="266"/>
      <c r="ED20" s="266"/>
      <c r="EE20" s="266"/>
      <c r="EF20" s="266"/>
      <c r="EG20" s="266"/>
      <c r="EH20" s="266"/>
      <c r="EI20" s="266"/>
      <c r="EJ20" s="266"/>
      <c r="EK20" s="267"/>
    </row>
    <row r="21" spans="1:143" s="63" customFormat="1" ht="12.75" x14ac:dyDescent="0.2">
      <c r="A21" s="280" t="s">
        <v>926</v>
      </c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63"/>
      <c r="BE21" s="264"/>
      <c r="BF21" s="264"/>
      <c r="BG21" s="264"/>
      <c r="BH21" s="264"/>
      <c r="BI21" s="264"/>
      <c r="BJ21" s="265"/>
      <c r="BK21" s="265"/>
      <c r="BL21" s="265"/>
      <c r="BM21" s="265"/>
      <c r="BN21" s="265"/>
      <c r="BO21" s="265"/>
      <c r="BP21" s="265"/>
      <c r="BQ21" s="265"/>
      <c r="BR21" s="265"/>
      <c r="BS21" s="265"/>
      <c r="BT21" s="265"/>
      <c r="BU21" s="265"/>
      <c r="BV21" s="265"/>
      <c r="BW21" s="265"/>
      <c r="BX21" s="265"/>
      <c r="BY21" s="265"/>
      <c r="BZ21" s="265"/>
      <c r="CA21" s="265"/>
      <c r="CB21" s="265"/>
      <c r="CC21" s="265"/>
      <c r="CD21" s="265"/>
      <c r="CE21" s="265"/>
      <c r="CF21" s="265"/>
      <c r="CG21" s="265"/>
      <c r="CH21" s="265"/>
      <c r="CI21" s="265"/>
      <c r="CJ21" s="265"/>
      <c r="CK21" s="265"/>
      <c r="CL21" s="265"/>
      <c r="CM21" s="265"/>
      <c r="CN21" s="265"/>
      <c r="CO21" s="265"/>
      <c r="CP21" s="265"/>
      <c r="CQ21" s="265"/>
      <c r="CR21" s="265"/>
      <c r="CS21" s="265"/>
      <c r="CT21" s="265"/>
      <c r="CU21" s="265"/>
      <c r="CV21" s="265"/>
      <c r="CW21" s="265"/>
      <c r="CX21" s="266"/>
      <c r="CY21" s="266"/>
      <c r="CZ21" s="266"/>
      <c r="DA21" s="266"/>
      <c r="DB21" s="266"/>
      <c r="DC21" s="266"/>
      <c r="DD21" s="266"/>
      <c r="DE21" s="266"/>
      <c r="DF21" s="266"/>
      <c r="DG21" s="266"/>
      <c r="DH21" s="266"/>
      <c r="DI21" s="266"/>
      <c r="DJ21" s="266"/>
      <c r="DK21" s="266"/>
      <c r="DL21" s="266"/>
      <c r="DM21" s="266"/>
      <c r="DN21" s="266"/>
      <c r="DO21" s="266"/>
      <c r="DP21" s="266"/>
      <c r="DQ21" s="266"/>
      <c r="DR21" s="266"/>
      <c r="DS21" s="266"/>
      <c r="DT21" s="266"/>
      <c r="DU21" s="266"/>
      <c r="DV21" s="266"/>
      <c r="DW21" s="266"/>
      <c r="DX21" s="266"/>
      <c r="DY21" s="266"/>
      <c r="DZ21" s="266"/>
      <c r="EA21" s="266"/>
      <c r="EB21" s="266"/>
      <c r="EC21" s="266"/>
      <c r="ED21" s="266"/>
      <c r="EE21" s="266"/>
      <c r="EF21" s="266"/>
      <c r="EG21" s="266"/>
      <c r="EH21" s="266"/>
      <c r="EI21" s="266"/>
      <c r="EJ21" s="266"/>
      <c r="EK21" s="267"/>
    </row>
    <row r="22" spans="1:143" s="63" customFormat="1" ht="15" customHeight="1" x14ac:dyDescent="0.2">
      <c r="A22" s="280" t="s">
        <v>927</v>
      </c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63" t="s">
        <v>206</v>
      </c>
      <c r="BE22" s="264"/>
      <c r="BF22" s="264"/>
      <c r="BG22" s="264"/>
      <c r="BH22" s="264"/>
      <c r="BI22" s="264"/>
      <c r="BJ22" s="265">
        <f>SUMIFS('Лист 2-3 по ОУ'!L:L,'Лист 2-3 по ОУ'!J:J,$EO$5)</f>
        <v>30457496.690000001</v>
      </c>
      <c r="BK22" s="265"/>
      <c r="BL22" s="265"/>
      <c r="BM22" s="265"/>
      <c r="BN22" s="265"/>
      <c r="BO22" s="265"/>
      <c r="BP22" s="265"/>
      <c r="BQ22" s="265"/>
      <c r="BR22" s="265"/>
      <c r="BS22" s="265"/>
      <c r="BT22" s="265"/>
      <c r="BU22" s="265"/>
      <c r="BV22" s="265"/>
      <c r="BW22" s="265"/>
      <c r="BX22" s="265"/>
      <c r="BY22" s="265"/>
      <c r="BZ22" s="265"/>
      <c r="CA22" s="265"/>
      <c r="CB22" s="265"/>
      <c r="CC22" s="265"/>
      <c r="CD22" s="265">
        <f>SUMIFS('Лист 2-3 по ОУ'!M:M,'Лист 2-3 по ОУ'!J:J,$EO$5)</f>
        <v>47326106.259999998</v>
      </c>
      <c r="CE22" s="265"/>
      <c r="CF22" s="265"/>
      <c r="CG22" s="265"/>
      <c r="CH22" s="265"/>
      <c r="CI22" s="265"/>
      <c r="CJ22" s="265"/>
      <c r="CK22" s="265"/>
      <c r="CL22" s="265"/>
      <c r="CM22" s="265"/>
      <c r="CN22" s="265"/>
      <c r="CO22" s="265"/>
      <c r="CP22" s="265"/>
      <c r="CQ22" s="265"/>
      <c r="CR22" s="265"/>
      <c r="CS22" s="265"/>
      <c r="CT22" s="265"/>
      <c r="CU22" s="265"/>
      <c r="CV22" s="265"/>
      <c r="CW22" s="265"/>
      <c r="CX22" s="266">
        <f>IF(BJ22=0," ",(BJ22/CD22-100%))</f>
        <v>-0.35643349734557261</v>
      </c>
      <c r="CY22" s="266"/>
      <c r="CZ22" s="266"/>
      <c r="DA22" s="266"/>
      <c r="DB22" s="266"/>
      <c r="DC22" s="266"/>
      <c r="DD22" s="266"/>
      <c r="DE22" s="266"/>
      <c r="DF22" s="266"/>
      <c r="DG22" s="266"/>
      <c r="DH22" s="266"/>
      <c r="DI22" s="266"/>
      <c r="DJ22" s="266"/>
      <c r="DK22" s="266"/>
      <c r="DL22" s="266"/>
      <c r="DM22" s="266"/>
      <c r="DN22" s="266"/>
      <c r="DO22" s="266"/>
      <c r="DP22" s="266"/>
      <c r="DQ22" s="266"/>
      <c r="DR22" s="266">
        <f>IF(BJ22=0," ",BJ22/$BJ$69*100%)</f>
        <v>0.34333558152228277</v>
      </c>
      <c r="DS22" s="266"/>
      <c r="DT22" s="266"/>
      <c r="DU22" s="266"/>
      <c r="DV22" s="266"/>
      <c r="DW22" s="266"/>
      <c r="DX22" s="266"/>
      <c r="DY22" s="266"/>
      <c r="DZ22" s="266"/>
      <c r="EA22" s="266"/>
      <c r="EB22" s="266"/>
      <c r="EC22" s="266"/>
      <c r="ED22" s="266"/>
      <c r="EE22" s="266"/>
      <c r="EF22" s="266"/>
      <c r="EG22" s="266"/>
      <c r="EH22" s="266"/>
      <c r="EI22" s="266"/>
      <c r="EJ22" s="266"/>
      <c r="EK22" s="267"/>
    </row>
    <row r="23" spans="1:143" s="63" customFormat="1" ht="15" customHeight="1" x14ac:dyDescent="0.2">
      <c r="A23" s="280" t="s">
        <v>928</v>
      </c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63" t="s">
        <v>953</v>
      </c>
      <c r="BE23" s="264"/>
      <c r="BF23" s="264"/>
      <c r="BG23" s="264"/>
      <c r="BH23" s="264"/>
      <c r="BI23" s="264"/>
      <c r="BJ23" s="265"/>
      <c r="BK23" s="265"/>
      <c r="BL23" s="265"/>
      <c r="BM23" s="265"/>
      <c r="BN23" s="265"/>
      <c r="BO23" s="265"/>
      <c r="BP23" s="265"/>
      <c r="BQ23" s="265"/>
      <c r="BR23" s="265"/>
      <c r="BS23" s="265"/>
      <c r="BT23" s="265"/>
      <c r="BU23" s="265"/>
      <c r="BV23" s="265"/>
      <c r="BW23" s="265"/>
      <c r="BX23" s="265"/>
      <c r="BY23" s="265"/>
      <c r="BZ23" s="265"/>
      <c r="CA23" s="265"/>
      <c r="CB23" s="265"/>
      <c r="CC23" s="265"/>
      <c r="CD23" s="265"/>
      <c r="CE23" s="265"/>
      <c r="CF23" s="265"/>
      <c r="CG23" s="265"/>
      <c r="CH23" s="265"/>
      <c r="CI23" s="265"/>
      <c r="CJ23" s="265"/>
      <c r="CK23" s="265"/>
      <c r="CL23" s="265"/>
      <c r="CM23" s="265"/>
      <c r="CN23" s="265"/>
      <c r="CO23" s="265"/>
      <c r="CP23" s="265"/>
      <c r="CQ23" s="265"/>
      <c r="CR23" s="265"/>
      <c r="CS23" s="265"/>
      <c r="CT23" s="265"/>
      <c r="CU23" s="265"/>
      <c r="CV23" s="265"/>
      <c r="CW23" s="265"/>
      <c r="CX23" s="266" t="str">
        <f>IF(BJ23=0," ",(BJ23/CD23-100%))</f>
        <v xml:space="preserve"> </v>
      </c>
      <c r="CY23" s="266"/>
      <c r="CZ23" s="266"/>
      <c r="DA23" s="266"/>
      <c r="DB23" s="266"/>
      <c r="DC23" s="266"/>
      <c r="DD23" s="266"/>
      <c r="DE23" s="266"/>
      <c r="DF23" s="266"/>
      <c r="DG23" s="266"/>
      <c r="DH23" s="266"/>
      <c r="DI23" s="266"/>
      <c r="DJ23" s="266"/>
      <c r="DK23" s="266"/>
      <c r="DL23" s="266"/>
      <c r="DM23" s="266"/>
      <c r="DN23" s="266"/>
      <c r="DO23" s="266"/>
      <c r="DP23" s="266"/>
      <c r="DQ23" s="266"/>
      <c r="DR23" s="266" t="str">
        <f>IF(BJ23=0," ",BJ23/$BJ$69*100%)</f>
        <v xml:space="preserve"> </v>
      </c>
      <c r="DS23" s="266"/>
      <c r="DT23" s="266"/>
      <c r="DU23" s="266"/>
      <c r="DV23" s="266"/>
      <c r="DW23" s="266"/>
      <c r="DX23" s="266"/>
      <c r="DY23" s="266"/>
      <c r="DZ23" s="266"/>
      <c r="EA23" s="266"/>
      <c r="EB23" s="266"/>
      <c r="EC23" s="266"/>
      <c r="ED23" s="266"/>
      <c r="EE23" s="266"/>
      <c r="EF23" s="266"/>
      <c r="EG23" s="266"/>
      <c r="EH23" s="266"/>
      <c r="EI23" s="266"/>
      <c r="EJ23" s="266"/>
      <c r="EK23" s="267"/>
    </row>
    <row r="24" spans="1:143" s="63" customFormat="1" ht="15" customHeight="1" x14ac:dyDescent="0.2">
      <c r="A24" s="280" t="s">
        <v>929</v>
      </c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63" t="s">
        <v>954</v>
      </c>
      <c r="BE24" s="264"/>
      <c r="BF24" s="264"/>
      <c r="BG24" s="264"/>
      <c r="BH24" s="264"/>
      <c r="BI24" s="264"/>
      <c r="BJ24" s="265"/>
      <c r="BK24" s="265"/>
      <c r="BL24" s="265"/>
      <c r="BM24" s="265"/>
      <c r="BN24" s="265"/>
      <c r="BO24" s="265"/>
      <c r="BP24" s="265"/>
      <c r="BQ24" s="265"/>
      <c r="BR24" s="265"/>
      <c r="BS24" s="265"/>
      <c r="BT24" s="265"/>
      <c r="BU24" s="265"/>
      <c r="BV24" s="265"/>
      <c r="BW24" s="265"/>
      <c r="BX24" s="265"/>
      <c r="BY24" s="265"/>
      <c r="BZ24" s="265"/>
      <c r="CA24" s="265"/>
      <c r="CB24" s="265"/>
      <c r="CC24" s="265"/>
      <c r="CD24" s="265"/>
      <c r="CE24" s="265"/>
      <c r="CF24" s="265"/>
      <c r="CG24" s="265"/>
      <c r="CH24" s="265"/>
      <c r="CI24" s="265"/>
      <c r="CJ24" s="265"/>
      <c r="CK24" s="265"/>
      <c r="CL24" s="265"/>
      <c r="CM24" s="265"/>
      <c r="CN24" s="265"/>
      <c r="CO24" s="265"/>
      <c r="CP24" s="265"/>
      <c r="CQ24" s="265"/>
      <c r="CR24" s="265"/>
      <c r="CS24" s="265"/>
      <c r="CT24" s="265"/>
      <c r="CU24" s="265"/>
      <c r="CV24" s="265"/>
      <c r="CW24" s="265"/>
      <c r="CX24" s="266" t="str">
        <f>IF(BJ24=0," ",(BJ24/CD24-100%))</f>
        <v xml:space="preserve"> </v>
      </c>
      <c r="CY24" s="266"/>
      <c r="CZ24" s="266"/>
      <c r="DA24" s="266"/>
      <c r="DB24" s="266"/>
      <c r="DC24" s="266"/>
      <c r="DD24" s="266"/>
      <c r="DE24" s="266"/>
      <c r="DF24" s="266"/>
      <c r="DG24" s="266"/>
      <c r="DH24" s="266"/>
      <c r="DI24" s="266"/>
      <c r="DJ24" s="266"/>
      <c r="DK24" s="266"/>
      <c r="DL24" s="266"/>
      <c r="DM24" s="266"/>
      <c r="DN24" s="266"/>
      <c r="DO24" s="266"/>
      <c r="DP24" s="266"/>
      <c r="DQ24" s="266"/>
      <c r="DR24" s="266" t="str">
        <f>IF(BJ24=0," ",BJ24/$BJ$69*100%)</f>
        <v xml:space="preserve"> </v>
      </c>
      <c r="DS24" s="266"/>
      <c r="DT24" s="266"/>
      <c r="DU24" s="266"/>
      <c r="DV24" s="266"/>
      <c r="DW24" s="266"/>
      <c r="DX24" s="266"/>
      <c r="DY24" s="266"/>
      <c r="DZ24" s="266"/>
      <c r="EA24" s="266"/>
      <c r="EB24" s="266"/>
      <c r="EC24" s="266"/>
      <c r="ED24" s="266"/>
      <c r="EE24" s="266"/>
      <c r="EF24" s="266"/>
      <c r="EG24" s="266"/>
      <c r="EH24" s="266"/>
      <c r="EI24" s="266"/>
      <c r="EJ24" s="266"/>
      <c r="EK24" s="267"/>
    </row>
    <row r="25" spans="1:143" s="63" customFormat="1" ht="12.75" x14ac:dyDescent="0.2">
      <c r="A25" s="269" t="s">
        <v>133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3" t="s">
        <v>955</v>
      </c>
      <c r="BE25" s="264"/>
      <c r="BF25" s="264"/>
      <c r="BG25" s="264"/>
      <c r="BH25" s="264"/>
      <c r="BI25" s="264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  <c r="CC25" s="265"/>
      <c r="CD25" s="265"/>
      <c r="CE25" s="265"/>
      <c r="CF25" s="265"/>
      <c r="CG25" s="265"/>
      <c r="CH25" s="265"/>
      <c r="CI25" s="265"/>
      <c r="CJ25" s="265"/>
      <c r="CK25" s="265"/>
      <c r="CL25" s="265"/>
      <c r="CM25" s="265"/>
      <c r="CN25" s="265"/>
      <c r="CO25" s="265"/>
      <c r="CP25" s="265"/>
      <c r="CQ25" s="265"/>
      <c r="CR25" s="265"/>
      <c r="CS25" s="265"/>
      <c r="CT25" s="265"/>
      <c r="CU25" s="265"/>
      <c r="CV25" s="265"/>
      <c r="CW25" s="265"/>
      <c r="CX25" s="266" t="str">
        <f>IF(BJ25=0," ",(BJ25/CD25-100%))</f>
        <v xml:space="preserve"> </v>
      </c>
      <c r="CY25" s="266"/>
      <c r="CZ25" s="266"/>
      <c r="DA25" s="266"/>
      <c r="DB25" s="266"/>
      <c r="DC25" s="266"/>
      <c r="DD25" s="266"/>
      <c r="DE25" s="266"/>
      <c r="DF25" s="266"/>
      <c r="DG25" s="266"/>
      <c r="DH25" s="266"/>
      <c r="DI25" s="266"/>
      <c r="DJ25" s="266"/>
      <c r="DK25" s="266"/>
      <c r="DL25" s="266"/>
      <c r="DM25" s="266"/>
      <c r="DN25" s="266"/>
      <c r="DO25" s="266"/>
      <c r="DP25" s="266"/>
      <c r="DQ25" s="266"/>
      <c r="DR25" s="266" t="str">
        <f>IF(BJ25=0," ",BJ25/$BJ$69*100%)</f>
        <v xml:space="preserve"> </v>
      </c>
      <c r="DS25" s="266"/>
      <c r="DT25" s="266"/>
      <c r="DU25" s="266"/>
      <c r="DV25" s="266"/>
      <c r="DW25" s="266"/>
      <c r="DX25" s="266"/>
      <c r="DY25" s="266"/>
      <c r="DZ25" s="266"/>
      <c r="EA25" s="266"/>
      <c r="EB25" s="266"/>
      <c r="EC25" s="266"/>
      <c r="ED25" s="266"/>
      <c r="EE25" s="266"/>
      <c r="EF25" s="266"/>
      <c r="EG25" s="266"/>
      <c r="EH25" s="266"/>
      <c r="EI25" s="266"/>
      <c r="EJ25" s="266"/>
      <c r="EK25" s="267"/>
    </row>
    <row r="26" spans="1:143" s="63" customFormat="1" ht="12.75" x14ac:dyDescent="0.2">
      <c r="A26" s="259" t="s">
        <v>930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63"/>
      <c r="BE26" s="264"/>
      <c r="BF26" s="264"/>
      <c r="BG26" s="264"/>
      <c r="BH26" s="264"/>
      <c r="BI26" s="264"/>
      <c r="BJ26" s="265"/>
      <c r="BK26" s="265"/>
      <c r="BL26" s="265"/>
      <c r="BM26" s="265"/>
      <c r="BN26" s="265"/>
      <c r="BO26" s="265"/>
      <c r="BP26" s="265"/>
      <c r="BQ26" s="265"/>
      <c r="BR26" s="265"/>
      <c r="BS26" s="265"/>
      <c r="BT26" s="265"/>
      <c r="BU26" s="265"/>
      <c r="BV26" s="265"/>
      <c r="BW26" s="265"/>
      <c r="BX26" s="265"/>
      <c r="BY26" s="265"/>
      <c r="BZ26" s="265"/>
      <c r="CA26" s="265"/>
      <c r="CB26" s="265"/>
      <c r="CC26" s="265"/>
      <c r="CD26" s="265"/>
      <c r="CE26" s="265"/>
      <c r="CF26" s="265"/>
      <c r="CG26" s="265"/>
      <c r="CH26" s="265"/>
      <c r="CI26" s="265"/>
      <c r="CJ26" s="265"/>
      <c r="CK26" s="265"/>
      <c r="CL26" s="265"/>
      <c r="CM26" s="265"/>
      <c r="CN26" s="265"/>
      <c r="CO26" s="265"/>
      <c r="CP26" s="265"/>
      <c r="CQ26" s="265"/>
      <c r="CR26" s="265"/>
      <c r="CS26" s="265"/>
      <c r="CT26" s="265"/>
      <c r="CU26" s="265"/>
      <c r="CV26" s="265"/>
      <c r="CW26" s="265"/>
      <c r="CX26" s="266"/>
      <c r="CY26" s="266"/>
      <c r="CZ26" s="266"/>
      <c r="DA26" s="266"/>
      <c r="DB26" s="266"/>
      <c r="DC26" s="266"/>
      <c r="DD26" s="266"/>
      <c r="DE26" s="266"/>
      <c r="DF26" s="266"/>
      <c r="DG26" s="266"/>
      <c r="DH26" s="266"/>
      <c r="DI26" s="266"/>
      <c r="DJ26" s="266"/>
      <c r="DK26" s="266"/>
      <c r="DL26" s="266"/>
      <c r="DM26" s="266"/>
      <c r="DN26" s="266"/>
      <c r="DO26" s="266"/>
      <c r="DP26" s="266"/>
      <c r="DQ26" s="266"/>
      <c r="DR26" s="266"/>
      <c r="DS26" s="266"/>
      <c r="DT26" s="266"/>
      <c r="DU26" s="266"/>
      <c r="DV26" s="266"/>
      <c r="DW26" s="266"/>
      <c r="DX26" s="266"/>
      <c r="DY26" s="266"/>
      <c r="DZ26" s="266"/>
      <c r="EA26" s="266"/>
      <c r="EB26" s="266"/>
      <c r="EC26" s="266"/>
      <c r="ED26" s="266"/>
      <c r="EE26" s="266"/>
      <c r="EF26" s="266"/>
      <c r="EG26" s="266"/>
      <c r="EH26" s="266"/>
      <c r="EI26" s="266"/>
      <c r="EJ26" s="266"/>
      <c r="EK26" s="267"/>
    </row>
    <row r="27" spans="1:143" s="63" customFormat="1" ht="15" customHeight="1" x14ac:dyDescent="0.2">
      <c r="A27" s="274" t="s">
        <v>933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63" t="s">
        <v>956</v>
      </c>
      <c r="BE27" s="264"/>
      <c r="BF27" s="264"/>
      <c r="BG27" s="264"/>
      <c r="BH27" s="264"/>
      <c r="BI27" s="264"/>
      <c r="BJ27" s="265"/>
      <c r="BK27" s="265"/>
      <c r="BL27" s="265"/>
      <c r="BM27" s="265"/>
      <c r="BN27" s="265"/>
      <c r="BO27" s="265"/>
      <c r="BP27" s="265"/>
      <c r="BQ27" s="265"/>
      <c r="BR27" s="265"/>
      <c r="BS27" s="265"/>
      <c r="BT27" s="265"/>
      <c r="BU27" s="265"/>
      <c r="BV27" s="265"/>
      <c r="BW27" s="265"/>
      <c r="BX27" s="265"/>
      <c r="BY27" s="265"/>
      <c r="BZ27" s="265"/>
      <c r="CA27" s="265"/>
      <c r="CB27" s="265"/>
      <c r="CC27" s="265"/>
      <c r="CD27" s="265"/>
      <c r="CE27" s="265"/>
      <c r="CF27" s="265"/>
      <c r="CG27" s="265"/>
      <c r="CH27" s="265"/>
      <c r="CI27" s="265"/>
      <c r="CJ27" s="265"/>
      <c r="CK27" s="265"/>
      <c r="CL27" s="265"/>
      <c r="CM27" s="265"/>
      <c r="CN27" s="265"/>
      <c r="CO27" s="265"/>
      <c r="CP27" s="265"/>
      <c r="CQ27" s="265"/>
      <c r="CR27" s="265"/>
      <c r="CS27" s="265"/>
      <c r="CT27" s="265"/>
      <c r="CU27" s="265"/>
      <c r="CV27" s="265"/>
      <c r="CW27" s="265"/>
      <c r="CX27" s="266" t="str">
        <f>IF(BJ27=0," ",(BJ27/CD27-100%))</f>
        <v xml:space="preserve"> </v>
      </c>
      <c r="CY27" s="266"/>
      <c r="CZ27" s="266"/>
      <c r="DA27" s="266"/>
      <c r="DB27" s="266"/>
      <c r="DC27" s="266"/>
      <c r="DD27" s="266"/>
      <c r="DE27" s="266"/>
      <c r="DF27" s="266"/>
      <c r="DG27" s="266"/>
      <c r="DH27" s="266"/>
      <c r="DI27" s="266"/>
      <c r="DJ27" s="266"/>
      <c r="DK27" s="266"/>
      <c r="DL27" s="266"/>
      <c r="DM27" s="266"/>
      <c r="DN27" s="266"/>
      <c r="DO27" s="266"/>
      <c r="DP27" s="266"/>
      <c r="DQ27" s="266"/>
      <c r="DR27" s="266" t="str">
        <f>IF(BJ27=0," ",BJ27/$BJ$69*100%)</f>
        <v xml:space="preserve"> </v>
      </c>
      <c r="DS27" s="266"/>
      <c r="DT27" s="266"/>
      <c r="DU27" s="266"/>
      <c r="DV27" s="266"/>
      <c r="DW27" s="266"/>
      <c r="DX27" s="266"/>
      <c r="DY27" s="266"/>
      <c r="DZ27" s="266"/>
      <c r="EA27" s="266"/>
      <c r="EB27" s="266"/>
      <c r="EC27" s="266"/>
      <c r="ED27" s="266"/>
      <c r="EE27" s="266"/>
      <c r="EF27" s="266"/>
      <c r="EG27" s="266"/>
      <c r="EH27" s="266"/>
      <c r="EI27" s="266"/>
      <c r="EJ27" s="266"/>
      <c r="EK27" s="267"/>
    </row>
    <row r="28" spans="1:143" s="63" customFormat="1" ht="12.75" x14ac:dyDescent="0.2">
      <c r="A28" s="278" t="s">
        <v>931</v>
      </c>
      <c r="B28" s="278"/>
      <c r="C28" s="278"/>
      <c r="D28" s="278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78"/>
      <c r="Z28" s="278"/>
      <c r="AA28" s="278"/>
      <c r="AB28" s="278"/>
      <c r="AC28" s="278"/>
      <c r="AD28" s="278"/>
      <c r="AE28" s="278"/>
      <c r="AF28" s="278"/>
      <c r="AG28" s="278"/>
      <c r="AH28" s="278"/>
      <c r="AI28" s="278"/>
      <c r="AJ28" s="278"/>
      <c r="AK28" s="278"/>
      <c r="AL28" s="278"/>
      <c r="AM28" s="278"/>
      <c r="AN28" s="278"/>
      <c r="AO28" s="278"/>
      <c r="AP28" s="278"/>
      <c r="AQ28" s="278"/>
      <c r="AR28" s="278"/>
      <c r="AS28" s="278"/>
      <c r="AT28" s="278"/>
      <c r="AU28" s="278"/>
      <c r="AV28" s="278"/>
      <c r="AW28" s="278"/>
      <c r="AX28" s="278"/>
      <c r="AY28" s="278"/>
      <c r="AZ28" s="278"/>
      <c r="BA28" s="278"/>
      <c r="BB28" s="278"/>
      <c r="BC28" s="278"/>
      <c r="BD28" s="263" t="s">
        <v>957</v>
      </c>
      <c r="BE28" s="264"/>
      <c r="BF28" s="264"/>
      <c r="BG28" s="264"/>
      <c r="BH28" s="264"/>
      <c r="BI28" s="264"/>
      <c r="BJ28" s="265"/>
      <c r="BK28" s="265"/>
      <c r="BL28" s="265"/>
      <c r="BM28" s="265"/>
      <c r="BN28" s="265"/>
      <c r="BO28" s="265"/>
      <c r="BP28" s="265"/>
      <c r="BQ28" s="265"/>
      <c r="BR28" s="265"/>
      <c r="BS28" s="265"/>
      <c r="BT28" s="265"/>
      <c r="BU28" s="265"/>
      <c r="BV28" s="265"/>
      <c r="BW28" s="265"/>
      <c r="BX28" s="265"/>
      <c r="BY28" s="265"/>
      <c r="BZ28" s="265"/>
      <c r="CA28" s="265"/>
      <c r="CB28" s="265"/>
      <c r="CC28" s="265"/>
      <c r="CD28" s="265"/>
      <c r="CE28" s="265"/>
      <c r="CF28" s="265"/>
      <c r="CG28" s="265"/>
      <c r="CH28" s="265"/>
      <c r="CI28" s="265"/>
      <c r="CJ28" s="265"/>
      <c r="CK28" s="265"/>
      <c r="CL28" s="265"/>
      <c r="CM28" s="265"/>
      <c r="CN28" s="265"/>
      <c r="CO28" s="265"/>
      <c r="CP28" s="265"/>
      <c r="CQ28" s="265"/>
      <c r="CR28" s="265"/>
      <c r="CS28" s="265"/>
      <c r="CT28" s="265"/>
      <c r="CU28" s="265"/>
      <c r="CV28" s="265"/>
      <c r="CW28" s="265"/>
      <c r="CX28" s="266" t="str">
        <f>IF(BJ28=0," ",(BJ28/CD28-100%))</f>
        <v xml:space="preserve"> </v>
      </c>
      <c r="CY28" s="266"/>
      <c r="CZ28" s="266"/>
      <c r="DA28" s="266"/>
      <c r="DB28" s="266"/>
      <c r="DC28" s="266"/>
      <c r="DD28" s="266"/>
      <c r="DE28" s="266"/>
      <c r="DF28" s="266"/>
      <c r="DG28" s="266"/>
      <c r="DH28" s="266"/>
      <c r="DI28" s="266"/>
      <c r="DJ28" s="266"/>
      <c r="DK28" s="266"/>
      <c r="DL28" s="266"/>
      <c r="DM28" s="266"/>
      <c r="DN28" s="266"/>
      <c r="DO28" s="266"/>
      <c r="DP28" s="266"/>
      <c r="DQ28" s="266"/>
      <c r="DR28" s="266" t="str">
        <f>IF(BJ28=0," ",BJ28/$BJ$69*100%)</f>
        <v xml:space="preserve"> </v>
      </c>
      <c r="DS28" s="266"/>
      <c r="DT28" s="266"/>
      <c r="DU28" s="266"/>
      <c r="DV28" s="266"/>
      <c r="DW28" s="266"/>
      <c r="DX28" s="266"/>
      <c r="DY28" s="266"/>
      <c r="DZ28" s="266"/>
      <c r="EA28" s="266"/>
      <c r="EB28" s="266"/>
      <c r="EC28" s="266"/>
      <c r="ED28" s="266"/>
      <c r="EE28" s="266"/>
      <c r="EF28" s="266"/>
      <c r="EG28" s="266"/>
      <c r="EH28" s="266"/>
      <c r="EI28" s="266"/>
      <c r="EJ28" s="266"/>
      <c r="EK28" s="267"/>
    </row>
    <row r="29" spans="1:143" s="63" customFormat="1" ht="12.75" x14ac:dyDescent="0.2">
      <c r="A29" s="280" t="s">
        <v>932</v>
      </c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  <c r="T29" s="280"/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280"/>
      <c r="AN29" s="280"/>
      <c r="AO29" s="280"/>
      <c r="AP29" s="280"/>
      <c r="AQ29" s="280"/>
      <c r="AR29" s="280"/>
      <c r="AS29" s="280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63"/>
      <c r="BE29" s="264"/>
      <c r="BF29" s="264"/>
      <c r="BG29" s="264"/>
      <c r="BH29" s="264"/>
      <c r="BI29" s="264"/>
      <c r="BJ29" s="265"/>
      <c r="BK29" s="265"/>
      <c r="BL29" s="265"/>
      <c r="BM29" s="265"/>
      <c r="BN29" s="265"/>
      <c r="BO29" s="265"/>
      <c r="BP29" s="265"/>
      <c r="BQ29" s="265"/>
      <c r="BR29" s="265"/>
      <c r="BS29" s="265"/>
      <c r="BT29" s="265"/>
      <c r="BU29" s="265"/>
      <c r="BV29" s="265"/>
      <c r="BW29" s="265"/>
      <c r="BX29" s="265"/>
      <c r="BY29" s="265"/>
      <c r="BZ29" s="265"/>
      <c r="CA29" s="265"/>
      <c r="CB29" s="265"/>
      <c r="CC29" s="265"/>
      <c r="CD29" s="265"/>
      <c r="CE29" s="265"/>
      <c r="CF29" s="265"/>
      <c r="CG29" s="265"/>
      <c r="CH29" s="265"/>
      <c r="CI29" s="265"/>
      <c r="CJ29" s="265"/>
      <c r="CK29" s="265"/>
      <c r="CL29" s="265"/>
      <c r="CM29" s="265"/>
      <c r="CN29" s="265"/>
      <c r="CO29" s="265"/>
      <c r="CP29" s="265"/>
      <c r="CQ29" s="265"/>
      <c r="CR29" s="265"/>
      <c r="CS29" s="265"/>
      <c r="CT29" s="265"/>
      <c r="CU29" s="265"/>
      <c r="CV29" s="265"/>
      <c r="CW29" s="265"/>
      <c r="CX29" s="266"/>
      <c r="CY29" s="266"/>
      <c r="CZ29" s="266"/>
      <c r="DA29" s="266"/>
      <c r="DB29" s="266"/>
      <c r="DC29" s="266"/>
      <c r="DD29" s="266"/>
      <c r="DE29" s="266"/>
      <c r="DF29" s="266"/>
      <c r="DG29" s="266"/>
      <c r="DH29" s="266"/>
      <c r="DI29" s="266"/>
      <c r="DJ29" s="266"/>
      <c r="DK29" s="266"/>
      <c r="DL29" s="266"/>
      <c r="DM29" s="266"/>
      <c r="DN29" s="266"/>
      <c r="DO29" s="266"/>
      <c r="DP29" s="266"/>
      <c r="DQ29" s="266"/>
      <c r="DR29" s="266"/>
      <c r="DS29" s="266"/>
      <c r="DT29" s="266"/>
      <c r="DU29" s="266"/>
      <c r="DV29" s="266"/>
      <c r="DW29" s="266"/>
      <c r="DX29" s="266"/>
      <c r="DY29" s="266"/>
      <c r="DZ29" s="266"/>
      <c r="EA29" s="266"/>
      <c r="EB29" s="266"/>
      <c r="EC29" s="266"/>
      <c r="ED29" s="266"/>
      <c r="EE29" s="266"/>
      <c r="EF29" s="266"/>
      <c r="EG29" s="266"/>
      <c r="EH29" s="266"/>
      <c r="EI29" s="266"/>
      <c r="EJ29" s="266"/>
      <c r="EK29" s="267"/>
    </row>
    <row r="30" spans="1:143" s="63" customFormat="1" ht="12.75" x14ac:dyDescent="0.2">
      <c r="A30" s="269" t="s">
        <v>143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3" t="s">
        <v>958</v>
      </c>
      <c r="BE30" s="264"/>
      <c r="BF30" s="264"/>
      <c r="BG30" s="264"/>
      <c r="BH30" s="264"/>
      <c r="BI30" s="264"/>
      <c r="BJ30" s="265"/>
      <c r="BK30" s="265"/>
      <c r="BL30" s="265"/>
      <c r="BM30" s="265"/>
      <c r="BN30" s="265"/>
      <c r="BO30" s="265"/>
      <c r="BP30" s="265"/>
      <c r="BQ30" s="265"/>
      <c r="BR30" s="265"/>
      <c r="BS30" s="265"/>
      <c r="BT30" s="265"/>
      <c r="BU30" s="265"/>
      <c r="BV30" s="265"/>
      <c r="BW30" s="265"/>
      <c r="BX30" s="265"/>
      <c r="BY30" s="265"/>
      <c r="BZ30" s="265"/>
      <c r="CA30" s="265"/>
      <c r="CB30" s="265"/>
      <c r="CC30" s="265"/>
      <c r="CD30" s="265"/>
      <c r="CE30" s="265"/>
      <c r="CF30" s="265"/>
      <c r="CG30" s="265"/>
      <c r="CH30" s="265"/>
      <c r="CI30" s="265"/>
      <c r="CJ30" s="265"/>
      <c r="CK30" s="265"/>
      <c r="CL30" s="265"/>
      <c r="CM30" s="265"/>
      <c r="CN30" s="265"/>
      <c r="CO30" s="265"/>
      <c r="CP30" s="265"/>
      <c r="CQ30" s="265"/>
      <c r="CR30" s="265"/>
      <c r="CS30" s="265"/>
      <c r="CT30" s="265"/>
      <c r="CU30" s="265"/>
      <c r="CV30" s="265"/>
      <c r="CW30" s="265"/>
      <c r="CX30" s="281" t="str">
        <f>IF(BJ30=0," ",(BJ30/CD30-100%))</f>
        <v xml:space="preserve"> </v>
      </c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82"/>
      <c r="DR30" s="266" t="str">
        <f>IF(BJ30=0," ",BJ30/$BJ$69*100%)</f>
        <v xml:space="preserve"> </v>
      </c>
      <c r="DS30" s="266"/>
      <c r="DT30" s="266"/>
      <c r="DU30" s="266"/>
      <c r="DV30" s="266"/>
      <c r="DW30" s="266"/>
      <c r="DX30" s="266"/>
      <c r="DY30" s="266"/>
      <c r="DZ30" s="266"/>
      <c r="EA30" s="266"/>
      <c r="EB30" s="266"/>
      <c r="EC30" s="266"/>
      <c r="ED30" s="266"/>
      <c r="EE30" s="266"/>
      <c r="EF30" s="266"/>
      <c r="EG30" s="266"/>
      <c r="EH30" s="266"/>
      <c r="EI30" s="266"/>
      <c r="EJ30" s="266"/>
      <c r="EK30" s="267"/>
    </row>
    <row r="31" spans="1:143" s="63" customFormat="1" ht="12.75" x14ac:dyDescent="0.2">
      <c r="A31" s="279" t="s">
        <v>934</v>
      </c>
      <c r="B31" s="279"/>
      <c r="C31" s="279"/>
      <c r="D31" s="279"/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63"/>
      <c r="BE31" s="264"/>
      <c r="BF31" s="264"/>
      <c r="BG31" s="264"/>
      <c r="BH31" s="264"/>
      <c r="BI31" s="264"/>
      <c r="BJ31" s="265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5"/>
      <c r="BX31" s="265"/>
      <c r="BY31" s="265"/>
      <c r="BZ31" s="265"/>
      <c r="CA31" s="265"/>
      <c r="CB31" s="265"/>
      <c r="CC31" s="265"/>
      <c r="CD31" s="265"/>
      <c r="CE31" s="265"/>
      <c r="CF31" s="265"/>
      <c r="CG31" s="265"/>
      <c r="CH31" s="265"/>
      <c r="CI31" s="265"/>
      <c r="CJ31" s="265"/>
      <c r="CK31" s="265"/>
      <c r="CL31" s="265"/>
      <c r="CM31" s="265"/>
      <c r="CN31" s="265"/>
      <c r="CO31" s="265"/>
      <c r="CP31" s="265"/>
      <c r="CQ31" s="265"/>
      <c r="CR31" s="265"/>
      <c r="CS31" s="265"/>
      <c r="CT31" s="265"/>
      <c r="CU31" s="265"/>
      <c r="CV31" s="265"/>
      <c r="CW31" s="265"/>
      <c r="CX31" s="283"/>
      <c r="CY31" s="284"/>
      <c r="CZ31" s="284"/>
      <c r="DA31" s="284"/>
      <c r="DB31" s="284"/>
      <c r="DC31" s="284"/>
      <c r="DD31" s="284"/>
      <c r="DE31" s="284"/>
      <c r="DF31" s="284"/>
      <c r="DG31" s="284"/>
      <c r="DH31" s="284"/>
      <c r="DI31" s="284"/>
      <c r="DJ31" s="284"/>
      <c r="DK31" s="284"/>
      <c r="DL31" s="284"/>
      <c r="DM31" s="284"/>
      <c r="DN31" s="284"/>
      <c r="DO31" s="284"/>
      <c r="DP31" s="284"/>
      <c r="DQ31" s="285"/>
      <c r="DR31" s="266"/>
      <c r="DS31" s="266"/>
      <c r="DT31" s="266"/>
      <c r="DU31" s="266"/>
      <c r="DV31" s="266"/>
      <c r="DW31" s="266"/>
      <c r="DX31" s="266"/>
      <c r="DY31" s="266"/>
      <c r="DZ31" s="266"/>
      <c r="EA31" s="266"/>
      <c r="EB31" s="266"/>
      <c r="EC31" s="266"/>
      <c r="ED31" s="266"/>
      <c r="EE31" s="266"/>
      <c r="EF31" s="266"/>
      <c r="EG31" s="266"/>
      <c r="EH31" s="266"/>
      <c r="EI31" s="266"/>
      <c r="EJ31" s="266"/>
      <c r="EK31" s="267"/>
    </row>
    <row r="32" spans="1:143" s="63" customFormat="1" ht="12.75" x14ac:dyDescent="0.2">
      <c r="A32" s="279" t="s">
        <v>935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63"/>
      <c r="BE32" s="264"/>
      <c r="BF32" s="264"/>
      <c r="BG32" s="264"/>
      <c r="BH32" s="264"/>
      <c r="BI32" s="264"/>
      <c r="BJ32" s="265"/>
      <c r="BK32" s="265"/>
      <c r="BL32" s="265"/>
      <c r="BM32" s="265"/>
      <c r="BN32" s="265"/>
      <c r="BO32" s="265"/>
      <c r="BP32" s="265"/>
      <c r="BQ32" s="265"/>
      <c r="BR32" s="265"/>
      <c r="BS32" s="265"/>
      <c r="BT32" s="265"/>
      <c r="BU32" s="265"/>
      <c r="BV32" s="265"/>
      <c r="BW32" s="265"/>
      <c r="BX32" s="265"/>
      <c r="BY32" s="265"/>
      <c r="BZ32" s="265"/>
      <c r="CA32" s="265"/>
      <c r="CB32" s="265"/>
      <c r="CC32" s="265"/>
      <c r="CD32" s="265"/>
      <c r="CE32" s="265"/>
      <c r="CF32" s="265"/>
      <c r="CG32" s="265"/>
      <c r="CH32" s="265"/>
      <c r="CI32" s="265"/>
      <c r="CJ32" s="265"/>
      <c r="CK32" s="265"/>
      <c r="CL32" s="265"/>
      <c r="CM32" s="265"/>
      <c r="CN32" s="265"/>
      <c r="CO32" s="265"/>
      <c r="CP32" s="265"/>
      <c r="CQ32" s="265"/>
      <c r="CR32" s="265"/>
      <c r="CS32" s="265"/>
      <c r="CT32" s="265"/>
      <c r="CU32" s="265"/>
      <c r="CV32" s="265"/>
      <c r="CW32" s="265"/>
      <c r="CX32" s="283"/>
      <c r="CY32" s="284"/>
      <c r="CZ32" s="284"/>
      <c r="DA32" s="284"/>
      <c r="DB32" s="284"/>
      <c r="DC32" s="284"/>
      <c r="DD32" s="284"/>
      <c r="DE32" s="284"/>
      <c r="DF32" s="284"/>
      <c r="DG32" s="284"/>
      <c r="DH32" s="284"/>
      <c r="DI32" s="284"/>
      <c r="DJ32" s="284"/>
      <c r="DK32" s="284"/>
      <c r="DL32" s="284"/>
      <c r="DM32" s="284"/>
      <c r="DN32" s="284"/>
      <c r="DO32" s="284"/>
      <c r="DP32" s="284"/>
      <c r="DQ32" s="285"/>
      <c r="DR32" s="266"/>
      <c r="DS32" s="266"/>
      <c r="DT32" s="266"/>
      <c r="DU32" s="266"/>
      <c r="DV32" s="266"/>
      <c r="DW32" s="266"/>
      <c r="DX32" s="266"/>
      <c r="DY32" s="266"/>
      <c r="DZ32" s="266"/>
      <c r="EA32" s="266"/>
      <c r="EB32" s="266"/>
      <c r="EC32" s="266"/>
      <c r="ED32" s="266"/>
      <c r="EE32" s="266"/>
      <c r="EF32" s="266"/>
      <c r="EG32" s="266"/>
      <c r="EH32" s="266"/>
      <c r="EI32" s="266"/>
      <c r="EJ32" s="266"/>
      <c r="EK32" s="267"/>
    </row>
    <row r="33" spans="1:141" s="63" customFormat="1" ht="12.75" x14ac:dyDescent="0.2">
      <c r="A33" s="259" t="s">
        <v>936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/>
      <c r="AO33" s="259"/>
      <c r="AP33" s="259"/>
      <c r="AQ33" s="259"/>
      <c r="AR33" s="259"/>
      <c r="AS33" s="259"/>
      <c r="AT33" s="259"/>
      <c r="AU33" s="259"/>
      <c r="AV33" s="259"/>
      <c r="AW33" s="259"/>
      <c r="AX33" s="259"/>
      <c r="AY33" s="259"/>
      <c r="AZ33" s="259"/>
      <c r="BA33" s="259"/>
      <c r="BB33" s="259"/>
      <c r="BC33" s="259"/>
      <c r="BD33" s="263"/>
      <c r="BE33" s="264"/>
      <c r="BF33" s="264"/>
      <c r="BG33" s="264"/>
      <c r="BH33" s="264"/>
      <c r="BI33" s="264"/>
      <c r="BJ33" s="265"/>
      <c r="BK33" s="265"/>
      <c r="BL33" s="265"/>
      <c r="BM33" s="265"/>
      <c r="BN33" s="265"/>
      <c r="BO33" s="265"/>
      <c r="BP33" s="265"/>
      <c r="BQ33" s="265"/>
      <c r="BR33" s="265"/>
      <c r="BS33" s="265"/>
      <c r="BT33" s="265"/>
      <c r="BU33" s="265"/>
      <c r="BV33" s="265"/>
      <c r="BW33" s="265"/>
      <c r="BX33" s="265"/>
      <c r="BY33" s="265"/>
      <c r="BZ33" s="265"/>
      <c r="CA33" s="265"/>
      <c r="CB33" s="265"/>
      <c r="CC33" s="265"/>
      <c r="CD33" s="265"/>
      <c r="CE33" s="265"/>
      <c r="CF33" s="265"/>
      <c r="CG33" s="265"/>
      <c r="CH33" s="265"/>
      <c r="CI33" s="265"/>
      <c r="CJ33" s="265"/>
      <c r="CK33" s="265"/>
      <c r="CL33" s="265"/>
      <c r="CM33" s="265"/>
      <c r="CN33" s="265"/>
      <c r="CO33" s="265"/>
      <c r="CP33" s="265"/>
      <c r="CQ33" s="265"/>
      <c r="CR33" s="265"/>
      <c r="CS33" s="265"/>
      <c r="CT33" s="265"/>
      <c r="CU33" s="265"/>
      <c r="CV33" s="265"/>
      <c r="CW33" s="265"/>
      <c r="CX33" s="286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87"/>
      <c r="DR33" s="266"/>
      <c r="DS33" s="266"/>
      <c r="DT33" s="266"/>
      <c r="DU33" s="266"/>
      <c r="DV33" s="266"/>
      <c r="DW33" s="266"/>
      <c r="DX33" s="266"/>
      <c r="DY33" s="266"/>
      <c r="DZ33" s="266"/>
      <c r="EA33" s="266"/>
      <c r="EB33" s="266"/>
      <c r="EC33" s="266"/>
      <c r="ED33" s="266"/>
      <c r="EE33" s="266"/>
      <c r="EF33" s="266"/>
      <c r="EG33" s="266"/>
      <c r="EH33" s="266"/>
      <c r="EI33" s="266"/>
      <c r="EJ33" s="266"/>
      <c r="EK33" s="267"/>
    </row>
    <row r="34" spans="1:141" s="63" customFormat="1" ht="12.75" x14ac:dyDescent="0.2">
      <c r="A34" s="278" t="s">
        <v>937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278"/>
      <c r="AK34" s="278"/>
      <c r="AL34" s="278"/>
      <c r="AM34" s="278"/>
      <c r="AN34" s="278"/>
      <c r="AO34" s="278"/>
      <c r="AP34" s="278"/>
      <c r="AQ34" s="278"/>
      <c r="AR34" s="278"/>
      <c r="AS34" s="278"/>
      <c r="AT34" s="278"/>
      <c r="AU34" s="278"/>
      <c r="AV34" s="278"/>
      <c r="AW34" s="278"/>
      <c r="AX34" s="278"/>
      <c r="AY34" s="278"/>
      <c r="AZ34" s="278"/>
      <c r="BA34" s="278"/>
      <c r="BB34" s="278"/>
      <c r="BC34" s="278"/>
      <c r="BD34" s="263" t="s">
        <v>959</v>
      </c>
      <c r="BE34" s="264"/>
      <c r="BF34" s="264"/>
      <c r="BG34" s="264"/>
      <c r="BH34" s="264"/>
      <c r="BI34" s="264"/>
      <c r="BJ34" s="265">
        <v>2000000</v>
      </c>
      <c r="BK34" s="265"/>
      <c r="BL34" s="265"/>
      <c r="BM34" s="265"/>
      <c r="BN34" s="265"/>
      <c r="BO34" s="265"/>
      <c r="BP34" s="265"/>
      <c r="BQ34" s="265"/>
      <c r="BR34" s="265"/>
      <c r="BS34" s="265"/>
      <c r="BT34" s="265"/>
      <c r="BU34" s="265"/>
      <c r="BV34" s="265"/>
      <c r="BW34" s="265"/>
      <c r="BX34" s="265"/>
      <c r="BY34" s="265"/>
      <c r="BZ34" s="265"/>
      <c r="CA34" s="265"/>
      <c r="CB34" s="265"/>
      <c r="CC34" s="265"/>
      <c r="CD34" s="265">
        <v>2000000</v>
      </c>
      <c r="CE34" s="265"/>
      <c r="CF34" s="265"/>
      <c r="CG34" s="265"/>
      <c r="CH34" s="265"/>
      <c r="CI34" s="265"/>
      <c r="CJ34" s="265"/>
      <c r="CK34" s="265"/>
      <c r="CL34" s="265"/>
      <c r="CM34" s="265"/>
      <c r="CN34" s="265"/>
      <c r="CO34" s="265"/>
      <c r="CP34" s="265"/>
      <c r="CQ34" s="265"/>
      <c r="CR34" s="265"/>
      <c r="CS34" s="265"/>
      <c r="CT34" s="265"/>
      <c r="CU34" s="265"/>
      <c r="CV34" s="265"/>
      <c r="CW34" s="265"/>
      <c r="CX34" s="266">
        <f>IF(BJ34=0," ",(BJ34/CD34-100%))</f>
        <v>0</v>
      </c>
      <c r="CY34" s="266"/>
      <c r="CZ34" s="266"/>
      <c r="DA34" s="266"/>
      <c r="DB34" s="266"/>
      <c r="DC34" s="266"/>
      <c r="DD34" s="266"/>
      <c r="DE34" s="266"/>
      <c r="DF34" s="266"/>
      <c r="DG34" s="266"/>
      <c r="DH34" s="266"/>
      <c r="DI34" s="266"/>
      <c r="DJ34" s="266"/>
      <c r="DK34" s="266"/>
      <c r="DL34" s="266"/>
      <c r="DM34" s="266"/>
      <c r="DN34" s="266"/>
      <c r="DO34" s="266"/>
      <c r="DP34" s="266"/>
      <c r="DQ34" s="266"/>
      <c r="DR34" s="266">
        <f>IF(BJ34=0," ",BJ34/$BJ$69*100%)</f>
        <v>2.2545226550743345E-2</v>
      </c>
      <c r="DS34" s="266"/>
      <c r="DT34" s="266"/>
      <c r="DU34" s="266"/>
      <c r="DV34" s="266"/>
      <c r="DW34" s="266"/>
      <c r="DX34" s="266"/>
      <c r="DY34" s="266"/>
      <c r="DZ34" s="266"/>
      <c r="EA34" s="266"/>
      <c r="EB34" s="266"/>
      <c r="EC34" s="266"/>
      <c r="ED34" s="266"/>
      <c r="EE34" s="266"/>
      <c r="EF34" s="266"/>
      <c r="EG34" s="266"/>
      <c r="EH34" s="266"/>
      <c r="EI34" s="266"/>
      <c r="EJ34" s="266"/>
      <c r="EK34" s="267"/>
    </row>
    <row r="35" spans="1:141" s="63" customFormat="1" ht="12.75" x14ac:dyDescent="0.2">
      <c r="A35" s="280" t="s">
        <v>938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0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63"/>
      <c r="BE35" s="264"/>
      <c r="BF35" s="264"/>
      <c r="BG35" s="264"/>
      <c r="BH35" s="264"/>
      <c r="BI35" s="264"/>
      <c r="BJ35" s="265"/>
      <c r="BK35" s="265"/>
      <c r="BL35" s="265"/>
      <c r="BM35" s="265"/>
      <c r="BN35" s="265"/>
      <c r="BO35" s="265"/>
      <c r="BP35" s="265"/>
      <c r="BQ35" s="265"/>
      <c r="BR35" s="265"/>
      <c r="BS35" s="265"/>
      <c r="BT35" s="265"/>
      <c r="BU35" s="265"/>
      <c r="BV35" s="265"/>
      <c r="BW35" s="265"/>
      <c r="BX35" s="265"/>
      <c r="BY35" s="265"/>
      <c r="BZ35" s="265"/>
      <c r="CA35" s="265"/>
      <c r="CB35" s="265"/>
      <c r="CC35" s="265"/>
      <c r="CD35" s="265"/>
      <c r="CE35" s="265"/>
      <c r="CF35" s="265"/>
      <c r="CG35" s="265"/>
      <c r="CH35" s="265"/>
      <c r="CI35" s="265"/>
      <c r="CJ35" s="265"/>
      <c r="CK35" s="265"/>
      <c r="CL35" s="265"/>
      <c r="CM35" s="265"/>
      <c r="CN35" s="265"/>
      <c r="CO35" s="265"/>
      <c r="CP35" s="265"/>
      <c r="CQ35" s="265"/>
      <c r="CR35" s="265"/>
      <c r="CS35" s="265"/>
      <c r="CT35" s="265"/>
      <c r="CU35" s="265"/>
      <c r="CV35" s="265"/>
      <c r="CW35" s="265"/>
      <c r="CX35" s="266"/>
      <c r="CY35" s="266"/>
      <c r="CZ35" s="266"/>
      <c r="DA35" s="266"/>
      <c r="DB35" s="266"/>
      <c r="DC35" s="266"/>
      <c r="DD35" s="266"/>
      <c r="DE35" s="266"/>
      <c r="DF35" s="266"/>
      <c r="DG35" s="266"/>
      <c r="DH35" s="266"/>
      <c r="DI35" s="266"/>
      <c r="DJ35" s="266"/>
      <c r="DK35" s="266"/>
      <c r="DL35" s="266"/>
      <c r="DM35" s="266"/>
      <c r="DN35" s="266"/>
      <c r="DO35" s="266"/>
      <c r="DP35" s="266"/>
      <c r="DQ35" s="266"/>
      <c r="DR35" s="266"/>
      <c r="DS35" s="266"/>
      <c r="DT35" s="266"/>
      <c r="DU35" s="266"/>
      <c r="DV35" s="266"/>
      <c r="DW35" s="266"/>
      <c r="DX35" s="266"/>
      <c r="DY35" s="266"/>
      <c r="DZ35" s="266"/>
      <c r="EA35" s="266"/>
      <c r="EB35" s="266"/>
      <c r="EC35" s="266"/>
      <c r="ED35" s="266"/>
      <c r="EE35" s="266"/>
      <c r="EF35" s="266"/>
      <c r="EG35" s="266"/>
      <c r="EH35" s="266"/>
      <c r="EI35" s="266"/>
      <c r="EJ35" s="266"/>
      <c r="EK35" s="267"/>
    </row>
    <row r="36" spans="1:141" s="63" customFormat="1" ht="12.75" x14ac:dyDescent="0.2">
      <c r="A36" s="278" t="s">
        <v>939</v>
      </c>
      <c r="B36" s="278"/>
      <c r="C36" s="278"/>
      <c r="D36" s="278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8"/>
      <c r="AR36" s="278"/>
      <c r="AS36" s="278"/>
      <c r="AT36" s="278"/>
      <c r="AU36" s="278"/>
      <c r="AV36" s="278"/>
      <c r="AW36" s="278"/>
      <c r="AX36" s="278"/>
      <c r="AY36" s="278"/>
      <c r="AZ36" s="278"/>
      <c r="BA36" s="278"/>
      <c r="BB36" s="278"/>
      <c r="BC36" s="278"/>
      <c r="BD36" s="263" t="s">
        <v>960</v>
      </c>
      <c r="BE36" s="264"/>
      <c r="BF36" s="264"/>
      <c r="BG36" s="264"/>
      <c r="BH36" s="264"/>
      <c r="BI36" s="264"/>
      <c r="BJ36" s="265">
        <v>13607.33</v>
      </c>
      <c r="BK36" s="265"/>
      <c r="BL36" s="265"/>
      <c r="BM36" s="265"/>
      <c r="BN36" s="265"/>
      <c r="BO36" s="265"/>
      <c r="BP36" s="265"/>
      <c r="BQ36" s="265"/>
      <c r="BR36" s="265"/>
      <c r="BS36" s="265"/>
      <c r="BT36" s="265"/>
      <c r="BU36" s="265"/>
      <c r="BV36" s="265"/>
      <c r="BW36" s="265"/>
      <c r="BX36" s="265"/>
      <c r="BY36" s="265"/>
      <c r="BZ36" s="265"/>
      <c r="CA36" s="265"/>
      <c r="CB36" s="265"/>
      <c r="CC36" s="265"/>
      <c r="CD36" s="265">
        <v>8753.58</v>
      </c>
      <c r="CE36" s="265"/>
      <c r="CF36" s="265"/>
      <c r="CG36" s="265"/>
      <c r="CH36" s="265"/>
      <c r="CI36" s="265"/>
      <c r="CJ36" s="265"/>
      <c r="CK36" s="265"/>
      <c r="CL36" s="265"/>
      <c r="CM36" s="265"/>
      <c r="CN36" s="265"/>
      <c r="CO36" s="265"/>
      <c r="CP36" s="265"/>
      <c r="CQ36" s="265"/>
      <c r="CR36" s="265"/>
      <c r="CS36" s="265"/>
      <c r="CT36" s="265"/>
      <c r="CU36" s="265"/>
      <c r="CV36" s="265"/>
      <c r="CW36" s="265"/>
      <c r="CX36" s="266">
        <f>IF(BJ36=0," ",(BJ36/CD36-100%))</f>
        <v>0.55448742114654803</v>
      </c>
      <c r="CY36" s="266"/>
      <c r="CZ36" s="266"/>
      <c r="DA36" s="266"/>
      <c r="DB36" s="266"/>
      <c r="DC36" s="266"/>
      <c r="DD36" s="266"/>
      <c r="DE36" s="266"/>
      <c r="DF36" s="266"/>
      <c r="DG36" s="266"/>
      <c r="DH36" s="266"/>
      <c r="DI36" s="266"/>
      <c r="DJ36" s="266"/>
      <c r="DK36" s="266"/>
      <c r="DL36" s="266"/>
      <c r="DM36" s="266"/>
      <c r="DN36" s="266"/>
      <c r="DO36" s="266"/>
      <c r="DP36" s="266"/>
      <c r="DQ36" s="266"/>
      <c r="DR36" s="266">
        <f>IF(BJ36=0," ",BJ36/$BJ$69*100%)</f>
        <v>1.5339016880036322E-4</v>
      </c>
      <c r="DS36" s="266"/>
      <c r="DT36" s="266"/>
      <c r="DU36" s="266"/>
      <c r="DV36" s="266"/>
      <c r="DW36" s="266"/>
      <c r="DX36" s="266"/>
      <c r="DY36" s="266"/>
      <c r="DZ36" s="266"/>
      <c r="EA36" s="266"/>
      <c r="EB36" s="266"/>
      <c r="EC36" s="266"/>
      <c r="ED36" s="266"/>
      <c r="EE36" s="266"/>
      <c r="EF36" s="266"/>
      <c r="EG36" s="266"/>
      <c r="EH36" s="266"/>
      <c r="EI36" s="266"/>
      <c r="EJ36" s="266"/>
      <c r="EK36" s="267"/>
    </row>
    <row r="37" spans="1:141" s="63" customFormat="1" ht="12.75" x14ac:dyDescent="0.2">
      <c r="A37" s="280" t="s">
        <v>940</v>
      </c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J37" s="280"/>
      <c r="AK37" s="280"/>
      <c r="AL37" s="280"/>
      <c r="AM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63"/>
      <c r="BE37" s="264"/>
      <c r="BF37" s="264"/>
      <c r="BG37" s="264"/>
      <c r="BH37" s="264"/>
      <c r="BI37" s="264"/>
      <c r="BJ37" s="265"/>
      <c r="BK37" s="265"/>
      <c r="BL37" s="265"/>
      <c r="BM37" s="265"/>
      <c r="BN37" s="265"/>
      <c r="BO37" s="265"/>
      <c r="BP37" s="265"/>
      <c r="BQ37" s="265"/>
      <c r="BR37" s="265"/>
      <c r="BS37" s="265"/>
      <c r="BT37" s="265"/>
      <c r="BU37" s="265"/>
      <c r="BV37" s="265"/>
      <c r="BW37" s="265"/>
      <c r="BX37" s="265"/>
      <c r="BY37" s="265"/>
      <c r="BZ37" s="265"/>
      <c r="CA37" s="265"/>
      <c r="CB37" s="265"/>
      <c r="CC37" s="265"/>
      <c r="CD37" s="265"/>
      <c r="CE37" s="265"/>
      <c r="CF37" s="265"/>
      <c r="CG37" s="265"/>
      <c r="CH37" s="265"/>
      <c r="CI37" s="265"/>
      <c r="CJ37" s="265"/>
      <c r="CK37" s="265"/>
      <c r="CL37" s="265"/>
      <c r="CM37" s="265"/>
      <c r="CN37" s="265"/>
      <c r="CO37" s="265"/>
      <c r="CP37" s="265"/>
      <c r="CQ37" s="265"/>
      <c r="CR37" s="265"/>
      <c r="CS37" s="265"/>
      <c r="CT37" s="265"/>
      <c r="CU37" s="265"/>
      <c r="CV37" s="265"/>
      <c r="CW37" s="265"/>
      <c r="CX37" s="266"/>
      <c r="CY37" s="266"/>
      <c r="CZ37" s="266"/>
      <c r="DA37" s="266"/>
      <c r="DB37" s="266"/>
      <c r="DC37" s="266"/>
      <c r="DD37" s="266"/>
      <c r="DE37" s="266"/>
      <c r="DF37" s="266"/>
      <c r="DG37" s="266"/>
      <c r="DH37" s="266"/>
      <c r="DI37" s="266"/>
      <c r="DJ37" s="266"/>
      <c r="DK37" s="266"/>
      <c r="DL37" s="266"/>
      <c r="DM37" s="266"/>
      <c r="DN37" s="266"/>
      <c r="DO37" s="266"/>
      <c r="DP37" s="266"/>
      <c r="DQ37" s="266"/>
      <c r="DR37" s="266"/>
      <c r="DS37" s="266"/>
      <c r="DT37" s="266"/>
      <c r="DU37" s="266"/>
      <c r="DV37" s="266"/>
      <c r="DW37" s="266"/>
      <c r="DX37" s="266"/>
      <c r="DY37" s="266"/>
      <c r="DZ37" s="266"/>
      <c r="EA37" s="266"/>
      <c r="EB37" s="266"/>
      <c r="EC37" s="266"/>
      <c r="ED37" s="266"/>
      <c r="EE37" s="266"/>
      <c r="EF37" s="266"/>
      <c r="EG37" s="266"/>
      <c r="EH37" s="266"/>
      <c r="EI37" s="266"/>
      <c r="EJ37" s="266"/>
      <c r="EK37" s="267"/>
    </row>
    <row r="38" spans="1:141" s="63" customFormat="1" ht="12.75" x14ac:dyDescent="0.2">
      <c r="A38" s="269" t="s">
        <v>133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3" t="s">
        <v>961</v>
      </c>
      <c r="BE38" s="264"/>
      <c r="BF38" s="264"/>
      <c r="BG38" s="264"/>
      <c r="BH38" s="264"/>
      <c r="BI38" s="264"/>
      <c r="BJ38" s="265"/>
      <c r="BK38" s="265"/>
      <c r="BL38" s="265"/>
      <c r="BM38" s="265"/>
      <c r="BN38" s="265"/>
      <c r="BO38" s="265"/>
      <c r="BP38" s="265"/>
      <c r="BQ38" s="265"/>
      <c r="BR38" s="265"/>
      <c r="BS38" s="265"/>
      <c r="BT38" s="265"/>
      <c r="BU38" s="265"/>
      <c r="BV38" s="265"/>
      <c r="BW38" s="265"/>
      <c r="BX38" s="265"/>
      <c r="BY38" s="265"/>
      <c r="BZ38" s="265"/>
      <c r="CA38" s="265"/>
      <c r="CB38" s="265"/>
      <c r="CC38" s="265"/>
      <c r="CD38" s="265"/>
      <c r="CE38" s="265"/>
      <c r="CF38" s="265"/>
      <c r="CG38" s="265"/>
      <c r="CH38" s="265"/>
      <c r="CI38" s="265"/>
      <c r="CJ38" s="265"/>
      <c r="CK38" s="265"/>
      <c r="CL38" s="265"/>
      <c r="CM38" s="265"/>
      <c r="CN38" s="265"/>
      <c r="CO38" s="265"/>
      <c r="CP38" s="265"/>
      <c r="CQ38" s="265"/>
      <c r="CR38" s="265"/>
      <c r="CS38" s="265"/>
      <c r="CT38" s="265"/>
      <c r="CU38" s="265"/>
      <c r="CV38" s="265"/>
      <c r="CW38" s="265"/>
      <c r="CX38" s="266" t="str">
        <f>IF(BJ38=0," ",(BJ38/CD38-100%))</f>
        <v xml:space="preserve"> </v>
      </c>
      <c r="CY38" s="266"/>
      <c r="CZ38" s="266"/>
      <c r="DA38" s="266"/>
      <c r="DB38" s="266"/>
      <c r="DC38" s="266"/>
      <c r="DD38" s="266"/>
      <c r="DE38" s="266"/>
      <c r="DF38" s="266"/>
      <c r="DG38" s="266"/>
      <c r="DH38" s="266"/>
      <c r="DI38" s="266"/>
      <c r="DJ38" s="266"/>
      <c r="DK38" s="266"/>
      <c r="DL38" s="266"/>
      <c r="DM38" s="266"/>
      <c r="DN38" s="266"/>
      <c r="DO38" s="266"/>
      <c r="DP38" s="266"/>
      <c r="DQ38" s="266"/>
      <c r="DR38" s="266" t="str">
        <f>IF(BJ38 =0," ",BJ38/$BJ$69*100%)</f>
        <v xml:space="preserve"> </v>
      </c>
      <c r="DS38" s="266"/>
      <c r="DT38" s="266"/>
      <c r="DU38" s="266"/>
      <c r="DV38" s="266"/>
      <c r="DW38" s="266"/>
      <c r="DX38" s="266"/>
      <c r="DY38" s="266"/>
      <c r="DZ38" s="266"/>
      <c r="EA38" s="266"/>
      <c r="EB38" s="266"/>
      <c r="EC38" s="266"/>
      <c r="ED38" s="266"/>
      <c r="EE38" s="266"/>
      <c r="EF38" s="266"/>
      <c r="EG38" s="266"/>
      <c r="EH38" s="266"/>
      <c r="EI38" s="266"/>
      <c r="EJ38" s="266"/>
      <c r="EK38" s="267"/>
    </row>
    <row r="39" spans="1:141" s="63" customFormat="1" ht="12.75" x14ac:dyDescent="0.2">
      <c r="A39" s="279" t="s">
        <v>941</v>
      </c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  <c r="BD39" s="263"/>
      <c r="BE39" s="264"/>
      <c r="BF39" s="264"/>
      <c r="BG39" s="264"/>
      <c r="BH39" s="264"/>
      <c r="BI39" s="264"/>
      <c r="BJ39" s="265"/>
      <c r="BK39" s="265"/>
      <c r="BL39" s="265"/>
      <c r="BM39" s="265"/>
      <c r="BN39" s="265"/>
      <c r="BO39" s="265"/>
      <c r="BP39" s="265"/>
      <c r="BQ39" s="265"/>
      <c r="BR39" s="265"/>
      <c r="BS39" s="265"/>
      <c r="BT39" s="265"/>
      <c r="BU39" s="265"/>
      <c r="BV39" s="265"/>
      <c r="BW39" s="265"/>
      <c r="BX39" s="265"/>
      <c r="BY39" s="265"/>
      <c r="BZ39" s="265"/>
      <c r="CA39" s="265"/>
      <c r="CB39" s="265"/>
      <c r="CC39" s="265"/>
      <c r="CD39" s="265"/>
      <c r="CE39" s="265"/>
      <c r="CF39" s="265"/>
      <c r="CG39" s="265"/>
      <c r="CH39" s="265"/>
      <c r="CI39" s="265"/>
      <c r="CJ39" s="265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6"/>
      <c r="CY39" s="266"/>
      <c r="CZ39" s="266"/>
      <c r="DA39" s="266"/>
      <c r="DB39" s="266"/>
      <c r="DC39" s="266"/>
      <c r="DD39" s="266"/>
      <c r="DE39" s="266"/>
      <c r="DF39" s="266"/>
      <c r="DG39" s="266"/>
      <c r="DH39" s="266"/>
      <c r="DI39" s="266"/>
      <c r="DJ39" s="266"/>
      <c r="DK39" s="266"/>
      <c r="DL39" s="266"/>
      <c r="DM39" s="266"/>
      <c r="DN39" s="266"/>
      <c r="DO39" s="266"/>
      <c r="DP39" s="266"/>
      <c r="DQ39" s="266"/>
      <c r="DR39" s="266"/>
      <c r="DS39" s="266"/>
      <c r="DT39" s="266"/>
      <c r="DU39" s="266"/>
      <c r="DV39" s="266"/>
      <c r="DW39" s="266"/>
      <c r="DX39" s="266"/>
      <c r="DY39" s="266"/>
      <c r="DZ39" s="266"/>
      <c r="EA39" s="266"/>
      <c r="EB39" s="266"/>
      <c r="EC39" s="266"/>
      <c r="ED39" s="266"/>
      <c r="EE39" s="266"/>
      <c r="EF39" s="266"/>
      <c r="EG39" s="266"/>
      <c r="EH39" s="266"/>
      <c r="EI39" s="266"/>
      <c r="EJ39" s="266"/>
      <c r="EK39" s="267"/>
    </row>
    <row r="40" spans="1:141" s="63" customFormat="1" ht="12.75" x14ac:dyDescent="0.2">
      <c r="A40" s="259" t="s">
        <v>942</v>
      </c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63"/>
      <c r="BE40" s="264"/>
      <c r="BF40" s="264"/>
      <c r="BG40" s="264"/>
      <c r="BH40" s="264"/>
      <c r="BI40" s="264"/>
      <c r="BJ40" s="265"/>
      <c r="BK40" s="265"/>
      <c r="BL40" s="265"/>
      <c r="BM40" s="265"/>
      <c r="BN40" s="265"/>
      <c r="BO40" s="265"/>
      <c r="BP40" s="265"/>
      <c r="BQ40" s="265"/>
      <c r="BR40" s="265"/>
      <c r="BS40" s="265"/>
      <c r="BT40" s="265"/>
      <c r="BU40" s="265"/>
      <c r="BV40" s="265"/>
      <c r="BW40" s="265"/>
      <c r="BX40" s="265"/>
      <c r="BY40" s="265"/>
      <c r="BZ40" s="265"/>
      <c r="CA40" s="265"/>
      <c r="CB40" s="265"/>
      <c r="CC40" s="265"/>
      <c r="CD40" s="265"/>
      <c r="CE40" s="265"/>
      <c r="CF40" s="265"/>
      <c r="CG40" s="265"/>
      <c r="CH40" s="265"/>
      <c r="CI40" s="265"/>
      <c r="CJ40" s="26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6"/>
      <c r="CY40" s="266"/>
      <c r="CZ40" s="266"/>
      <c r="DA40" s="266"/>
      <c r="DB40" s="266"/>
      <c r="DC40" s="266"/>
      <c r="DD40" s="266"/>
      <c r="DE40" s="266"/>
      <c r="DF40" s="266"/>
      <c r="DG40" s="266"/>
      <c r="DH40" s="266"/>
      <c r="DI40" s="266"/>
      <c r="DJ40" s="266"/>
      <c r="DK40" s="266"/>
      <c r="DL40" s="266"/>
      <c r="DM40" s="266"/>
      <c r="DN40" s="266"/>
      <c r="DO40" s="266"/>
      <c r="DP40" s="266"/>
      <c r="DQ40" s="266"/>
      <c r="DR40" s="266"/>
      <c r="DS40" s="266"/>
      <c r="DT40" s="266"/>
      <c r="DU40" s="266"/>
      <c r="DV40" s="266"/>
      <c r="DW40" s="266"/>
      <c r="DX40" s="266"/>
      <c r="DY40" s="266"/>
      <c r="DZ40" s="266"/>
      <c r="EA40" s="266"/>
      <c r="EB40" s="266"/>
      <c r="EC40" s="266"/>
      <c r="ED40" s="266"/>
      <c r="EE40" s="266"/>
      <c r="EF40" s="266"/>
      <c r="EG40" s="266"/>
      <c r="EH40" s="266"/>
      <c r="EI40" s="266"/>
      <c r="EJ40" s="266"/>
      <c r="EK40" s="267"/>
    </row>
    <row r="41" spans="1:141" s="63" customFormat="1" ht="12.75" x14ac:dyDescent="0.2">
      <c r="A41" s="273" t="s">
        <v>943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63" t="s">
        <v>962</v>
      </c>
      <c r="BE41" s="264"/>
      <c r="BF41" s="264"/>
      <c r="BG41" s="264"/>
      <c r="BH41" s="264"/>
      <c r="BI41" s="264"/>
      <c r="BJ41" s="265"/>
      <c r="BK41" s="265"/>
      <c r="BL41" s="265"/>
      <c r="BM41" s="265"/>
      <c r="BN41" s="265"/>
      <c r="BO41" s="265"/>
      <c r="BP41" s="265"/>
      <c r="BQ41" s="265"/>
      <c r="BR41" s="265"/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6" t="str">
        <f>IF(BJ41=0," ",(BJ41/CD41-100%))</f>
        <v xml:space="preserve"> </v>
      </c>
      <c r="CY41" s="266"/>
      <c r="CZ41" s="266"/>
      <c r="DA41" s="266"/>
      <c r="DB41" s="266"/>
      <c r="DC41" s="266"/>
      <c r="DD41" s="266"/>
      <c r="DE41" s="266"/>
      <c r="DF41" s="266"/>
      <c r="DG41" s="266"/>
      <c r="DH41" s="266"/>
      <c r="DI41" s="266"/>
      <c r="DJ41" s="266"/>
      <c r="DK41" s="266"/>
      <c r="DL41" s="266"/>
      <c r="DM41" s="266"/>
      <c r="DN41" s="266"/>
      <c r="DO41" s="266"/>
      <c r="DP41" s="266"/>
      <c r="DQ41" s="266"/>
      <c r="DR41" s="266" t="str">
        <f>IF(BJ41 =0," ",BJ41/$BJ$69*100%)</f>
        <v xml:space="preserve"> </v>
      </c>
      <c r="DS41" s="266"/>
      <c r="DT41" s="266"/>
      <c r="DU41" s="266"/>
      <c r="DV41" s="266"/>
      <c r="DW41" s="266"/>
      <c r="DX41" s="266"/>
      <c r="DY41" s="266"/>
      <c r="DZ41" s="266"/>
      <c r="EA41" s="266"/>
      <c r="EB41" s="266"/>
      <c r="EC41" s="266"/>
      <c r="ED41" s="266"/>
      <c r="EE41" s="266"/>
      <c r="EF41" s="266"/>
      <c r="EG41" s="266"/>
      <c r="EH41" s="266"/>
      <c r="EI41" s="266"/>
      <c r="EJ41" s="266"/>
      <c r="EK41" s="267"/>
    </row>
    <row r="42" spans="1:141" s="63" customFormat="1" ht="12.75" x14ac:dyDescent="0.2">
      <c r="A42" s="273" t="s">
        <v>944</v>
      </c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63"/>
      <c r="BE42" s="264"/>
      <c r="BF42" s="264"/>
      <c r="BG42" s="264"/>
      <c r="BH42" s="264"/>
      <c r="BI42" s="264"/>
      <c r="BJ42" s="265"/>
      <c r="BK42" s="265"/>
      <c r="BL42" s="265"/>
      <c r="BM42" s="265"/>
      <c r="BN42" s="265"/>
      <c r="BO42" s="265"/>
      <c r="BP42" s="265"/>
      <c r="BQ42" s="26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5"/>
      <c r="CD42" s="265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5"/>
      <c r="CX42" s="266"/>
      <c r="CY42" s="266"/>
      <c r="CZ42" s="266"/>
      <c r="DA42" s="266"/>
      <c r="DB42" s="266"/>
      <c r="DC42" s="266"/>
      <c r="DD42" s="266"/>
      <c r="DE42" s="266"/>
      <c r="DF42" s="266"/>
      <c r="DG42" s="266"/>
      <c r="DH42" s="266"/>
      <c r="DI42" s="266"/>
      <c r="DJ42" s="266"/>
      <c r="DK42" s="266"/>
      <c r="DL42" s="266"/>
      <c r="DM42" s="266"/>
      <c r="DN42" s="266"/>
      <c r="DO42" s="266"/>
      <c r="DP42" s="266"/>
      <c r="DQ42" s="266"/>
      <c r="DR42" s="266"/>
      <c r="DS42" s="266"/>
      <c r="DT42" s="266"/>
      <c r="DU42" s="266"/>
      <c r="DV42" s="266"/>
      <c r="DW42" s="266"/>
      <c r="DX42" s="266"/>
      <c r="DY42" s="266"/>
      <c r="DZ42" s="266"/>
      <c r="EA42" s="266"/>
      <c r="EB42" s="266"/>
      <c r="EC42" s="266"/>
      <c r="ED42" s="266"/>
      <c r="EE42" s="266"/>
      <c r="EF42" s="266"/>
      <c r="EG42" s="266"/>
      <c r="EH42" s="266"/>
      <c r="EI42" s="266"/>
      <c r="EJ42" s="266"/>
      <c r="EK42" s="267"/>
    </row>
    <row r="43" spans="1:141" s="63" customFormat="1" ht="12.75" x14ac:dyDescent="0.2">
      <c r="A43" s="259" t="s">
        <v>945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  <c r="AE43" s="259"/>
      <c r="AF43" s="259"/>
      <c r="AG43" s="259"/>
      <c r="AH43" s="259"/>
      <c r="AI43" s="259"/>
      <c r="AJ43" s="259"/>
      <c r="AK43" s="259"/>
      <c r="AL43" s="259"/>
      <c r="AM43" s="259"/>
      <c r="AN43" s="259"/>
      <c r="AO43" s="259"/>
      <c r="AP43" s="259"/>
      <c r="AQ43" s="259"/>
      <c r="AR43" s="259"/>
      <c r="AS43" s="259"/>
      <c r="AT43" s="259"/>
      <c r="AU43" s="259"/>
      <c r="AV43" s="259"/>
      <c r="AW43" s="259"/>
      <c r="AX43" s="259"/>
      <c r="AY43" s="259"/>
      <c r="AZ43" s="259"/>
      <c r="BA43" s="259"/>
      <c r="BB43" s="259"/>
      <c r="BC43" s="259"/>
      <c r="BD43" s="263"/>
      <c r="BE43" s="264"/>
      <c r="BF43" s="264"/>
      <c r="BG43" s="264"/>
      <c r="BH43" s="264"/>
      <c r="BI43" s="264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6"/>
      <c r="CY43" s="266"/>
      <c r="CZ43" s="266"/>
      <c r="DA43" s="266"/>
      <c r="DB43" s="266"/>
      <c r="DC43" s="266"/>
      <c r="DD43" s="266"/>
      <c r="DE43" s="266"/>
      <c r="DF43" s="266"/>
      <c r="DG43" s="266"/>
      <c r="DH43" s="266"/>
      <c r="DI43" s="266"/>
      <c r="DJ43" s="266"/>
      <c r="DK43" s="266"/>
      <c r="DL43" s="266"/>
      <c r="DM43" s="266"/>
      <c r="DN43" s="266"/>
      <c r="DO43" s="266"/>
      <c r="DP43" s="266"/>
      <c r="DQ43" s="266"/>
      <c r="DR43" s="266"/>
      <c r="DS43" s="266"/>
      <c r="DT43" s="266"/>
      <c r="DU43" s="266"/>
      <c r="DV43" s="266"/>
      <c r="DW43" s="266"/>
      <c r="DX43" s="266"/>
      <c r="DY43" s="266"/>
      <c r="DZ43" s="266"/>
      <c r="EA43" s="266"/>
      <c r="EB43" s="266"/>
      <c r="EC43" s="266"/>
      <c r="ED43" s="266"/>
      <c r="EE43" s="266"/>
      <c r="EF43" s="266"/>
      <c r="EG43" s="266"/>
      <c r="EH43" s="266"/>
      <c r="EI43" s="266"/>
      <c r="EJ43" s="266"/>
      <c r="EK43" s="267"/>
    </row>
    <row r="44" spans="1:141" s="63" customFormat="1" ht="12.75" x14ac:dyDescent="0.2">
      <c r="A44" s="269" t="s">
        <v>946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  <c r="AZ44" s="269"/>
      <c r="BA44" s="269"/>
      <c r="BB44" s="269"/>
      <c r="BC44" s="269"/>
      <c r="BD44" s="263" t="s">
        <v>963</v>
      </c>
      <c r="BE44" s="264"/>
      <c r="BF44" s="264"/>
      <c r="BG44" s="264"/>
      <c r="BH44" s="264"/>
      <c r="BI44" s="264"/>
      <c r="BJ44" s="265"/>
      <c r="BK44" s="265"/>
      <c r="BL44" s="265"/>
      <c r="BM44" s="265"/>
      <c r="BN44" s="265"/>
      <c r="BO44" s="265"/>
      <c r="BP44" s="265"/>
      <c r="BQ44" s="265"/>
      <c r="BR44" s="265"/>
      <c r="BS44" s="265"/>
      <c r="BT44" s="265"/>
      <c r="BU44" s="265"/>
      <c r="BV44" s="265"/>
      <c r="BW44" s="265"/>
      <c r="BX44" s="265"/>
      <c r="BY44" s="265"/>
      <c r="BZ44" s="265"/>
      <c r="CA44" s="265"/>
      <c r="CB44" s="265"/>
      <c r="CC44" s="265"/>
      <c r="CD44" s="265"/>
      <c r="CE44" s="265"/>
      <c r="CF44" s="265"/>
      <c r="CG44" s="265"/>
      <c r="CH44" s="265"/>
      <c r="CI44" s="265"/>
      <c r="CJ44" s="265"/>
      <c r="CK44" s="265"/>
      <c r="CL44" s="265"/>
      <c r="CM44" s="265"/>
      <c r="CN44" s="265"/>
      <c r="CO44" s="265"/>
      <c r="CP44" s="265"/>
      <c r="CQ44" s="265"/>
      <c r="CR44" s="265"/>
      <c r="CS44" s="265"/>
      <c r="CT44" s="265"/>
      <c r="CU44" s="265"/>
      <c r="CV44" s="265"/>
      <c r="CW44" s="265"/>
      <c r="CX44" s="266" t="str">
        <f>IF(BJ44=0," ",(BJ44/CD44-100%))</f>
        <v xml:space="preserve"> </v>
      </c>
      <c r="CY44" s="266"/>
      <c r="CZ44" s="266"/>
      <c r="DA44" s="266"/>
      <c r="DB44" s="266"/>
      <c r="DC44" s="266"/>
      <c r="DD44" s="266"/>
      <c r="DE44" s="266"/>
      <c r="DF44" s="266"/>
      <c r="DG44" s="266"/>
      <c r="DH44" s="266"/>
      <c r="DI44" s="266"/>
      <c r="DJ44" s="266"/>
      <c r="DK44" s="266"/>
      <c r="DL44" s="266"/>
      <c r="DM44" s="266"/>
      <c r="DN44" s="266"/>
      <c r="DO44" s="266"/>
      <c r="DP44" s="266"/>
      <c r="DQ44" s="266"/>
      <c r="DR44" s="266" t="str">
        <f>IF(BJ44=0," ",BJ44/$BJ$69*100%)</f>
        <v xml:space="preserve"> </v>
      </c>
      <c r="DS44" s="266"/>
      <c r="DT44" s="266"/>
      <c r="DU44" s="266"/>
      <c r="DV44" s="266"/>
      <c r="DW44" s="266"/>
      <c r="DX44" s="266"/>
      <c r="DY44" s="266"/>
      <c r="DZ44" s="266"/>
      <c r="EA44" s="266"/>
      <c r="EB44" s="266"/>
      <c r="EC44" s="266"/>
      <c r="ED44" s="266"/>
      <c r="EE44" s="266"/>
      <c r="EF44" s="266"/>
      <c r="EG44" s="266"/>
      <c r="EH44" s="266"/>
      <c r="EI44" s="266"/>
      <c r="EJ44" s="266"/>
      <c r="EK44" s="267"/>
    </row>
    <row r="45" spans="1:141" s="63" customFormat="1" ht="12.75" x14ac:dyDescent="0.2">
      <c r="A45" s="259" t="s">
        <v>947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  <c r="AE45" s="259"/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  <c r="AZ45" s="259"/>
      <c r="BA45" s="259"/>
      <c r="BB45" s="259"/>
      <c r="BC45" s="259"/>
      <c r="BD45" s="263"/>
      <c r="BE45" s="264"/>
      <c r="BF45" s="264"/>
      <c r="BG45" s="264"/>
      <c r="BH45" s="264"/>
      <c r="BI45" s="264"/>
      <c r="BJ45" s="265"/>
      <c r="BK45" s="265"/>
      <c r="BL45" s="265"/>
      <c r="BM45" s="265"/>
      <c r="BN45" s="265"/>
      <c r="BO45" s="265"/>
      <c r="BP45" s="265"/>
      <c r="BQ45" s="265"/>
      <c r="BR45" s="265"/>
      <c r="BS45" s="265"/>
      <c r="BT45" s="265"/>
      <c r="BU45" s="265"/>
      <c r="BV45" s="265"/>
      <c r="BW45" s="265"/>
      <c r="BX45" s="265"/>
      <c r="BY45" s="265"/>
      <c r="BZ45" s="265"/>
      <c r="CA45" s="265"/>
      <c r="CB45" s="265"/>
      <c r="CC45" s="265"/>
      <c r="CD45" s="265"/>
      <c r="CE45" s="265"/>
      <c r="CF45" s="265"/>
      <c r="CG45" s="265"/>
      <c r="CH45" s="265"/>
      <c r="CI45" s="265"/>
      <c r="CJ45" s="265"/>
      <c r="CK45" s="265"/>
      <c r="CL45" s="265"/>
      <c r="CM45" s="265"/>
      <c r="CN45" s="265"/>
      <c r="CO45" s="265"/>
      <c r="CP45" s="265"/>
      <c r="CQ45" s="265"/>
      <c r="CR45" s="265"/>
      <c r="CS45" s="265"/>
      <c r="CT45" s="265"/>
      <c r="CU45" s="265"/>
      <c r="CV45" s="265"/>
      <c r="CW45" s="265"/>
      <c r="CX45" s="266"/>
      <c r="CY45" s="266"/>
      <c r="CZ45" s="266"/>
      <c r="DA45" s="266"/>
      <c r="DB45" s="266"/>
      <c r="DC45" s="266"/>
      <c r="DD45" s="266"/>
      <c r="DE45" s="266"/>
      <c r="DF45" s="266"/>
      <c r="DG45" s="266"/>
      <c r="DH45" s="266"/>
      <c r="DI45" s="266"/>
      <c r="DJ45" s="266"/>
      <c r="DK45" s="266"/>
      <c r="DL45" s="266"/>
      <c r="DM45" s="266"/>
      <c r="DN45" s="266"/>
      <c r="DO45" s="266"/>
      <c r="DP45" s="266"/>
      <c r="DQ45" s="266"/>
      <c r="DR45" s="266"/>
      <c r="DS45" s="266"/>
      <c r="DT45" s="266"/>
      <c r="DU45" s="266"/>
      <c r="DV45" s="266"/>
      <c r="DW45" s="266"/>
      <c r="DX45" s="266"/>
      <c r="DY45" s="266"/>
      <c r="DZ45" s="266"/>
      <c r="EA45" s="266"/>
      <c r="EB45" s="266"/>
      <c r="EC45" s="266"/>
      <c r="ED45" s="266"/>
      <c r="EE45" s="266"/>
      <c r="EF45" s="266"/>
      <c r="EG45" s="266"/>
      <c r="EH45" s="266"/>
      <c r="EI45" s="266"/>
      <c r="EJ45" s="266"/>
      <c r="EK45" s="267"/>
    </row>
    <row r="46" spans="1:141" s="63" customFormat="1" ht="15" customHeight="1" x14ac:dyDescent="0.2">
      <c r="A46" s="274" t="s">
        <v>948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63" t="s">
        <v>964</v>
      </c>
      <c r="BE46" s="264"/>
      <c r="BF46" s="264"/>
      <c r="BG46" s="264"/>
      <c r="BH46" s="264"/>
      <c r="BI46" s="264"/>
      <c r="BJ46" s="265"/>
      <c r="BK46" s="265"/>
      <c r="BL46" s="265"/>
      <c r="BM46" s="265"/>
      <c r="BN46" s="265"/>
      <c r="BO46" s="265"/>
      <c r="BP46" s="265"/>
      <c r="BQ46" s="265"/>
      <c r="BR46" s="265"/>
      <c r="BS46" s="265"/>
      <c r="BT46" s="265"/>
      <c r="BU46" s="265"/>
      <c r="BV46" s="265"/>
      <c r="BW46" s="265"/>
      <c r="BX46" s="265"/>
      <c r="BY46" s="265"/>
      <c r="BZ46" s="265"/>
      <c r="CA46" s="265"/>
      <c r="CB46" s="265"/>
      <c r="CC46" s="265"/>
      <c r="CD46" s="265"/>
      <c r="CE46" s="265"/>
      <c r="CF46" s="265"/>
      <c r="CG46" s="265"/>
      <c r="CH46" s="265"/>
      <c r="CI46" s="265"/>
      <c r="CJ46" s="265"/>
      <c r="CK46" s="265"/>
      <c r="CL46" s="265"/>
      <c r="CM46" s="265"/>
      <c r="CN46" s="265"/>
      <c r="CO46" s="265"/>
      <c r="CP46" s="265"/>
      <c r="CQ46" s="265"/>
      <c r="CR46" s="265"/>
      <c r="CS46" s="265"/>
      <c r="CT46" s="265"/>
      <c r="CU46" s="265"/>
      <c r="CV46" s="265"/>
      <c r="CW46" s="265"/>
      <c r="CX46" s="266" t="str">
        <f>IF(BJ46=0," ",(BJ46/CD46-100%))</f>
        <v xml:space="preserve"> </v>
      </c>
      <c r="CY46" s="266"/>
      <c r="CZ46" s="266"/>
      <c r="DA46" s="266"/>
      <c r="DB46" s="266"/>
      <c r="DC46" s="266"/>
      <c r="DD46" s="266"/>
      <c r="DE46" s="266"/>
      <c r="DF46" s="266"/>
      <c r="DG46" s="266"/>
      <c r="DH46" s="266"/>
      <c r="DI46" s="266"/>
      <c r="DJ46" s="266"/>
      <c r="DK46" s="266"/>
      <c r="DL46" s="266"/>
      <c r="DM46" s="266"/>
      <c r="DN46" s="266"/>
      <c r="DO46" s="266"/>
      <c r="DP46" s="266"/>
      <c r="DQ46" s="266"/>
      <c r="DR46" s="266" t="str">
        <f>IF(BJ46=0," ",BJ46/$BJ$69*100%)</f>
        <v xml:space="preserve"> </v>
      </c>
      <c r="DS46" s="266"/>
      <c r="DT46" s="266"/>
      <c r="DU46" s="266"/>
      <c r="DV46" s="266"/>
      <c r="DW46" s="266"/>
      <c r="DX46" s="266"/>
      <c r="DY46" s="266"/>
      <c r="DZ46" s="266"/>
      <c r="EA46" s="266"/>
      <c r="EB46" s="266"/>
      <c r="EC46" s="266"/>
      <c r="ED46" s="266"/>
      <c r="EE46" s="266"/>
      <c r="EF46" s="266"/>
      <c r="EG46" s="266"/>
      <c r="EH46" s="266"/>
      <c r="EI46" s="266"/>
      <c r="EJ46" s="266"/>
      <c r="EK46" s="267"/>
    </row>
    <row r="47" spans="1:141" s="63" customFormat="1" ht="12.75" x14ac:dyDescent="0.2">
      <c r="A47" s="269" t="s">
        <v>949</v>
      </c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3" t="s">
        <v>965</v>
      </c>
      <c r="BE47" s="264"/>
      <c r="BF47" s="264"/>
      <c r="BG47" s="264"/>
      <c r="BH47" s="264"/>
      <c r="BI47" s="264"/>
      <c r="BJ47" s="265"/>
      <c r="BK47" s="265"/>
      <c r="BL47" s="265"/>
      <c r="BM47" s="265"/>
      <c r="BN47" s="265"/>
      <c r="BO47" s="265"/>
      <c r="BP47" s="265"/>
      <c r="BQ47" s="265"/>
      <c r="BR47" s="265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65"/>
      <c r="CF47" s="265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65"/>
      <c r="CT47" s="265"/>
      <c r="CU47" s="265"/>
      <c r="CV47" s="265"/>
      <c r="CW47" s="265"/>
      <c r="CX47" s="266" t="str">
        <f t="shared" ref="CX47" si="0">IF(BJ47=0," ",(BJ47/CD47-100%))</f>
        <v xml:space="preserve"> </v>
      </c>
      <c r="CY47" s="266"/>
      <c r="CZ47" s="266"/>
      <c r="DA47" s="266"/>
      <c r="DB47" s="266"/>
      <c r="DC47" s="266"/>
      <c r="DD47" s="266"/>
      <c r="DE47" s="266"/>
      <c r="DF47" s="266"/>
      <c r="DG47" s="266"/>
      <c r="DH47" s="266"/>
      <c r="DI47" s="266"/>
      <c r="DJ47" s="266"/>
      <c r="DK47" s="266"/>
      <c r="DL47" s="266"/>
      <c r="DM47" s="266"/>
      <c r="DN47" s="266"/>
      <c r="DO47" s="266"/>
      <c r="DP47" s="266"/>
      <c r="DQ47" s="266"/>
      <c r="DR47" s="266" t="str">
        <f>IF(BJ47=0," ",BJ47/$BJ$69*100%)</f>
        <v xml:space="preserve"> </v>
      </c>
      <c r="DS47" s="266"/>
      <c r="DT47" s="266"/>
      <c r="DU47" s="266"/>
      <c r="DV47" s="266"/>
      <c r="DW47" s="266"/>
      <c r="DX47" s="266"/>
      <c r="DY47" s="266"/>
      <c r="DZ47" s="266"/>
      <c r="EA47" s="266"/>
      <c r="EB47" s="266"/>
      <c r="EC47" s="266"/>
      <c r="ED47" s="266"/>
      <c r="EE47" s="266"/>
      <c r="EF47" s="266"/>
      <c r="EG47" s="266"/>
      <c r="EH47" s="266"/>
      <c r="EI47" s="266"/>
      <c r="EJ47" s="266"/>
      <c r="EK47" s="267"/>
    </row>
    <row r="48" spans="1:141" s="63" customFormat="1" ht="12.75" x14ac:dyDescent="0.2">
      <c r="A48" s="259" t="s">
        <v>950</v>
      </c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63"/>
      <c r="BE48" s="264"/>
      <c r="BF48" s="264"/>
      <c r="BG48" s="264"/>
      <c r="BH48" s="264"/>
      <c r="BI48" s="264"/>
      <c r="BJ48" s="265"/>
      <c r="BK48" s="265"/>
      <c r="BL48" s="265"/>
      <c r="BM48" s="265"/>
      <c r="BN48" s="265"/>
      <c r="BO48" s="265"/>
      <c r="BP48" s="265"/>
      <c r="BQ48" s="265"/>
      <c r="BR48" s="265"/>
      <c r="BS48" s="265"/>
      <c r="BT48" s="265"/>
      <c r="BU48" s="265"/>
      <c r="BV48" s="265"/>
      <c r="BW48" s="265"/>
      <c r="BX48" s="265"/>
      <c r="BY48" s="265"/>
      <c r="BZ48" s="265"/>
      <c r="CA48" s="265"/>
      <c r="CB48" s="265"/>
      <c r="CC48" s="265"/>
      <c r="CD48" s="265"/>
      <c r="CE48" s="265"/>
      <c r="CF48" s="265"/>
      <c r="CG48" s="265"/>
      <c r="CH48" s="265"/>
      <c r="CI48" s="265"/>
      <c r="CJ48" s="265"/>
      <c r="CK48" s="265"/>
      <c r="CL48" s="265"/>
      <c r="CM48" s="265"/>
      <c r="CN48" s="265"/>
      <c r="CO48" s="265"/>
      <c r="CP48" s="265"/>
      <c r="CQ48" s="265"/>
      <c r="CR48" s="265"/>
      <c r="CS48" s="265"/>
      <c r="CT48" s="265"/>
      <c r="CU48" s="265"/>
      <c r="CV48" s="265"/>
      <c r="CW48" s="265"/>
      <c r="CX48" s="266"/>
      <c r="CY48" s="266"/>
      <c r="CZ48" s="266"/>
      <c r="DA48" s="266"/>
      <c r="DB48" s="266"/>
      <c r="DC48" s="266"/>
      <c r="DD48" s="266"/>
      <c r="DE48" s="266"/>
      <c r="DF48" s="266"/>
      <c r="DG48" s="266"/>
      <c r="DH48" s="266"/>
      <c r="DI48" s="266"/>
      <c r="DJ48" s="266"/>
      <c r="DK48" s="266"/>
      <c r="DL48" s="266"/>
      <c r="DM48" s="266"/>
      <c r="DN48" s="266"/>
      <c r="DO48" s="266"/>
      <c r="DP48" s="266"/>
      <c r="DQ48" s="266"/>
      <c r="DR48" s="266"/>
      <c r="DS48" s="266"/>
      <c r="DT48" s="266"/>
      <c r="DU48" s="266"/>
      <c r="DV48" s="266"/>
      <c r="DW48" s="266"/>
      <c r="DX48" s="266"/>
      <c r="DY48" s="266"/>
      <c r="DZ48" s="266"/>
      <c r="EA48" s="266"/>
      <c r="EB48" s="266"/>
      <c r="EC48" s="266"/>
      <c r="ED48" s="266"/>
      <c r="EE48" s="266"/>
      <c r="EF48" s="266"/>
      <c r="EG48" s="266"/>
      <c r="EH48" s="266"/>
      <c r="EI48" s="266"/>
      <c r="EJ48" s="266"/>
      <c r="EK48" s="267"/>
    </row>
    <row r="49" spans="1:141" s="63" customFormat="1" ht="12.75" x14ac:dyDescent="0.2">
      <c r="A49" s="269" t="s">
        <v>1153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69"/>
      <c r="BB49" s="269"/>
      <c r="BC49" s="269"/>
      <c r="BD49" s="263" t="s">
        <v>966</v>
      </c>
      <c r="BE49" s="264"/>
      <c r="BF49" s="264"/>
      <c r="BG49" s="264"/>
      <c r="BH49" s="264"/>
      <c r="BI49" s="264"/>
      <c r="BJ49" s="265">
        <v>13297.33</v>
      </c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>
        <v>7903.58</v>
      </c>
      <c r="CE49" s="265"/>
      <c r="CF49" s="265"/>
      <c r="CG49" s="265"/>
      <c r="CH49" s="265"/>
      <c r="CI49" s="265"/>
      <c r="CJ49" s="265"/>
      <c r="CK49" s="265"/>
      <c r="CL49" s="265"/>
      <c r="CM49" s="265"/>
      <c r="CN49" s="265"/>
      <c r="CO49" s="265"/>
      <c r="CP49" s="265"/>
      <c r="CQ49" s="265"/>
      <c r="CR49" s="265"/>
      <c r="CS49" s="265"/>
      <c r="CT49" s="265"/>
      <c r="CU49" s="265"/>
      <c r="CV49" s="265"/>
      <c r="CW49" s="265"/>
      <c r="CX49" s="266">
        <f t="shared" ref="CX49" si="1">IF(BJ49=0," ",(BJ49/CD49-100%))</f>
        <v>0.68244390516702569</v>
      </c>
      <c r="CY49" s="266"/>
      <c r="CZ49" s="266"/>
      <c r="DA49" s="266"/>
      <c r="DB49" s="266"/>
      <c r="DC49" s="266"/>
      <c r="DD49" s="266"/>
      <c r="DE49" s="266"/>
      <c r="DF49" s="266"/>
      <c r="DG49" s="266"/>
      <c r="DH49" s="266"/>
      <c r="DI49" s="266"/>
      <c r="DJ49" s="266"/>
      <c r="DK49" s="266"/>
      <c r="DL49" s="266"/>
      <c r="DM49" s="266"/>
      <c r="DN49" s="266"/>
      <c r="DO49" s="266"/>
      <c r="DP49" s="266"/>
      <c r="DQ49" s="266"/>
      <c r="DR49" s="266">
        <f>IF(BJ49=0," ",BJ49/$BJ$69*100%)</f>
        <v>1.49895658684998E-4</v>
      </c>
      <c r="DS49" s="266"/>
      <c r="DT49" s="266"/>
      <c r="DU49" s="266"/>
      <c r="DV49" s="266"/>
      <c r="DW49" s="266"/>
      <c r="DX49" s="266"/>
      <c r="DY49" s="266"/>
      <c r="DZ49" s="266"/>
      <c r="EA49" s="266"/>
      <c r="EB49" s="266"/>
      <c r="EC49" s="266"/>
      <c r="ED49" s="266"/>
      <c r="EE49" s="266"/>
      <c r="EF49" s="266"/>
      <c r="EG49" s="266"/>
      <c r="EH49" s="266"/>
      <c r="EI49" s="266"/>
      <c r="EJ49" s="266"/>
      <c r="EK49" s="267"/>
    </row>
    <row r="50" spans="1:141" s="63" customFormat="1" ht="12.75" x14ac:dyDescent="0.2">
      <c r="A50" s="259" t="s">
        <v>633</v>
      </c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63"/>
      <c r="BE50" s="264"/>
      <c r="BF50" s="264"/>
      <c r="BG50" s="264"/>
      <c r="BH50" s="264"/>
      <c r="BI50" s="264"/>
      <c r="BJ50" s="265"/>
      <c r="BK50" s="265"/>
      <c r="BL50" s="265"/>
      <c r="BM50" s="265"/>
      <c r="BN50" s="265"/>
      <c r="BO50" s="265"/>
      <c r="BP50" s="265"/>
      <c r="BQ50" s="265"/>
      <c r="BR50" s="265"/>
      <c r="BS50" s="265"/>
      <c r="BT50" s="265"/>
      <c r="BU50" s="265"/>
      <c r="BV50" s="265"/>
      <c r="BW50" s="265"/>
      <c r="BX50" s="265"/>
      <c r="BY50" s="265"/>
      <c r="BZ50" s="265"/>
      <c r="CA50" s="265"/>
      <c r="CB50" s="265"/>
      <c r="CC50" s="265"/>
      <c r="CD50" s="265"/>
      <c r="CE50" s="265"/>
      <c r="CF50" s="265"/>
      <c r="CG50" s="265"/>
      <c r="CH50" s="265"/>
      <c r="CI50" s="265"/>
      <c r="CJ50" s="265"/>
      <c r="CK50" s="265"/>
      <c r="CL50" s="265"/>
      <c r="CM50" s="265"/>
      <c r="CN50" s="265"/>
      <c r="CO50" s="265"/>
      <c r="CP50" s="265"/>
      <c r="CQ50" s="265"/>
      <c r="CR50" s="265"/>
      <c r="CS50" s="265"/>
      <c r="CT50" s="265"/>
      <c r="CU50" s="265"/>
      <c r="CV50" s="265"/>
      <c r="CW50" s="265"/>
      <c r="CX50" s="266"/>
      <c r="CY50" s="266"/>
      <c r="CZ50" s="266"/>
      <c r="DA50" s="266"/>
      <c r="DB50" s="266"/>
      <c r="DC50" s="266"/>
      <c r="DD50" s="266"/>
      <c r="DE50" s="266"/>
      <c r="DF50" s="266"/>
      <c r="DG50" s="266"/>
      <c r="DH50" s="266"/>
      <c r="DI50" s="266"/>
      <c r="DJ50" s="266"/>
      <c r="DK50" s="266"/>
      <c r="DL50" s="266"/>
      <c r="DM50" s="266"/>
      <c r="DN50" s="266"/>
      <c r="DO50" s="266"/>
      <c r="DP50" s="266"/>
      <c r="DQ50" s="266"/>
      <c r="DR50" s="266"/>
      <c r="DS50" s="266"/>
      <c r="DT50" s="266"/>
      <c r="DU50" s="266"/>
      <c r="DV50" s="266"/>
      <c r="DW50" s="266"/>
      <c r="DX50" s="266"/>
      <c r="DY50" s="266"/>
      <c r="DZ50" s="266"/>
      <c r="EA50" s="266"/>
      <c r="EB50" s="266"/>
      <c r="EC50" s="266"/>
      <c r="ED50" s="266"/>
      <c r="EE50" s="266"/>
      <c r="EF50" s="266"/>
      <c r="EG50" s="266"/>
      <c r="EH50" s="266"/>
      <c r="EI50" s="266"/>
      <c r="EJ50" s="266"/>
      <c r="EK50" s="267"/>
    </row>
    <row r="51" spans="1:141" s="63" customFormat="1" ht="12.75" x14ac:dyDescent="0.2">
      <c r="A51" s="269" t="s">
        <v>951</v>
      </c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  <c r="AZ51" s="269"/>
      <c r="BA51" s="269"/>
      <c r="BB51" s="269"/>
      <c r="BC51" s="269"/>
      <c r="BD51" s="263" t="s">
        <v>967</v>
      </c>
      <c r="BE51" s="264"/>
      <c r="BF51" s="264"/>
      <c r="BG51" s="264"/>
      <c r="BH51" s="264"/>
      <c r="BI51" s="264"/>
      <c r="BJ51" s="265">
        <v>310</v>
      </c>
      <c r="BK51" s="265"/>
      <c r="BL51" s="265"/>
      <c r="BM51" s="265"/>
      <c r="BN51" s="265"/>
      <c r="BO51" s="265"/>
      <c r="BP51" s="265"/>
      <c r="BQ51" s="265"/>
      <c r="BR51" s="265"/>
      <c r="BS51" s="265"/>
      <c r="BT51" s="265"/>
      <c r="BU51" s="265"/>
      <c r="BV51" s="265"/>
      <c r="BW51" s="265"/>
      <c r="BX51" s="265"/>
      <c r="BY51" s="265"/>
      <c r="BZ51" s="265"/>
      <c r="CA51" s="265"/>
      <c r="CB51" s="265"/>
      <c r="CC51" s="265"/>
      <c r="CD51" s="265">
        <v>850</v>
      </c>
      <c r="CE51" s="265"/>
      <c r="CF51" s="265"/>
      <c r="CG51" s="265"/>
      <c r="CH51" s="265"/>
      <c r="CI51" s="265"/>
      <c r="CJ51" s="265"/>
      <c r="CK51" s="265"/>
      <c r="CL51" s="265"/>
      <c r="CM51" s="265"/>
      <c r="CN51" s="265"/>
      <c r="CO51" s="265"/>
      <c r="CP51" s="265"/>
      <c r="CQ51" s="265"/>
      <c r="CR51" s="265"/>
      <c r="CS51" s="265"/>
      <c r="CT51" s="265"/>
      <c r="CU51" s="265"/>
      <c r="CV51" s="265"/>
      <c r="CW51" s="265"/>
      <c r="CX51" s="266">
        <f>IF(BJ51=0," ",(BJ51/CD51-100%))</f>
        <v>-0.63529411764705879</v>
      </c>
      <c r="CY51" s="266"/>
      <c r="CZ51" s="266"/>
      <c r="DA51" s="266"/>
      <c r="DB51" s="266"/>
      <c r="DC51" s="266"/>
      <c r="DD51" s="266"/>
      <c r="DE51" s="266"/>
      <c r="DF51" s="266"/>
      <c r="DG51" s="266"/>
      <c r="DH51" s="266"/>
      <c r="DI51" s="266"/>
      <c r="DJ51" s="266"/>
      <c r="DK51" s="266"/>
      <c r="DL51" s="266"/>
      <c r="DM51" s="266"/>
      <c r="DN51" s="266"/>
      <c r="DO51" s="266"/>
      <c r="DP51" s="266"/>
      <c r="DQ51" s="266"/>
      <c r="DR51" s="266">
        <f>IF(BJ51=0," ",BJ51/$BJ$69*100%)</f>
        <v>3.4945101153652187E-6</v>
      </c>
      <c r="DS51" s="266"/>
      <c r="DT51" s="266"/>
      <c r="DU51" s="266"/>
      <c r="DV51" s="266"/>
      <c r="DW51" s="266"/>
      <c r="DX51" s="266"/>
      <c r="DY51" s="266"/>
      <c r="DZ51" s="266"/>
      <c r="EA51" s="266"/>
      <c r="EB51" s="266"/>
      <c r="EC51" s="266"/>
      <c r="ED51" s="266"/>
      <c r="EE51" s="266"/>
      <c r="EF51" s="266"/>
      <c r="EG51" s="266"/>
      <c r="EH51" s="266"/>
      <c r="EI51" s="266"/>
      <c r="EJ51" s="266"/>
      <c r="EK51" s="267"/>
    </row>
    <row r="52" spans="1:141" s="63" customFormat="1" ht="12.75" x14ac:dyDescent="0.2">
      <c r="A52" s="259" t="s">
        <v>952</v>
      </c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59"/>
      <c r="AX52" s="259"/>
      <c r="AY52" s="259"/>
      <c r="AZ52" s="259"/>
      <c r="BA52" s="259"/>
      <c r="BB52" s="259"/>
      <c r="BC52" s="259"/>
      <c r="BD52" s="263"/>
      <c r="BE52" s="264"/>
      <c r="BF52" s="264"/>
      <c r="BG52" s="264"/>
      <c r="BH52" s="264"/>
      <c r="BI52" s="264"/>
      <c r="BJ52" s="265"/>
      <c r="BK52" s="265"/>
      <c r="BL52" s="265"/>
      <c r="BM52" s="265"/>
      <c r="BN52" s="265"/>
      <c r="BO52" s="265"/>
      <c r="BP52" s="265"/>
      <c r="BQ52" s="265"/>
      <c r="BR52" s="265"/>
      <c r="BS52" s="265"/>
      <c r="BT52" s="265"/>
      <c r="BU52" s="265"/>
      <c r="BV52" s="265"/>
      <c r="BW52" s="265"/>
      <c r="BX52" s="265"/>
      <c r="BY52" s="265"/>
      <c r="BZ52" s="265"/>
      <c r="CA52" s="265"/>
      <c r="CB52" s="265"/>
      <c r="CC52" s="265"/>
      <c r="CD52" s="265"/>
      <c r="CE52" s="265"/>
      <c r="CF52" s="265"/>
      <c r="CG52" s="265"/>
      <c r="CH52" s="265"/>
      <c r="CI52" s="265"/>
      <c r="CJ52" s="265"/>
      <c r="CK52" s="265"/>
      <c r="CL52" s="265"/>
      <c r="CM52" s="265"/>
      <c r="CN52" s="265"/>
      <c r="CO52" s="265"/>
      <c r="CP52" s="265"/>
      <c r="CQ52" s="265"/>
      <c r="CR52" s="265"/>
      <c r="CS52" s="265"/>
      <c r="CT52" s="265"/>
      <c r="CU52" s="265"/>
      <c r="CV52" s="265"/>
      <c r="CW52" s="265"/>
      <c r="CX52" s="266"/>
      <c r="CY52" s="266"/>
      <c r="CZ52" s="266"/>
      <c r="DA52" s="266"/>
      <c r="DB52" s="266"/>
      <c r="DC52" s="266"/>
      <c r="DD52" s="266"/>
      <c r="DE52" s="266"/>
      <c r="DF52" s="266"/>
      <c r="DG52" s="266"/>
      <c r="DH52" s="266"/>
      <c r="DI52" s="266"/>
      <c r="DJ52" s="266"/>
      <c r="DK52" s="266"/>
      <c r="DL52" s="266"/>
      <c r="DM52" s="266"/>
      <c r="DN52" s="266"/>
      <c r="DO52" s="266"/>
      <c r="DP52" s="266"/>
      <c r="DQ52" s="266"/>
      <c r="DR52" s="266"/>
      <c r="DS52" s="266"/>
      <c r="DT52" s="266"/>
      <c r="DU52" s="266"/>
      <c r="DV52" s="266"/>
      <c r="DW52" s="266"/>
      <c r="DX52" s="266"/>
      <c r="DY52" s="266"/>
      <c r="DZ52" s="266"/>
      <c r="EA52" s="266"/>
      <c r="EB52" s="266"/>
      <c r="EC52" s="266"/>
      <c r="ED52" s="266"/>
      <c r="EE52" s="266"/>
      <c r="EF52" s="266"/>
      <c r="EG52" s="266"/>
      <c r="EH52" s="266"/>
      <c r="EI52" s="266"/>
      <c r="EJ52" s="266"/>
      <c r="EK52" s="267"/>
    </row>
    <row r="53" spans="1:141" s="63" customFormat="1" ht="15" customHeight="1" x14ac:dyDescent="0.2">
      <c r="A53" s="278" t="s">
        <v>978</v>
      </c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/>
      <c r="AE53" s="278"/>
      <c r="AF53" s="278"/>
      <c r="AG53" s="278"/>
      <c r="AH53" s="278"/>
      <c r="AI53" s="278"/>
      <c r="AJ53" s="278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278"/>
      <c r="AX53" s="278"/>
      <c r="AY53" s="278"/>
      <c r="AZ53" s="278"/>
      <c r="BA53" s="278"/>
      <c r="BB53" s="278"/>
      <c r="BC53" s="278"/>
      <c r="BD53" s="275" t="s">
        <v>968</v>
      </c>
      <c r="BE53" s="276"/>
      <c r="BF53" s="276"/>
      <c r="BG53" s="276"/>
      <c r="BH53" s="276"/>
      <c r="BI53" s="276"/>
      <c r="BJ53" s="277"/>
      <c r="BK53" s="277"/>
      <c r="BL53" s="277"/>
      <c r="BM53" s="277"/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66" t="str">
        <f>IF(BJ53=0," ",(BJ53/CD53-100%))</f>
        <v xml:space="preserve"> </v>
      </c>
      <c r="CY53" s="266"/>
      <c r="CZ53" s="266"/>
      <c r="DA53" s="266"/>
      <c r="DB53" s="266"/>
      <c r="DC53" s="266"/>
      <c r="DD53" s="266"/>
      <c r="DE53" s="266"/>
      <c r="DF53" s="266"/>
      <c r="DG53" s="266"/>
      <c r="DH53" s="266"/>
      <c r="DI53" s="266"/>
      <c r="DJ53" s="266"/>
      <c r="DK53" s="266"/>
      <c r="DL53" s="266"/>
      <c r="DM53" s="266"/>
      <c r="DN53" s="266"/>
      <c r="DO53" s="266"/>
      <c r="DP53" s="266"/>
      <c r="DQ53" s="266"/>
      <c r="DR53" s="266" t="str">
        <f>IF(BJ53=0," ",BJ53/$BJ$69*100%)</f>
        <v xml:space="preserve"> </v>
      </c>
      <c r="DS53" s="266"/>
      <c r="DT53" s="266"/>
      <c r="DU53" s="266"/>
      <c r="DV53" s="266"/>
      <c r="DW53" s="266"/>
      <c r="DX53" s="266"/>
      <c r="DY53" s="266"/>
      <c r="DZ53" s="266"/>
      <c r="EA53" s="266"/>
      <c r="EB53" s="266"/>
      <c r="EC53" s="266"/>
      <c r="ED53" s="266"/>
      <c r="EE53" s="266"/>
      <c r="EF53" s="266"/>
      <c r="EG53" s="266"/>
      <c r="EH53" s="266"/>
      <c r="EI53" s="266"/>
      <c r="EJ53" s="266"/>
      <c r="EK53" s="267"/>
    </row>
    <row r="54" spans="1:141" s="63" customFormat="1" ht="12.75" x14ac:dyDescent="0.2">
      <c r="A54" s="269" t="s">
        <v>1146</v>
      </c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3" t="s">
        <v>969</v>
      </c>
      <c r="BE54" s="264"/>
      <c r="BF54" s="264"/>
      <c r="BG54" s="264"/>
      <c r="BH54" s="264"/>
      <c r="BI54" s="264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6" t="str">
        <f>IF(BJ54=0," ",(BJ54/CD54-100%))</f>
        <v xml:space="preserve"> </v>
      </c>
      <c r="CY54" s="266"/>
      <c r="CZ54" s="266"/>
      <c r="DA54" s="266"/>
      <c r="DB54" s="266"/>
      <c r="DC54" s="266"/>
      <c r="DD54" s="266"/>
      <c r="DE54" s="266"/>
      <c r="DF54" s="266"/>
      <c r="DG54" s="266"/>
      <c r="DH54" s="266"/>
      <c r="DI54" s="266"/>
      <c r="DJ54" s="266"/>
      <c r="DK54" s="266"/>
      <c r="DL54" s="266"/>
      <c r="DM54" s="266"/>
      <c r="DN54" s="266"/>
      <c r="DO54" s="266"/>
      <c r="DP54" s="266"/>
      <c r="DQ54" s="266"/>
      <c r="DR54" s="266" t="str">
        <f>IF(BJ54=0," ",BJ54/$BJ$69*100%)</f>
        <v xml:space="preserve"> </v>
      </c>
      <c r="DS54" s="266"/>
      <c r="DT54" s="266"/>
      <c r="DU54" s="266"/>
      <c r="DV54" s="266"/>
      <c r="DW54" s="266"/>
      <c r="DX54" s="266"/>
      <c r="DY54" s="266"/>
      <c r="DZ54" s="266"/>
      <c r="EA54" s="266"/>
      <c r="EB54" s="266"/>
      <c r="EC54" s="266"/>
      <c r="ED54" s="266"/>
      <c r="EE54" s="266"/>
      <c r="EF54" s="266"/>
      <c r="EG54" s="266"/>
      <c r="EH54" s="266"/>
      <c r="EI54" s="266"/>
      <c r="EJ54" s="266"/>
      <c r="EK54" s="267"/>
    </row>
    <row r="55" spans="1:141" s="63" customFormat="1" ht="12.75" x14ac:dyDescent="0.2">
      <c r="A55" s="259" t="s">
        <v>979</v>
      </c>
      <c r="B55" s="259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  <c r="AX55" s="259"/>
      <c r="AY55" s="259"/>
      <c r="AZ55" s="259"/>
      <c r="BA55" s="259"/>
      <c r="BB55" s="259"/>
      <c r="BC55" s="259"/>
      <c r="BD55" s="263"/>
      <c r="BE55" s="264"/>
      <c r="BF55" s="264"/>
      <c r="BG55" s="264"/>
      <c r="BH55" s="264"/>
      <c r="BI55" s="264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5"/>
      <c r="CG55" s="265"/>
      <c r="CH55" s="265"/>
      <c r="CI55" s="265"/>
      <c r="CJ55" s="265"/>
      <c r="CK55" s="265"/>
      <c r="CL55" s="265"/>
      <c r="CM55" s="265"/>
      <c r="CN55" s="265"/>
      <c r="CO55" s="265"/>
      <c r="CP55" s="265"/>
      <c r="CQ55" s="265"/>
      <c r="CR55" s="265"/>
      <c r="CS55" s="265"/>
      <c r="CT55" s="265"/>
      <c r="CU55" s="265"/>
      <c r="CV55" s="265"/>
      <c r="CW55" s="265"/>
      <c r="CX55" s="266"/>
      <c r="CY55" s="266"/>
      <c r="CZ55" s="266"/>
      <c r="DA55" s="266"/>
      <c r="DB55" s="266"/>
      <c r="DC55" s="266"/>
      <c r="DD55" s="266"/>
      <c r="DE55" s="266"/>
      <c r="DF55" s="266"/>
      <c r="DG55" s="266"/>
      <c r="DH55" s="266"/>
      <c r="DI55" s="266"/>
      <c r="DJ55" s="266"/>
      <c r="DK55" s="266"/>
      <c r="DL55" s="266"/>
      <c r="DM55" s="266"/>
      <c r="DN55" s="266"/>
      <c r="DO55" s="266"/>
      <c r="DP55" s="266"/>
      <c r="DQ55" s="266"/>
      <c r="DR55" s="266"/>
      <c r="DS55" s="266"/>
      <c r="DT55" s="266"/>
      <c r="DU55" s="266"/>
      <c r="DV55" s="266"/>
      <c r="DW55" s="266"/>
      <c r="DX55" s="266"/>
      <c r="DY55" s="266"/>
      <c r="DZ55" s="266"/>
      <c r="EA55" s="266"/>
      <c r="EB55" s="266"/>
      <c r="EC55" s="266"/>
      <c r="ED55" s="266"/>
      <c r="EE55" s="266"/>
      <c r="EF55" s="266"/>
      <c r="EG55" s="266"/>
      <c r="EH55" s="266"/>
      <c r="EI55" s="266"/>
      <c r="EJ55" s="266"/>
      <c r="EK55" s="267"/>
    </row>
    <row r="56" spans="1:141" s="63" customFormat="1" ht="12.75" x14ac:dyDescent="0.2">
      <c r="A56" s="273" t="s">
        <v>1147</v>
      </c>
      <c r="B56" s="273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63" t="s">
        <v>970</v>
      </c>
      <c r="BE56" s="264"/>
      <c r="BF56" s="264"/>
      <c r="BG56" s="264"/>
      <c r="BH56" s="264"/>
      <c r="BI56" s="264"/>
      <c r="BJ56" s="265"/>
      <c r="BK56" s="265"/>
      <c r="BL56" s="265"/>
      <c r="BM56" s="265"/>
      <c r="BN56" s="265"/>
      <c r="BO56" s="265"/>
      <c r="BP56" s="265"/>
      <c r="BQ56" s="265"/>
      <c r="BR56" s="265"/>
      <c r="BS56" s="265"/>
      <c r="BT56" s="265"/>
      <c r="BU56" s="265"/>
      <c r="BV56" s="265"/>
      <c r="BW56" s="265"/>
      <c r="BX56" s="265"/>
      <c r="BY56" s="265"/>
      <c r="BZ56" s="265"/>
      <c r="CA56" s="265"/>
      <c r="CB56" s="265"/>
      <c r="CC56" s="265"/>
      <c r="CD56" s="265"/>
      <c r="CE56" s="265"/>
      <c r="CF56" s="265"/>
      <c r="CG56" s="265"/>
      <c r="CH56" s="265"/>
      <c r="CI56" s="265"/>
      <c r="CJ56" s="265"/>
      <c r="CK56" s="265"/>
      <c r="CL56" s="265"/>
      <c r="CM56" s="265"/>
      <c r="CN56" s="265"/>
      <c r="CO56" s="265"/>
      <c r="CP56" s="265"/>
      <c r="CQ56" s="265"/>
      <c r="CR56" s="265"/>
      <c r="CS56" s="265"/>
      <c r="CT56" s="265"/>
      <c r="CU56" s="265"/>
      <c r="CV56" s="265"/>
      <c r="CW56" s="265"/>
      <c r="CX56" s="266" t="str">
        <f>IF(BJ56=0," ",(BJ56/CD56-100%))</f>
        <v xml:space="preserve"> </v>
      </c>
      <c r="CY56" s="266"/>
      <c r="CZ56" s="266"/>
      <c r="DA56" s="266"/>
      <c r="DB56" s="266"/>
      <c r="DC56" s="266"/>
      <c r="DD56" s="266"/>
      <c r="DE56" s="266"/>
      <c r="DF56" s="266"/>
      <c r="DG56" s="266"/>
      <c r="DH56" s="266"/>
      <c r="DI56" s="266"/>
      <c r="DJ56" s="266"/>
      <c r="DK56" s="266"/>
      <c r="DL56" s="266"/>
      <c r="DM56" s="266"/>
      <c r="DN56" s="266"/>
      <c r="DO56" s="266"/>
      <c r="DP56" s="266"/>
      <c r="DQ56" s="266"/>
      <c r="DR56" s="266" t="str">
        <f>IF(BJ56=0," ",BJ56/$BJ$69*100%)</f>
        <v xml:space="preserve"> </v>
      </c>
      <c r="DS56" s="266"/>
      <c r="DT56" s="266"/>
      <c r="DU56" s="266"/>
      <c r="DV56" s="266"/>
      <c r="DW56" s="266"/>
      <c r="DX56" s="266"/>
      <c r="DY56" s="266"/>
      <c r="DZ56" s="266"/>
      <c r="EA56" s="266"/>
      <c r="EB56" s="266"/>
      <c r="EC56" s="266"/>
      <c r="ED56" s="266"/>
      <c r="EE56" s="266"/>
      <c r="EF56" s="266"/>
      <c r="EG56" s="266"/>
      <c r="EH56" s="266"/>
      <c r="EI56" s="266"/>
      <c r="EJ56" s="266"/>
      <c r="EK56" s="267"/>
    </row>
    <row r="57" spans="1:141" s="63" customFormat="1" ht="12.75" x14ac:dyDescent="0.2">
      <c r="A57" s="259" t="s">
        <v>980</v>
      </c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/>
      <c r="BB57" s="259"/>
      <c r="BC57" s="259"/>
      <c r="BD57" s="263"/>
      <c r="BE57" s="264"/>
      <c r="BF57" s="264"/>
      <c r="BG57" s="264"/>
      <c r="BH57" s="264"/>
      <c r="BI57" s="264"/>
      <c r="BJ57" s="265"/>
      <c r="BK57" s="265"/>
      <c r="BL57" s="265"/>
      <c r="BM57" s="265"/>
      <c r="BN57" s="265"/>
      <c r="BO57" s="265"/>
      <c r="BP57" s="265"/>
      <c r="BQ57" s="265"/>
      <c r="BR57" s="265"/>
      <c r="BS57" s="265"/>
      <c r="BT57" s="265"/>
      <c r="BU57" s="265"/>
      <c r="BV57" s="265"/>
      <c r="BW57" s="265"/>
      <c r="BX57" s="265"/>
      <c r="BY57" s="265"/>
      <c r="BZ57" s="265"/>
      <c r="CA57" s="265"/>
      <c r="CB57" s="265"/>
      <c r="CC57" s="265"/>
      <c r="CD57" s="265"/>
      <c r="CE57" s="265"/>
      <c r="CF57" s="265"/>
      <c r="CG57" s="265"/>
      <c r="CH57" s="265"/>
      <c r="CI57" s="265"/>
      <c r="CJ57" s="265"/>
      <c r="CK57" s="265"/>
      <c r="CL57" s="265"/>
      <c r="CM57" s="265"/>
      <c r="CN57" s="265"/>
      <c r="CO57" s="265"/>
      <c r="CP57" s="265"/>
      <c r="CQ57" s="265"/>
      <c r="CR57" s="265"/>
      <c r="CS57" s="265"/>
      <c r="CT57" s="265"/>
      <c r="CU57" s="265"/>
      <c r="CV57" s="265"/>
      <c r="CW57" s="265"/>
      <c r="CX57" s="266"/>
      <c r="CY57" s="266"/>
      <c r="CZ57" s="266"/>
      <c r="DA57" s="266"/>
      <c r="DB57" s="266"/>
      <c r="DC57" s="266"/>
      <c r="DD57" s="266"/>
      <c r="DE57" s="266"/>
      <c r="DF57" s="266"/>
      <c r="DG57" s="266"/>
      <c r="DH57" s="266"/>
      <c r="DI57" s="266"/>
      <c r="DJ57" s="266"/>
      <c r="DK57" s="266"/>
      <c r="DL57" s="266"/>
      <c r="DM57" s="266"/>
      <c r="DN57" s="266"/>
      <c r="DO57" s="266"/>
      <c r="DP57" s="266"/>
      <c r="DQ57" s="266"/>
      <c r="DR57" s="266"/>
      <c r="DS57" s="266"/>
      <c r="DT57" s="266"/>
      <c r="DU57" s="266"/>
      <c r="DV57" s="266"/>
      <c r="DW57" s="266"/>
      <c r="DX57" s="266"/>
      <c r="DY57" s="266"/>
      <c r="DZ57" s="266"/>
      <c r="EA57" s="266"/>
      <c r="EB57" s="266"/>
      <c r="EC57" s="266"/>
      <c r="ED57" s="266"/>
      <c r="EE57" s="266"/>
      <c r="EF57" s="266"/>
      <c r="EG57" s="266"/>
      <c r="EH57" s="266"/>
      <c r="EI57" s="266"/>
      <c r="EJ57" s="266"/>
      <c r="EK57" s="267"/>
    </row>
    <row r="58" spans="1:141" s="63" customFormat="1" ht="15" customHeight="1" x14ac:dyDescent="0.2">
      <c r="A58" s="269" t="s">
        <v>981</v>
      </c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3" t="s">
        <v>971</v>
      </c>
      <c r="BE58" s="264"/>
      <c r="BF58" s="264"/>
      <c r="BG58" s="264"/>
      <c r="BH58" s="264"/>
      <c r="BI58" s="264"/>
      <c r="BJ58" s="265"/>
      <c r="BK58" s="265"/>
      <c r="BL58" s="265"/>
      <c r="BM58" s="265"/>
      <c r="BN58" s="265"/>
      <c r="BO58" s="265"/>
      <c r="BP58" s="265"/>
      <c r="BQ58" s="265"/>
      <c r="BR58" s="265"/>
      <c r="BS58" s="265"/>
      <c r="BT58" s="265"/>
      <c r="BU58" s="265"/>
      <c r="BV58" s="265"/>
      <c r="BW58" s="265"/>
      <c r="BX58" s="265"/>
      <c r="BY58" s="265"/>
      <c r="BZ58" s="265"/>
      <c r="CA58" s="265"/>
      <c r="CB58" s="265"/>
      <c r="CC58" s="265"/>
      <c r="CD58" s="265"/>
      <c r="CE58" s="265"/>
      <c r="CF58" s="265"/>
      <c r="CG58" s="265"/>
      <c r="CH58" s="265"/>
      <c r="CI58" s="265"/>
      <c r="CJ58" s="265"/>
      <c r="CK58" s="265"/>
      <c r="CL58" s="265"/>
      <c r="CM58" s="265"/>
      <c r="CN58" s="265"/>
      <c r="CO58" s="265"/>
      <c r="CP58" s="265"/>
      <c r="CQ58" s="265"/>
      <c r="CR58" s="265"/>
      <c r="CS58" s="265"/>
      <c r="CT58" s="265"/>
      <c r="CU58" s="265"/>
      <c r="CV58" s="265"/>
      <c r="CW58" s="265"/>
      <c r="CX58" s="266" t="str">
        <f t="shared" ref="CX58:CX60" si="2">IF(BJ58=0," ",(BJ58/CD58-100%))</f>
        <v xml:space="preserve"> </v>
      </c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 t="str">
        <f>IF(BJ58=0," ",BJ58/$BJ$69*100%)</f>
        <v xml:space="preserve"> </v>
      </c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7"/>
    </row>
    <row r="59" spans="1:141" s="63" customFormat="1" ht="15" customHeight="1" x14ac:dyDescent="0.2">
      <c r="A59" s="274" t="s">
        <v>982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63" t="s">
        <v>972</v>
      </c>
      <c r="BE59" s="264"/>
      <c r="BF59" s="264"/>
      <c r="BG59" s="264"/>
      <c r="BH59" s="264"/>
      <c r="BI59" s="264"/>
      <c r="BJ59" s="265"/>
      <c r="BK59" s="265"/>
      <c r="BL59" s="265"/>
      <c r="BM59" s="265"/>
      <c r="BN59" s="265"/>
      <c r="BO59" s="265"/>
      <c r="BP59" s="265"/>
      <c r="BQ59" s="265"/>
      <c r="BR59" s="265"/>
      <c r="BS59" s="265"/>
      <c r="BT59" s="265"/>
      <c r="BU59" s="265"/>
      <c r="BV59" s="265"/>
      <c r="BW59" s="265"/>
      <c r="BX59" s="265"/>
      <c r="BY59" s="265"/>
      <c r="BZ59" s="265"/>
      <c r="CA59" s="265"/>
      <c r="CB59" s="265"/>
      <c r="CC59" s="265"/>
      <c r="CD59" s="265"/>
      <c r="CE59" s="265"/>
      <c r="CF59" s="265"/>
      <c r="CG59" s="265"/>
      <c r="CH59" s="265"/>
      <c r="CI59" s="265"/>
      <c r="CJ59" s="265"/>
      <c r="CK59" s="265"/>
      <c r="CL59" s="265"/>
      <c r="CM59" s="265"/>
      <c r="CN59" s="265"/>
      <c r="CO59" s="265"/>
      <c r="CP59" s="265"/>
      <c r="CQ59" s="265"/>
      <c r="CR59" s="265"/>
      <c r="CS59" s="265"/>
      <c r="CT59" s="265"/>
      <c r="CU59" s="265"/>
      <c r="CV59" s="265"/>
      <c r="CW59" s="265"/>
      <c r="CX59" s="266" t="str">
        <f>IF(BJ59=0," ",(BJ59/CD59-100%))</f>
        <v xml:space="preserve"> </v>
      </c>
      <c r="CY59" s="266"/>
      <c r="CZ59" s="266"/>
      <c r="DA59" s="266"/>
      <c r="DB59" s="266"/>
      <c r="DC59" s="266"/>
      <c r="DD59" s="266"/>
      <c r="DE59" s="266"/>
      <c r="DF59" s="266"/>
      <c r="DG59" s="266"/>
      <c r="DH59" s="266"/>
      <c r="DI59" s="266"/>
      <c r="DJ59" s="266"/>
      <c r="DK59" s="266"/>
      <c r="DL59" s="266"/>
      <c r="DM59" s="266"/>
      <c r="DN59" s="266"/>
      <c r="DO59" s="266"/>
      <c r="DP59" s="266"/>
      <c r="DQ59" s="266"/>
      <c r="DR59" s="266" t="str">
        <f>IF(BJ59=0," ",BJ59/$BJ$69*100%)</f>
        <v xml:space="preserve"> </v>
      </c>
      <c r="DS59" s="266"/>
      <c r="DT59" s="266"/>
      <c r="DU59" s="266"/>
      <c r="DV59" s="266"/>
      <c r="DW59" s="266"/>
      <c r="DX59" s="266"/>
      <c r="DY59" s="266"/>
      <c r="DZ59" s="266"/>
      <c r="EA59" s="266"/>
      <c r="EB59" s="266"/>
      <c r="EC59" s="266"/>
      <c r="ED59" s="266"/>
      <c r="EE59" s="266"/>
      <c r="EF59" s="266"/>
      <c r="EG59" s="266"/>
      <c r="EH59" s="266"/>
      <c r="EI59" s="266"/>
      <c r="EJ59" s="266"/>
      <c r="EK59" s="267"/>
    </row>
    <row r="60" spans="1:141" s="63" customFormat="1" ht="15" customHeight="1" x14ac:dyDescent="0.2">
      <c r="A60" s="269" t="s">
        <v>1148</v>
      </c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3" t="s">
        <v>973</v>
      </c>
      <c r="BE60" s="264"/>
      <c r="BF60" s="264"/>
      <c r="BG60" s="264"/>
      <c r="BH60" s="264"/>
      <c r="BI60" s="264"/>
      <c r="BJ60" s="265"/>
      <c r="BK60" s="265"/>
      <c r="BL60" s="265"/>
      <c r="BM60" s="265"/>
      <c r="BN60" s="265"/>
      <c r="BO60" s="265"/>
      <c r="BP60" s="265"/>
      <c r="BQ60" s="265"/>
      <c r="BR60" s="265"/>
      <c r="BS60" s="265"/>
      <c r="BT60" s="265"/>
      <c r="BU60" s="265"/>
      <c r="BV60" s="265"/>
      <c r="BW60" s="265"/>
      <c r="BX60" s="265"/>
      <c r="BY60" s="265"/>
      <c r="BZ60" s="265"/>
      <c r="CA60" s="265"/>
      <c r="CB60" s="265"/>
      <c r="CC60" s="265"/>
      <c r="CD60" s="265"/>
      <c r="CE60" s="265"/>
      <c r="CF60" s="265"/>
      <c r="CG60" s="265"/>
      <c r="CH60" s="265"/>
      <c r="CI60" s="265"/>
      <c r="CJ60" s="265"/>
      <c r="CK60" s="265"/>
      <c r="CL60" s="265"/>
      <c r="CM60" s="265"/>
      <c r="CN60" s="265"/>
      <c r="CO60" s="265"/>
      <c r="CP60" s="265"/>
      <c r="CQ60" s="265"/>
      <c r="CR60" s="265"/>
      <c r="CS60" s="265"/>
      <c r="CT60" s="265"/>
      <c r="CU60" s="265"/>
      <c r="CV60" s="265"/>
      <c r="CW60" s="265"/>
      <c r="CX60" s="266" t="str">
        <f t="shared" si="2"/>
        <v xml:space="preserve"> </v>
      </c>
      <c r="CY60" s="266"/>
      <c r="CZ60" s="266"/>
      <c r="DA60" s="266"/>
      <c r="DB60" s="266"/>
      <c r="DC60" s="266"/>
      <c r="DD60" s="266"/>
      <c r="DE60" s="266"/>
      <c r="DF60" s="266"/>
      <c r="DG60" s="266"/>
      <c r="DH60" s="266"/>
      <c r="DI60" s="266"/>
      <c r="DJ60" s="266"/>
      <c r="DK60" s="266"/>
      <c r="DL60" s="266"/>
      <c r="DM60" s="266"/>
      <c r="DN60" s="266"/>
      <c r="DO60" s="266"/>
      <c r="DP60" s="266"/>
      <c r="DQ60" s="266"/>
      <c r="DR60" s="266" t="str">
        <f>IF(BJ60=0," ",BJ60/$BJ$69*100%)</f>
        <v xml:space="preserve"> </v>
      </c>
      <c r="DS60" s="266"/>
      <c r="DT60" s="266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66"/>
      <c r="EI60" s="266"/>
      <c r="EJ60" s="266"/>
      <c r="EK60" s="267"/>
    </row>
    <row r="61" spans="1:141" s="63" customFormat="1" ht="15" customHeight="1" x14ac:dyDescent="0.2">
      <c r="A61" s="269" t="s">
        <v>983</v>
      </c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  <c r="AZ61" s="269"/>
      <c r="BA61" s="269"/>
      <c r="BB61" s="269"/>
      <c r="BC61" s="269"/>
      <c r="BD61" s="263" t="s">
        <v>974</v>
      </c>
      <c r="BE61" s="264"/>
      <c r="BF61" s="264"/>
      <c r="BG61" s="264"/>
      <c r="BH61" s="264"/>
      <c r="BI61" s="264"/>
      <c r="BJ61" s="265"/>
      <c r="BK61" s="265"/>
      <c r="BL61" s="265"/>
      <c r="BM61" s="265"/>
      <c r="BN61" s="265"/>
      <c r="BO61" s="265"/>
      <c r="BP61" s="265"/>
      <c r="BQ61" s="265"/>
      <c r="BR61" s="265"/>
      <c r="BS61" s="265"/>
      <c r="BT61" s="265"/>
      <c r="BU61" s="265"/>
      <c r="BV61" s="265"/>
      <c r="BW61" s="265"/>
      <c r="BX61" s="265"/>
      <c r="BY61" s="265"/>
      <c r="BZ61" s="265"/>
      <c r="CA61" s="265"/>
      <c r="CB61" s="265"/>
      <c r="CC61" s="265"/>
      <c r="CD61" s="265"/>
      <c r="CE61" s="265"/>
      <c r="CF61" s="265"/>
      <c r="CG61" s="265"/>
      <c r="CH61" s="265"/>
      <c r="CI61" s="265"/>
      <c r="CJ61" s="265"/>
      <c r="CK61" s="265"/>
      <c r="CL61" s="265"/>
      <c r="CM61" s="265"/>
      <c r="CN61" s="265"/>
      <c r="CO61" s="265"/>
      <c r="CP61" s="265"/>
      <c r="CQ61" s="265"/>
      <c r="CR61" s="265"/>
      <c r="CS61" s="265"/>
      <c r="CT61" s="265"/>
      <c r="CU61" s="265"/>
      <c r="CV61" s="265"/>
      <c r="CW61" s="265"/>
      <c r="CX61" s="266" t="str">
        <f>IF(BJ61=0," ",(BJ61/CD61-100%))</f>
        <v xml:space="preserve"> </v>
      </c>
      <c r="CY61" s="266"/>
      <c r="CZ61" s="266"/>
      <c r="DA61" s="266"/>
      <c r="DB61" s="266"/>
      <c r="DC61" s="266"/>
      <c r="DD61" s="266"/>
      <c r="DE61" s="266"/>
      <c r="DF61" s="266"/>
      <c r="DG61" s="266"/>
      <c r="DH61" s="266"/>
      <c r="DI61" s="266"/>
      <c r="DJ61" s="266"/>
      <c r="DK61" s="266"/>
      <c r="DL61" s="266"/>
      <c r="DM61" s="266"/>
      <c r="DN61" s="266"/>
      <c r="DO61" s="266"/>
      <c r="DP61" s="266"/>
      <c r="DQ61" s="266"/>
      <c r="DR61" s="266" t="str">
        <f>IF(BJ61=0," ",BJ61/$BJ$69*100%)</f>
        <v xml:space="preserve"> </v>
      </c>
      <c r="DS61" s="266"/>
      <c r="DT61" s="266"/>
      <c r="DU61" s="266"/>
      <c r="DV61" s="266"/>
      <c r="DW61" s="266"/>
      <c r="DX61" s="266"/>
      <c r="DY61" s="266"/>
      <c r="DZ61" s="266"/>
      <c r="EA61" s="266"/>
      <c r="EB61" s="266"/>
      <c r="EC61" s="266"/>
      <c r="ED61" s="266"/>
      <c r="EE61" s="266"/>
      <c r="EF61" s="266"/>
      <c r="EG61" s="266"/>
      <c r="EH61" s="266"/>
      <c r="EI61" s="266"/>
      <c r="EJ61" s="266"/>
      <c r="EK61" s="267"/>
    </row>
    <row r="62" spans="1:141" s="63" customFormat="1" ht="12.75" x14ac:dyDescent="0.2">
      <c r="A62" s="269" t="s">
        <v>984</v>
      </c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3" t="s">
        <v>975</v>
      </c>
      <c r="BE62" s="264"/>
      <c r="BF62" s="264"/>
      <c r="BG62" s="264"/>
      <c r="BH62" s="264"/>
      <c r="BI62" s="264"/>
      <c r="BJ62" s="265"/>
      <c r="BK62" s="265"/>
      <c r="BL62" s="265"/>
      <c r="BM62" s="265"/>
      <c r="BN62" s="265"/>
      <c r="BO62" s="265"/>
      <c r="BP62" s="265"/>
      <c r="BQ62" s="265"/>
      <c r="BR62" s="265"/>
      <c r="BS62" s="265"/>
      <c r="BT62" s="265"/>
      <c r="BU62" s="265"/>
      <c r="BV62" s="265"/>
      <c r="BW62" s="265"/>
      <c r="BX62" s="265"/>
      <c r="BY62" s="265"/>
      <c r="BZ62" s="265"/>
      <c r="CA62" s="265"/>
      <c r="CB62" s="265"/>
      <c r="CC62" s="265"/>
      <c r="CD62" s="265"/>
      <c r="CE62" s="265"/>
      <c r="CF62" s="265"/>
      <c r="CG62" s="265"/>
      <c r="CH62" s="265"/>
      <c r="CI62" s="265"/>
      <c r="CJ62" s="265"/>
      <c r="CK62" s="265"/>
      <c r="CL62" s="265"/>
      <c r="CM62" s="265"/>
      <c r="CN62" s="265"/>
      <c r="CO62" s="265"/>
      <c r="CP62" s="265"/>
      <c r="CQ62" s="265"/>
      <c r="CR62" s="265"/>
      <c r="CS62" s="265"/>
      <c r="CT62" s="265"/>
      <c r="CU62" s="265"/>
      <c r="CV62" s="265"/>
      <c r="CW62" s="265"/>
      <c r="CX62" s="266" t="str">
        <f>IF(BJ62=0," ",(BJ62/CD62-100%))</f>
        <v xml:space="preserve"> </v>
      </c>
      <c r="CY62" s="266"/>
      <c r="CZ62" s="266"/>
      <c r="DA62" s="266"/>
      <c r="DB62" s="266"/>
      <c r="DC62" s="266"/>
      <c r="DD62" s="266"/>
      <c r="DE62" s="266"/>
      <c r="DF62" s="266"/>
      <c r="DG62" s="266"/>
      <c r="DH62" s="266"/>
      <c r="DI62" s="266"/>
      <c r="DJ62" s="266"/>
      <c r="DK62" s="266"/>
      <c r="DL62" s="266"/>
      <c r="DM62" s="266"/>
      <c r="DN62" s="266"/>
      <c r="DO62" s="266"/>
      <c r="DP62" s="266"/>
      <c r="DQ62" s="266"/>
      <c r="DR62" s="266" t="str">
        <f>IF(BJ62=0," ",BJ62/$BJ$69*100%)</f>
        <v xml:space="preserve"> </v>
      </c>
      <c r="DS62" s="266"/>
      <c r="DT62" s="266"/>
      <c r="DU62" s="266"/>
      <c r="DV62" s="266"/>
      <c r="DW62" s="266"/>
      <c r="DX62" s="266"/>
      <c r="DY62" s="266"/>
      <c r="DZ62" s="266"/>
      <c r="EA62" s="266"/>
      <c r="EB62" s="266"/>
      <c r="EC62" s="266"/>
      <c r="ED62" s="266"/>
      <c r="EE62" s="266"/>
      <c r="EF62" s="266"/>
      <c r="EG62" s="266"/>
      <c r="EH62" s="266"/>
      <c r="EI62" s="266"/>
      <c r="EJ62" s="266"/>
      <c r="EK62" s="267"/>
    </row>
    <row r="63" spans="1:141" s="63" customFormat="1" ht="12.75" x14ac:dyDescent="0.2">
      <c r="A63" s="259" t="s">
        <v>985</v>
      </c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259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59"/>
      <c r="AR63" s="259"/>
      <c r="AS63" s="259"/>
      <c r="AT63" s="259"/>
      <c r="AU63" s="259"/>
      <c r="AV63" s="259"/>
      <c r="AW63" s="259"/>
      <c r="AX63" s="259"/>
      <c r="AY63" s="259"/>
      <c r="AZ63" s="259"/>
      <c r="BA63" s="259"/>
      <c r="BB63" s="259"/>
      <c r="BC63" s="259"/>
      <c r="BD63" s="263"/>
      <c r="BE63" s="264"/>
      <c r="BF63" s="264"/>
      <c r="BG63" s="264"/>
      <c r="BH63" s="264"/>
      <c r="BI63" s="264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65"/>
      <c r="CP63" s="265"/>
      <c r="CQ63" s="265"/>
      <c r="CR63" s="265"/>
      <c r="CS63" s="265"/>
      <c r="CT63" s="265"/>
      <c r="CU63" s="265"/>
      <c r="CV63" s="265"/>
      <c r="CW63" s="265"/>
      <c r="CX63" s="266"/>
      <c r="CY63" s="266"/>
      <c r="CZ63" s="266"/>
      <c r="DA63" s="266"/>
      <c r="DB63" s="266"/>
      <c r="DC63" s="266"/>
      <c r="DD63" s="266"/>
      <c r="DE63" s="266"/>
      <c r="DF63" s="266"/>
      <c r="DG63" s="266"/>
      <c r="DH63" s="266"/>
      <c r="DI63" s="266"/>
      <c r="DJ63" s="266"/>
      <c r="DK63" s="266"/>
      <c r="DL63" s="266"/>
      <c r="DM63" s="266"/>
      <c r="DN63" s="266"/>
      <c r="DO63" s="266"/>
      <c r="DP63" s="266"/>
      <c r="DQ63" s="266"/>
      <c r="DR63" s="266"/>
      <c r="DS63" s="266"/>
      <c r="DT63" s="266"/>
      <c r="DU63" s="266"/>
      <c r="DV63" s="266"/>
      <c r="DW63" s="266"/>
      <c r="DX63" s="266"/>
      <c r="DY63" s="266"/>
      <c r="DZ63" s="266"/>
      <c r="EA63" s="266"/>
      <c r="EB63" s="266"/>
      <c r="EC63" s="266"/>
      <c r="ED63" s="266"/>
      <c r="EE63" s="266"/>
      <c r="EF63" s="266"/>
      <c r="EG63" s="266"/>
      <c r="EH63" s="266"/>
      <c r="EI63" s="266"/>
      <c r="EJ63" s="266"/>
      <c r="EK63" s="267"/>
    </row>
    <row r="64" spans="1:141" s="63" customFormat="1" ht="12.75" x14ac:dyDescent="0.2">
      <c r="A64" s="273" t="s">
        <v>986</v>
      </c>
      <c r="B64" s="273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63" t="s">
        <v>976</v>
      </c>
      <c r="BE64" s="264"/>
      <c r="BF64" s="264"/>
      <c r="BG64" s="264"/>
      <c r="BH64" s="264"/>
      <c r="BI64" s="264"/>
      <c r="BJ64" s="265"/>
      <c r="BK64" s="265"/>
      <c r="BL64" s="265"/>
      <c r="BM64" s="265"/>
      <c r="BN64" s="265"/>
      <c r="BO64" s="265"/>
      <c r="BP64" s="265"/>
      <c r="BQ64" s="265"/>
      <c r="BR64" s="265"/>
      <c r="BS64" s="265"/>
      <c r="BT64" s="265"/>
      <c r="BU64" s="265"/>
      <c r="BV64" s="265"/>
      <c r="BW64" s="265"/>
      <c r="BX64" s="265"/>
      <c r="BY64" s="265"/>
      <c r="BZ64" s="265"/>
      <c r="CA64" s="265"/>
      <c r="CB64" s="265"/>
      <c r="CC64" s="265"/>
      <c r="CD64" s="265"/>
      <c r="CE64" s="265"/>
      <c r="CF64" s="265"/>
      <c r="CG64" s="265"/>
      <c r="CH64" s="265"/>
      <c r="CI64" s="265"/>
      <c r="CJ64" s="265"/>
      <c r="CK64" s="265"/>
      <c r="CL64" s="265"/>
      <c r="CM64" s="265"/>
      <c r="CN64" s="265"/>
      <c r="CO64" s="265"/>
      <c r="CP64" s="265"/>
      <c r="CQ64" s="265"/>
      <c r="CR64" s="265"/>
      <c r="CS64" s="265"/>
      <c r="CT64" s="265"/>
      <c r="CU64" s="265"/>
      <c r="CV64" s="265"/>
      <c r="CW64" s="265"/>
      <c r="CX64" s="266" t="str">
        <f>IF(BJ64=0," ",(BJ64/CD64-100%))</f>
        <v xml:space="preserve"> </v>
      </c>
      <c r="CY64" s="266"/>
      <c r="CZ64" s="266"/>
      <c r="DA64" s="266"/>
      <c r="DB64" s="266"/>
      <c r="DC64" s="266"/>
      <c r="DD64" s="266"/>
      <c r="DE64" s="266"/>
      <c r="DF64" s="266"/>
      <c r="DG64" s="266"/>
      <c r="DH64" s="266"/>
      <c r="DI64" s="266"/>
      <c r="DJ64" s="266"/>
      <c r="DK64" s="266"/>
      <c r="DL64" s="266"/>
      <c r="DM64" s="266"/>
      <c r="DN64" s="266"/>
      <c r="DO64" s="266"/>
      <c r="DP64" s="266"/>
      <c r="DQ64" s="266"/>
      <c r="DR64" s="266" t="str">
        <f>IF(BJ64=0," ",BJ64/$BJ$69*100%)</f>
        <v xml:space="preserve"> </v>
      </c>
      <c r="DS64" s="266"/>
      <c r="DT64" s="266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66"/>
      <c r="EI64" s="266"/>
      <c r="EJ64" s="266"/>
      <c r="EK64" s="267"/>
    </row>
    <row r="65" spans="1:141" s="63" customFormat="1" ht="12.75" x14ac:dyDescent="0.2">
      <c r="A65" s="259" t="s">
        <v>318</v>
      </c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63"/>
      <c r="BE65" s="264"/>
      <c r="BF65" s="264"/>
      <c r="BG65" s="264"/>
      <c r="BH65" s="264"/>
      <c r="BI65" s="264"/>
      <c r="BJ65" s="265"/>
      <c r="BK65" s="265"/>
      <c r="BL65" s="265"/>
      <c r="BM65" s="265"/>
      <c r="BN65" s="265"/>
      <c r="BO65" s="265"/>
      <c r="BP65" s="265"/>
      <c r="BQ65" s="265"/>
      <c r="BR65" s="265"/>
      <c r="BS65" s="265"/>
      <c r="BT65" s="265"/>
      <c r="BU65" s="265"/>
      <c r="BV65" s="265"/>
      <c r="BW65" s="265"/>
      <c r="BX65" s="265"/>
      <c r="BY65" s="265"/>
      <c r="BZ65" s="265"/>
      <c r="CA65" s="265"/>
      <c r="CB65" s="265"/>
      <c r="CC65" s="265"/>
      <c r="CD65" s="265"/>
      <c r="CE65" s="265"/>
      <c r="CF65" s="265"/>
      <c r="CG65" s="265"/>
      <c r="CH65" s="265"/>
      <c r="CI65" s="265"/>
      <c r="CJ65" s="265"/>
      <c r="CK65" s="265"/>
      <c r="CL65" s="265"/>
      <c r="CM65" s="265"/>
      <c r="CN65" s="265"/>
      <c r="CO65" s="265"/>
      <c r="CP65" s="265"/>
      <c r="CQ65" s="265"/>
      <c r="CR65" s="265"/>
      <c r="CS65" s="265"/>
      <c r="CT65" s="265"/>
      <c r="CU65" s="265"/>
      <c r="CV65" s="265"/>
      <c r="CW65" s="265"/>
      <c r="CX65" s="266"/>
      <c r="CY65" s="266"/>
      <c r="CZ65" s="266"/>
      <c r="DA65" s="266"/>
      <c r="DB65" s="266"/>
      <c r="DC65" s="266"/>
      <c r="DD65" s="266"/>
      <c r="DE65" s="266"/>
      <c r="DF65" s="266"/>
      <c r="DG65" s="266"/>
      <c r="DH65" s="266"/>
      <c r="DI65" s="266"/>
      <c r="DJ65" s="266"/>
      <c r="DK65" s="266"/>
      <c r="DL65" s="266"/>
      <c r="DM65" s="266"/>
      <c r="DN65" s="266"/>
      <c r="DO65" s="266"/>
      <c r="DP65" s="266"/>
      <c r="DQ65" s="266"/>
      <c r="DR65" s="266"/>
      <c r="DS65" s="266"/>
      <c r="DT65" s="266"/>
      <c r="DU65" s="266"/>
      <c r="DV65" s="266"/>
      <c r="DW65" s="266"/>
      <c r="DX65" s="266"/>
      <c r="DY65" s="266"/>
      <c r="DZ65" s="266"/>
      <c r="EA65" s="266"/>
      <c r="EB65" s="266"/>
      <c r="EC65" s="266"/>
      <c r="ED65" s="266"/>
      <c r="EE65" s="266"/>
      <c r="EF65" s="266"/>
      <c r="EG65" s="266"/>
      <c r="EH65" s="266"/>
      <c r="EI65" s="266"/>
      <c r="EJ65" s="266"/>
      <c r="EK65" s="267"/>
    </row>
    <row r="66" spans="1:141" s="63" customFormat="1" ht="15" customHeight="1" x14ac:dyDescent="0.2">
      <c r="A66" s="262" t="s">
        <v>987</v>
      </c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3" t="s">
        <v>40</v>
      </c>
      <c r="BE66" s="264"/>
      <c r="BF66" s="264"/>
      <c r="BG66" s="264"/>
      <c r="BH66" s="264"/>
      <c r="BI66" s="264"/>
      <c r="BJ66" s="265"/>
      <c r="BK66" s="265"/>
      <c r="BL66" s="265"/>
      <c r="BM66" s="265"/>
      <c r="BN66" s="265"/>
      <c r="BO66" s="265"/>
      <c r="BP66" s="265"/>
      <c r="BQ66" s="265"/>
      <c r="BR66" s="265"/>
      <c r="BS66" s="265"/>
      <c r="BT66" s="265"/>
      <c r="BU66" s="265"/>
      <c r="BV66" s="265"/>
      <c r="BW66" s="265"/>
      <c r="BX66" s="265"/>
      <c r="BY66" s="265"/>
      <c r="BZ66" s="265"/>
      <c r="CA66" s="265"/>
      <c r="CB66" s="265"/>
      <c r="CC66" s="265"/>
      <c r="CD66" s="265"/>
      <c r="CE66" s="265"/>
      <c r="CF66" s="265"/>
      <c r="CG66" s="265"/>
      <c r="CH66" s="265"/>
      <c r="CI66" s="265"/>
      <c r="CJ66" s="265"/>
      <c r="CK66" s="265"/>
      <c r="CL66" s="265"/>
      <c r="CM66" s="265"/>
      <c r="CN66" s="265"/>
      <c r="CO66" s="265"/>
      <c r="CP66" s="265"/>
      <c r="CQ66" s="265"/>
      <c r="CR66" s="265"/>
      <c r="CS66" s="265"/>
      <c r="CT66" s="265"/>
      <c r="CU66" s="265"/>
      <c r="CV66" s="265"/>
      <c r="CW66" s="265"/>
      <c r="CX66" s="266" t="str">
        <f>IF(BJ66=0," ",(BJ66/CD66-100%))</f>
        <v xml:space="preserve"> </v>
      </c>
      <c r="CY66" s="266"/>
      <c r="CZ66" s="266"/>
      <c r="DA66" s="266"/>
      <c r="DB66" s="266"/>
      <c r="DC66" s="266"/>
      <c r="DD66" s="266"/>
      <c r="DE66" s="266"/>
      <c r="DF66" s="266"/>
      <c r="DG66" s="266"/>
      <c r="DH66" s="266"/>
      <c r="DI66" s="266"/>
      <c r="DJ66" s="266"/>
      <c r="DK66" s="266"/>
      <c r="DL66" s="266"/>
      <c r="DM66" s="266"/>
      <c r="DN66" s="266"/>
      <c r="DO66" s="266"/>
      <c r="DP66" s="266"/>
      <c r="DQ66" s="266"/>
      <c r="DR66" s="266" t="str">
        <f>IF(BJ66=0," ",BJ66/$BJ$69*100%)</f>
        <v xml:space="preserve"> </v>
      </c>
      <c r="DS66" s="266"/>
      <c r="DT66" s="266"/>
      <c r="DU66" s="266"/>
      <c r="DV66" s="266"/>
      <c r="DW66" s="266"/>
      <c r="DX66" s="266"/>
      <c r="DY66" s="266"/>
      <c r="DZ66" s="266"/>
      <c r="EA66" s="266"/>
      <c r="EB66" s="266"/>
      <c r="EC66" s="266"/>
      <c r="ED66" s="266"/>
      <c r="EE66" s="266"/>
      <c r="EF66" s="266"/>
      <c r="EG66" s="266"/>
      <c r="EH66" s="266"/>
      <c r="EI66" s="266"/>
      <c r="EJ66" s="266"/>
      <c r="EK66" s="267"/>
    </row>
    <row r="67" spans="1:141" s="63" customFormat="1" ht="15" customHeight="1" x14ac:dyDescent="0.2">
      <c r="A67" s="268" t="s">
        <v>988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  <c r="AZ67" s="268"/>
      <c r="BA67" s="268"/>
      <c r="BB67" s="268"/>
      <c r="BC67" s="268"/>
      <c r="BD67" s="263" t="s">
        <v>278</v>
      </c>
      <c r="BE67" s="264"/>
      <c r="BF67" s="264"/>
      <c r="BG67" s="264"/>
      <c r="BH67" s="264"/>
      <c r="BI67" s="264"/>
      <c r="BJ67" s="265"/>
      <c r="BK67" s="265"/>
      <c r="BL67" s="265"/>
      <c r="BM67" s="265"/>
      <c r="BN67" s="265"/>
      <c r="BO67" s="265"/>
      <c r="BP67" s="265"/>
      <c r="BQ67" s="265"/>
      <c r="BR67" s="265"/>
      <c r="BS67" s="265"/>
      <c r="BT67" s="265"/>
      <c r="BU67" s="265"/>
      <c r="BV67" s="265"/>
      <c r="BW67" s="265"/>
      <c r="BX67" s="265"/>
      <c r="BY67" s="265"/>
      <c r="BZ67" s="265"/>
      <c r="CA67" s="265"/>
      <c r="CB67" s="265"/>
      <c r="CC67" s="265"/>
      <c r="CD67" s="265"/>
      <c r="CE67" s="265"/>
      <c r="CF67" s="265"/>
      <c r="CG67" s="265"/>
      <c r="CH67" s="265"/>
      <c r="CI67" s="265"/>
      <c r="CJ67" s="265"/>
      <c r="CK67" s="265"/>
      <c r="CL67" s="265"/>
      <c r="CM67" s="265"/>
      <c r="CN67" s="265"/>
      <c r="CO67" s="265"/>
      <c r="CP67" s="265"/>
      <c r="CQ67" s="265"/>
      <c r="CR67" s="265"/>
      <c r="CS67" s="265"/>
      <c r="CT67" s="265"/>
      <c r="CU67" s="265"/>
      <c r="CV67" s="265"/>
      <c r="CW67" s="265"/>
      <c r="CX67" s="266" t="str">
        <f>IF(BJ67=0," ",(BJ67/CD67-100%))</f>
        <v xml:space="preserve"> </v>
      </c>
      <c r="CY67" s="266"/>
      <c r="CZ67" s="266"/>
      <c r="DA67" s="266"/>
      <c r="DB67" s="266"/>
      <c r="DC67" s="266"/>
      <c r="DD67" s="266"/>
      <c r="DE67" s="266"/>
      <c r="DF67" s="266"/>
      <c r="DG67" s="266"/>
      <c r="DH67" s="266"/>
      <c r="DI67" s="266"/>
      <c r="DJ67" s="266"/>
      <c r="DK67" s="266"/>
      <c r="DL67" s="266"/>
      <c r="DM67" s="266"/>
      <c r="DN67" s="266"/>
      <c r="DO67" s="266"/>
      <c r="DP67" s="266"/>
      <c r="DQ67" s="266"/>
      <c r="DR67" s="266" t="str">
        <f>IF(BJ67=0," ",BJ67/$BJ$69*100%)</f>
        <v xml:space="preserve"> </v>
      </c>
      <c r="DS67" s="266"/>
      <c r="DT67" s="266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7"/>
    </row>
    <row r="68" spans="1:141" s="63" customFormat="1" ht="15" customHeight="1" x14ac:dyDescent="0.2">
      <c r="A68" s="262" t="s">
        <v>989</v>
      </c>
      <c r="B68" s="262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3" t="s">
        <v>573</v>
      </c>
      <c r="BE68" s="264"/>
      <c r="BF68" s="264"/>
      <c r="BG68" s="264"/>
      <c r="BH68" s="264"/>
      <c r="BI68" s="264"/>
      <c r="BJ68" s="265"/>
      <c r="BK68" s="265"/>
      <c r="BL68" s="265"/>
      <c r="BM68" s="265"/>
      <c r="BN68" s="265"/>
      <c r="BO68" s="265"/>
      <c r="BP68" s="265"/>
      <c r="BQ68" s="265"/>
      <c r="BR68" s="265"/>
      <c r="BS68" s="265"/>
      <c r="BT68" s="265"/>
      <c r="BU68" s="265"/>
      <c r="BV68" s="265"/>
      <c r="BW68" s="265"/>
      <c r="BX68" s="265"/>
      <c r="BY68" s="265"/>
      <c r="BZ68" s="265"/>
      <c r="CA68" s="265"/>
      <c r="CB68" s="265"/>
      <c r="CC68" s="265"/>
      <c r="CD68" s="265"/>
      <c r="CE68" s="265"/>
      <c r="CF68" s="265"/>
      <c r="CG68" s="265"/>
      <c r="CH68" s="265"/>
      <c r="CI68" s="265"/>
      <c r="CJ68" s="265"/>
      <c r="CK68" s="265"/>
      <c r="CL68" s="265"/>
      <c r="CM68" s="265"/>
      <c r="CN68" s="265"/>
      <c r="CO68" s="265"/>
      <c r="CP68" s="265"/>
      <c r="CQ68" s="265"/>
      <c r="CR68" s="265"/>
      <c r="CS68" s="265"/>
      <c r="CT68" s="265"/>
      <c r="CU68" s="265"/>
      <c r="CV68" s="265"/>
      <c r="CW68" s="265"/>
      <c r="CX68" s="266" t="str">
        <f>IF(BJ68=0," ",(BJ68/CD68-100%))</f>
        <v xml:space="preserve"> </v>
      </c>
      <c r="CY68" s="266"/>
      <c r="CZ68" s="266"/>
      <c r="DA68" s="266"/>
      <c r="DB68" s="266"/>
      <c r="DC68" s="266"/>
      <c r="DD68" s="266"/>
      <c r="DE68" s="266"/>
      <c r="DF68" s="266"/>
      <c r="DG68" s="266"/>
      <c r="DH68" s="266"/>
      <c r="DI68" s="266"/>
      <c r="DJ68" s="266"/>
      <c r="DK68" s="266"/>
      <c r="DL68" s="266"/>
      <c r="DM68" s="266"/>
      <c r="DN68" s="266"/>
      <c r="DO68" s="266"/>
      <c r="DP68" s="266"/>
      <c r="DQ68" s="266"/>
      <c r="DR68" s="266" t="str">
        <f>IF(BJ68=0," ",BJ68/$BJ$69*100%)</f>
        <v xml:space="preserve"> </v>
      </c>
      <c r="DS68" s="266"/>
      <c r="DT68" s="266"/>
      <c r="DU68" s="266"/>
      <c r="DV68" s="266"/>
      <c r="DW68" s="266"/>
      <c r="DX68" s="266"/>
      <c r="DY68" s="266"/>
      <c r="DZ68" s="266"/>
      <c r="EA68" s="266"/>
      <c r="EB68" s="266"/>
      <c r="EC68" s="266"/>
      <c r="ED68" s="266"/>
      <c r="EE68" s="266"/>
      <c r="EF68" s="266"/>
      <c r="EG68" s="266"/>
      <c r="EH68" s="266"/>
      <c r="EI68" s="266"/>
      <c r="EJ68" s="266"/>
      <c r="EK68" s="267"/>
    </row>
    <row r="69" spans="1:141" s="63" customFormat="1" ht="15" customHeight="1" thickBot="1" x14ac:dyDescent="0.25">
      <c r="A69" s="260" t="s">
        <v>38</v>
      </c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1"/>
      <c r="BD69" s="248" t="s">
        <v>42</v>
      </c>
      <c r="BE69" s="249"/>
      <c r="BF69" s="249"/>
      <c r="BG69" s="249"/>
      <c r="BH69" s="249"/>
      <c r="BI69" s="249"/>
      <c r="BJ69" s="270">
        <f>BJ19+BJ22+BJ34+BJ36</f>
        <v>88710574.519999996</v>
      </c>
      <c r="BK69" s="270"/>
      <c r="BL69" s="270"/>
      <c r="BM69" s="270"/>
      <c r="BN69" s="270"/>
      <c r="BO69" s="270"/>
      <c r="BP69" s="270"/>
      <c r="BQ69" s="270"/>
      <c r="BR69" s="270"/>
      <c r="BS69" s="270"/>
      <c r="BT69" s="270"/>
      <c r="BU69" s="270"/>
      <c r="BV69" s="270"/>
      <c r="BW69" s="270"/>
      <c r="BX69" s="270"/>
      <c r="BY69" s="270"/>
      <c r="BZ69" s="270"/>
      <c r="CA69" s="270"/>
      <c r="CB69" s="270"/>
      <c r="CC69" s="270"/>
      <c r="CD69" s="270">
        <f>CD19+CD22+CD34+CD36</f>
        <v>98188673.450000003</v>
      </c>
      <c r="CE69" s="270"/>
      <c r="CF69" s="270"/>
      <c r="CG69" s="270"/>
      <c r="CH69" s="270"/>
      <c r="CI69" s="270"/>
      <c r="CJ69" s="270"/>
      <c r="CK69" s="270"/>
      <c r="CL69" s="270"/>
      <c r="CM69" s="270"/>
      <c r="CN69" s="270"/>
      <c r="CO69" s="270"/>
      <c r="CP69" s="270"/>
      <c r="CQ69" s="270"/>
      <c r="CR69" s="270"/>
      <c r="CS69" s="270"/>
      <c r="CT69" s="270"/>
      <c r="CU69" s="270"/>
      <c r="CV69" s="270"/>
      <c r="CW69" s="270"/>
      <c r="CX69" s="271" t="s">
        <v>39</v>
      </c>
      <c r="CY69" s="271"/>
      <c r="CZ69" s="271"/>
      <c r="DA69" s="271"/>
      <c r="DB69" s="271"/>
      <c r="DC69" s="271"/>
      <c r="DD69" s="271"/>
      <c r="DE69" s="271"/>
      <c r="DF69" s="271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 t="s">
        <v>977</v>
      </c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2"/>
    </row>
  </sheetData>
  <customSheetViews>
    <customSheetView guid="{5B44D67A-4A8A-4B75-BA10-E8F24D4649E0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scale="70" showPageBreaks="1" printArea="1" view="pageBreakPreview" topLeftCell="A28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 scale="70" showPageBreaks="1" printArea="1" view="pageBreakPreview">
      <selection activeCell="CX69" sqref="CX69:DQ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51">
    <mergeCell ref="A49:BC49"/>
    <mergeCell ref="A38:BC38"/>
    <mergeCell ref="Z8:DE8"/>
    <mergeCell ref="A14:BC14"/>
    <mergeCell ref="DW8:EK8"/>
    <mergeCell ref="DW10:EK10"/>
    <mergeCell ref="A12:EK12"/>
    <mergeCell ref="DW3:EK3"/>
    <mergeCell ref="DW4:EK4"/>
    <mergeCell ref="Z5:DE5"/>
    <mergeCell ref="DW5:EK5"/>
    <mergeCell ref="DW6:EK7"/>
    <mergeCell ref="Z7:DE7"/>
    <mergeCell ref="DW9:EK9"/>
    <mergeCell ref="DR14:EK14"/>
    <mergeCell ref="CX14:DQ14"/>
    <mergeCell ref="BD14:BI14"/>
    <mergeCell ref="BJ14:CW14"/>
    <mergeCell ref="CX16:DQ16"/>
    <mergeCell ref="CD23:CW23"/>
    <mergeCell ref="A29:BC29"/>
    <mergeCell ref="BD28:BI29"/>
    <mergeCell ref="BJ28:CC29"/>
    <mergeCell ref="CD28:CW29"/>
    <mergeCell ref="A1:EK1"/>
    <mergeCell ref="BM3:BW3"/>
    <mergeCell ref="BX3:BZ3"/>
    <mergeCell ref="CA3:CC3"/>
    <mergeCell ref="DW2:EK2"/>
    <mergeCell ref="DR16:EK16"/>
    <mergeCell ref="A17:BC17"/>
    <mergeCell ref="BD17:BI17"/>
    <mergeCell ref="BJ17:CC17"/>
    <mergeCell ref="CD17:CW17"/>
    <mergeCell ref="CX17:DQ17"/>
    <mergeCell ref="DR17:EK17"/>
    <mergeCell ref="A15:BC15"/>
    <mergeCell ref="BD15:BI15"/>
    <mergeCell ref="BJ15:CC15"/>
    <mergeCell ref="CD15:CW15"/>
    <mergeCell ref="CX15:DQ15"/>
    <mergeCell ref="DR15:EK15"/>
    <mergeCell ref="A16:BC16"/>
    <mergeCell ref="BD16:BI16"/>
    <mergeCell ref="BJ16:CC16"/>
    <mergeCell ref="CD16:CW16"/>
    <mergeCell ref="CX20:DQ21"/>
    <mergeCell ref="A20:BC20"/>
    <mergeCell ref="DR20:EK21"/>
    <mergeCell ref="CX18:DQ18"/>
    <mergeCell ref="DR18:EK18"/>
    <mergeCell ref="A19:BC19"/>
    <mergeCell ref="BD19:BI19"/>
    <mergeCell ref="BJ19:CC19"/>
    <mergeCell ref="CD19:CW19"/>
    <mergeCell ref="CX19:DQ19"/>
    <mergeCell ref="DR19:EK19"/>
    <mergeCell ref="A18:BC18"/>
    <mergeCell ref="BD18:BI18"/>
    <mergeCell ref="BJ18:CC18"/>
    <mergeCell ref="CD18:CW18"/>
    <mergeCell ref="A21:BC21"/>
    <mergeCell ref="BD20:BI21"/>
    <mergeCell ref="BJ20:CC21"/>
    <mergeCell ref="CD20:CW21"/>
    <mergeCell ref="CX23:DQ23"/>
    <mergeCell ref="DR23:EK23"/>
    <mergeCell ref="A22:BC22"/>
    <mergeCell ref="BD22:BI22"/>
    <mergeCell ref="BJ22:CC22"/>
    <mergeCell ref="CD22:CW22"/>
    <mergeCell ref="CX22:DQ22"/>
    <mergeCell ref="DR22:EK22"/>
    <mergeCell ref="A26:BC26"/>
    <mergeCell ref="BD25:BI26"/>
    <mergeCell ref="BJ25:CC26"/>
    <mergeCell ref="CD25:CW26"/>
    <mergeCell ref="CX25:DQ26"/>
    <mergeCell ref="A25:BC25"/>
    <mergeCell ref="DR25:EK26"/>
    <mergeCell ref="A24:BC24"/>
    <mergeCell ref="BD24:BI24"/>
    <mergeCell ref="BJ24:CC24"/>
    <mergeCell ref="CD24:CW24"/>
    <mergeCell ref="CX24:DQ24"/>
    <mergeCell ref="DR24:EK24"/>
    <mergeCell ref="A23:BC23"/>
    <mergeCell ref="BD23:BI23"/>
    <mergeCell ref="BJ23:CC23"/>
    <mergeCell ref="CX28:DQ29"/>
    <mergeCell ref="A28:BC28"/>
    <mergeCell ref="DR28:EK29"/>
    <mergeCell ref="A27:BC27"/>
    <mergeCell ref="BD27:BI27"/>
    <mergeCell ref="BJ27:CC27"/>
    <mergeCell ref="CD27:CW27"/>
    <mergeCell ref="CX27:DQ27"/>
    <mergeCell ref="DR27:EK27"/>
    <mergeCell ref="A35:BC35"/>
    <mergeCell ref="BD34:BI35"/>
    <mergeCell ref="BJ34:CC35"/>
    <mergeCell ref="CD34:CW35"/>
    <mergeCell ref="CX34:DQ35"/>
    <mergeCell ref="A34:BC34"/>
    <mergeCell ref="DR34:EK35"/>
    <mergeCell ref="A33:BC33"/>
    <mergeCell ref="BD30:BI33"/>
    <mergeCell ref="BJ30:CC33"/>
    <mergeCell ref="CD30:CW33"/>
    <mergeCell ref="CX30:DQ33"/>
    <mergeCell ref="A32:BC32"/>
    <mergeCell ref="DR30:EK33"/>
    <mergeCell ref="A31:BC31"/>
    <mergeCell ref="A30:BC30"/>
    <mergeCell ref="DR44:EK45"/>
    <mergeCell ref="A44:BC44"/>
    <mergeCell ref="A43:BC43"/>
    <mergeCell ref="A42:BC42"/>
    <mergeCell ref="A41:BC41"/>
    <mergeCell ref="A40:BC40"/>
    <mergeCell ref="A39:BC39"/>
    <mergeCell ref="A37:BC37"/>
    <mergeCell ref="BJ36:CC37"/>
    <mergeCell ref="CD36:CW37"/>
    <mergeCell ref="CX36:DQ37"/>
    <mergeCell ref="DR36:EK37"/>
    <mergeCell ref="A36:BC36"/>
    <mergeCell ref="CD54:CW55"/>
    <mergeCell ref="CX54:DQ55"/>
    <mergeCell ref="DR54:EK55"/>
    <mergeCell ref="A54:BC54"/>
    <mergeCell ref="BD53:BI53"/>
    <mergeCell ref="BJ53:CC53"/>
    <mergeCell ref="CD53:CW53"/>
    <mergeCell ref="CX53:DQ53"/>
    <mergeCell ref="A53:BC53"/>
    <mergeCell ref="DR53:EK53"/>
    <mergeCell ref="BD49:BI50"/>
    <mergeCell ref="BD47:BI48"/>
    <mergeCell ref="BD44:BI45"/>
    <mergeCell ref="BD41:BI43"/>
    <mergeCell ref="BD38:BI40"/>
    <mergeCell ref="BD36:BI37"/>
    <mergeCell ref="A56:BC56"/>
    <mergeCell ref="BD56:BI57"/>
    <mergeCell ref="BJ56:CC57"/>
    <mergeCell ref="A55:BC55"/>
    <mergeCell ref="BD54:BI55"/>
    <mergeCell ref="BJ54:CC55"/>
    <mergeCell ref="A52:BC52"/>
    <mergeCell ref="BD51:BI52"/>
    <mergeCell ref="A50:BC50"/>
    <mergeCell ref="A48:BC48"/>
    <mergeCell ref="BJ47:CC48"/>
    <mergeCell ref="A47:BC47"/>
    <mergeCell ref="A45:BC45"/>
    <mergeCell ref="BJ44:CC45"/>
    <mergeCell ref="A51:BC51"/>
    <mergeCell ref="A46:BC46"/>
    <mergeCell ref="BD46:BI46"/>
    <mergeCell ref="BJ46:CC46"/>
    <mergeCell ref="CX51:DQ52"/>
    <mergeCell ref="DR51:EK52"/>
    <mergeCell ref="BJ38:CC40"/>
    <mergeCell ref="CD38:CW40"/>
    <mergeCell ref="CX38:DQ40"/>
    <mergeCell ref="DR38:EK40"/>
    <mergeCell ref="BJ41:CC43"/>
    <mergeCell ref="CD41:CW43"/>
    <mergeCell ref="CX41:DQ43"/>
    <mergeCell ref="DR41:EK43"/>
    <mergeCell ref="BJ49:CC50"/>
    <mergeCell ref="CD49:CW50"/>
    <mergeCell ref="CX49:DQ50"/>
    <mergeCell ref="DR49:EK50"/>
    <mergeCell ref="BJ51:CC52"/>
    <mergeCell ref="CD51:CW52"/>
    <mergeCell ref="CD47:CW48"/>
    <mergeCell ref="CX47:DQ48"/>
    <mergeCell ref="DR47:EK48"/>
    <mergeCell ref="CD46:CW46"/>
    <mergeCell ref="CX46:DQ46"/>
    <mergeCell ref="DR46:EK46"/>
    <mergeCell ref="CD44:CW45"/>
    <mergeCell ref="CX44:DQ45"/>
    <mergeCell ref="A59:BC59"/>
    <mergeCell ref="BD59:BI59"/>
    <mergeCell ref="BJ59:CC59"/>
    <mergeCell ref="CD59:CW59"/>
    <mergeCell ref="CX59:DQ59"/>
    <mergeCell ref="DR59:EK59"/>
    <mergeCell ref="DR56:EK57"/>
    <mergeCell ref="A57:BC57"/>
    <mergeCell ref="A58:BC58"/>
    <mergeCell ref="BD58:BI58"/>
    <mergeCell ref="BJ58:CC58"/>
    <mergeCell ref="CD58:CW58"/>
    <mergeCell ref="CX58:DQ58"/>
    <mergeCell ref="DR58:EK58"/>
    <mergeCell ref="CD56:CW57"/>
    <mergeCell ref="CX56:DQ57"/>
    <mergeCell ref="A61:BC61"/>
    <mergeCell ref="BD61:BI61"/>
    <mergeCell ref="BJ61:CC61"/>
    <mergeCell ref="CD61:CW61"/>
    <mergeCell ref="CX61:DQ61"/>
    <mergeCell ref="DR61:EK61"/>
    <mergeCell ref="A60:BC60"/>
    <mergeCell ref="BD60:BI60"/>
    <mergeCell ref="BJ60:CC60"/>
    <mergeCell ref="CD60:CW60"/>
    <mergeCell ref="CX60:DQ60"/>
    <mergeCell ref="DR60:EK60"/>
    <mergeCell ref="A62:BC62"/>
    <mergeCell ref="BD62:BI63"/>
    <mergeCell ref="BJ62:CC63"/>
    <mergeCell ref="CD62:CW63"/>
    <mergeCell ref="CX62:DQ63"/>
    <mergeCell ref="DR62:EK63"/>
    <mergeCell ref="A63:BC63"/>
    <mergeCell ref="BD69:BI69"/>
    <mergeCell ref="BJ69:CC69"/>
    <mergeCell ref="CD69:CW69"/>
    <mergeCell ref="CX69:DQ69"/>
    <mergeCell ref="DR69:EK69"/>
    <mergeCell ref="A66:BC66"/>
    <mergeCell ref="BD66:BI66"/>
    <mergeCell ref="BJ66:CC66"/>
    <mergeCell ref="CD66:CW66"/>
    <mergeCell ref="CX66:DQ66"/>
    <mergeCell ref="DR66:EK66"/>
    <mergeCell ref="A64:BC64"/>
    <mergeCell ref="BD64:BI65"/>
    <mergeCell ref="BJ64:CC65"/>
    <mergeCell ref="CD64:CW65"/>
    <mergeCell ref="CX64:DQ65"/>
    <mergeCell ref="DR64:EK65"/>
    <mergeCell ref="A65:BC65"/>
    <mergeCell ref="A69:BC69"/>
    <mergeCell ref="A68:BC68"/>
    <mergeCell ref="BD68:BI68"/>
    <mergeCell ref="BJ68:CC68"/>
    <mergeCell ref="CD68:CW68"/>
    <mergeCell ref="CX68:DQ68"/>
    <mergeCell ref="DR68:EK68"/>
    <mergeCell ref="A67:BC67"/>
    <mergeCell ref="BD67:BI67"/>
    <mergeCell ref="BJ67:CC67"/>
    <mergeCell ref="CD67:CW67"/>
    <mergeCell ref="CX67:DQ67"/>
    <mergeCell ref="DR67:EK67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52" max="14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59"/>
  <sheetViews>
    <sheetView topLeftCell="A32" workbookViewId="0">
      <selection activeCell="BU57" sqref="BU5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2" width="0.5703125" style="1" customWidth="1"/>
    <col min="33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2" x14ac:dyDescent="0.25">
      <c r="A1" s="215" t="s">
        <v>549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25" customFormat="1" ht="12.75" x14ac:dyDescent="0.2">
      <c r="A4" s="28"/>
      <c r="BL4" s="2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28" t="s">
        <v>10</v>
      </c>
      <c r="DU4" s="2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25" customFormat="1" ht="12.75" x14ac:dyDescent="0.2">
      <c r="A5" s="28"/>
      <c r="DU5" s="2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25" customFormat="1" ht="12.75" x14ac:dyDescent="0.2">
      <c r="A6" s="28"/>
      <c r="DU6" s="2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25" customFormat="1" ht="36" customHeight="1" x14ac:dyDescent="0.2">
      <c r="A7" s="28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2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25" customFormat="1" ht="12.75" x14ac:dyDescent="0.2">
      <c r="A8" s="28" t="s">
        <v>12</v>
      </c>
      <c r="DU8" s="23"/>
      <c r="DW8" s="431"/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25" customFormat="1" ht="12.75" x14ac:dyDescent="0.2">
      <c r="A9" s="28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23" t="s">
        <v>7</v>
      </c>
      <c r="DW9" s="431" t="str">
        <f>Лист1!$CI$22</f>
        <v>043</v>
      </c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25" customFormat="1" ht="12.75" x14ac:dyDescent="0.2">
      <c r="A10" s="28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25" customFormat="1" ht="13.5" thickBot="1" x14ac:dyDescent="0.25">
      <c r="A11" s="28" t="s">
        <v>15</v>
      </c>
      <c r="DU11" s="23"/>
      <c r="DW11" s="463"/>
      <c r="DX11" s="464"/>
      <c r="DY11" s="464"/>
      <c r="DZ11" s="464"/>
      <c r="EA11" s="464"/>
      <c r="EB11" s="464"/>
      <c r="EC11" s="464"/>
      <c r="ED11" s="464"/>
      <c r="EE11" s="464"/>
      <c r="EF11" s="464"/>
      <c r="EG11" s="464"/>
      <c r="EH11" s="464"/>
      <c r="EI11" s="464"/>
      <c r="EJ11" s="464"/>
      <c r="EK11" s="465"/>
    </row>
    <row r="13" spans="1:142" s="11" customFormat="1" ht="15" x14ac:dyDescent="0.25">
      <c r="A13" s="311" t="s">
        <v>550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</row>
    <row r="14" spans="1:142" s="22" customFormat="1" ht="8.25" x14ac:dyDescent="0.15"/>
    <row r="15" spans="1:142" s="25" customFormat="1" ht="12.75" x14ac:dyDescent="0.2">
      <c r="A15" s="253" t="s">
        <v>93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307"/>
      <c r="AF15" s="289" t="s">
        <v>18</v>
      </c>
      <c r="AG15" s="253"/>
      <c r="AH15" s="253"/>
      <c r="AI15" s="253"/>
      <c r="AJ15" s="253"/>
      <c r="AK15" s="307"/>
      <c r="AL15" s="435" t="s">
        <v>552</v>
      </c>
      <c r="AM15" s="435"/>
      <c r="AN15" s="435"/>
      <c r="AO15" s="435"/>
      <c r="AP15" s="435"/>
      <c r="AQ15" s="435"/>
      <c r="AR15" s="435"/>
      <c r="AS15" s="435"/>
      <c r="AT15" s="435"/>
      <c r="AU15" s="435"/>
      <c r="AV15" s="435"/>
      <c r="AW15" s="435"/>
      <c r="AX15" s="435"/>
      <c r="AY15" s="435"/>
      <c r="AZ15" s="435"/>
      <c r="BA15" s="435"/>
      <c r="BB15" s="435"/>
      <c r="BC15" s="435"/>
      <c r="BD15" s="435"/>
      <c r="BE15" s="435"/>
      <c r="BF15" s="435"/>
      <c r="BG15" s="435"/>
      <c r="BH15" s="435"/>
      <c r="BI15" s="435"/>
      <c r="BJ15" s="435"/>
      <c r="BK15" s="435"/>
      <c r="BL15" s="435"/>
      <c r="BM15" s="435"/>
      <c r="BN15" s="435"/>
      <c r="BO15" s="435"/>
      <c r="BP15" s="435"/>
      <c r="BQ15" s="435"/>
      <c r="BR15" s="435"/>
      <c r="BS15" s="435"/>
      <c r="BT15" s="435"/>
      <c r="BU15" s="435"/>
      <c r="BV15" s="435"/>
      <c r="BW15" s="435"/>
      <c r="BX15" s="435"/>
      <c r="BY15" s="435"/>
      <c r="BZ15" s="435"/>
      <c r="CA15" s="435"/>
      <c r="CB15" s="435"/>
      <c r="CC15" s="435"/>
      <c r="CD15" s="435"/>
      <c r="CE15" s="435"/>
      <c r="CF15" s="435"/>
      <c r="CG15" s="435"/>
      <c r="CH15" s="435"/>
      <c r="CI15" s="435"/>
      <c r="CJ15" s="435"/>
      <c r="CK15" s="435"/>
      <c r="CL15" s="435"/>
      <c r="CM15" s="435"/>
      <c r="CN15" s="435"/>
      <c r="CO15" s="435"/>
      <c r="CP15" s="435"/>
      <c r="CQ15" s="435"/>
      <c r="CR15" s="435"/>
      <c r="CS15" s="435"/>
      <c r="CT15" s="435"/>
      <c r="CU15" s="435"/>
      <c r="CV15" s="435"/>
      <c r="CW15" s="435"/>
      <c r="CX15" s="435"/>
      <c r="CY15" s="435"/>
      <c r="CZ15" s="435"/>
      <c r="DA15" s="435"/>
      <c r="DB15" s="435"/>
      <c r="DC15" s="435"/>
      <c r="DD15" s="435"/>
      <c r="DE15" s="435"/>
      <c r="DF15" s="435"/>
      <c r="DG15" s="435"/>
      <c r="DH15" s="435"/>
      <c r="DI15" s="435"/>
      <c r="DJ15" s="435"/>
      <c r="DK15" s="435"/>
      <c r="DL15" s="435"/>
      <c r="DM15" s="435"/>
      <c r="DN15" s="435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77"/>
    </row>
    <row r="16" spans="1:142" s="25" customFormat="1" ht="12.75" x14ac:dyDescent="0.2">
      <c r="A16" s="437" t="s">
        <v>551</v>
      </c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306"/>
      <c r="AF16" s="302" t="s">
        <v>21</v>
      </c>
      <c r="AG16" s="437"/>
      <c r="AH16" s="437"/>
      <c r="AI16" s="437"/>
      <c r="AJ16" s="437"/>
      <c r="AK16" s="306"/>
      <c r="AL16" s="289" t="s">
        <v>28</v>
      </c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307"/>
      <c r="AY16" s="435" t="s">
        <v>133</v>
      </c>
      <c r="AZ16" s="435"/>
      <c r="BA16" s="435"/>
      <c r="BB16" s="435"/>
      <c r="BC16" s="435"/>
      <c r="BD16" s="435"/>
      <c r="BE16" s="435"/>
      <c r="BF16" s="435"/>
      <c r="BG16" s="435"/>
      <c r="BH16" s="435"/>
      <c r="BI16" s="435"/>
      <c r="BJ16" s="435"/>
      <c r="BK16" s="435"/>
      <c r="BL16" s="435"/>
      <c r="BM16" s="435"/>
      <c r="BN16" s="435"/>
      <c r="BO16" s="435"/>
      <c r="BP16" s="435"/>
      <c r="BQ16" s="435"/>
      <c r="BR16" s="435"/>
      <c r="BS16" s="435"/>
      <c r="BT16" s="435"/>
      <c r="BU16" s="435"/>
      <c r="BV16" s="435"/>
      <c r="BW16" s="435"/>
      <c r="BX16" s="435"/>
      <c r="BY16" s="435"/>
      <c r="BZ16" s="435"/>
      <c r="CA16" s="435"/>
      <c r="CB16" s="435"/>
      <c r="CC16" s="435"/>
      <c r="CD16" s="435"/>
      <c r="CE16" s="435"/>
      <c r="CF16" s="435"/>
      <c r="CG16" s="435"/>
      <c r="CH16" s="435"/>
      <c r="CI16" s="435"/>
      <c r="CJ16" s="435"/>
      <c r="CK16" s="435"/>
      <c r="CL16" s="435"/>
      <c r="CM16" s="435"/>
      <c r="CN16" s="435"/>
      <c r="CO16" s="435"/>
      <c r="CP16" s="435"/>
      <c r="CQ16" s="435"/>
      <c r="CR16" s="435"/>
      <c r="CS16" s="435"/>
      <c r="CT16" s="435"/>
      <c r="CU16" s="435"/>
      <c r="CV16" s="435"/>
      <c r="CW16" s="435"/>
      <c r="CX16" s="435"/>
      <c r="CY16" s="435"/>
      <c r="CZ16" s="435"/>
      <c r="DA16" s="435"/>
      <c r="DB16" s="435"/>
      <c r="DC16" s="435"/>
      <c r="DD16" s="435"/>
      <c r="DE16" s="435"/>
      <c r="DF16" s="435"/>
      <c r="DG16" s="435"/>
      <c r="DH16" s="435"/>
      <c r="DI16" s="435"/>
      <c r="DJ16" s="435"/>
      <c r="DK16" s="435"/>
      <c r="DL16" s="435"/>
      <c r="DM16" s="435"/>
      <c r="DN16" s="435"/>
      <c r="DO16" s="435"/>
      <c r="DP16" s="435"/>
      <c r="DQ16" s="435"/>
      <c r="DR16" s="435"/>
      <c r="DS16" s="435"/>
      <c r="DT16" s="435"/>
      <c r="DU16" s="435"/>
      <c r="DV16" s="435"/>
      <c r="DW16" s="435"/>
      <c r="DX16" s="435"/>
      <c r="DY16" s="435"/>
      <c r="DZ16" s="435"/>
      <c r="EA16" s="435"/>
      <c r="EB16" s="435"/>
      <c r="EC16" s="435"/>
      <c r="ED16" s="435"/>
      <c r="EE16" s="435"/>
      <c r="EF16" s="435"/>
      <c r="EG16" s="435"/>
      <c r="EH16" s="435"/>
      <c r="EI16" s="435"/>
      <c r="EJ16" s="435"/>
      <c r="EK16" s="435"/>
      <c r="EL16" s="77"/>
    </row>
    <row r="17" spans="1:142" s="25" customFormat="1" ht="12.75" x14ac:dyDescent="0.2">
      <c r="A17" s="437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306"/>
      <c r="AF17" s="302"/>
      <c r="AG17" s="437"/>
      <c r="AH17" s="437"/>
      <c r="AI17" s="437"/>
      <c r="AJ17" s="437"/>
      <c r="AK17" s="306"/>
      <c r="AL17" s="302"/>
      <c r="AM17" s="437"/>
      <c r="AN17" s="437"/>
      <c r="AO17" s="437"/>
      <c r="AP17" s="437"/>
      <c r="AQ17" s="437"/>
      <c r="AR17" s="437"/>
      <c r="AS17" s="437"/>
      <c r="AT17" s="437"/>
      <c r="AU17" s="437"/>
      <c r="AV17" s="437"/>
      <c r="AW17" s="437"/>
      <c r="AX17" s="306"/>
      <c r="AY17" s="289" t="s">
        <v>553</v>
      </c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307"/>
      <c r="BL17" s="435" t="s">
        <v>562</v>
      </c>
      <c r="BM17" s="435"/>
      <c r="BN17" s="435"/>
      <c r="BO17" s="435"/>
      <c r="BP17" s="435"/>
      <c r="BQ17" s="435"/>
      <c r="BR17" s="435"/>
      <c r="BS17" s="435"/>
      <c r="BT17" s="435"/>
      <c r="BU17" s="435"/>
      <c r="BV17" s="435"/>
      <c r="BW17" s="435"/>
      <c r="BX17" s="435"/>
      <c r="BY17" s="435"/>
      <c r="BZ17" s="435"/>
      <c r="CA17" s="435"/>
      <c r="CB17" s="435"/>
      <c r="CC17" s="435"/>
      <c r="CD17" s="435"/>
      <c r="CE17" s="435"/>
      <c r="CF17" s="435"/>
      <c r="CG17" s="435"/>
      <c r="CH17" s="435"/>
      <c r="CI17" s="435"/>
      <c r="CJ17" s="435"/>
      <c r="CK17" s="435"/>
      <c r="CL17" s="435"/>
      <c r="CM17" s="435"/>
      <c r="CN17" s="435"/>
      <c r="CO17" s="435"/>
      <c r="CP17" s="435"/>
      <c r="CQ17" s="435"/>
      <c r="CR17" s="435"/>
      <c r="CS17" s="435"/>
      <c r="CT17" s="435"/>
      <c r="CU17" s="435"/>
      <c r="CV17" s="435"/>
      <c r="CW17" s="435"/>
      <c r="CX17" s="298"/>
      <c r="CY17" s="436" t="s">
        <v>558</v>
      </c>
      <c r="CZ17" s="435"/>
      <c r="DA17" s="435"/>
      <c r="DB17" s="435"/>
      <c r="DC17" s="435"/>
      <c r="DD17" s="435"/>
      <c r="DE17" s="435"/>
      <c r="DF17" s="435"/>
      <c r="DG17" s="435"/>
      <c r="DH17" s="435"/>
      <c r="DI17" s="435"/>
      <c r="DJ17" s="435"/>
      <c r="DK17" s="435"/>
      <c r="DL17" s="435"/>
      <c r="DM17" s="435"/>
      <c r="DN17" s="435"/>
      <c r="DO17" s="435"/>
      <c r="DP17" s="435"/>
      <c r="DQ17" s="435"/>
      <c r="DR17" s="435"/>
      <c r="DS17" s="435"/>
      <c r="DT17" s="435"/>
      <c r="DU17" s="435"/>
      <c r="DV17" s="435"/>
      <c r="DW17" s="435"/>
      <c r="DX17" s="435"/>
      <c r="DY17" s="435"/>
      <c r="DZ17" s="435"/>
      <c r="EA17" s="435"/>
      <c r="EB17" s="435"/>
      <c r="EC17" s="435"/>
      <c r="ED17" s="435"/>
      <c r="EE17" s="435"/>
      <c r="EF17" s="435"/>
      <c r="EG17" s="435"/>
      <c r="EH17" s="435"/>
      <c r="EI17" s="435"/>
      <c r="EJ17" s="435"/>
      <c r="EK17" s="435"/>
      <c r="EL17" s="77"/>
    </row>
    <row r="18" spans="1:142" s="25" customFormat="1" ht="12.75" x14ac:dyDescent="0.2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306"/>
      <c r="AF18" s="302"/>
      <c r="AG18" s="437"/>
      <c r="AH18" s="437"/>
      <c r="AI18" s="437"/>
      <c r="AJ18" s="437"/>
      <c r="AK18" s="306"/>
      <c r="AL18" s="302"/>
      <c r="AM18" s="437"/>
      <c r="AN18" s="437"/>
      <c r="AO18" s="437"/>
      <c r="AP18" s="437"/>
      <c r="AQ18" s="437"/>
      <c r="AR18" s="437"/>
      <c r="AS18" s="437"/>
      <c r="AT18" s="437"/>
      <c r="AU18" s="437"/>
      <c r="AV18" s="437"/>
      <c r="AW18" s="437"/>
      <c r="AX18" s="306"/>
      <c r="AY18" s="302" t="s">
        <v>554</v>
      </c>
      <c r="AZ18" s="437"/>
      <c r="BA18" s="437"/>
      <c r="BB18" s="437"/>
      <c r="BC18" s="437"/>
      <c r="BD18" s="437"/>
      <c r="BE18" s="437"/>
      <c r="BF18" s="437"/>
      <c r="BG18" s="437"/>
      <c r="BH18" s="437"/>
      <c r="BI18" s="437"/>
      <c r="BJ18" s="437"/>
      <c r="BK18" s="306"/>
      <c r="BL18" s="289" t="s">
        <v>28</v>
      </c>
      <c r="BM18" s="253"/>
      <c r="BN18" s="253"/>
      <c r="BO18" s="253"/>
      <c r="BP18" s="253"/>
      <c r="BQ18" s="253"/>
      <c r="BR18" s="253"/>
      <c r="BS18" s="253"/>
      <c r="BT18" s="253"/>
      <c r="BU18" s="253"/>
      <c r="BV18" s="253"/>
      <c r="BW18" s="253"/>
      <c r="BX18" s="307"/>
      <c r="BY18" s="253" t="s">
        <v>133</v>
      </c>
      <c r="BZ18" s="253"/>
      <c r="CA18" s="253"/>
      <c r="CB18" s="253"/>
      <c r="CC18" s="253"/>
      <c r="CD18" s="253"/>
      <c r="CE18" s="253"/>
      <c r="CF18" s="253"/>
      <c r="CG18" s="253"/>
      <c r="CH18" s="253"/>
      <c r="CI18" s="253"/>
      <c r="CJ18" s="253"/>
      <c r="CK18" s="253"/>
      <c r="CL18" s="253"/>
      <c r="CM18" s="253"/>
      <c r="CN18" s="253"/>
      <c r="CO18" s="253"/>
      <c r="CP18" s="253"/>
      <c r="CQ18" s="253"/>
      <c r="CR18" s="253"/>
      <c r="CS18" s="253"/>
      <c r="CT18" s="253"/>
      <c r="CU18" s="253"/>
      <c r="CV18" s="253"/>
      <c r="CW18" s="253"/>
      <c r="CX18" s="253"/>
      <c r="CY18" s="289" t="s">
        <v>557</v>
      </c>
      <c r="CZ18" s="253"/>
      <c r="DA18" s="253"/>
      <c r="DB18" s="253"/>
      <c r="DC18" s="253"/>
      <c r="DD18" s="253"/>
      <c r="DE18" s="253"/>
      <c r="DF18" s="253"/>
      <c r="DG18" s="253"/>
      <c r="DH18" s="253"/>
      <c r="DI18" s="253"/>
      <c r="DJ18" s="253"/>
      <c r="DK18" s="307"/>
      <c r="DL18" s="253" t="s">
        <v>559</v>
      </c>
      <c r="DM18" s="253"/>
      <c r="DN18" s="253"/>
      <c r="DO18" s="253"/>
      <c r="DP18" s="253"/>
      <c r="DQ18" s="253"/>
      <c r="DR18" s="253"/>
      <c r="DS18" s="253"/>
      <c r="DT18" s="253"/>
      <c r="DU18" s="253"/>
      <c r="DV18" s="253"/>
      <c r="DW18" s="253"/>
      <c r="DX18" s="253"/>
      <c r="DY18" s="253"/>
      <c r="DZ18" s="253"/>
      <c r="EA18" s="253"/>
      <c r="EB18" s="253"/>
      <c r="EC18" s="253"/>
      <c r="ED18" s="253"/>
      <c r="EE18" s="253"/>
      <c r="EF18" s="253"/>
      <c r="EG18" s="253"/>
      <c r="EH18" s="253"/>
      <c r="EI18" s="253"/>
      <c r="EJ18" s="253"/>
      <c r="EK18" s="253"/>
      <c r="EL18" s="77"/>
    </row>
    <row r="19" spans="1:142" s="25" customFormat="1" ht="12.75" x14ac:dyDescent="0.2">
      <c r="A19" s="437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306"/>
      <c r="AF19" s="302"/>
      <c r="AG19" s="437"/>
      <c r="AH19" s="437"/>
      <c r="AI19" s="437"/>
      <c r="AJ19" s="437"/>
      <c r="AK19" s="306"/>
      <c r="AL19" s="302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306"/>
      <c r="AY19" s="302"/>
      <c r="AZ19" s="437"/>
      <c r="BA19" s="437"/>
      <c r="BB19" s="437"/>
      <c r="BC19" s="437"/>
      <c r="BD19" s="437"/>
      <c r="BE19" s="437"/>
      <c r="BF19" s="437"/>
      <c r="BG19" s="437"/>
      <c r="BH19" s="437"/>
      <c r="BI19" s="437"/>
      <c r="BJ19" s="437"/>
      <c r="BK19" s="306"/>
      <c r="BL19" s="302"/>
      <c r="BM19" s="437"/>
      <c r="BN19" s="437"/>
      <c r="BO19" s="437"/>
      <c r="BP19" s="437"/>
      <c r="BQ19" s="437"/>
      <c r="BR19" s="437"/>
      <c r="BS19" s="437"/>
      <c r="BT19" s="437"/>
      <c r="BU19" s="437"/>
      <c r="BV19" s="437"/>
      <c r="BW19" s="437"/>
      <c r="BX19" s="30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302"/>
      <c r="CZ19" s="437"/>
      <c r="DA19" s="437"/>
      <c r="DB19" s="437"/>
      <c r="DC19" s="437"/>
      <c r="DD19" s="437"/>
      <c r="DE19" s="437"/>
      <c r="DF19" s="437"/>
      <c r="DG19" s="437"/>
      <c r="DH19" s="437"/>
      <c r="DI19" s="437"/>
      <c r="DJ19" s="437"/>
      <c r="DK19" s="306"/>
      <c r="DL19" s="246" t="s">
        <v>560</v>
      </c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77"/>
    </row>
    <row r="20" spans="1:142" s="25" customFormat="1" ht="12.75" x14ac:dyDescent="0.2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303"/>
      <c r="AF20" s="305"/>
      <c r="AG20" s="246"/>
      <c r="AH20" s="246"/>
      <c r="AI20" s="246"/>
      <c r="AJ20" s="246"/>
      <c r="AK20" s="303"/>
      <c r="AL20" s="305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303"/>
      <c r="AY20" s="305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303"/>
      <c r="BL20" s="305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303"/>
      <c r="BY20" s="436" t="s">
        <v>555</v>
      </c>
      <c r="BZ20" s="435"/>
      <c r="CA20" s="435"/>
      <c r="CB20" s="435"/>
      <c r="CC20" s="435"/>
      <c r="CD20" s="435"/>
      <c r="CE20" s="435"/>
      <c r="CF20" s="435"/>
      <c r="CG20" s="435"/>
      <c r="CH20" s="435"/>
      <c r="CI20" s="435"/>
      <c r="CJ20" s="435"/>
      <c r="CK20" s="298"/>
      <c r="CL20" s="436" t="s">
        <v>556</v>
      </c>
      <c r="CM20" s="435"/>
      <c r="CN20" s="435"/>
      <c r="CO20" s="435"/>
      <c r="CP20" s="435"/>
      <c r="CQ20" s="435"/>
      <c r="CR20" s="435"/>
      <c r="CS20" s="435"/>
      <c r="CT20" s="435"/>
      <c r="CU20" s="435"/>
      <c r="CV20" s="435"/>
      <c r="CW20" s="435"/>
      <c r="CX20" s="298"/>
      <c r="CY20" s="305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303"/>
      <c r="DL20" s="436" t="s">
        <v>28</v>
      </c>
      <c r="DM20" s="435"/>
      <c r="DN20" s="435"/>
      <c r="DO20" s="435"/>
      <c r="DP20" s="435"/>
      <c r="DQ20" s="435"/>
      <c r="DR20" s="435"/>
      <c r="DS20" s="435"/>
      <c r="DT20" s="435"/>
      <c r="DU20" s="435"/>
      <c r="DV20" s="435"/>
      <c r="DW20" s="435"/>
      <c r="DX20" s="298"/>
      <c r="DY20" s="435" t="s">
        <v>561</v>
      </c>
      <c r="DZ20" s="435"/>
      <c r="EA20" s="435"/>
      <c r="EB20" s="435"/>
      <c r="EC20" s="435"/>
      <c r="ED20" s="435"/>
      <c r="EE20" s="435"/>
      <c r="EF20" s="435"/>
      <c r="EG20" s="435"/>
      <c r="EH20" s="435"/>
      <c r="EI20" s="435"/>
      <c r="EJ20" s="435"/>
      <c r="EK20" s="435"/>
      <c r="EL20" s="77"/>
    </row>
    <row r="21" spans="1:142" s="25" customFormat="1" ht="13.5" thickBot="1" x14ac:dyDescent="0.25">
      <c r="A21" s="298">
        <v>1</v>
      </c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88">
        <v>2</v>
      </c>
      <c r="AG21" s="288"/>
      <c r="AH21" s="288"/>
      <c r="AI21" s="288"/>
      <c r="AJ21" s="288"/>
      <c r="AK21" s="288"/>
      <c r="AL21" s="288">
        <v>3</v>
      </c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>
        <v>4</v>
      </c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>
        <v>5</v>
      </c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>
        <v>6</v>
      </c>
      <c r="BZ21" s="288"/>
      <c r="CA21" s="288"/>
      <c r="CB21" s="288"/>
      <c r="CC21" s="288"/>
      <c r="CD21" s="288"/>
      <c r="CE21" s="288"/>
      <c r="CF21" s="288"/>
      <c r="CG21" s="288"/>
      <c r="CH21" s="288"/>
      <c r="CI21" s="288"/>
      <c r="CJ21" s="288"/>
      <c r="CK21" s="288"/>
      <c r="CL21" s="288">
        <v>7</v>
      </c>
      <c r="CM21" s="288"/>
      <c r="CN21" s="288"/>
      <c r="CO21" s="288"/>
      <c r="CP21" s="288"/>
      <c r="CQ21" s="288"/>
      <c r="CR21" s="288"/>
      <c r="CS21" s="288"/>
      <c r="CT21" s="288"/>
      <c r="CU21" s="288"/>
      <c r="CV21" s="288"/>
      <c r="CW21" s="288"/>
      <c r="CX21" s="288"/>
      <c r="CY21" s="288">
        <v>8</v>
      </c>
      <c r="CZ21" s="288"/>
      <c r="DA21" s="288"/>
      <c r="DB21" s="288"/>
      <c r="DC21" s="288"/>
      <c r="DD21" s="288"/>
      <c r="DE21" s="288"/>
      <c r="DF21" s="288"/>
      <c r="DG21" s="288"/>
      <c r="DH21" s="288"/>
      <c r="DI21" s="288"/>
      <c r="DJ21" s="288"/>
      <c r="DK21" s="288"/>
      <c r="DL21" s="288">
        <v>9</v>
      </c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>
        <v>10</v>
      </c>
      <c r="DZ21" s="288"/>
      <c r="EA21" s="288"/>
      <c r="EB21" s="288"/>
      <c r="EC21" s="288"/>
      <c r="ED21" s="288"/>
      <c r="EE21" s="288"/>
      <c r="EF21" s="288"/>
      <c r="EG21" s="288"/>
      <c r="EH21" s="288"/>
      <c r="EI21" s="288"/>
      <c r="EJ21" s="288"/>
      <c r="EK21" s="289"/>
      <c r="EL21" s="77"/>
    </row>
    <row r="22" spans="1:142" s="25" customFormat="1" ht="12.75" x14ac:dyDescent="0.2">
      <c r="A22" s="278" t="s">
        <v>563</v>
      </c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64" t="s">
        <v>40</v>
      </c>
      <c r="AG22" s="264"/>
      <c r="AH22" s="264"/>
      <c r="AI22" s="264"/>
      <c r="AJ22" s="264"/>
      <c r="AK22" s="264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  <c r="BJ22" s="409"/>
      <c r="BK22" s="409"/>
      <c r="BL22" s="409"/>
      <c r="BM22" s="409"/>
      <c r="BN22" s="409"/>
      <c r="BO22" s="409"/>
      <c r="BP22" s="409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09"/>
      <c r="CR22" s="409"/>
      <c r="CS22" s="409"/>
      <c r="CT22" s="409"/>
      <c r="CU22" s="409"/>
      <c r="CV22" s="409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10"/>
    </row>
    <row r="23" spans="1:142" s="25" customFormat="1" ht="12.75" x14ac:dyDescent="0.2">
      <c r="A23" s="280" t="s">
        <v>564</v>
      </c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64"/>
      <c r="AG23" s="264"/>
      <c r="AH23" s="264"/>
      <c r="AI23" s="264"/>
      <c r="AJ23" s="264"/>
      <c r="AK23" s="264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25" customFormat="1" ht="12.75" x14ac:dyDescent="0.2">
      <c r="A24" s="273" t="s">
        <v>133</v>
      </c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64" t="s">
        <v>278</v>
      </c>
      <c r="AG24" s="264"/>
      <c r="AH24" s="264"/>
      <c r="AI24" s="264"/>
      <c r="AJ24" s="264"/>
      <c r="AK24" s="264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25" customFormat="1" ht="12.75" x14ac:dyDescent="0.2">
      <c r="A25" s="259" t="s">
        <v>565</v>
      </c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64"/>
      <c r="AG25" s="264"/>
      <c r="AH25" s="264"/>
      <c r="AI25" s="264"/>
      <c r="AJ25" s="264"/>
      <c r="AK25" s="264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25" customFormat="1" ht="12.75" x14ac:dyDescent="0.2">
      <c r="A26" s="508" t="s">
        <v>143</v>
      </c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  <c r="AA26" s="508"/>
      <c r="AB26" s="508"/>
      <c r="AC26" s="508"/>
      <c r="AD26" s="508"/>
      <c r="AE26" s="508"/>
      <c r="AF26" s="264" t="s">
        <v>572</v>
      </c>
      <c r="AG26" s="264"/>
      <c r="AH26" s="264"/>
      <c r="AI26" s="264"/>
      <c r="AJ26" s="264"/>
      <c r="AK26" s="264"/>
      <c r="AL26" s="611"/>
      <c r="AM26" s="612"/>
      <c r="AN26" s="612"/>
      <c r="AO26" s="612"/>
      <c r="AP26" s="456"/>
      <c r="AQ26" s="456"/>
      <c r="AR26" s="456"/>
      <c r="AS26" s="456"/>
      <c r="AT26" s="456"/>
      <c r="AU26" s="456"/>
      <c r="AV26" s="612"/>
      <c r="AW26" s="612"/>
      <c r="AX26" s="613"/>
      <c r="AY26" s="449"/>
      <c r="AZ26" s="449"/>
      <c r="BA26" s="449"/>
      <c r="BB26" s="449"/>
      <c r="BC26" s="449"/>
      <c r="BD26" s="449"/>
      <c r="BE26" s="449"/>
      <c r="BF26" s="449"/>
      <c r="BG26" s="449"/>
      <c r="BH26" s="449"/>
      <c r="BI26" s="449"/>
      <c r="BJ26" s="449"/>
      <c r="BK26" s="449"/>
      <c r="BL26" s="651"/>
      <c r="BM26" s="651"/>
      <c r="BN26" s="651"/>
      <c r="BO26" s="651"/>
      <c r="BP26" s="651"/>
      <c r="BQ26" s="651"/>
      <c r="BR26" s="651"/>
      <c r="BS26" s="651"/>
      <c r="BT26" s="651"/>
      <c r="BU26" s="651"/>
      <c r="BV26" s="651"/>
      <c r="BW26" s="651"/>
      <c r="BX26" s="651"/>
      <c r="BY26" s="438"/>
      <c r="BZ26" s="438"/>
      <c r="CA26" s="438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449"/>
      <c r="DO26" s="449"/>
      <c r="DP26" s="449"/>
      <c r="DQ26" s="449"/>
      <c r="DR26" s="449"/>
      <c r="DS26" s="449"/>
      <c r="DT26" s="449"/>
      <c r="DU26" s="449"/>
      <c r="DV26" s="449"/>
      <c r="DW26" s="449"/>
      <c r="DX26" s="449"/>
      <c r="DY26" s="651"/>
      <c r="DZ26" s="651"/>
      <c r="EA26" s="651"/>
      <c r="EB26" s="651"/>
      <c r="EC26" s="651"/>
      <c r="ED26" s="651"/>
      <c r="EE26" s="651"/>
      <c r="EF26" s="651"/>
      <c r="EG26" s="651"/>
      <c r="EH26" s="651"/>
      <c r="EI26" s="651"/>
      <c r="EJ26" s="651"/>
      <c r="EK26" s="651"/>
    </row>
    <row r="27" spans="1:142" s="25" customFormat="1" ht="12.75" x14ac:dyDescent="0.2">
      <c r="A27" s="507" t="s">
        <v>566</v>
      </c>
      <c r="B27" s="507"/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507"/>
      <c r="AB27" s="507"/>
      <c r="AC27" s="507"/>
      <c r="AD27" s="507"/>
      <c r="AE27" s="507"/>
      <c r="AF27" s="264"/>
      <c r="AG27" s="264"/>
      <c r="AH27" s="264"/>
      <c r="AI27" s="264"/>
      <c r="AJ27" s="264"/>
      <c r="AK27" s="264"/>
      <c r="AL27" s="693"/>
      <c r="AM27" s="694"/>
      <c r="AN27" s="694"/>
      <c r="AO27" s="694"/>
      <c r="AP27" s="502"/>
      <c r="AQ27" s="502"/>
      <c r="AR27" s="502"/>
      <c r="AS27" s="502"/>
      <c r="AT27" s="502"/>
      <c r="AU27" s="502"/>
      <c r="AV27" s="694"/>
      <c r="AW27" s="694"/>
      <c r="AX27" s="695"/>
      <c r="AY27" s="449"/>
      <c r="AZ27" s="449"/>
      <c r="BA27" s="449"/>
      <c r="BB27" s="449"/>
      <c r="BC27" s="449"/>
      <c r="BD27" s="449"/>
      <c r="BE27" s="449"/>
      <c r="BF27" s="449"/>
      <c r="BG27" s="449"/>
      <c r="BH27" s="449"/>
      <c r="BI27" s="449"/>
      <c r="BJ27" s="449"/>
      <c r="BK27" s="449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BW27" s="651"/>
      <c r="BX27" s="651"/>
      <c r="BY27" s="438"/>
      <c r="BZ27" s="438"/>
      <c r="CA27" s="438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49"/>
      <c r="DO27" s="449"/>
      <c r="DP27" s="449"/>
      <c r="DQ27" s="449"/>
      <c r="DR27" s="449"/>
      <c r="DS27" s="449"/>
      <c r="DT27" s="449"/>
      <c r="DU27" s="449"/>
      <c r="DV27" s="449"/>
      <c r="DW27" s="449"/>
      <c r="DX27" s="449"/>
      <c r="DY27" s="651"/>
      <c r="DZ27" s="651"/>
      <c r="EA27" s="651"/>
      <c r="EB27" s="651"/>
      <c r="EC27" s="651"/>
      <c r="ED27" s="651"/>
      <c r="EE27" s="651"/>
      <c r="EF27" s="651"/>
      <c r="EG27" s="651"/>
      <c r="EH27" s="651"/>
      <c r="EI27" s="651"/>
      <c r="EJ27" s="651"/>
      <c r="EK27" s="651"/>
    </row>
    <row r="28" spans="1:142" s="25" customFormat="1" ht="19.5" customHeight="1" x14ac:dyDescent="0.2">
      <c r="A28" s="507"/>
      <c r="B28" s="507"/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7"/>
      <c r="N28" s="507"/>
      <c r="O28" s="507"/>
      <c r="P28" s="507"/>
      <c r="Q28" s="507"/>
      <c r="R28" s="507"/>
      <c r="S28" s="507"/>
      <c r="T28" s="507"/>
      <c r="U28" s="507"/>
      <c r="V28" s="507"/>
      <c r="W28" s="507"/>
      <c r="X28" s="507"/>
      <c r="Y28" s="507"/>
      <c r="Z28" s="507"/>
      <c r="AA28" s="507"/>
      <c r="AB28" s="507"/>
      <c r="AC28" s="507"/>
      <c r="AD28" s="507"/>
      <c r="AE28" s="507"/>
      <c r="AF28" s="264"/>
      <c r="AG28" s="264"/>
      <c r="AH28" s="264"/>
      <c r="AI28" s="264"/>
      <c r="AJ28" s="264"/>
      <c r="AK28" s="264"/>
      <c r="AL28" s="693"/>
      <c r="AM28" s="694"/>
      <c r="AN28" s="694"/>
      <c r="AO28" s="694"/>
      <c r="AP28" s="502"/>
      <c r="AQ28" s="502"/>
      <c r="AR28" s="502"/>
      <c r="AS28" s="502"/>
      <c r="AT28" s="502"/>
      <c r="AU28" s="502"/>
      <c r="AV28" s="694"/>
      <c r="AW28" s="694"/>
      <c r="AX28" s="695"/>
      <c r="AY28" s="449"/>
      <c r="AZ28" s="449"/>
      <c r="BA28" s="449"/>
      <c r="BB28" s="449"/>
      <c r="BC28" s="449"/>
      <c r="BD28" s="449"/>
      <c r="BE28" s="449"/>
      <c r="BF28" s="449"/>
      <c r="BG28" s="449"/>
      <c r="BH28" s="449"/>
      <c r="BI28" s="449"/>
      <c r="BJ28" s="449"/>
      <c r="BK28" s="449"/>
      <c r="BL28" s="651"/>
      <c r="BM28" s="651"/>
      <c r="BN28" s="651"/>
      <c r="BO28" s="651"/>
      <c r="BP28" s="651"/>
      <c r="BQ28" s="651"/>
      <c r="BR28" s="651"/>
      <c r="BS28" s="651"/>
      <c r="BT28" s="651"/>
      <c r="BU28" s="651"/>
      <c r="BV28" s="651"/>
      <c r="BW28" s="651"/>
      <c r="BX28" s="651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49"/>
      <c r="DM28" s="449"/>
      <c r="DN28" s="449"/>
      <c r="DO28" s="449"/>
      <c r="DP28" s="449"/>
      <c r="DQ28" s="449"/>
      <c r="DR28" s="449"/>
      <c r="DS28" s="449"/>
      <c r="DT28" s="449"/>
      <c r="DU28" s="449"/>
      <c r="DV28" s="449"/>
      <c r="DW28" s="449"/>
      <c r="DX28" s="449"/>
      <c r="DY28" s="651"/>
      <c r="DZ28" s="651"/>
      <c r="EA28" s="651"/>
      <c r="EB28" s="651"/>
      <c r="EC28" s="651"/>
      <c r="ED28" s="651"/>
      <c r="EE28" s="651"/>
      <c r="EF28" s="651"/>
      <c r="EG28" s="651"/>
      <c r="EH28" s="651"/>
      <c r="EI28" s="651"/>
      <c r="EJ28" s="651"/>
      <c r="EK28" s="651"/>
    </row>
    <row r="29" spans="1:142" s="25" customFormat="1" ht="12.75" x14ac:dyDescent="0.2">
      <c r="A29" s="506" t="s">
        <v>347</v>
      </c>
      <c r="B29" s="506"/>
      <c r="C29" s="506"/>
      <c r="D29" s="506"/>
      <c r="E29" s="506"/>
      <c r="F29" s="506"/>
      <c r="G29" s="506"/>
      <c r="H29" s="506"/>
      <c r="I29" s="506"/>
      <c r="J29" s="506"/>
      <c r="K29" s="506"/>
      <c r="L29" s="506"/>
      <c r="M29" s="506"/>
      <c r="N29" s="506"/>
      <c r="O29" s="506"/>
      <c r="P29" s="506"/>
      <c r="Q29" s="506"/>
      <c r="R29" s="506"/>
      <c r="S29" s="506"/>
      <c r="T29" s="506"/>
      <c r="U29" s="506"/>
      <c r="V29" s="506"/>
      <c r="W29" s="506"/>
      <c r="X29" s="506"/>
      <c r="Y29" s="506"/>
      <c r="Z29" s="506"/>
      <c r="AA29" s="506"/>
      <c r="AB29" s="506"/>
      <c r="AC29" s="506"/>
      <c r="AD29" s="506"/>
      <c r="AE29" s="506"/>
      <c r="AF29" s="264"/>
      <c r="AG29" s="264"/>
      <c r="AH29" s="264"/>
      <c r="AI29" s="264"/>
      <c r="AJ29" s="264"/>
      <c r="AK29" s="264"/>
      <c r="AL29" s="614"/>
      <c r="AM29" s="615"/>
      <c r="AN29" s="615"/>
      <c r="AO29" s="615"/>
      <c r="AP29" s="615"/>
      <c r="AQ29" s="615"/>
      <c r="AR29" s="615"/>
      <c r="AS29" s="615"/>
      <c r="AT29" s="615"/>
      <c r="AU29" s="615"/>
      <c r="AV29" s="615"/>
      <c r="AW29" s="615"/>
      <c r="AX29" s="616"/>
      <c r="AY29" s="449"/>
      <c r="AZ29" s="449"/>
      <c r="BA29" s="449"/>
      <c r="BB29" s="449"/>
      <c r="BC29" s="449"/>
      <c r="BD29" s="449"/>
      <c r="BE29" s="449"/>
      <c r="BF29" s="449"/>
      <c r="BG29" s="449"/>
      <c r="BH29" s="449"/>
      <c r="BI29" s="449"/>
      <c r="BJ29" s="449"/>
      <c r="BK29" s="449"/>
      <c r="BL29" s="651"/>
      <c r="BM29" s="651"/>
      <c r="BN29" s="651"/>
      <c r="BO29" s="651"/>
      <c r="BP29" s="651"/>
      <c r="BQ29" s="651"/>
      <c r="BR29" s="651"/>
      <c r="BS29" s="651"/>
      <c r="BT29" s="651"/>
      <c r="BU29" s="651"/>
      <c r="BV29" s="651"/>
      <c r="BW29" s="651"/>
      <c r="BX29" s="651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49"/>
      <c r="DM29" s="449"/>
      <c r="DN29" s="449"/>
      <c r="DO29" s="449"/>
      <c r="DP29" s="449"/>
      <c r="DQ29" s="449"/>
      <c r="DR29" s="449"/>
      <c r="DS29" s="449"/>
      <c r="DT29" s="449"/>
      <c r="DU29" s="449"/>
      <c r="DV29" s="449"/>
      <c r="DW29" s="449"/>
      <c r="DX29" s="449"/>
      <c r="DY29" s="651"/>
      <c r="DZ29" s="651"/>
      <c r="EA29" s="651"/>
      <c r="EB29" s="651"/>
      <c r="EC29" s="651"/>
      <c r="ED29" s="651"/>
      <c r="EE29" s="651"/>
      <c r="EF29" s="651"/>
      <c r="EG29" s="651"/>
      <c r="EH29" s="651"/>
      <c r="EI29" s="651"/>
      <c r="EJ29" s="651"/>
      <c r="EK29" s="651"/>
    </row>
    <row r="30" spans="1:142" s="25" customFormat="1" ht="12.75" x14ac:dyDescent="0.2">
      <c r="A30" s="268"/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4"/>
      <c r="AG30" s="264"/>
      <c r="AH30" s="264"/>
      <c r="AI30" s="264"/>
      <c r="AJ30" s="264"/>
      <c r="AK30" s="264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25" customFormat="1" ht="12.75" x14ac:dyDescent="0.2">
      <c r="A31" s="274" t="s">
        <v>568</v>
      </c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64" t="s">
        <v>573</v>
      </c>
      <c r="AG31" s="264"/>
      <c r="AH31" s="264"/>
      <c r="AI31" s="264"/>
      <c r="AJ31" s="264"/>
      <c r="AK31" s="264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25" customFormat="1" ht="12.75" x14ac:dyDescent="0.2">
      <c r="A32" s="683" t="s">
        <v>569</v>
      </c>
      <c r="B32" s="683"/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3"/>
      <c r="N32" s="683"/>
      <c r="O32" s="683"/>
      <c r="P32" s="683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3"/>
      <c r="AD32" s="683"/>
      <c r="AE32" s="683"/>
      <c r="AF32" s="684" t="s">
        <v>41</v>
      </c>
      <c r="AG32" s="684"/>
      <c r="AH32" s="684"/>
      <c r="AI32" s="684"/>
      <c r="AJ32" s="684"/>
      <c r="AK32" s="684"/>
      <c r="AL32" s="687">
        <f>6203790.76+DL32</f>
        <v>6203921.7599999998</v>
      </c>
      <c r="AM32" s="688"/>
      <c r="AN32" s="688"/>
      <c r="AO32" s="688"/>
      <c r="AP32" s="688"/>
      <c r="AQ32" s="688"/>
      <c r="AR32" s="688"/>
      <c r="AS32" s="688"/>
      <c r="AT32" s="688"/>
      <c r="AU32" s="688"/>
      <c r="AV32" s="688"/>
      <c r="AW32" s="688"/>
      <c r="AX32" s="689"/>
      <c r="AY32" s="680">
        <f>AL32-BL32-DL32</f>
        <v>6103790.7599999998</v>
      </c>
      <c r="AZ32" s="685"/>
      <c r="BA32" s="685"/>
      <c r="BB32" s="685"/>
      <c r="BC32" s="685"/>
      <c r="BD32" s="685"/>
      <c r="BE32" s="685"/>
      <c r="BF32" s="685"/>
      <c r="BG32" s="685"/>
      <c r="BH32" s="685"/>
      <c r="BI32" s="685"/>
      <c r="BJ32" s="685"/>
      <c r="BK32" s="685"/>
      <c r="BL32" s="680">
        <f>CL32</f>
        <v>100000</v>
      </c>
      <c r="BM32" s="685"/>
      <c r="BN32" s="685"/>
      <c r="BO32" s="685"/>
      <c r="BP32" s="685"/>
      <c r="BQ32" s="685"/>
      <c r="BR32" s="685"/>
      <c r="BS32" s="685"/>
      <c r="BT32" s="685"/>
      <c r="BU32" s="685"/>
      <c r="BV32" s="685"/>
      <c r="BW32" s="685"/>
      <c r="BX32" s="685"/>
      <c r="BY32" s="685"/>
      <c r="BZ32" s="685"/>
      <c r="CA32" s="685"/>
      <c r="CB32" s="685"/>
      <c r="CC32" s="685"/>
      <c r="CD32" s="685"/>
      <c r="CE32" s="685"/>
      <c r="CF32" s="685"/>
      <c r="CG32" s="685"/>
      <c r="CH32" s="685"/>
      <c r="CI32" s="685"/>
      <c r="CJ32" s="685"/>
      <c r="CK32" s="685"/>
      <c r="CL32" s="680">
        <v>100000</v>
      </c>
      <c r="CM32" s="680"/>
      <c r="CN32" s="680"/>
      <c r="CO32" s="680"/>
      <c r="CP32" s="680"/>
      <c r="CQ32" s="680"/>
      <c r="CR32" s="680"/>
      <c r="CS32" s="680"/>
      <c r="CT32" s="680"/>
      <c r="CU32" s="680"/>
      <c r="CV32" s="680"/>
      <c r="CW32" s="680"/>
      <c r="CX32" s="680"/>
      <c r="CY32" s="681"/>
      <c r="CZ32" s="681"/>
      <c r="DA32" s="681"/>
      <c r="DB32" s="681"/>
      <c r="DC32" s="681"/>
      <c r="DD32" s="681"/>
      <c r="DE32" s="681"/>
      <c r="DF32" s="681"/>
      <c r="DG32" s="681"/>
      <c r="DH32" s="681"/>
      <c r="DI32" s="681"/>
      <c r="DJ32" s="681"/>
      <c r="DK32" s="681"/>
      <c r="DL32" s="680">
        <v>131</v>
      </c>
      <c r="DM32" s="680"/>
      <c r="DN32" s="680"/>
      <c r="DO32" s="680"/>
      <c r="DP32" s="680"/>
      <c r="DQ32" s="680"/>
      <c r="DR32" s="680"/>
      <c r="DS32" s="680"/>
      <c r="DT32" s="680"/>
      <c r="DU32" s="680"/>
      <c r="DV32" s="680"/>
      <c r="DW32" s="680"/>
      <c r="DX32" s="680"/>
      <c r="DY32" s="681"/>
      <c r="DZ32" s="681"/>
      <c r="EA32" s="681"/>
      <c r="EB32" s="681"/>
      <c r="EC32" s="681"/>
      <c r="ED32" s="681"/>
      <c r="EE32" s="681"/>
      <c r="EF32" s="681"/>
      <c r="EG32" s="681"/>
      <c r="EH32" s="681"/>
      <c r="EI32" s="681"/>
      <c r="EJ32" s="681"/>
      <c r="EK32" s="682"/>
    </row>
    <row r="33" spans="1:141" s="25" customFormat="1" ht="12.75" x14ac:dyDescent="0.2">
      <c r="A33" s="273" t="s">
        <v>133</v>
      </c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273"/>
      <c r="Z33" s="273"/>
      <c r="AA33" s="273"/>
      <c r="AB33" s="273"/>
      <c r="AC33" s="273"/>
      <c r="AD33" s="273"/>
      <c r="AE33" s="273"/>
      <c r="AF33" s="264" t="s">
        <v>277</v>
      </c>
      <c r="AG33" s="264"/>
      <c r="AH33" s="264"/>
      <c r="AI33" s="264"/>
      <c r="AJ33" s="264"/>
      <c r="AK33" s="264"/>
      <c r="AL33" s="493">
        <f>AL32</f>
        <v>6203921.7599999998</v>
      </c>
      <c r="AM33" s="449"/>
      <c r="AN33" s="449"/>
      <c r="AO33" s="449"/>
      <c r="AP33" s="449"/>
      <c r="AQ33" s="449"/>
      <c r="AR33" s="449"/>
      <c r="AS33" s="449"/>
      <c r="AT33" s="449"/>
      <c r="AU33" s="449"/>
      <c r="AV33" s="449"/>
      <c r="AW33" s="449"/>
      <c r="AX33" s="449"/>
      <c r="AY33" s="493">
        <f>AL33-BL33-DL33</f>
        <v>6103790.7599999998</v>
      </c>
      <c r="AZ33" s="449"/>
      <c r="BA33" s="449"/>
      <c r="BB33" s="449"/>
      <c r="BC33" s="449"/>
      <c r="BD33" s="449"/>
      <c r="BE33" s="449"/>
      <c r="BF33" s="449"/>
      <c r="BG33" s="449"/>
      <c r="BH33" s="449"/>
      <c r="BI33" s="449"/>
      <c r="BJ33" s="449"/>
      <c r="BK33" s="449"/>
      <c r="BL33" s="493">
        <f>BL32</f>
        <v>100000</v>
      </c>
      <c r="BM33" s="449"/>
      <c r="BN33" s="449"/>
      <c r="BO33" s="449"/>
      <c r="BP33" s="449"/>
      <c r="BQ33" s="449"/>
      <c r="BR33" s="449"/>
      <c r="BS33" s="449"/>
      <c r="BT33" s="449"/>
      <c r="BU33" s="449"/>
      <c r="BV33" s="449"/>
      <c r="BW33" s="449"/>
      <c r="BX33" s="449"/>
      <c r="BY33" s="449"/>
      <c r="BZ33" s="449"/>
      <c r="CA33" s="449"/>
      <c r="CB33" s="449"/>
      <c r="CC33" s="449"/>
      <c r="CD33" s="449"/>
      <c r="CE33" s="449"/>
      <c r="CF33" s="449"/>
      <c r="CG33" s="449"/>
      <c r="CH33" s="449"/>
      <c r="CI33" s="449"/>
      <c r="CJ33" s="449"/>
      <c r="CK33" s="449"/>
      <c r="CL33" s="493">
        <f>CL32</f>
        <v>100000</v>
      </c>
      <c r="CM33" s="449"/>
      <c r="CN33" s="449"/>
      <c r="CO33" s="449"/>
      <c r="CP33" s="449"/>
      <c r="CQ33" s="449"/>
      <c r="CR33" s="449"/>
      <c r="CS33" s="449"/>
      <c r="CT33" s="449"/>
      <c r="CU33" s="449"/>
      <c r="CV33" s="449"/>
      <c r="CW33" s="449"/>
      <c r="CX33" s="449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93">
        <f>DL35</f>
        <v>131</v>
      </c>
      <c r="DM33" s="493"/>
      <c r="DN33" s="493"/>
      <c r="DO33" s="493"/>
      <c r="DP33" s="493"/>
      <c r="DQ33" s="493"/>
      <c r="DR33" s="493"/>
      <c r="DS33" s="493"/>
      <c r="DT33" s="493"/>
      <c r="DU33" s="493"/>
      <c r="DV33" s="493"/>
      <c r="DW33" s="493"/>
      <c r="DX33" s="493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59" t="s">
        <v>565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64"/>
      <c r="AG34" s="264"/>
      <c r="AH34" s="264"/>
      <c r="AI34" s="264"/>
      <c r="AJ34" s="264"/>
      <c r="AK34" s="264"/>
      <c r="AL34" s="449"/>
      <c r="AM34" s="449"/>
      <c r="AN34" s="449"/>
      <c r="AO34" s="449"/>
      <c r="AP34" s="449"/>
      <c r="AQ34" s="449"/>
      <c r="AR34" s="449"/>
      <c r="AS34" s="449"/>
      <c r="AT34" s="449"/>
      <c r="AU34" s="449"/>
      <c r="AV34" s="449"/>
      <c r="AW34" s="449"/>
      <c r="AX34" s="449"/>
      <c r="AY34" s="449"/>
      <c r="AZ34" s="449"/>
      <c r="BA34" s="449"/>
      <c r="BB34" s="449"/>
      <c r="BC34" s="449"/>
      <c r="BD34" s="449"/>
      <c r="BE34" s="449"/>
      <c r="BF34" s="449"/>
      <c r="BG34" s="449"/>
      <c r="BH34" s="449"/>
      <c r="BI34" s="449"/>
      <c r="BJ34" s="449"/>
      <c r="BK34" s="449"/>
      <c r="BL34" s="449"/>
      <c r="BM34" s="449"/>
      <c r="BN34" s="449"/>
      <c r="BO34" s="449"/>
      <c r="BP34" s="449"/>
      <c r="BQ34" s="449"/>
      <c r="BR34" s="449"/>
      <c r="BS34" s="449"/>
      <c r="BT34" s="449"/>
      <c r="BU34" s="449"/>
      <c r="BV34" s="449"/>
      <c r="BW34" s="449"/>
      <c r="BX34" s="449"/>
      <c r="BY34" s="449"/>
      <c r="BZ34" s="449"/>
      <c r="CA34" s="449"/>
      <c r="CB34" s="449"/>
      <c r="CC34" s="449"/>
      <c r="CD34" s="449"/>
      <c r="CE34" s="449"/>
      <c r="CF34" s="449"/>
      <c r="CG34" s="449"/>
      <c r="CH34" s="449"/>
      <c r="CI34" s="449"/>
      <c r="CJ34" s="449"/>
      <c r="CK34" s="449"/>
      <c r="CL34" s="449"/>
      <c r="CM34" s="449"/>
      <c r="CN34" s="449"/>
      <c r="CO34" s="449"/>
      <c r="CP34" s="449"/>
      <c r="CQ34" s="449"/>
      <c r="CR34" s="449"/>
      <c r="CS34" s="449"/>
      <c r="CT34" s="449"/>
      <c r="CU34" s="449"/>
      <c r="CV34" s="449"/>
      <c r="CW34" s="449"/>
      <c r="CX34" s="449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93"/>
      <c r="DM34" s="493"/>
      <c r="DN34" s="493"/>
      <c r="DO34" s="493"/>
      <c r="DP34" s="493"/>
      <c r="DQ34" s="493"/>
      <c r="DR34" s="493"/>
      <c r="DS34" s="493"/>
      <c r="DT34" s="493"/>
      <c r="DU34" s="493"/>
      <c r="DV34" s="493"/>
      <c r="DW34" s="493"/>
      <c r="DX34" s="493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508" t="s">
        <v>143</v>
      </c>
      <c r="B35" s="508"/>
      <c r="C35" s="508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/>
      <c r="AF35" s="264" t="s">
        <v>574</v>
      </c>
      <c r="AG35" s="264"/>
      <c r="AH35" s="264"/>
      <c r="AI35" s="264"/>
      <c r="AJ35" s="264"/>
      <c r="AK35" s="264"/>
      <c r="AL35" s="493">
        <f>AL32</f>
        <v>6203921.7599999998</v>
      </c>
      <c r="AM35" s="449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93">
        <f>AL35-BL35-DL35</f>
        <v>6103790.7599999998</v>
      </c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49"/>
      <c r="BK35" s="449"/>
      <c r="BL35" s="493">
        <f>BL33</f>
        <v>100000</v>
      </c>
      <c r="BM35" s="449"/>
      <c r="BN35" s="449"/>
      <c r="BO35" s="449"/>
      <c r="BP35" s="449"/>
      <c r="BQ35" s="449"/>
      <c r="BR35" s="449"/>
      <c r="BS35" s="449"/>
      <c r="BT35" s="449"/>
      <c r="BU35" s="449"/>
      <c r="BV35" s="449"/>
      <c r="BW35" s="449"/>
      <c r="BX35" s="449"/>
      <c r="BY35" s="449"/>
      <c r="BZ35" s="449"/>
      <c r="CA35" s="449"/>
      <c r="CB35" s="449"/>
      <c r="CC35" s="449"/>
      <c r="CD35" s="449"/>
      <c r="CE35" s="449"/>
      <c r="CF35" s="449"/>
      <c r="CG35" s="449"/>
      <c r="CH35" s="449"/>
      <c r="CI35" s="449"/>
      <c r="CJ35" s="449"/>
      <c r="CK35" s="449"/>
      <c r="CL35" s="493">
        <f>CL33</f>
        <v>100000</v>
      </c>
      <c r="CM35" s="449"/>
      <c r="CN35" s="449"/>
      <c r="CO35" s="449"/>
      <c r="CP35" s="449"/>
      <c r="CQ35" s="449"/>
      <c r="CR35" s="449"/>
      <c r="CS35" s="449"/>
      <c r="CT35" s="449"/>
      <c r="CU35" s="449"/>
      <c r="CV35" s="449"/>
      <c r="CW35" s="449"/>
      <c r="CX35" s="449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93">
        <f>DL32</f>
        <v>131</v>
      </c>
      <c r="DM35" s="493"/>
      <c r="DN35" s="493"/>
      <c r="DO35" s="493"/>
      <c r="DP35" s="493"/>
      <c r="DQ35" s="493"/>
      <c r="DR35" s="493"/>
      <c r="DS35" s="493"/>
      <c r="DT35" s="493"/>
      <c r="DU35" s="493"/>
      <c r="DV35" s="493"/>
      <c r="DW35" s="493"/>
      <c r="DX35" s="493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507" t="s">
        <v>566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  <c r="R36" s="507"/>
      <c r="S36" s="507"/>
      <c r="T36" s="507"/>
      <c r="U36" s="507"/>
      <c r="V36" s="507"/>
      <c r="W36" s="507"/>
      <c r="X36" s="507"/>
      <c r="Y36" s="507"/>
      <c r="Z36" s="507"/>
      <c r="AA36" s="507"/>
      <c r="AB36" s="507"/>
      <c r="AC36" s="507"/>
      <c r="AD36" s="507"/>
      <c r="AE36" s="507"/>
      <c r="AF36" s="264"/>
      <c r="AG36" s="264"/>
      <c r="AH36" s="264"/>
      <c r="AI36" s="264"/>
      <c r="AJ36" s="264"/>
      <c r="AK36" s="264"/>
      <c r="AL36" s="449"/>
      <c r="AM36" s="449"/>
      <c r="AN36" s="449"/>
      <c r="AO36" s="449"/>
      <c r="AP36" s="449"/>
      <c r="AQ36" s="449"/>
      <c r="AR36" s="449"/>
      <c r="AS36" s="449"/>
      <c r="AT36" s="449"/>
      <c r="AU36" s="449"/>
      <c r="AV36" s="449"/>
      <c r="AW36" s="449"/>
      <c r="AX36" s="449"/>
      <c r="AY36" s="449"/>
      <c r="AZ36" s="449"/>
      <c r="BA36" s="449"/>
      <c r="BB36" s="449"/>
      <c r="BC36" s="449"/>
      <c r="BD36" s="449"/>
      <c r="BE36" s="449"/>
      <c r="BF36" s="449"/>
      <c r="BG36" s="449"/>
      <c r="BH36" s="449"/>
      <c r="BI36" s="449"/>
      <c r="BJ36" s="449"/>
      <c r="BK36" s="449"/>
      <c r="BL36" s="449"/>
      <c r="BM36" s="449"/>
      <c r="BN36" s="449"/>
      <c r="BO36" s="449"/>
      <c r="BP36" s="449"/>
      <c r="BQ36" s="449"/>
      <c r="BR36" s="449"/>
      <c r="BS36" s="449"/>
      <c r="BT36" s="449"/>
      <c r="BU36" s="449"/>
      <c r="BV36" s="449"/>
      <c r="BW36" s="449"/>
      <c r="BX36" s="449"/>
      <c r="BY36" s="449"/>
      <c r="BZ36" s="449"/>
      <c r="CA36" s="449"/>
      <c r="CB36" s="449"/>
      <c r="CC36" s="449"/>
      <c r="CD36" s="449"/>
      <c r="CE36" s="449"/>
      <c r="CF36" s="449"/>
      <c r="CG36" s="449"/>
      <c r="CH36" s="449"/>
      <c r="CI36" s="449"/>
      <c r="CJ36" s="449"/>
      <c r="CK36" s="449"/>
      <c r="CL36" s="449"/>
      <c r="CM36" s="449"/>
      <c r="CN36" s="449"/>
      <c r="CO36" s="449"/>
      <c r="CP36" s="449"/>
      <c r="CQ36" s="449"/>
      <c r="CR36" s="449"/>
      <c r="CS36" s="449"/>
      <c r="CT36" s="449"/>
      <c r="CU36" s="449"/>
      <c r="CV36" s="449"/>
      <c r="CW36" s="449"/>
      <c r="CX36" s="449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93"/>
      <c r="DM36" s="493"/>
      <c r="DN36" s="493"/>
      <c r="DO36" s="493"/>
      <c r="DP36" s="493"/>
      <c r="DQ36" s="493"/>
      <c r="DR36" s="493"/>
      <c r="DS36" s="493"/>
      <c r="DT36" s="493"/>
      <c r="DU36" s="493"/>
      <c r="DV36" s="493"/>
      <c r="DW36" s="493"/>
      <c r="DX36" s="493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507" t="s">
        <v>567</v>
      </c>
      <c r="B37" s="507"/>
      <c r="C37" s="507"/>
      <c r="D37" s="507"/>
      <c r="E37" s="507"/>
      <c r="F37" s="507"/>
      <c r="G37" s="507"/>
      <c r="H37" s="507"/>
      <c r="I37" s="507"/>
      <c r="J37" s="507"/>
      <c r="K37" s="507"/>
      <c r="L37" s="507"/>
      <c r="M37" s="507"/>
      <c r="N37" s="507"/>
      <c r="O37" s="507"/>
      <c r="P37" s="507"/>
      <c r="Q37" s="507"/>
      <c r="R37" s="507"/>
      <c r="S37" s="507"/>
      <c r="T37" s="507"/>
      <c r="U37" s="507"/>
      <c r="V37" s="507"/>
      <c r="W37" s="507"/>
      <c r="X37" s="507"/>
      <c r="Y37" s="507"/>
      <c r="Z37" s="507"/>
      <c r="AA37" s="507"/>
      <c r="AB37" s="507"/>
      <c r="AC37" s="507"/>
      <c r="AD37" s="507"/>
      <c r="AE37" s="507"/>
      <c r="AF37" s="264"/>
      <c r="AG37" s="264"/>
      <c r="AH37" s="264"/>
      <c r="AI37" s="264"/>
      <c r="AJ37" s="264"/>
      <c r="AK37" s="264"/>
      <c r="AL37" s="449"/>
      <c r="AM37" s="449"/>
      <c r="AN37" s="449"/>
      <c r="AO37" s="449"/>
      <c r="AP37" s="449"/>
      <c r="AQ37" s="449"/>
      <c r="AR37" s="449"/>
      <c r="AS37" s="449"/>
      <c r="AT37" s="449"/>
      <c r="AU37" s="449"/>
      <c r="AV37" s="449"/>
      <c r="AW37" s="449"/>
      <c r="AX37" s="449"/>
      <c r="AY37" s="449"/>
      <c r="AZ37" s="449"/>
      <c r="BA37" s="449"/>
      <c r="BB37" s="449"/>
      <c r="BC37" s="449"/>
      <c r="BD37" s="449"/>
      <c r="BE37" s="449"/>
      <c r="BF37" s="449"/>
      <c r="BG37" s="449"/>
      <c r="BH37" s="449"/>
      <c r="BI37" s="449"/>
      <c r="BJ37" s="449"/>
      <c r="BK37" s="449"/>
      <c r="BL37" s="449"/>
      <c r="BM37" s="449"/>
      <c r="BN37" s="449"/>
      <c r="BO37" s="449"/>
      <c r="BP37" s="449"/>
      <c r="BQ37" s="449"/>
      <c r="BR37" s="449"/>
      <c r="BS37" s="449"/>
      <c r="BT37" s="449"/>
      <c r="BU37" s="449"/>
      <c r="BV37" s="449"/>
      <c r="BW37" s="449"/>
      <c r="BX37" s="449"/>
      <c r="BY37" s="449"/>
      <c r="BZ37" s="449"/>
      <c r="CA37" s="449"/>
      <c r="CB37" s="449"/>
      <c r="CC37" s="449"/>
      <c r="CD37" s="449"/>
      <c r="CE37" s="449"/>
      <c r="CF37" s="449"/>
      <c r="CG37" s="449"/>
      <c r="CH37" s="449"/>
      <c r="CI37" s="449"/>
      <c r="CJ37" s="449"/>
      <c r="CK37" s="449"/>
      <c r="CL37" s="449"/>
      <c r="CM37" s="449"/>
      <c r="CN37" s="449"/>
      <c r="CO37" s="449"/>
      <c r="CP37" s="449"/>
      <c r="CQ37" s="449"/>
      <c r="CR37" s="449"/>
      <c r="CS37" s="449"/>
      <c r="CT37" s="449"/>
      <c r="CU37" s="449"/>
      <c r="CV37" s="449"/>
      <c r="CW37" s="449"/>
      <c r="CX37" s="449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93"/>
      <c r="DM37" s="493"/>
      <c r="DN37" s="493"/>
      <c r="DO37" s="493"/>
      <c r="DP37" s="493"/>
      <c r="DQ37" s="493"/>
      <c r="DR37" s="493"/>
      <c r="DS37" s="493"/>
      <c r="DT37" s="493"/>
      <c r="DU37" s="493"/>
      <c r="DV37" s="493"/>
      <c r="DW37" s="493"/>
      <c r="DX37" s="493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506" t="s">
        <v>347</v>
      </c>
      <c r="B38" s="506"/>
      <c r="C38" s="506"/>
      <c r="D38" s="506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264"/>
      <c r="AG38" s="264"/>
      <c r="AH38" s="264"/>
      <c r="AI38" s="264"/>
      <c r="AJ38" s="264"/>
      <c r="AK38" s="264"/>
      <c r="AL38" s="449"/>
      <c r="AM38" s="449"/>
      <c r="AN38" s="449"/>
      <c r="AO38" s="449"/>
      <c r="AP38" s="449"/>
      <c r="AQ38" s="449"/>
      <c r="AR38" s="449"/>
      <c r="AS38" s="449"/>
      <c r="AT38" s="449"/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  <c r="BJ38" s="449"/>
      <c r="BK38" s="449"/>
      <c r="BL38" s="449"/>
      <c r="BM38" s="449"/>
      <c r="BN38" s="449"/>
      <c r="BO38" s="449"/>
      <c r="BP38" s="449"/>
      <c r="BQ38" s="449"/>
      <c r="BR38" s="449"/>
      <c r="BS38" s="449"/>
      <c r="BT38" s="449"/>
      <c r="BU38" s="449"/>
      <c r="BV38" s="449"/>
      <c r="BW38" s="449"/>
      <c r="BX38" s="449"/>
      <c r="BY38" s="449"/>
      <c r="BZ38" s="449"/>
      <c r="CA38" s="449"/>
      <c r="CB38" s="449"/>
      <c r="CC38" s="449"/>
      <c r="CD38" s="449"/>
      <c r="CE38" s="449"/>
      <c r="CF38" s="449"/>
      <c r="CG38" s="449"/>
      <c r="CH38" s="449"/>
      <c r="CI38" s="449"/>
      <c r="CJ38" s="449"/>
      <c r="CK38" s="449"/>
      <c r="CL38" s="449"/>
      <c r="CM38" s="449"/>
      <c r="CN38" s="449"/>
      <c r="CO38" s="449"/>
      <c r="CP38" s="449"/>
      <c r="CQ38" s="449"/>
      <c r="CR38" s="449"/>
      <c r="CS38" s="449"/>
      <c r="CT38" s="449"/>
      <c r="CU38" s="449"/>
      <c r="CV38" s="449"/>
      <c r="CW38" s="449"/>
      <c r="CX38" s="449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93"/>
      <c r="DM38" s="493"/>
      <c r="DN38" s="493"/>
      <c r="DO38" s="493"/>
      <c r="DP38" s="493"/>
      <c r="DQ38" s="493"/>
      <c r="DR38" s="493"/>
      <c r="DS38" s="493"/>
      <c r="DT38" s="493"/>
      <c r="DU38" s="493"/>
      <c r="DV38" s="493"/>
      <c r="DW38" s="493"/>
      <c r="DX38" s="493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4"/>
      <c r="AG39" s="264"/>
      <c r="AH39" s="264"/>
      <c r="AI39" s="264"/>
      <c r="AJ39" s="264"/>
      <c r="AK39" s="264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93"/>
      <c r="DM39" s="493"/>
      <c r="DN39" s="493"/>
      <c r="DO39" s="493"/>
      <c r="DP39" s="493"/>
      <c r="DQ39" s="493"/>
      <c r="DR39" s="493"/>
      <c r="DS39" s="493"/>
      <c r="DT39" s="493"/>
      <c r="DU39" s="493"/>
      <c r="DV39" s="493"/>
      <c r="DW39" s="493"/>
      <c r="DX39" s="493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74" t="s">
        <v>568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64" t="s">
        <v>575</v>
      </c>
      <c r="AG40" s="264"/>
      <c r="AH40" s="264"/>
      <c r="AI40" s="264"/>
      <c r="AJ40" s="264"/>
      <c r="AK40" s="264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93"/>
      <c r="DM40" s="493"/>
      <c r="DN40" s="493"/>
      <c r="DO40" s="493"/>
      <c r="DP40" s="493"/>
      <c r="DQ40" s="493"/>
      <c r="DR40" s="493"/>
      <c r="DS40" s="493"/>
      <c r="DT40" s="493"/>
      <c r="DU40" s="493"/>
      <c r="DV40" s="493"/>
      <c r="DW40" s="493"/>
      <c r="DX40" s="493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683" t="s">
        <v>570</v>
      </c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  <c r="M41" s="683"/>
      <c r="N41" s="683"/>
      <c r="O41" s="683"/>
      <c r="P41" s="683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3"/>
      <c r="AD41" s="683"/>
      <c r="AE41" s="683"/>
      <c r="AF41" s="684" t="s">
        <v>168</v>
      </c>
      <c r="AG41" s="684"/>
      <c r="AH41" s="684"/>
      <c r="AI41" s="684"/>
      <c r="AJ41" s="684"/>
      <c r="AK41" s="684"/>
      <c r="AL41" s="680">
        <f>AL42</f>
        <v>250052.8</v>
      </c>
      <c r="AM41" s="685"/>
      <c r="AN41" s="685"/>
      <c r="AO41" s="685"/>
      <c r="AP41" s="685"/>
      <c r="AQ41" s="685"/>
      <c r="AR41" s="685"/>
      <c r="AS41" s="685"/>
      <c r="AT41" s="685"/>
      <c r="AU41" s="685"/>
      <c r="AV41" s="685"/>
      <c r="AW41" s="685"/>
      <c r="AX41" s="685"/>
      <c r="AY41" s="680">
        <f>AL41-BL41-DL41</f>
        <v>250042.8</v>
      </c>
      <c r="AZ41" s="685"/>
      <c r="BA41" s="685"/>
      <c r="BB41" s="685"/>
      <c r="BC41" s="685"/>
      <c r="BD41" s="685"/>
      <c r="BE41" s="685"/>
      <c r="BF41" s="685"/>
      <c r="BG41" s="685"/>
      <c r="BH41" s="685"/>
      <c r="BI41" s="685"/>
      <c r="BJ41" s="685"/>
      <c r="BK41" s="685"/>
      <c r="BL41" s="681"/>
      <c r="BM41" s="681"/>
      <c r="BN41" s="681"/>
      <c r="BO41" s="681"/>
      <c r="BP41" s="681"/>
      <c r="BQ41" s="681"/>
      <c r="BR41" s="681"/>
      <c r="BS41" s="681"/>
      <c r="BT41" s="681"/>
      <c r="BU41" s="681"/>
      <c r="BV41" s="681"/>
      <c r="BW41" s="681"/>
      <c r="BX41" s="681"/>
      <c r="BY41" s="681"/>
      <c r="BZ41" s="681"/>
      <c r="CA41" s="681"/>
      <c r="CB41" s="681"/>
      <c r="CC41" s="681"/>
      <c r="CD41" s="681"/>
      <c r="CE41" s="681"/>
      <c r="CF41" s="681"/>
      <c r="CG41" s="681"/>
      <c r="CH41" s="681"/>
      <c r="CI41" s="681"/>
      <c r="CJ41" s="681"/>
      <c r="CK41" s="681"/>
      <c r="CL41" s="681"/>
      <c r="CM41" s="681"/>
      <c r="CN41" s="681"/>
      <c r="CO41" s="681"/>
      <c r="CP41" s="681"/>
      <c r="CQ41" s="681"/>
      <c r="CR41" s="681"/>
      <c r="CS41" s="681"/>
      <c r="CT41" s="681"/>
      <c r="CU41" s="681"/>
      <c r="CV41" s="681"/>
      <c r="CW41" s="681"/>
      <c r="CX41" s="681"/>
      <c r="CY41" s="681"/>
      <c r="CZ41" s="681"/>
      <c r="DA41" s="681"/>
      <c r="DB41" s="681"/>
      <c r="DC41" s="681"/>
      <c r="DD41" s="681"/>
      <c r="DE41" s="681"/>
      <c r="DF41" s="681"/>
      <c r="DG41" s="681"/>
      <c r="DH41" s="681"/>
      <c r="DI41" s="681"/>
      <c r="DJ41" s="681"/>
      <c r="DK41" s="681"/>
      <c r="DL41" s="680">
        <v>10</v>
      </c>
      <c r="DM41" s="680"/>
      <c r="DN41" s="680"/>
      <c r="DO41" s="680"/>
      <c r="DP41" s="680"/>
      <c r="DQ41" s="680"/>
      <c r="DR41" s="680"/>
      <c r="DS41" s="680"/>
      <c r="DT41" s="680"/>
      <c r="DU41" s="680"/>
      <c r="DV41" s="680"/>
      <c r="DW41" s="680"/>
      <c r="DX41" s="680"/>
      <c r="DY41" s="681"/>
      <c r="DZ41" s="681"/>
      <c r="EA41" s="681"/>
      <c r="EB41" s="681"/>
      <c r="EC41" s="681"/>
      <c r="ED41" s="681"/>
      <c r="EE41" s="681"/>
      <c r="EF41" s="681"/>
      <c r="EG41" s="681"/>
      <c r="EH41" s="681"/>
      <c r="EI41" s="681"/>
      <c r="EJ41" s="681"/>
      <c r="EK41" s="682"/>
    </row>
    <row r="42" spans="1:141" s="25" customFormat="1" ht="12.75" x14ac:dyDescent="0.2">
      <c r="A42" s="273" t="s">
        <v>133</v>
      </c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64" t="s">
        <v>167</v>
      </c>
      <c r="AG42" s="264"/>
      <c r="AH42" s="264"/>
      <c r="AI42" s="264"/>
      <c r="AJ42" s="264"/>
      <c r="AK42" s="264"/>
      <c r="AL42" s="493">
        <f>AL44</f>
        <v>250052.8</v>
      </c>
      <c r="AM42" s="449"/>
      <c r="AN42" s="449"/>
      <c r="AO42" s="449"/>
      <c r="AP42" s="449"/>
      <c r="AQ42" s="449"/>
      <c r="AR42" s="449"/>
      <c r="AS42" s="449"/>
      <c r="AT42" s="449"/>
      <c r="AU42" s="449"/>
      <c r="AV42" s="449"/>
      <c r="AW42" s="449"/>
      <c r="AX42" s="449"/>
      <c r="AY42" s="493">
        <f>AL42-BL42-DL42</f>
        <v>250042.8</v>
      </c>
      <c r="AZ42" s="449"/>
      <c r="BA42" s="449"/>
      <c r="BB42" s="449"/>
      <c r="BC42" s="449"/>
      <c r="BD42" s="449"/>
      <c r="BE42" s="449"/>
      <c r="BF42" s="449"/>
      <c r="BG42" s="449"/>
      <c r="BH42" s="449"/>
      <c r="BI42" s="449"/>
      <c r="BJ42" s="449"/>
      <c r="BK42" s="449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93">
        <f>DL41</f>
        <v>10</v>
      </c>
      <c r="DM42" s="493"/>
      <c r="DN42" s="493"/>
      <c r="DO42" s="493"/>
      <c r="DP42" s="493"/>
      <c r="DQ42" s="493"/>
      <c r="DR42" s="493"/>
      <c r="DS42" s="493"/>
      <c r="DT42" s="493"/>
      <c r="DU42" s="493"/>
      <c r="DV42" s="493"/>
      <c r="DW42" s="493"/>
      <c r="DX42" s="493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2.75" x14ac:dyDescent="0.2">
      <c r="A43" s="259" t="s">
        <v>565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  <c r="AE43" s="259"/>
      <c r="AF43" s="264"/>
      <c r="AG43" s="264"/>
      <c r="AH43" s="264"/>
      <c r="AI43" s="264"/>
      <c r="AJ43" s="264"/>
      <c r="AK43" s="264"/>
      <c r="AL43" s="449"/>
      <c r="AM43" s="449"/>
      <c r="AN43" s="449"/>
      <c r="AO43" s="449"/>
      <c r="AP43" s="449"/>
      <c r="AQ43" s="449"/>
      <c r="AR43" s="449"/>
      <c r="AS43" s="449"/>
      <c r="AT43" s="449"/>
      <c r="AU43" s="449"/>
      <c r="AV43" s="449"/>
      <c r="AW43" s="449"/>
      <c r="AX43" s="449"/>
      <c r="AY43" s="449"/>
      <c r="AZ43" s="449"/>
      <c r="BA43" s="449"/>
      <c r="BB43" s="449"/>
      <c r="BC43" s="449"/>
      <c r="BD43" s="449"/>
      <c r="BE43" s="449"/>
      <c r="BF43" s="449"/>
      <c r="BG43" s="449"/>
      <c r="BH43" s="449"/>
      <c r="BI43" s="449"/>
      <c r="BJ43" s="449"/>
      <c r="BK43" s="449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93"/>
      <c r="DM43" s="493"/>
      <c r="DN43" s="493"/>
      <c r="DO43" s="493"/>
      <c r="DP43" s="493"/>
      <c r="DQ43" s="493"/>
      <c r="DR43" s="493"/>
      <c r="DS43" s="493"/>
      <c r="DT43" s="493"/>
      <c r="DU43" s="493"/>
      <c r="DV43" s="493"/>
      <c r="DW43" s="493"/>
      <c r="DX43" s="493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2.75" x14ac:dyDescent="0.2">
      <c r="A44" s="508" t="s">
        <v>143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08"/>
      <c r="AD44" s="508"/>
      <c r="AE44" s="508"/>
      <c r="AF44" s="264" t="s">
        <v>576</v>
      </c>
      <c r="AG44" s="264"/>
      <c r="AH44" s="264"/>
      <c r="AI44" s="264"/>
      <c r="AJ44" s="264"/>
      <c r="AK44" s="264"/>
      <c r="AL44" s="494">
        <f>250042.8+DL44</f>
        <v>250052.8</v>
      </c>
      <c r="AM44" s="585"/>
      <c r="AN44" s="585"/>
      <c r="AO44" s="585"/>
      <c r="AP44" s="585"/>
      <c r="AQ44" s="585"/>
      <c r="AR44" s="585"/>
      <c r="AS44" s="585"/>
      <c r="AT44" s="585"/>
      <c r="AU44" s="585"/>
      <c r="AV44" s="585"/>
      <c r="AW44" s="585"/>
      <c r="AX44" s="586"/>
      <c r="AY44" s="493">
        <f>AL44-BL44-DL44</f>
        <v>250042.8</v>
      </c>
      <c r="AZ44" s="449"/>
      <c r="BA44" s="449"/>
      <c r="BB44" s="449"/>
      <c r="BC44" s="449"/>
      <c r="BD44" s="449"/>
      <c r="BE44" s="449"/>
      <c r="BF44" s="449"/>
      <c r="BG44" s="449"/>
      <c r="BH44" s="449"/>
      <c r="BI44" s="449"/>
      <c r="BJ44" s="449"/>
      <c r="BK44" s="449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93">
        <f>DL41</f>
        <v>10</v>
      </c>
      <c r="DM44" s="493"/>
      <c r="DN44" s="493"/>
      <c r="DO44" s="493"/>
      <c r="DP44" s="493"/>
      <c r="DQ44" s="493"/>
      <c r="DR44" s="493"/>
      <c r="DS44" s="493"/>
      <c r="DT44" s="493"/>
      <c r="DU44" s="493"/>
      <c r="DV44" s="493"/>
      <c r="DW44" s="493"/>
      <c r="DX44" s="493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2.75" x14ac:dyDescent="0.2">
      <c r="A45" s="507" t="s">
        <v>566</v>
      </c>
      <c r="B45" s="507"/>
      <c r="C45" s="507"/>
      <c r="D45" s="507"/>
      <c r="E45" s="507"/>
      <c r="F45" s="507"/>
      <c r="G45" s="507"/>
      <c r="H45" s="507"/>
      <c r="I45" s="507"/>
      <c r="J45" s="507"/>
      <c r="K45" s="507"/>
      <c r="L45" s="507"/>
      <c r="M45" s="507"/>
      <c r="N45" s="507"/>
      <c r="O45" s="507"/>
      <c r="P45" s="507"/>
      <c r="Q45" s="507"/>
      <c r="R45" s="507"/>
      <c r="S45" s="507"/>
      <c r="T45" s="507"/>
      <c r="U45" s="507"/>
      <c r="V45" s="507"/>
      <c r="W45" s="507"/>
      <c r="X45" s="507"/>
      <c r="Y45" s="507"/>
      <c r="Z45" s="507"/>
      <c r="AA45" s="507"/>
      <c r="AB45" s="507"/>
      <c r="AC45" s="507"/>
      <c r="AD45" s="507"/>
      <c r="AE45" s="507"/>
      <c r="AF45" s="264"/>
      <c r="AG45" s="264"/>
      <c r="AH45" s="264"/>
      <c r="AI45" s="264"/>
      <c r="AJ45" s="264"/>
      <c r="AK45" s="264"/>
      <c r="AL45" s="690"/>
      <c r="AM45" s="691"/>
      <c r="AN45" s="691"/>
      <c r="AO45" s="691"/>
      <c r="AP45" s="691"/>
      <c r="AQ45" s="691"/>
      <c r="AR45" s="691"/>
      <c r="AS45" s="691"/>
      <c r="AT45" s="691"/>
      <c r="AU45" s="691"/>
      <c r="AV45" s="691"/>
      <c r="AW45" s="691"/>
      <c r="AX45" s="692"/>
      <c r="AY45" s="449"/>
      <c r="AZ45" s="449"/>
      <c r="BA45" s="449"/>
      <c r="BB45" s="449"/>
      <c r="BC45" s="449"/>
      <c r="BD45" s="449"/>
      <c r="BE45" s="449"/>
      <c r="BF45" s="449"/>
      <c r="BG45" s="449"/>
      <c r="BH45" s="449"/>
      <c r="BI45" s="449"/>
      <c r="BJ45" s="449"/>
      <c r="BK45" s="449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93"/>
      <c r="DM45" s="493"/>
      <c r="DN45" s="493"/>
      <c r="DO45" s="493"/>
      <c r="DP45" s="493"/>
      <c r="DQ45" s="493"/>
      <c r="DR45" s="493"/>
      <c r="DS45" s="493"/>
      <c r="DT45" s="493"/>
      <c r="DU45" s="493"/>
      <c r="DV45" s="493"/>
      <c r="DW45" s="493"/>
      <c r="DX45" s="493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5" customFormat="1" ht="12.75" x14ac:dyDescent="0.2">
      <c r="A46" s="507" t="s">
        <v>567</v>
      </c>
      <c r="B46" s="507"/>
      <c r="C46" s="507"/>
      <c r="D46" s="507"/>
      <c r="E46" s="507"/>
      <c r="F46" s="507"/>
      <c r="G46" s="507"/>
      <c r="H46" s="507"/>
      <c r="I46" s="507"/>
      <c r="J46" s="507"/>
      <c r="K46" s="507"/>
      <c r="L46" s="507"/>
      <c r="M46" s="507"/>
      <c r="N46" s="507"/>
      <c r="O46" s="507"/>
      <c r="P46" s="507"/>
      <c r="Q46" s="507"/>
      <c r="R46" s="507"/>
      <c r="S46" s="507"/>
      <c r="T46" s="507"/>
      <c r="U46" s="507"/>
      <c r="V46" s="507"/>
      <c r="W46" s="507"/>
      <c r="X46" s="507"/>
      <c r="Y46" s="507"/>
      <c r="Z46" s="507"/>
      <c r="AA46" s="507"/>
      <c r="AB46" s="507"/>
      <c r="AC46" s="507"/>
      <c r="AD46" s="507"/>
      <c r="AE46" s="507"/>
      <c r="AF46" s="264"/>
      <c r="AG46" s="264"/>
      <c r="AH46" s="264"/>
      <c r="AI46" s="264"/>
      <c r="AJ46" s="264"/>
      <c r="AK46" s="264"/>
      <c r="AL46" s="690"/>
      <c r="AM46" s="691"/>
      <c r="AN46" s="691"/>
      <c r="AO46" s="691"/>
      <c r="AP46" s="691"/>
      <c r="AQ46" s="691"/>
      <c r="AR46" s="691"/>
      <c r="AS46" s="691"/>
      <c r="AT46" s="691"/>
      <c r="AU46" s="691"/>
      <c r="AV46" s="691"/>
      <c r="AW46" s="691"/>
      <c r="AX46" s="692"/>
      <c r="AY46" s="449"/>
      <c r="AZ46" s="449"/>
      <c r="BA46" s="449"/>
      <c r="BB46" s="449"/>
      <c r="BC46" s="449"/>
      <c r="BD46" s="449"/>
      <c r="BE46" s="449"/>
      <c r="BF46" s="449"/>
      <c r="BG46" s="449"/>
      <c r="BH46" s="449"/>
      <c r="BI46" s="449"/>
      <c r="BJ46" s="449"/>
      <c r="BK46" s="449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93"/>
      <c r="DM46" s="493"/>
      <c r="DN46" s="493"/>
      <c r="DO46" s="493"/>
      <c r="DP46" s="493"/>
      <c r="DQ46" s="493"/>
      <c r="DR46" s="493"/>
      <c r="DS46" s="493"/>
      <c r="DT46" s="493"/>
      <c r="DU46" s="493"/>
      <c r="DV46" s="493"/>
      <c r="DW46" s="493"/>
      <c r="DX46" s="493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5" customFormat="1" ht="12.75" x14ac:dyDescent="0.2">
      <c r="A47" s="506" t="s">
        <v>347</v>
      </c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06"/>
      <c r="AD47" s="506"/>
      <c r="AE47" s="506"/>
      <c r="AF47" s="264"/>
      <c r="AG47" s="264"/>
      <c r="AH47" s="264"/>
      <c r="AI47" s="264"/>
      <c r="AJ47" s="264"/>
      <c r="AK47" s="264"/>
      <c r="AL47" s="587"/>
      <c r="AM47" s="588"/>
      <c r="AN47" s="588"/>
      <c r="AO47" s="588"/>
      <c r="AP47" s="588"/>
      <c r="AQ47" s="588"/>
      <c r="AR47" s="588"/>
      <c r="AS47" s="588"/>
      <c r="AT47" s="588"/>
      <c r="AU47" s="588"/>
      <c r="AV47" s="588"/>
      <c r="AW47" s="588"/>
      <c r="AX47" s="589"/>
      <c r="AY47" s="449"/>
      <c r="AZ47" s="449"/>
      <c r="BA47" s="449"/>
      <c r="BB47" s="449"/>
      <c r="BC47" s="449"/>
      <c r="BD47" s="449"/>
      <c r="BE47" s="449"/>
      <c r="BF47" s="449"/>
      <c r="BG47" s="449"/>
      <c r="BH47" s="449"/>
      <c r="BI47" s="449"/>
      <c r="BJ47" s="449"/>
      <c r="BK47" s="449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93"/>
      <c r="DM47" s="493"/>
      <c r="DN47" s="493"/>
      <c r="DO47" s="493"/>
      <c r="DP47" s="493"/>
      <c r="DQ47" s="493"/>
      <c r="DR47" s="493"/>
      <c r="DS47" s="493"/>
      <c r="DT47" s="493"/>
      <c r="DU47" s="493"/>
      <c r="DV47" s="493"/>
      <c r="DW47" s="493"/>
      <c r="DX47" s="493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25" customFormat="1" ht="12.75" x14ac:dyDescent="0.2">
      <c r="A48" s="268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4"/>
      <c r="AG48" s="264"/>
      <c r="AH48" s="264"/>
      <c r="AI48" s="264"/>
      <c r="AJ48" s="264"/>
      <c r="AK48" s="264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93"/>
      <c r="DM48" s="493"/>
      <c r="DN48" s="493"/>
      <c r="DO48" s="493"/>
      <c r="DP48" s="493"/>
      <c r="DQ48" s="493"/>
      <c r="DR48" s="493"/>
      <c r="DS48" s="493"/>
      <c r="DT48" s="493"/>
      <c r="DU48" s="493"/>
      <c r="DV48" s="493"/>
      <c r="DW48" s="493"/>
      <c r="DX48" s="493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5" customFormat="1" ht="12.75" x14ac:dyDescent="0.2">
      <c r="A49" s="274" t="s">
        <v>568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64" t="s">
        <v>166</v>
      </c>
      <c r="AG49" s="264"/>
      <c r="AH49" s="264"/>
      <c r="AI49" s="264"/>
      <c r="AJ49" s="264"/>
      <c r="AK49" s="264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93"/>
      <c r="DM49" s="493"/>
      <c r="DN49" s="493"/>
      <c r="DO49" s="493"/>
      <c r="DP49" s="493"/>
      <c r="DQ49" s="493"/>
      <c r="DR49" s="493"/>
      <c r="DS49" s="493"/>
      <c r="DT49" s="493"/>
      <c r="DU49" s="493"/>
      <c r="DV49" s="493"/>
      <c r="DW49" s="493"/>
      <c r="DX49" s="493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9"/>
    </row>
    <row r="50" spans="1:141" s="25" customFormat="1" ht="12.75" x14ac:dyDescent="0.2">
      <c r="A50" s="683" t="s">
        <v>571</v>
      </c>
      <c r="B50" s="683"/>
      <c r="C50" s="683"/>
      <c r="D50" s="683"/>
      <c r="E50" s="683"/>
      <c r="F50" s="683"/>
      <c r="G50" s="683"/>
      <c r="H50" s="683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3"/>
      <c r="AD50" s="683"/>
      <c r="AE50" s="683"/>
      <c r="AF50" s="684" t="s">
        <v>160</v>
      </c>
      <c r="AG50" s="684"/>
      <c r="AH50" s="684"/>
      <c r="AI50" s="684"/>
      <c r="AJ50" s="684"/>
      <c r="AK50" s="684"/>
      <c r="AL50" s="680">
        <f>DL50</f>
        <v>5</v>
      </c>
      <c r="AM50" s="685"/>
      <c r="AN50" s="685"/>
      <c r="AO50" s="685"/>
      <c r="AP50" s="685"/>
      <c r="AQ50" s="685"/>
      <c r="AR50" s="685"/>
      <c r="AS50" s="685"/>
      <c r="AT50" s="685"/>
      <c r="AU50" s="685"/>
      <c r="AV50" s="685"/>
      <c r="AW50" s="685"/>
      <c r="AX50" s="685"/>
      <c r="AY50" s="686"/>
      <c r="AZ50" s="681"/>
      <c r="BA50" s="681"/>
      <c r="BB50" s="681"/>
      <c r="BC50" s="681"/>
      <c r="BD50" s="681"/>
      <c r="BE50" s="681"/>
      <c r="BF50" s="681"/>
      <c r="BG50" s="681"/>
      <c r="BH50" s="681"/>
      <c r="BI50" s="681"/>
      <c r="BJ50" s="681"/>
      <c r="BK50" s="681"/>
      <c r="BL50" s="681"/>
      <c r="BM50" s="681"/>
      <c r="BN50" s="681"/>
      <c r="BO50" s="681"/>
      <c r="BP50" s="681"/>
      <c r="BQ50" s="681"/>
      <c r="BR50" s="681"/>
      <c r="BS50" s="681"/>
      <c r="BT50" s="681"/>
      <c r="BU50" s="681"/>
      <c r="BV50" s="681"/>
      <c r="BW50" s="681"/>
      <c r="BX50" s="681"/>
      <c r="BY50" s="681"/>
      <c r="BZ50" s="681"/>
      <c r="CA50" s="681"/>
      <c r="CB50" s="681"/>
      <c r="CC50" s="681"/>
      <c r="CD50" s="681"/>
      <c r="CE50" s="681"/>
      <c r="CF50" s="681"/>
      <c r="CG50" s="681"/>
      <c r="CH50" s="681"/>
      <c r="CI50" s="681"/>
      <c r="CJ50" s="681"/>
      <c r="CK50" s="681"/>
      <c r="CL50" s="681"/>
      <c r="CM50" s="681"/>
      <c r="CN50" s="681"/>
      <c r="CO50" s="681"/>
      <c r="CP50" s="681"/>
      <c r="CQ50" s="681"/>
      <c r="CR50" s="681"/>
      <c r="CS50" s="681"/>
      <c r="CT50" s="681"/>
      <c r="CU50" s="681"/>
      <c r="CV50" s="681"/>
      <c r="CW50" s="681"/>
      <c r="CX50" s="681"/>
      <c r="CY50" s="681"/>
      <c r="CZ50" s="681"/>
      <c r="DA50" s="681"/>
      <c r="DB50" s="681"/>
      <c r="DC50" s="681"/>
      <c r="DD50" s="681"/>
      <c r="DE50" s="681"/>
      <c r="DF50" s="681"/>
      <c r="DG50" s="681"/>
      <c r="DH50" s="681"/>
      <c r="DI50" s="681"/>
      <c r="DJ50" s="681"/>
      <c r="DK50" s="681"/>
      <c r="DL50" s="680">
        <v>5</v>
      </c>
      <c r="DM50" s="680"/>
      <c r="DN50" s="680"/>
      <c r="DO50" s="680"/>
      <c r="DP50" s="680"/>
      <c r="DQ50" s="680"/>
      <c r="DR50" s="680"/>
      <c r="DS50" s="680"/>
      <c r="DT50" s="680"/>
      <c r="DU50" s="680"/>
      <c r="DV50" s="680"/>
      <c r="DW50" s="680"/>
      <c r="DX50" s="680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9"/>
    </row>
    <row r="51" spans="1:141" s="25" customFormat="1" ht="12.75" x14ac:dyDescent="0.2">
      <c r="A51" s="273" t="s">
        <v>133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64" t="s">
        <v>159</v>
      </c>
      <c r="AG51" s="264"/>
      <c r="AH51" s="264"/>
      <c r="AI51" s="264"/>
      <c r="AJ51" s="264"/>
      <c r="AK51" s="264"/>
      <c r="AL51" s="493">
        <f>DL51</f>
        <v>5</v>
      </c>
      <c r="AM51" s="449"/>
      <c r="AN51" s="449"/>
      <c r="AO51" s="449"/>
      <c r="AP51" s="449"/>
      <c r="AQ51" s="449"/>
      <c r="AR51" s="449"/>
      <c r="AS51" s="449"/>
      <c r="AT51" s="449"/>
      <c r="AU51" s="449"/>
      <c r="AV51" s="449"/>
      <c r="AW51" s="449"/>
      <c r="AX51" s="449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93">
        <v>5</v>
      </c>
      <c r="DM51" s="493"/>
      <c r="DN51" s="493"/>
      <c r="DO51" s="493"/>
      <c r="DP51" s="493"/>
      <c r="DQ51" s="493"/>
      <c r="DR51" s="493"/>
      <c r="DS51" s="493"/>
      <c r="DT51" s="493"/>
      <c r="DU51" s="493"/>
      <c r="DV51" s="493"/>
      <c r="DW51" s="493"/>
      <c r="DX51" s="493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9"/>
    </row>
    <row r="52" spans="1:141" s="25" customFormat="1" ht="12.75" x14ac:dyDescent="0.2">
      <c r="A52" s="259" t="s">
        <v>565</v>
      </c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64"/>
      <c r="AG52" s="264"/>
      <c r="AH52" s="264"/>
      <c r="AI52" s="264"/>
      <c r="AJ52" s="264"/>
      <c r="AK52" s="264"/>
      <c r="AL52" s="449"/>
      <c r="AM52" s="449"/>
      <c r="AN52" s="449"/>
      <c r="AO52" s="449"/>
      <c r="AP52" s="449"/>
      <c r="AQ52" s="449"/>
      <c r="AR52" s="449"/>
      <c r="AS52" s="449"/>
      <c r="AT52" s="449"/>
      <c r="AU52" s="449"/>
      <c r="AV52" s="449"/>
      <c r="AW52" s="449"/>
      <c r="AX52" s="449"/>
      <c r="AY52" s="438"/>
      <c r="AZ52" s="438"/>
      <c r="BA52" s="438"/>
      <c r="BB52" s="438"/>
      <c r="BC52" s="438"/>
      <c r="BD52" s="438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38"/>
      <c r="BZ52" s="438"/>
      <c r="CA52" s="438"/>
      <c r="CB52" s="438"/>
      <c r="CC52" s="438"/>
      <c r="CD52" s="438"/>
      <c r="CE52" s="438"/>
      <c r="CF52" s="438"/>
      <c r="CG52" s="438"/>
      <c r="CH52" s="438"/>
      <c r="CI52" s="438"/>
      <c r="CJ52" s="438"/>
      <c r="CK52" s="438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93"/>
      <c r="DM52" s="493"/>
      <c r="DN52" s="493"/>
      <c r="DO52" s="493"/>
      <c r="DP52" s="493"/>
      <c r="DQ52" s="493"/>
      <c r="DR52" s="493"/>
      <c r="DS52" s="493"/>
      <c r="DT52" s="493"/>
      <c r="DU52" s="493"/>
      <c r="DV52" s="493"/>
      <c r="DW52" s="493"/>
      <c r="DX52" s="493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9"/>
    </row>
    <row r="53" spans="1:141" s="25" customFormat="1" ht="12.75" x14ac:dyDescent="0.2">
      <c r="A53" s="508" t="s">
        <v>143</v>
      </c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08"/>
      <c r="AD53" s="508"/>
      <c r="AE53" s="508"/>
      <c r="AF53" s="264" t="s">
        <v>577</v>
      </c>
      <c r="AG53" s="264"/>
      <c r="AH53" s="264"/>
      <c r="AI53" s="264"/>
      <c r="AJ53" s="264"/>
      <c r="AK53" s="264"/>
      <c r="AL53" s="493">
        <f>DL53</f>
        <v>5</v>
      </c>
      <c r="AM53" s="449"/>
      <c r="AN53" s="449"/>
      <c r="AO53" s="449"/>
      <c r="AP53" s="449"/>
      <c r="AQ53" s="449"/>
      <c r="AR53" s="449"/>
      <c r="AS53" s="449"/>
      <c r="AT53" s="449"/>
      <c r="AU53" s="449"/>
      <c r="AV53" s="449"/>
      <c r="AW53" s="449"/>
      <c r="AX53" s="449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93">
        <v>5</v>
      </c>
      <c r="DM53" s="493"/>
      <c r="DN53" s="493"/>
      <c r="DO53" s="493"/>
      <c r="DP53" s="493"/>
      <c r="DQ53" s="493"/>
      <c r="DR53" s="493"/>
      <c r="DS53" s="493"/>
      <c r="DT53" s="493"/>
      <c r="DU53" s="493"/>
      <c r="DV53" s="493"/>
      <c r="DW53" s="493"/>
      <c r="DX53" s="493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9"/>
    </row>
    <row r="54" spans="1:141" s="25" customFormat="1" ht="12.75" x14ac:dyDescent="0.2">
      <c r="A54" s="507" t="s">
        <v>566</v>
      </c>
      <c r="B54" s="507"/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264"/>
      <c r="AG54" s="264"/>
      <c r="AH54" s="264"/>
      <c r="AI54" s="264"/>
      <c r="AJ54" s="264"/>
      <c r="AK54" s="264"/>
      <c r="AL54" s="449"/>
      <c r="AM54" s="449"/>
      <c r="AN54" s="449"/>
      <c r="AO54" s="449"/>
      <c r="AP54" s="449"/>
      <c r="AQ54" s="449"/>
      <c r="AR54" s="449"/>
      <c r="AS54" s="449"/>
      <c r="AT54" s="449"/>
      <c r="AU54" s="449"/>
      <c r="AV54" s="449"/>
      <c r="AW54" s="449"/>
      <c r="AX54" s="449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93"/>
      <c r="DM54" s="493"/>
      <c r="DN54" s="493"/>
      <c r="DO54" s="493"/>
      <c r="DP54" s="493"/>
      <c r="DQ54" s="493"/>
      <c r="DR54" s="493"/>
      <c r="DS54" s="493"/>
      <c r="DT54" s="493"/>
      <c r="DU54" s="493"/>
      <c r="DV54" s="493"/>
      <c r="DW54" s="493"/>
      <c r="DX54" s="493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9"/>
    </row>
    <row r="55" spans="1:141" s="25" customFormat="1" ht="12.75" x14ac:dyDescent="0.2">
      <c r="A55" s="507" t="s">
        <v>567</v>
      </c>
      <c r="B55" s="507"/>
      <c r="C55" s="507"/>
      <c r="D55" s="507"/>
      <c r="E55" s="507"/>
      <c r="F55" s="507"/>
      <c r="G55" s="507"/>
      <c r="H55" s="507"/>
      <c r="I55" s="507"/>
      <c r="J55" s="507"/>
      <c r="K55" s="507"/>
      <c r="L55" s="507"/>
      <c r="M55" s="507"/>
      <c r="N55" s="507"/>
      <c r="O55" s="507"/>
      <c r="P55" s="507"/>
      <c r="Q55" s="507"/>
      <c r="R55" s="507"/>
      <c r="S55" s="507"/>
      <c r="T55" s="507"/>
      <c r="U55" s="507"/>
      <c r="V55" s="507"/>
      <c r="W55" s="507"/>
      <c r="X55" s="507"/>
      <c r="Y55" s="507"/>
      <c r="Z55" s="507"/>
      <c r="AA55" s="507"/>
      <c r="AB55" s="507"/>
      <c r="AC55" s="507"/>
      <c r="AD55" s="507"/>
      <c r="AE55" s="507"/>
      <c r="AF55" s="264"/>
      <c r="AG55" s="264"/>
      <c r="AH55" s="264"/>
      <c r="AI55" s="264"/>
      <c r="AJ55" s="264"/>
      <c r="AK55" s="264"/>
      <c r="AL55" s="449"/>
      <c r="AM55" s="449"/>
      <c r="AN55" s="449"/>
      <c r="AO55" s="449"/>
      <c r="AP55" s="449"/>
      <c r="AQ55" s="449"/>
      <c r="AR55" s="449"/>
      <c r="AS55" s="449"/>
      <c r="AT55" s="449"/>
      <c r="AU55" s="449"/>
      <c r="AV55" s="449"/>
      <c r="AW55" s="449"/>
      <c r="AX55" s="449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93"/>
      <c r="DM55" s="493"/>
      <c r="DN55" s="493"/>
      <c r="DO55" s="493"/>
      <c r="DP55" s="493"/>
      <c r="DQ55" s="493"/>
      <c r="DR55" s="493"/>
      <c r="DS55" s="493"/>
      <c r="DT55" s="493"/>
      <c r="DU55" s="493"/>
      <c r="DV55" s="493"/>
      <c r="DW55" s="493"/>
      <c r="DX55" s="493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9"/>
    </row>
    <row r="56" spans="1:141" s="25" customFormat="1" ht="12.75" x14ac:dyDescent="0.2">
      <c r="A56" s="506" t="s">
        <v>347</v>
      </c>
      <c r="B56" s="506"/>
      <c r="C56" s="506"/>
      <c r="D56" s="506"/>
      <c r="E56" s="506"/>
      <c r="F56" s="506"/>
      <c r="G56" s="506"/>
      <c r="H56" s="506"/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506"/>
      <c r="U56" s="506"/>
      <c r="V56" s="506"/>
      <c r="W56" s="506"/>
      <c r="X56" s="506"/>
      <c r="Y56" s="506"/>
      <c r="Z56" s="506"/>
      <c r="AA56" s="506"/>
      <c r="AB56" s="506"/>
      <c r="AC56" s="506"/>
      <c r="AD56" s="506"/>
      <c r="AE56" s="506"/>
      <c r="AF56" s="264"/>
      <c r="AG56" s="264"/>
      <c r="AH56" s="264"/>
      <c r="AI56" s="264"/>
      <c r="AJ56" s="264"/>
      <c r="AK56" s="264"/>
      <c r="AL56" s="449"/>
      <c r="AM56" s="449"/>
      <c r="AN56" s="449"/>
      <c r="AO56" s="449"/>
      <c r="AP56" s="449"/>
      <c r="AQ56" s="449"/>
      <c r="AR56" s="449"/>
      <c r="AS56" s="449"/>
      <c r="AT56" s="449"/>
      <c r="AU56" s="449"/>
      <c r="AV56" s="449"/>
      <c r="AW56" s="449"/>
      <c r="AX56" s="449"/>
      <c r="AY56" s="438"/>
      <c r="AZ56" s="438"/>
      <c r="BA56" s="438"/>
      <c r="BB56" s="438"/>
      <c r="BC56" s="438"/>
      <c r="BD56" s="438"/>
      <c r="BE56" s="438"/>
      <c r="BF56" s="438"/>
      <c r="BG56" s="438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  <c r="BW56" s="438"/>
      <c r="BX56" s="438"/>
      <c r="BY56" s="438"/>
      <c r="BZ56" s="438"/>
      <c r="CA56" s="438"/>
      <c r="CB56" s="438"/>
      <c r="CC56" s="438"/>
      <c r="CD56" s="438"/>
      <c r="CE56" s="438"/>
      <c r="CF56" s="438"/>
      <c r="CG56" s="438"/>
      <c r="CH56" s="438"/>
      <c r="CI56" s="438"/>
      <c r="CJ56" s="438"/>
      <c r="CK56" s="438"/>
      <c r="CL56" s="438"/>
      <c r="CM56" s="438"/>
      <c r="CN56" s="438"/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93"/>
      <c r="DM56" s="493"/>
      <c r="DN56" s="493"/>
      <c r="DO56" s="493"/>
      <c r="DP56" s="493"/>
      <c r="DQ56" s="493"/>
      <c r="DR56" s="493"/>
      <c r="DS56" s="493"/>
      <c r="DT56" s="493"/>
      <c r="DU56" s="493"/>
      <c r="DV56" s="493"/>
      <c r="DW56" s="493"/>
      <c r="DX56" s="493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9"/>
    </row>
    <row r="57" spans="1:141" s="25" customFormat="1" ht="12.75" x14ac:dyDescent="0.2">
      <c r="A57" s="268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4"/>
      <c r="AG57" s="264"/>
      <c r="AH57" s="264"/>
      <c r="AI57" s="264"/>
      <c r="AJ57" s="264"/>
      <c r="AK57" s="264"/>
      <c r="AL57" s="438"/>
      <c r="AM57" s="438"/>
      <c r="AN57" s="438"/>
      <c r="AO57" s="438"/>
      <c r="AP57" s="438"/>
      <c r="AQ57" s="438"/>
      <c r="AR57" s="438"/>
      <c r="AS57" s="438"/>
      <c r="AT57" s="438"/>
      <c r="AU57" s="438"/>
      <c r="AV57" s="438"/>
      <c r="AW57" s="438"/>
      <c r="AX57" s="438"/>
      <c r="AY57" s="438"/>
      <c r="AZ57" s="438"/>
      <c r="BA57" s="438"/>
      <c r="BB57" s="438"/>
      <c r="BC57" s="438"/>
      <c r="BD57" s="438"/>
      <c r="BE57" s="438"/>
      <c r="BF57" s="438"/>
      <c r="BG57" s="438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  <c r="BW57" s="438"/>
      <c r="BX57" s="438"/>
      <c r="BY57" s="438"/>
      <c r="BZ57" s="438"/>
      <c r="CA57" s="438"/>
      <c r="CB57" s="438"/>
      <c r="CC57" s="438"/>
      <c r="CD57" s="438"/>
      <c r="CE57" s="438"/>
      <c r="CF57" s="438"/>
      <c r="CG57" s="438"/>
      <c r="CH57" s="438"/>
      <c r="CI57" s="438"/>
      <c r="CJ57" s="438"/>
      <c r="CK57" s="438"/>
      <c r="CL57" s="438"/>
      <c r="CM57" s="438"/>
      <c r="CN57" s="438"/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9"/>
    </row>
    <row r="58" spans="1:141" s="25" customFormat="1" ht="12.75" x14ac:dyDescent="0.2">
      <c r="A58" s="274" t="s">
        <v>568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64" t="s">
        <v>578</v>
      </c>
      <c r="AG58" s="264"/>
      <c r="AH58" s="264"/>
      <c r="AI58" s="264"/>
      <c r="AJ58" s="264"/>
      <c r="AK58" s="264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9"/>
    </row>
    <row r="59" spans="1:141" s="25" customFormat="1" ht="13.5" thickBot="1" x14ac:dyDescent="0.25">
      <c r="A59" s="260" t="s">
        <v>38</v>
      </c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684" t="s">
        <v>42</v>
      </c>
      <c r="AG59" s="684"/>
      <c r="AH59" s="684"/>
      <c r="AI59" s="684"/>
      <c r="AJ59" s="684"/>
      <c r="AK59" s="684"/>
      <c r="AL59" s="608">
        <f>AL50+AL41+AL32</f>
        <v>6453979.5599999996</v>
      </c>
      <c r="AM59" s="609"/>
      <c r="AN59" s="609"/>
      <c r="AO59" s="609"/>
      <c r="AP59" s="609"/>
      <c r="AQ59" s="609"/>
      <c r="AR59" s="609"/>
      <c r="AS59" s="609"/>
      <c r="AT59" s="609"/>
      <c r="AU59" s="609"/>
      <c r="AV59" s="609"/>
      <c r="AW59" s="609"/>
      <c r="AX59" s="609"/>
      <c r="AY59" s="608">
        <f>AY41+AY32</f>
        <v>6353833.5599999996</v>
      </c>
      <c r="AZ59" s="609"/>
      <c r="BA59" s="609"/>
      <c r="BB59" s="609"/>
      <c r="BC59" s="609"/>
      <c r="BD59" s="609"/>
      <c r="BE59" s="609"/>
      <c r="BF59" s="609"/>
      <c r="BG59" s="609"/>
      <c r="BH59" s="609"/>
      <c r="BI59" s="609"/>
      <c r="BJ59" s="609"/>
      <c r="BK59" s="609"/>
      <c r="BL59" s="608">
        <f>BL32</f>
        <v>100000</v>
      </c>
      <c r="BM59" s="609"/>
      <c r="BN59" s="609"/>
      <c r="BO59" s="609"/>
      <c r="BP59" s="609"/>
      <c r="BQ59" s="609"/>
      <c r="BR59" s="609"/>
      <c r="BS59" s="609"/>
      <c r="BT59" s="609"/>
      <c r="BU59" s="609"/>
      <c r="BV59" s="609"/>
      <c r="BW59" s="609"/>
      <c r="BX59" s="609"/>
      <c r="BY59" s="609"/>
      <c r="BZ59" s="609"/>
      <c r="CA59" s="609"/>
      <c r="CB59" s="609"/>
      <c r="CC59" s="609"/>
      <c r="CD59" s="609"/>
      <c r="CE59" s="609"/>
      <c r="CF59" s="609"/>
      <c r="CG59" s="609"/>
      <c r="CH59" s="609"/>
      <c r="CI59" s="609"/>
      <c r="CJ59" s="609"/>
      <c r="CK59" s="609"/>
      <c r="CL59" s="608">
        <f>CL32</f>
        <v>100000</v>
      </c>
      <c r="CM59" s="609"/>
      <c r="CN59" s="609"/>
      <c r="CO59" s="609"/>
      <c r="CP59" s="609"/>
      <c r="CQ59" s="609"/>
      <c r="CR59" s="609"/>
      <c r="CS59" s="609"/>
      <c r="CT59" s="609"/>
      <c r="CU59" s="609"/>
      <c r="CV59" s="609"/>
      <c r="CW59" s="609"/>
      <c r="CX59" s="609"/>
      <c r="CY59" s="609"/>
      <c r="CZ59" s="609"/>
      <c r="DA59" s="609"/>
      <c r="DB59" s="609"/>
      <c r="DC59" s="609"/>
      <c r="DD59" s="609"/>
      <c r="DE59" s="609"/>
      <c r="DF59" s="609"/>
      <c r="DG59" s="609"/>
      <c r="DH59" s="609"/>
      <c r="DI59" s="609"/>
      <c r="DJ59" s="609"/>
      <c r="DK59" s="609"/>
      <c r="DL59" s="608">
        <f>DL32+DL41+DL50</f>
        <v>146</v>
      </c>
      <c r="DM59" s="609"/>
      <c r="DN59" s="609"/>
      <c r="DO59" s="609"/>
      <c r="DP59" s="609"/>
      <c r="DQ59" s="609"/>
      <c r="DR59" s="609"/>
      <c r="DS59" s="609"/>
      <c r="DT59" s="609"/>
      <c r="DU59" s="609"/>
      <c r="DV59" s="609"/>
      <c r="DW59" s="609"/>
      <c r="DX59" s="609"/>
      <c r="DY59" s="450"/>
      <c r="DZ59" s="450"/>
      <c r="EA59" s="450"/>
      <c r="EB59" s="450"/>
      <c r="EC59" s="450"/>
      <c r="ED59" s="450"/>
      <c r="EE59" s="450"/>
      <c r="EF59" s="450"/>
      <c r="EG59" s="450"/>
      <c r="EH59" s="450"/>
      <c r="EI59" s="450"/>
      <c r="EJ59" s="450"/>
      <c r="EK59" s="451"/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93">
    <mergeCell ref="DL35:DX38"/>
    <mergeCell ref="DY35:EK38"/>
    <mergeCell ref="AF26:AK29"/>
    <mergeCell ref="AL26:AX29"/>
    <mergeCell ref="AY26:BK29"/>
    <mergeCell ref="BL26:BX29"/>
    <mergeCell ref="BY26:CK29"/>
    <mergeCell ref="CL26:CX29"/>
    <mergeCell ref="CY26:DK29"/>
    <mergeCell ref="DL26:DX29"/>
    <mergeCell ref="AF35:AK38"/>
    <mergeCell ref="AL35:AX38"/>
    <mergeCell ref="AY35:BK38"/>
    <mergeCell ref="BL35:BX38"/>
    <mergeCell ref="BY35:CK38"/>
    <mergeCell ref="CL35:CX38"/>
    <mergeCell ref="CY35:DK38"/>
    <mergeCell ref="AF44:AK47"/>
    <mergeCell ref="AL44:AX47"/>
    <mergeCell ref="AY44:BK47"/>
    <mergeCell ref="BL44:BX47"/>
    <mergeCell ref="BY44:CK47"/>
    <mergeCell ref="CL44:CX47"/>
    <mergeCell ref="DY42:EK43"/>
    <mergeCell ref="CY40:DK40"/>
    <mergeCell ref="DL40:DX40"/>
    <mergeCell ref="DY40:EK40"/>
    <mergeCell ref="CL39:CX39"/>
    <mergeCell ref="CY39:DK39"/>
    <mergeCell ref="DL39:DX39"/>
    <mergeCell ref="DY39:EK39"/>
    <mergeCell ref="AL53:AX56"/>
    <mergeCell ref="AY53:BK56"/>
    <mergeCell ref="BL53:BX56"/>
    <mergeCell ref="BY53:CK56"/>
    <mergeCell ref="CL53:CX56"/>
    <mergeCell ref="CY53:DK56"/>
    <mergeCell ref="DL53:DX56"/>
    <mergeCell ref="DY53:EK56"/>
    <mergeCell ref="CY51:DK52"/>
    <mergeCell ref="DL51:DX52"/>
    <mergeCell ref="DY51:EK52"/>
    <mergeCell ref="CY44:DK47"/>
    <mergeCell ref="DL44:DX47"/>
    <mergeCell ref="DY44:EK47"/>
    <mergeCell ref="CY24:DK25"/>
    <mergeCell ref="DL24:DX25"/>
    <mergeCell ref="DY24:EK25"/>
    <mergeCell ref="AF33:AK34"/>
    <mergeCell ref="AL33:AX34"/>
    <mergeCell ref="AY33:BK34"/>
    <mergeCell ref="BL33:BX34"/>
    <mergeCell ref="BY33:CK34"/>
    <mergeCell ref="CL33:CX34"/>
    <mergeCell ref="CY33:DK34"/>
    <mergeCell ref="DL33:DX34"/>
    <mergeCell ref="AL32:AX32"/>
    <mergeCell ref="AY32:BK32"/>
    <mergeCell ref="BL32:BX32"/>
    <mergeCell ref="BY32:CK32"/>
    <mergeCell ref="CL30:CX30"/>
    <mergeCell ref="CY30:DK30"/>
    <mergeCell ref="DL30:DX30"/>
    <mergeCell ref="DY30:EK30"/>
    <mergeCell ref="DY33:EK34"/>
    <mergeCell ref="DY26:EK29"/>
    <mergeCell ref="DY59:EK59"/>
    <mergeCell ref="AF22:AK23"/>
    <mergeCell ref="AL22:AX23"/>
    <mergeCell ref="AY22:BK23"/>
    <mergeCell ref="BL22:BX23"/>
    <mergeCell ref="BY22:CK23"/>
    <mergeCell ref="CL22:CX23"/>
    <mergeCell ref="CL58:CX58"/>
    <mergeCell ref="CY58:DK58"/>
    <mergeCell ref="DL58:DX58"/>
    <mergeCell ref="DY58:EK58"/>
    <mergeCell ref="DY57:EK57"/>
    <mergeCell ref="CL49:CX49"/>
    <mergeCell ref="CY49:DK49"/>
    <mergeCell ref="DL49:DX49"/>
    <mergeCell ref="DY49:EK49"/>
    <mergeCell ref="CL48:CX48"/>
    <mergeCell ref="CY48:DK48"/>
    <mergeCell ref="DL48:DX48"/>
    <mergeCell ref="DY48:EK48"/>
    <mergeCell ref="CL40:CX40"/>
    <mergeCell ref="CY22:DK23"/>
    <mergeCell ref="DL22:DX23"/>
    <mergeCell ref="DY22:EK23"/>
    <mergeCell ref="A59:AE59"/>
    <mergeCell ref="AF59:AK59"/>
    <mergeCell ref="AL59:AX59"/>
    <mergeCell ref="AY59:BK59"/>
    <mergeCell ref="BL59:BX59"/>
    <mergeCell ref="BY59:CK59"/>
    <mergeCell ref="CL57:CX57"/>
    <mergeCell ref="CY57:DK57"/>
    <mergeCell ref="DL57:DX57"/>
    <mergeCell ref="A58:AE58"/>
    <mergeCell ref="AF58:AK58"/>
    <mergeCell ref="AL58:AX58"/>
    <mergeCell ref="AY58:BK58"/>
    <mergeCell ref="BL58:BX58"/>
    <mergeCell ref="BY58:CK58"/>
    <mergeCell ref="A57:AE57"/>
    <mergeCell ref="AF57:AK57"/>
    <mergeCell ref="AL57:AX57"/>
    <mergeCell ref="AY57:BK57"/>
    <mergeCell ref="BL57:BX57"/>
    <mergeCell ref="BY57:CK57"/>
    <mergeCell ref="CL59:CX59"/>
    <mergeCell ref="CY59:DK59"/>
    <mergeCell ref="DL59:DX59"/>
    <mergeCell ref="A56:AE56"/>
    <mergeCell ref="A55:AE55"/>
    <mergeCell ref="A54:AE54"/>
    <mergeCell ref="A53:AE53"/>
    <mergeCell ref="A52:AE52"/>
    <mergeCell ref="CL50:CX50"/>
    <mergeCell ref="CY50:DK50"/>
    <mergeCell ref="DL50:DX50"/>
    <mergeCell ref="DY50:EK50"/>
    <mergeCell ref="A51:AE51"/>
    <mergeCell ref="A50:AE50"/>
    <mergeCell ref="AF50:AK50"/>
    <mergeCell ref="AL50:AX50"/>
    <mergeCell ref="AY50:BK50"/>
    <mergeCell ref="BL50:BX50"/>
    <mergeCell ref="BY50:CK50"/>
    <mergeCell ref="AF53:AK56"/>
    <mergeCell ref="AF51:AK52"/>
    <mergeCell ref="AL51:AX52"/>
    <mergeCell ref="AY51:BK52"/>
    <mergeCell ref="BL51:BX52"/>
    <mergeCell ref="BY51:CK52"/>
    <mergeCell ref="CL51:CX52"/>
    <mergeCell ref="A49:AE49"/>
    <mergeCell ref="AF49:AK49"/>
    <mergeCell ref="AL49:AX49"/>
    <mergeCell ref="AY49:BK49"/>
    <mergeCell ref="BL49:BX49"/>
    <mergeCell ref="BY49:CK49"/>
    <mergeCell ref="A48:AE48"/>
    <mergeCell ref="AF48:AK48"/>
    <mergeCell ref="AL48:AX48"/>
    <mergeCell ref="AY48:BK48"/>
    <mergeCell ref="BL48:BX48"/>
    <mergeCell ref="BY48:CK48"/>
    <mergeCell ref="A47:AE47"/>
    <mergeCell ref="A46:AE46"/>
    <mergeCell ref="A45:AE45"/>
    <mergeCell ref="A44:AE44"/>
    <mergeCell ref="A43:AE43"/>
    <mergeCell ref="CL41:CX41"/>
    <mergeCell ref="CY41:DK41"/>
    <mergeCell ref="DL41:DX41"/>
    <mergeCell ref="DY41:EK41"/>
    <mergeCell ref="A42:AE42"/>
    <mergeCell ref="A41:AE41"/>
    <mergeCell ref="AF41:AK41"/>
    <mergeCell ref="AL41:AX41"/>
    <mergeCell ref="AY41:BK41"/>
    <mergeCell ref="BL41:BX41"/>
    <mergeCell ref="BY41:CK41"/>
    <mergeCell ref="AF42:AK43"/>
    <mergeCell ref="AL42:AX43"/>
    <mergeCell ref="AY42:BK43"/>
    <mergeCell ref="BL42:BX43"/>
    <mergeCell ref="BY42:CK43"/>
    <mergeCell ref="CL42:CX43"/>
    <mergeCell ref="CY42:DK43"/>
    <mergeCell ref="DL42:DX43"/>
    <mergeCell ref="A40:AE40"/>
    <mergeCell ref="AF40:AK40"/>
    <mergeCell ref="AL40:AX40"/>
    <mergeCell ref="AY40:BK40"/>
    <mergeCell ref="BL40:BX40"/>
    <mergeCell ref="BY40:CK40"/>
    <mergeCell ref="A39:AE39"/>
    <mergeCell ref="AF39:AK39"/>
    <mergeCell ref="AL39:AX39"/>
    <mergeCell ref="AY39:BK39"/>
    <mergeCell ref="BL39:BX39"/>
    <mergeCell ref="BY39:CK39"/>
    <mergeCell ref="A38:AE38"/>
    <mergeCell ref="A37:AE37"/>
    <mergeCell ref="A36:AE36"/>
    <mergeCell ref="BY18:CX18"/>
    <mergeCell ref="BL17:CX17"/>
    <mergeCell ref="BY19:CX19"/>
    <mergeCell ref="AL15:EK15"/>
    <mergeCell ref="AY16:EK16"/>
    <mergeCell ref="CY17:EK17"/>
    <mergeCell ref="DL18:EK18"/>
    <mergeCell ref="DL19:EK19"/>
    <mergeCell ref="A35:AE35"/>
    <mergeCell ref="A34:AE34"/>
    <mergeCell ref="CL32:CX32"/>
    <mergeCell ref="CY32:DK32"/>
    <mergeCell ref="DL32:DX32"/>
    <mergeCell ref="DY32:EK32"/>
    <mergeCell ref="A33:AE33"/>
    <mergeCell ref="CL31:CX31"/>
    <mergeCell ref="CY31:DK31"/>
    <mergeCell ref="DL31:DX31"/>
    <mergeCell ref="DY31:EK31"/>
    <mergeCell ref="A32:AE32"/>
    <mergeCell ref="AF32:AK32"/>
    <mergeCell ref="A31:AE31"/>
    <mergeCell ref="AF31:AK31"/>
    <mergeCell ref="AL31:AX31"/>
    <mergeCell ref="AY31:BK31"/>
    <mergeCell ref="BL31:BX31"/>
    <mergeCell ref="BY31:CK31"/>
    <mergeCell ref="A30:AE30"/>
    <mergeCell ref="AF30:AK30"/>
    <mergeCell ref="AL30:AX30"/>
    <mergeCell ref="AY30:BK30"/>
    <mergeCell ref="BL30:BX30"/>
    <mergeCell ref="BY30:CK30"/>
    <mergeCell ref="A29:AE29"/>
    <mergeCell ref="A28:AE28"/>
    <mergeCell ref="A27:AE27"/>
    <mergeCell ref="A26:AE26"/>
    <mergeCell ref="A25:AE25"/>
    <mergeCell ref="CL20:CX20"/>
    <mergeCell ref="A24:AE24"/>
    <mergeCell ref="A23:AE23"/>
    <mergeCell ref="AY18:BK18"/>
    <mergeCell ref="BY20:CK20"/>
    <mergeCell ref="CL21:CX21"/>
    <mergeCell ref="AY19:BK19"/>
    <mergeCell ref="BL19:BX19"/>
    <mergeCell ref="A18:AE18"/>
    <mergeCell ref="AF18:AK18"/>
    <mergeCell ref="AL18:AX18"/>
    <mergeCell ref="BL18:BX18"/>
    <mergeCell ref="AF24:AK25"/>
    <mergeCell ref="AL24:AX25"/>
    <mergeCell ref="AY24:BK25"/>
    <mergeCell ref="BL24:BX25"/>
    <mergeCell ref="BY24:CK25"/>
    <mergeCell ref="CL24:CX25"/>
    <mergeCell ref="CY21:DK21"/>
    <mergeCell ref="DL21:DX21"/>
    <mergeCell ref="DY21:EK21"/>
    <mergeCell ref="A22:AE22"/>
    <mergeCell ref="AY17:BK17"/>
    <mergeCell ref="CY20:DK20"/>
    <mergeCell ref="DL20:DX20"/>
    <mergeCell ref="DY20:EK20"/>
    <mergeCell ref="A21:AE21"/>
    <mergeCell ref="AF21:AK21"/>
    <mergeCell ref="AL21:AX21"/>
    <mergeCell ref="AY21:BK21"/>
    <mergeCell ref="BL21:BX21"/>
    <mergeCell ref="BY21:CK21"/>
    <mergeCell ref="CY19:DK19"/>
    <mergeCell ref="A20:AE20"/>
    <mergeCell ref="AF20:AK20"/>
    <mergeCell ref="AL20:AX20"/>
    <mergeCell ref="AY20:BK20"/>
    <mergeCell ref="BL20:BX20"/>
    <mergeCell ref="CY18:DK18"/>
    <mergeCell ref="A19:AE19"/>
    <mergeCell ref="AF19:AK19"/>
    <mergeCell ref="AL19:AX19"/>
    <mergeCell ref="A17:AE17"/>
    <mergeCell ref="AF17:AK17"/>
    <mergeCell ref="AL17:AX17"/>
    <mergeCell ref="AF15:AK15"/>
    <mergeCell ref="A15:AE15"/>
    <mergeCell ref="A16:AE16"/>
    <mergeCell ref="AF16:AK16"/>
    <mergeCell ref="AL16:AX16"/>
    <mergeCell ref="Z10:DE10"/>
    <mergeCell ref="A1:EK1"/>
    <mergeCell ref="DW3:EK3"/>
    <mergeCell ref="BM4:BW4"/>
    <mergeCell ref="BX4:BZ4"/>
    <mergeCell ref="CA4:CC4"/>
    <mergeCell ref="DW4:EK4"/>
    <mergeCell ref="DW10:EK10"/>
    <mergeCell ref="DW11:EK11"/>
    <mergeCell ref="A13:EK13"/>
    <mergeCell ref="DW5:EK5"/>
    <mergeCell ref="DW6:EK6"/>
    <mergeCell ref="Z7:DE7"/>
    <mergeCell ref="DW7:EK7"/>
    <mergeCell ref="Z9:DE9"/>
    <mergeCell ref="DW8:EK8"/>
    <mergeCell ref="DW9:EK9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6" orientation="landscape" r:id="rId4"/>
  <headerFooter differentFirst="1" alignWithMargins="0">
    <oddHeader>&amp;R&amp;F</oddHeader>
    <oddFooter>&amp;R&amp;P из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47"/>
  <sheetViews>
    <sheetView topLeftCell="A22" workbookViewId="0">
      <selection activeCell="BU57" sqref="BU5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.7109375" style="1" customWidth="1"/>
    <col min="33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2" s="25" customFormat="1" ht="12.75" customHeight="1" x14ac:dyDescent="0.2">
      <c r="A1" s="253" t="s">
        <v>93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307"/>
      <c r="AF1" s="289" t="s">
        <v>18</v>
      </c>
      <c r="AG1" s="253"/>
      <c r="AH1" s="253"/>
      <c r="AI1" s="253"/>
      <c r="AJ1" s="253"/>
      <c r="AK1" s="307"/>
      <c r="AL1" s="579" t="s">
        <v>579</v>
      </c>
      <c r="AM1" s="578"/>
      <c r="AN1" s="578"/>
      <c r="AO1" s="578"/>
      <c r="AP1" s="578"/>
      <c r="AQ1" s="578"/>
      <c r="AR1" s="578"/>
      <c r="AS1" s="578"/>
      <c r="AT1" s="578"/>
      <c r="AU1" s="578"/>
      <c r="AV1" s="578"/>
      <c r="AW1" s="578"/>
      <c r="AX1" s="578"/>
      <c r="AY1" s="578"/>
      <c r="AZ1" s="578"/>
      <c r="BA1" s="578"/>
      <c r="BB1" s="578"/>
      <c r="BC1" s="578"/>
      <c r="BD1" s="578"/>
      <c r="BE1" s="578"/>
      <c r="BF1" s="578"/>
      <c r="BG1" s="578"/>
      <c r="BH1" s="578"/>
      <c r="BI1" s="578"/>
      <c r="BJ1" s="578"/>
      <c r="BK1" s="578"/>
      <c r="BL1" s="578"/>
      <c r="BM1" s="578"/>
      <c r="BN1" s="578"/>
      <c r="BO1" s="578"/>
      <c r="BP1" s="578"/>
      <c r="BQ1" s="578"/>
      <c r="BR1" s="578"/>
      <c r="BS1" s="578"/>
      <c r="BT1" s="578"/>
      <c r="BU1" s="578"/>
      <c r="BV1" s="578"/>
      <c r="BW1" s="578"/>
      <c r="BX1" s="578"/>
      <c r="BY1" s="578"/>
      <c r="BZ1" s="578"/>
      <c r="CA1" s="578"/>
      <c r="CB1" s="578"/>
      <c r="CC1" s="578"/>
      <c r="CD1" s="578"/>
      <c r="CE1" s="578"/>
      <c r="CF1" s="578"/>
      <c r="CG1" s="578"/>
      <c r="CH1" s="578"/>
      <c r="CI1" s="578"/>
      <c r="CJ1" s="578"/>
      <c r="CK1" s="578"/>
      <c r="CL1" s="578"/>
      <c r="CM1" s="578"/>
      <c r="CN1" s="578"/>
      <c r="CO1" s="578"/>
      <c r="CP1" s="578"/>
      <c r="CQ1" s="578"/>
      <c r="CR1" s="578"/>
      <c r="CS1" s="578"/>
      <c r="CT1" s="578"/>
      <c r="CU1" s="578"/>
      <c r="CV1" s="578"/>
      <c r="CW1" s="578"/>
      <c r="CX1" s="578"/>
      <c r="CY1" s="578"/>
      <c r="CZ1" s="578"/>
      <c r="DA1" s="578"/>
      <c r="DB1" s="578"/>
      <c r="DC1" s="578"/>
      <c r="DD1" s="578"/>
      <c r="DE1" s="578"/>
      <c r="DF1" s="578"/>
      <c r="DG1" s="578"/>
      <c r="DH1" s="578"/>
      <c r="DI1" s="578"/>
      <c r="DJ1" s="578"/>
      <c r="DK1" s="578"/>
      <c r="DL1" s="578"/>
      <c r="DM1" s="578"/>
      <c r="DN1" s="578"/>
      <c r="DO1" s="578"/>
      <c r="DP1" s="578"/>
      <c r="DQ1" s="578"/>
      <c r="DR1" s="578"/>
      <c r="DS1" s="578"/>
      <c r="DT1" s="578"/>
      <c r="DU1" s="578"/>
      <c r="DV1" s="578"/>
      <c r="DW1" s="578"/>
      <c r="DX1" s="578"/>
      <c r="DY1" s="578"/>
      <c r="DZ1" s="578"/>
      <c r="EA1" s="578"/>
      <c r="EB1" s="578"/>
      <c r="EC1" s="578"/>
      <c r="ED1" s="578"/>
      <c r="EE1" s="578"/>
      <c r="EF1" s="578"/>
      <c r="EG1" s="578"/>
      <c r="EH1" s="578"/>
      <c r="EI1" s="578"/>
      <c r="EJ1" s="578"/>
      <c r="EK1" s="578"/>
      <c r="EL1" s="77"/>
    </row>
    <row r="2" spans="1:142" s="25" customFormat="1" ht="12.75" x14ac:dyDescent="0.2">
      <c r="A2" s="437" t="s">
        <v>551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306"/>
      <c r="AF2" s="302" t="s">
        <v>21</v>
      </c>
      <c r="AG2" s="437"/>
      <c r="AH2" s="437"/>
      <c r="AI2" s="437"/>
      <c r="AJ2" s="437"/>
      <c r="AK2" s="306"/>
      <c r="AL2" s="436" t="s">
        <v>580</v>
      </c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298"/>
      <c r="BD2" s="436" t="s">
        <v>585</v>
      </c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298"/>
      <c r="BV2" s="436" t="s">
        <v>586</v>
      </c>
      <c r="BW2" s="435"/>
      <c r="BX2" s="435"/>
      <c r="BY2" s="435"/>
      <c r="BZ2" s="435"/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298"/>
      <c r="CM2" s="436" t="s">
        <v>587</v>
      </c>
      <c r="CN2" s="435"/>
      <c r="CO2" s="435"/>
      <c r="CP2" s="435"/>
      <c r="CQ2" s="435"/>
      <c r="CR2" s="435"/>
      <c r="CS2" s="435"/>
      <c r="CT2" s="435"/>
      <c r="CU2" s="435"/>
      <c r="CV2" s="435"/>
      <c r="CW2" s="435"/>
      <c r="CX2" s="435"/>
      <c r="CY2" s="435"/>
      <c r="CZ2" s="435"/>
      <c r="DA2" s="435"/>
      <c r="DB2" s="435"/>
      <c r="DC2" s="298"/>
      <c r="DD2" s="436" t="s">
        <v>588</v>
      </c>
      <c r="DE2" s="435"/>
      <c r="DF2" s="435"/>
      <c r="DG2" s="435"/>
      <c r="DH2" s="435"/>
      <c r="DI2" s="435"/>
      <c r="DJ2" s="435"/>
      <c r="DK2" s="435"/>
      <c r="DL2" s="435"/>
      <c r="DM2" s="435"/>
      <c r="DN2" s="435"/>
      <c r="DO2" s="435"/>
      <c r="DP2" s="435"/>
      <c r="DQ2" s="435"/>
      <c r="DR2" s="435"/>
      <c r="DS2" s="435"/>
      <c r="DT2" s="298"/>
      <c r="DU2" s="436" t="s">
        <v>589</v>
      </c>
      <c r="DV2" s="435"/>
      <c r="DW2" s="435"/>
      <c r="DX2" s="435"/>
      <c r="DY2" s="435"/>
      <c r="DZ2" s="435"/>
      <c r="EA2" s="435"/>
      <c r="EB2" s="435"/>
      <c r="EC2" s="435"/>
      <c r="ED2" s="435"/>
      <c r="EE2" s="435"/>
      <c r="EF2" s="435"/>
      <c r="EG2" s="435"/>
      <c r="EH2" s="435"/>
      <c r="EI2" s="435"/>
      <c r="EJ2" s="435"/>
      <c r="EK2" s="435"/>
      <c r="EL2" s="77"/>
    </row>
    <row r="3" spans="1:142" s="25" customFormat="1" ht="12.75" x14ac:dyDescent="0.2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306"/>
      <c r="AF3" s="302"/>
      <c r="AG3" s="437"/>
      <c r="AH3" s="437"/>
      <c r="AI3" s="437"/>
      <c r="AJ3" s="437"/>
      <c r="AK3" s="306"/>
      <c r="AL3" s="301" t="s">
        <v>581</v>
      </c>
      <c r="AM3" s="301"/>
      <c r="AN3" s="301"/>
      <c r="AO3" s="301"/>
      <c r="AP3" s="301"/>
      <c r="AQ3" s="301"/>
      <c r="AR3" s="301"/>
      <c r="AS3" s="301"/>
      <c r="AT3" s="301"/>
      <c r="AU3" s="301" t="s">
        <v>583</v>
      </c>
      <c r="AV3" s="301"/>
      <c r="AW3" s="301"/>
      <c r="AX3" s="301"/>
      <c r="AY3" s="301"/>
      <c r="AZ3" s="301"/>
      <c r="BA3" s="301"/>
      <c r="BB3" s="301"/>
      <c r="BC3" s="301"/>
      <c r="BD3" s="301" t="s">
        <v>581</v>
      </c>
      <c r="BE3" s="301"/>
      <c r="BF3" s="301"/>
      <c r="BG3" s="301"/>
      <c r="BH3" s="301"/>
      <c r="BI3" s="301"/>
      <c r="BJ3" s="301"/>
      <c r="BK3" s="301"/>
      <c r="BL3" s="301"/>
      <c r="BM3" s="301" t="s">
        <v>583</v>
      </c>
      <c r="BN3" s="301"/>
      <c r="BO3" s="301"/>
      <c r="BP3" s="301"/>
      <c r="BQ3" s="301"/>
      <c r="BR3" s="301"/>
      <c r="BS3" s="301"/>
      <c r="BT3" s="301"/>
      <c r="BU3" s="301"/>
      <c r="BV3" s="301" t="s">
        <v>581</v>
      </c>
      <c r="BW3" s="301"/>
      <c r="BX3" s="301"/>
      <c r="BY3" s="301"/>
      <c r="BZ3" s="301"/>
      <c r="CA3" s="301"/>
      <c r="CB3" s="301"/>
      <c r="CC3" s="301"/>
      <c r="CD3" s="301" t="s">
        <v>583</v>
      </c>
      <c r="CE3" s="301"/>
      <c r="CF3" s="301"/>
      <c r="CG3" s="301"/>
      <c r="CH3" s="301"/>
      <c r="CI3" s="301"/>
      <c r="CJ3" s="301"/>
      <c r="CK3" s="301"/>
      <c r="CL3" s="301"/>
      <c r="CM3" s="301" t="s">
        <v>581</v>
      </c>
      <c r="CN3" s="301"/>
      <c r="CO3" s="301"/>
      <c r="CP3" s="301"/>
      <c r="CQ3" s="301"/>
      <c r="CR3" s="301"/>
      <c r="CS3" s="301"/>
      <c r="CT3" s="301"/>
      <c r="CU3" s="301" t="s">
        <v>583</v>
      </c>
      <c r="CV3" s="301"/>
      <c r="CW3" s="301"/>
      <c r="CX3" s="301"/>
      <c r="CY3" s="301"/>
      <c r="CZ3" s="301"/>
      <c r="DA3" s="301"/>
      <c r="DB3" s="301"/>
      <c r="DC3" s="301"/>
      <c r="DD3" s="301" t="s">
        <v>581</v>
      </c>
      <c r="DE3" s="301"/>
      <c r="DF3" s="301"/>
      <c r="DG3" s="301"/>
      <c r="DH3" s="301"/>
      <c r="DI3" s="301"/>
      <c r="DJ3" s="301"/>
      <c r="DK3" s="301"/>
      <c r="DL3" s="301" t="s">
        <v>583</v>
      </c>
      <c r="DM3" s="301"/>
      <c r="DN3" s="301"/>
      <c r="DO3" s="301"/>
      <c r="DP3" s="301"/>
      <c r="DQ3" s="301"/>
      <c r="DR3" s="301"/>
      <c r="DS3" s="301"/>
      <c r="DT3" s="301"/>
      <c r="DU3" s="301" t="s">
        <v>581</v>
      </c>
      <c r="DV3" s="301"/>
      <c r="DW3" s="301"/>
      <c r="DX3" s="301"/>
      <c r="DY3" s="301"/>
      <c r="DZ3" s="301"/>
      <c r="EA3" s="301"/>
      <c r="EB3" s="301"/>
      <c r="EC3" s="288" t="s">
        <v>583</v>
      </c>
      <c r="ED3" s="288"/>
      <c r="EE3" s="288"/>
      <c r="EF3" s="288"/>
      <c r="EG3" s="288"/>
      <c r="EH3" s="288"/>
      <c r="EI3" s="288"/>
      <c r="EJ3" s="288"/>
      <c r="EK3" s="289"/>
      <c r="EL3" s="77"/>
    </row>
    <row r="4" spans="1:142" s="25" customFormat="1" ht="12.75" x14ac:dyDescent="0.2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306"/>
      <c r="AF4" s="302"/>
      <c r="AG4" s="437"/>
      <c r="AH4" s="437"/>
      <c r="AI4" s="437"/>
      <c r="AJ4" s="437"/>
      <c r="AK4" s="306"/>
      <c r="AL4" s="301" t="s">
        <v>582</v>
      </c>
      <c r="AM4" s="301"/>
      <c r="AN4" s="301"/>
      <c r="AO4" s="301"/>
      <c r="AP4" s="301"/>
      <c r="AQ4" s="301"/>
      <c r="AR4" s="301"/>
      <c r="AS4" s="301"/>
      <c r="AT4" s="301"/>
      <c r="AU4" s="301" t="s">
        <v>584</v>
      </c>
      <c r="AV4" s="301"/>
      <c r="AW4" s="301"/>
      <c r="AX4" s="301"/>
      <c r="AY4" s="301"/>
      <c r="AZ4" s="301"/>
      <c r="BA4" s="301"/>
      <c r="BB4" s="301"/>
      <c r="BC4" s="301"/>
      <c r="BD4" s="301" t="s">
        <v>582</v>
      </c>
      <c r="BE4" s="301"/>
      <c r="BF4" s="301"/>
      <c r="BG4" s="301"/>
      <c r="BH4" s="301"/>
      <c r="BI4" s="301"/>
      <c r="BJ4" s="301"/>
      <c r="BK4" s="301"/>
      <c r="BL4" s="301"/>
      <c r="BM4" s="301" t="s">
        <v>584</v>
      </c>
      <c r="BN4" s="301"/>
      <c r="BO4" s="301"/>
      <c r="BP4" s="301"/>
      <c r="BQ4" s="301"/>
      <c r="BR4" s="301"/>
      <c r="BS4" s="301"/>
      <c r="BT4" s="301"/>
      <c r="BU4" s="301"/>
      <c r="BV4" s="301" t="s">
        <v>582</v>
      </c>
      <c r="BW4" s="301"/>
      <c r="BX4" s="301"/>
      <c r="BY4" s="301"/>
      <c r="BZ4" s="301"/>
      <c r="CA4" s="301"/>
      <c r="CB4" s="301"/>
      <c r="CC4" s="301"/>
      <c r="CD4" s="301" t="s">
        <v>584</v>
      </c>
      <c r="CE4" s="301"/>
      <c r="CF4" s="301"/>
      <c r="CG4" s="301"/>
      <c r="CH4" s="301"/>
      <c r="CI4" s="301"/>
      <c r="CJ4" s="301"/>
      <c r="CK4" s="301"/>
      <c r="CL4" s="301"/>
      <c r="CM4" s="301" t="s">
        <v>582</v>
      </c>
      <c r="CN4" s="301"/>
      <c r="CO4" s="301"/>
      <c r="CP4" s="301"/>
      <c r="CQ4" s="301"/>
      <c r="CR4" s="301"/>
      <c r="CS4" s="301"/>
      <c r="CT4" s="301"/>
      <c r="CU4" s="301" t="s">
        <v>584</v>
      </c>
      <c r="CV4" s="301"/>
      <c r="CW4" s="301"/>
      <c r="CX4" s="301"/>
      <c r="CY4" s="301"/>
      <c r="CZ4" s="301"/>
      <c r="DA4" s="301"/>
      <c r="DB4" s="301"/>
      <c r="DC4" s="301"/>
      <c r="DD4" s="301" t="s">
        <v>582</v>
      </c>
      <c r="DE4" s="301"/>
      <c r="DF4" s="301"/>
      <c r="DG4" s="301"/>
      <c r="DH4" s="301"/>
      <c r="DI4" s="301"/>
      <c r="DJ4" s="301"/>
      <c r="DK4" s="301"/>
      <c r="DL4" s="301" t="s">
        <v>584</v>
      </c>
      <c r="DM4" s="301"/>
      <c r="DN4" s="301"/>
      <c r="DO4" s="301"/>
      <c r="DP4" s="301"/>
      <c r="DQ4" s="301"/>
      <c r="DR4" s="301"/>
      <c r="DS4" s="301"/>
      <c r="DT4" s="301"/>
      <c r="DU4" s="301" t="s">
        <v>582</v>
      </c>
      <c r="DV4" s="301"/>
      <c r="DW4" s="301"/>
      <c r="DX4" s="301"/>
      <c r="DY4" s="301"/>
      <c r="DZ4" s="301"/>
      <c r="EA4" s="301"/>
      <c r="EB4" s="301"/>
      <c r="EC4" s="301" t="s">
        <v>584</v>
      </c>
      <c r="ED4" s="301"/>
      <c r="EE4" s="301"/>
      <c r="EF4" s="301"/>
      <c r="EG4" s="301"/>
      <c r="EH4" s="301"/>
      <c r="EI4" s="301"/>
      <c r="EJ4" s="301"/>
      <c r="EK4" s="302"/>
      <c r="EL4" s="77"/>
    </row>
    <row r="5" spans="1:142" s="25" customFormat="1" ht="12.75" x14ac:dyDescent="0.2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303"/>
      <c r="AF5" s="305"/>
      <c r="AG5" s="246"/>
      <c r="AH5" s="246"/>
      <c r="AI5" s="246"/>
      <c r="AJ5" s="246"/>
      <c r="AK5" s="303"/>
      <c r="AL5" s="304"/>
      <c r="AM5" s="304"/>
      <c r="AN5" s="304"/>
      <c r="AO5" s="304"/>
      <c r="AP5" s="304"/>
      <c r="AQ5" s="304"/>
      <c r="AR5" s="304"/>
      <c r="AS5" s="304"/>
      <c r="AT5" s="304"/>
      <c r="AU5" s="304" t="s">
        <v>78</v>
      </c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04"/>
      <c r="BM5" s="304" t="s">
        <v>78</v>
      </c>
      <c r="BN5" s="304"/>
      <c r="BO5" s="304"/>
      <c r="BP5" s="304"/>
      <c r="BQ5" s="304"/>
      <c r="BR5" s="304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 t="s">
        <v>78</v>
      </c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 t="s">
        <v>78</v>
      </c>
      <c r="CV5" s="304"/>
      <c r="CW5" s="304"/>
      <c r="CX5" s="304"/>
      <c r="CY5" s="304"/>
      <c r="CZ5" s="304"/>
      <c r="DA5" s="304"/>
      <c r="DB5" s="304"/>
      <c r="DC5" s="304"/>
      <c r="DD5" s="304"/>
      <c r="DE5" s="304"/>
      <c r="DF5" s="304"/>
      <c r="DG5" s="304"/>
      <c r="DH5" s="304"/>
      <c r="DI5" s="304"/>
      <c r="DJ5" s="304"/>
      <c r="DK5" s="304"/>
      <c r="DL5" s="304" t="s">
        <v>78</v>
      </c>
      <c r="DM5" s="304"/>
      <c r="DN5" s="304"/>
      <c r="DO5" s="304"/>
      <c r="DP5" s="304"/>
      <c r="DQ5" s="304"/>
      <c r="DR5" s="304"/>
      <c r="DS5" s="304"/>
      <c r="DT5" s="304"/>
      <c r="DU5" s="304"/>
      <c r="DV5" s="304"/>
      <c r="DW5" s="304"/>
      <c r="DX5" s="304"/>
      <c r="DY5" s="304"/>
      <c r="DZ5" s="304"/>
      <c r="EA5" s="304"/>
      <c r="EB5" s="304"/>
      <c r="EC5" s="304" t="s">
        <v>78</v>
      </c>
      <c r="ED5" s="304"/>
      <c r="EE5" s="304"/>
      <c r="EF5" s="304"/>
      <c r="EG5" s="304"/>
      <c r="EH5" s="304"/>
      <c r="EI5" s="304"/>
      <c r="EJ5" s="304"/>
      <c r="EK5" s="305"/>
      <c r="EL5" s="77"/>
    </row>
    <row r="6" spans="1:142" s="25" customFormat="1" ht="13.5" thickBot="1" x14ac:dyDescent="0.25">
      <c r="A6" s="298">
        <v>1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88">
        <v>2</v>
      </c>
      <c r="AG6" s="288"/>
      <c r="AH6" s="288"/>
      <c r="AI6" s="288"/>
      <c r="AJ6" s="288"/>
      <c r="AK6" s="288"/>
      <c r="AL6" s="288">
        <v>11</v>
      </c>
      <c r="AM6" s="288"/>
      <c r="AN6" s="288"/>
      <c r="AO6" s="288"/>
      <c r="AP6" s="288"/>
      <c r="AQ6" s="288"/>
      <c r="AR6" s="288"/>
      <c r="AS6" s="288"/>
      <c r="AT6" s="288"/>
      <c r="AU6" s="288">
        <v>12</v>
      </c>
      <c r="AV6" s="288"/>
      <c r="AW6" s="288"/>
      <c r="AX6" s="288"/>
      <c r="AY6" s="288"/>
      <c r="AZ6" s="288"/>
      <c r="BA6" s="288"/>
      <c r="BB6" s="288"/>
      <c r="BC6" s="288"/>
      <c r="BD6" s="288">
        <v>13</v>
      </c>
      <c r="BE6" s="288"/>
      <c r="BF6" s="288"/>
      <c r="BG6" s="288"/>
      <c r="BH6" s="288"/>
      <c r="BI6" s="288"/>
      <c r="BJ6" s="288"/>
      <c r="BK6" s="288"/>
      <c r="BL6" s="288"/>
      <c r="BM6" s="288">
        <v>14</v>
      </c>
      <c r="BN6" s="288"/>
      <c r="BO6" s="288"/>
      <c r="BP6" s="288"/>
      <c r="BQ6" s="288"/>
      <c r="BR6" s="288"/>
      <c r="BS6" s="288"/>
      <c r="BT6" s="288"/>
      <c r="BU6" s="288"/>
      <c r="BV6" s="288">
        <v>15</v>
      </c>
      <c r="BW6" s="288"/>
      <c r="BX6" s="288"/>
      <c r="BY6" s="288"/>
      <c r="BZ6" s="288"/>
      <c r="CA6" s="288"/>
      <c r="CB6" s="288"/>
      <c r="CC6" s="288"/>
      <c r="CD6" s="288">
        <v>16</v>
      </c>
      <c r="CE6" s="288"/>
      <c r="CF6" s="288"/>
      <c r="CG6" s="288"/>
      <c r="CH6" s="288"/>
      <c r="CI6" s="288"/>
      <c r="CJ6" s="288"/>
      <c r="CK6" s="288"/>
      <c r="CL6" s="288"/>
      <c r="CM6" s="288">
        <v>17</v>
      </c>
      <c r="CN6" s="288"/>
      <c r="CO6" s="288"/>
      <c r="CP6" s="288"/>
      <c r="CQ6" s="288"/>
      <c r="CR6" s="288"/>
      <c r="CS6" s="288"/>
      <c r="CT6" s="288"/>
      <c r="CU6" s="288">
        <v>18</v>
      </c>
      <c r="CV6" s="288"/>
      <c r="CW6" s="288"/>
      <c r="CX6" s="288"/>
      <c r="CY6" s="288"/>
      <c r="CZ6" s="288"/>
      <c r="DA6" s="288"/>
      <c r="DB6" s="288"/>
      <c r="DC6" s="288"/>
      <c r="DD6" s="288">
        <v>19</v>
      </c>
      <c r="DE6" s="288"/>
      <c r="DF6" s="288"/>
      <c r="DG6" s="288"/>
      <c r="DH6" s="288"/>
      <c r="DI6" s="288"/>
      <c r="DJ6" s="288"/>
      <c r="DK6" s="288"/>
      <c r="DL6" s="288">
        <v>20</v>
      </c>
      <c r="DM6" s="288"/>
      <c r="DN6" s="288"/>
      <c r="DO6" s="288"/>
      <c r="DP6" s="288"/>
      <c r="DQ6" s="288"/>
      <c r="DR6" s="288"/>
      <c r="DS6" s="288"/>
      <c r="DT6" s="288"/>
      <c r="DU6" s="288">
        <v>21</v>
      </c>
      <c r="DV6" s="288"/>
      <c r="DW6" s="288"/>
      <c r="DX6" s="288"/>
      <c r="DY6" s="288"/>
      <c r="DZ6" s="288"/>
      <c r="EA6" s="288"/>
      <c r="EB6" s="288"/>
      <c r="EC6" s="288">
        <v>22</v>
      </c>
      <c r="ED6" s="288"/>
      <c r="EE6" s="288"/>
      <c r="EF6" s="288"/>
      <c r="EG6" s="288"/>
      <c r="EH6" s="288"/>
      <c r="EI6" s="288"/>
      <c r="EJ6" s="288"/>
      <c r="EK6" s="289"/>
      <c r="EL6" s="77"/>
    </row>
    <row r="7" spans="1:142" s="25" customFormat="1" ht="12.75" x14ac:dyDescent="0.2">
      <c r="A7" s="278" t="s">
        <v>563</v>
      </c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90" t="s">
        <v>40</v>
      </c>
      <c r="AG7" s="291"/>
      <c r="AH7" s="291"/>
      <c r="AI7" s="291"/>
      <c r="AJ7" s="291"/>
      <c r="AK7" s="291"/>
      <c r="AL7" s="409"/>
      <c r="AM7" s="409"/>
      <c r="AN7" s="409"/>
      <c r="AO7" s="409"/>
      <c r="AP7" s="409"/>
      <c r="AQ7" s="409"/>
      <c r="AR7" s="409"/>
      <c r="AS7" s="409"/>
      <c r="AT7" s="409"/>
      <c r="AU7" s="409"/>
      <c r="AV7" s="409"/>
      <c r="AW7" s="409"/>
      <c r="AX7" s="409"/>
      <c r="AY7" s="409"/>
      <c r="AZ7" s="409"/>
      <c r="BA7" s="409"/>
      <c r="BB7" s="409"/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09"/>
      <c r="BO7" s="409"/>
      <c r="BP7" s="409"/>
      <c r="BQ7" s="409"/>
      <c r="BR7" s="409"/>
      <c r="BS7" s="409"/>
      <c r="BT7" s="409"/>
      <c r="BU7" s="409"/>
      <c r="BV7" s="409"/>
      <c r="BW7" s="409"/>
      <c r="BX7" s="409"/>
      <c r="BY7" s="409"/>
      <c r="BZ7" s="409"/>
      <c r="CA7" s="409"/>
      <c r="CB7" s="409"/>
      <c r="CC7" s="409"/>
      <c r="CD7" s="409"/>
      <c r="CE7" s="409"/>
      <c r="CF7" s="409"/>
      <c r="CG7" s="409"/>
      <c r="CH7" s="409"/>
      <c r="CI7" s="409"/>
      <c r="CJ7" s="409"/>
      <c r="CK7" s="409"/>
      <c r="CL7" s="409"/>
      <c r="CM7" s="409"/>
      <c r="CN7" s="409"/>
      <c r="CO7" s="409"/>
      <c r="CP7" s="409"/>
      <c r="CQ7" s="409"/>
      <c r="CR7" s="409"/>
      <c r="CS7" s="409"/>
      <c r="CT7" s="409"/>
      <c r="CU7" s="409"/>
      <c r="CV7" s="409"/>
      <c r="CW7" s="409"/>
      <c r="CX7" s="409"/>
      <c r="CY7" s="409"/>
      <c r="CZ7" s="409"/>
      <c r="DA7" s="409"/>
      <c r="DB7" s="409"/>
      <c r="DC7" s="409"/>
      <c r="DD7" s="409"/>
      <c r="DE7" s="409"/>
      <c r="DF7" s="409"/>
      <c r="DG7" s="409"/>
      <c r="DH7" s="409"/>
      <c r="DI7" s="409"/>
      <c r="DJ7" s="409"/>
      <c r="DK7" s="409"/>
      <c r="DL7" s="409"/>
      <c r="DM7" s="409"/>
      <c r="DN7" s="409"/>
      <c r="DO7" s="409"/>
      <c r="DP7" s="409"/>
      <c r="DQ7" s="409"/>
      <c r="DR7" s="409"/>
      <c r="DS7" s="409"/>
      <c r="DT7" s="409"/>
      <c r="DU7" s="409"/>
      <c r="DV7" s="409"/>
      <c r="DW7" s="409"/>
      <c r="DX7" s="409"/>
      <c r="DY7" s="409"/>
      <c r="DZ7" s="409"/>
      <c r="EA7" s="409"/>
      <c r="EB7" s="409"/>
      <c r="EC7" s="409"/>
      <c r="ED7" s="409"/>
      <c r="EE7" s="409"/>
      <c r="EF7" s="409"/>
      <c r="EG7" s="409"/>
      <c r="EH7" s="409"/>
      <c r="EI7" s="409"/>
      <c r="EJ7" s="409"/>
      <c r="EK7" s="410"/>
    </row>
    <row r="8" spans="1:142" s="25" customFormat="1" ht="12.75" x14ac:dyDescent="0.2">
      <c r="A8" s="280" t="s">
        <v>564</v>
      </c>
      <c r="B8" s="280"/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63"/>
      <c r="AG8" s="264"/>
      <c r="AH8" s="264"/>
      <c r="AI8" s="264"/>
      <c r="AJ8" s="264"/>
      <c r="AK8" s="264"/>
      <c r="AL8" s="438"/>
      <c r="AM8" s="438"/>
      <c r="AN8" s="438"/>
      <c r="AO8" s="438"/>
      <c r="AP8" s="438"/>
      <c r="AQ8" s="438"/>
      <c r="AR8" s="438"/>
      <c r="AS8" s="438"/>
      <c r="AT8" s="438"/>
      <c r="AU8" s="438"/>
      <c r="AV8" s="438"/>
      <c r="AW8" s="438"/>
      <c r="AX8" s="438"/>
      <c r="AY8" s="438"/>
      <c r="AZ8" s="438"/>
      <c r="BA8" s="438"/>
      <c r="BB8" s="438"/>
      <c r="BC8" s="438"/>
      <c r="BD8" s="438"/>
      <c r="BE8" s="438"/>
      <c r="BF8" s="438"/>
      <c r="BG8" s="438"/>
      <c r="BH8" s="438"/>
      <c r="BI8" s="438"/>
      <c r="BJ8" s="438"/>
      <c r="BK8" s="438"/>
      <c r="BL8" s="438"/>
      <c r="BM8" s="438"/>
      <c r="BN8" s="438"/>
      <c r="BO8" s="438"/>
      <c r="BP8" s="438"/>
      <c r="BQ8" s="438"/>
      <c r="BR8" s="438"/>
      <c r="BS8" s="438"/>
      <c r="BT8" s="438"/>
      <c r="BU8" s="438"/>
      <c r="BV8" s="438"/>
      <c r="BW8" s="438"/>
      <c r="BX8" s="438"/>
      <c r="BY8" s="438"/>
      <c r="BZ8" s="438"/>
      <c r="CA8" s="438"/>
      <c r="CB8" s="438"/>
      <c r="CC8" s="438"/>
      <c r="CD8" s="438"/>
      <c r="CE8" s="438"/>
      <c r="CF8" s="438"/>
      <c r="CG8" s="438"/>
      <c r="CH8" s="438"/>
      <c r="CI8" s="438"/>
      <c r="CJ8" s="438"/>
      <c r="CK8" s="438"/>
      <c r="CL8" s="438"/>
      <c r="CM8" s="438"/>
      <c r="CN8" s="438"/>
      <c r="CO8" s="438"/>
      <c r="CP8" s="438"/>
      <c r="CQ8" s="438"/>
      <c r="CR8" s="438"/>
      <c r="CS8" s="438"/>
      <c r="CT8" s="438"/>
      <c r="CU8" s="438"/>
      <c r="CV8" s="438"/>
      <c r="CW8" s="438"/>
      <c r="CX8" s="438"/>
      <c r="CY8" s="438"/>
      <c r="CZ8" s="438"/>
      <c r="DA8" s="438"/>
      <c r="DB8" s="438"/>
      <c r="DC8" s="438"/>
      <c r="DD8" s="438"/>
      <c r="DE8" s="438"/>
      <c r="DF8" s="438"/>
      <c r="DG8" s="438"/>
      <c r="DH8" s="438"/>
      <c r="DI8" s="438"/>
      <c r="DJ8" s="438"/>
      <c r="DK8" s="438"/>
      <c r="DL8" s="438"/>
      <c r="DM8" s="438"/>
      <c r="DN8" s="438"/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9"/>
    </row>
    <row r="9" spans="1:142" s="25" customFormat="1" ht="12.75" x14ac:dyDescent="0.2">
      <c r="A9" s="273" t="s">
        <v>133</v>
      </c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63" t="s">
        <v>278</v>
      </c>
      <c r="AG9" s="264"/>
      <c r="AH9" s="264"/>
      <c r="AI9" s="264"/>
      <c r="AJ9" s="264"/>
      <c r="AK9" s="264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9"/>
    </row>
    <row r="10" spans="1:142" s="25" customFormat="1" ht="12.75" x14ac:dyDescent="0.2">
      <c r="A10" s="259" t="s">
        <v>565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63"/>
      <c r="AG10" s="264"/>
      <c r="AH10" s="264"/>
      <c r="AI10" s="264"/>
      <c r="AJ10" s="264"/>
      <c r="AK10" s="264"/>
      <c r="AL10" s="438"/>
      <c r="AM10" s="438"/>
      <c r="AN10" s="438"/>
      <c r="AO10" s="438"/>
      <c r="AP10" s="438"/>
      <c r="AQ10" s="438"/>
      <c r="AR10" s="438"/>
      <c r="AS10" s="438"/>
      <c r="AT10" s="438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38"/>
      <c r="BZ10" s="438"/>
      <c r="CA10" s="438"/>
      <c r="CB10" s="438"/>
      <c r="CC10" s="438"/>
      <c r="CD10" s="438"/>
      <c r="CE10" s="438"/>
      <c r="CF10" s="438"/>
      <c r="CG10" s="438"/>
      <c r="CH10" s="438"/>
      <c r="CI10" s="438"/>
      <c r="CJ10" s="438"/>
      <c r="CK10" s="438"/>
      <c r="CL10" s="438"/>
      <c r="CM10" s="438"/>
      <c r="CN10" s="438"/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9"/>
    </row>
    <row r="11" spans="1:142" s="25" customFormat="1" ht="12.75" x14ac:dyDescent="0.2">
      <c r="A11" s="508" t="s">
        <v>143</v>
      </c>
      <c r="B11" s="508"/>
      <c r="C11" s="508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  <c r="AA11" s="508"/>
      <c r="AB11" s="508"/>
      <c r="AC11" s="508"/>
      <c r="AD11" s="508"/>
      <c r="AE11" s="508"/>
      <c r="AF11" s="263" t="s">
        <v>572</v>
      </c>
      <c r="AG11" s="264"/>
      <c r="AH11" s="264"/>
      <c r="AI11" s="264"/>
      <c r="AJ11" s="264"/>
      <c r="AK11" s="264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9"/>
    </row>
    <row r="12" spans="1:142" s="25" customFormat="1" ht="12.75" x14ac:dyDescent="0.2">
      <c r="A12" s="507" t="s">
        <v>566</v>
      </c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  <c r="Q12" s="507"/>
      <c r="R12" s="507"/>
      <c r="S12" s="507"/>
      <c r="T12" s="507"/>
      <c r="U12" s="507"/>
      <c r="V12" s="507"/>
      <c r="W12" s="507"/>
      <c r="X12" s="507"/>
      <c r="Y12" s="507"/>
      <c r="Z12" s="507"/>
      <c r="AA12" s="507"/>
      <c r="AB12" s="507"/>
      <c r="AC12" s="507"/>
      <c r="AD12" s="507"/>
      <c r="AE12" s="507"/>
      <c r="AF12" s="263"/>
      <c r="AG12" s="264"/>
      <c r="AH12" s="264"/>
      <c r="AI12" s="264"/>
      <c r="AJ12" s="264"/>
      <c r="AK12" s="264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9"/>
    </row>
    <row r="13" spans="1:142" s="25" customFormat="1" ht="12.75" x14ac:dyDescent="0.2">
      <c r="A13" s="507" t="s">
        <v>567</v>
      </c>
      <c r="B13" s="507"/>
      <c r="C13" s="507"/>
      <c r="D13" s="507"/>
      <c r="E13" s="507"/>
      <c r="F13" s="507"/>
      <c r="G13" s="507"/>
      <c r="H13" s="507"/>
      <c r="I13" s="507"/>
      <c r="J13" s="507"/>
      <c r="K13" s="507"/>
      <c r="L13" s="507"/>
      <c r="M13" s="507"/>
      <c r="N13" s="507"/>
      <c r="O13" s="507"/>
      <c r="P13" s="507"/>
      <c r="Q13" s="507"/>
      <c r="R13" s="507"/>
      <c r="S13" s="507"/>
      <c r="T13" s="507"/>
      <c r="U13" s="507"/>
      <c r="V13" s="507"/>
      <c r="W13" s="507"/>
      <c r="X13" s="507"/>
      <c r="Y13" s="507"/>
      <c r="Z13" s="507"/>
      <c r="AA13" s="507"/>
      <c r="AB13" s="507"/>
      <c r="AC13" s="507"/>
      <c r="AD13" s="507"/>
      <c r="AE13" s="507"/>
      <c r="AF13" s="263"/>
      <c r="AG13" s="264"/>
      <c r="AH13" s="264"/>
      <c r="AI13" s="264"/>
      <c r="AJ13" s="264"/>
      <c r="AK13" s="264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2" s="25" customFormat="1" ht="12.75" x14ac:dyDescent="0.2">
      <c r="A14" s="506" t="s">
        <v>347</v>
      </c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  <c r="AE14" s="506"/>
      <c r="AF14" s="263"/>
      <c r="AG14" s="264"/>
      <c r="AH14" s="264"/>
      <c r="AI14" s="264"/>
      <c r="AJ14" s="264"/>
      <c r="AK14" s="264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5" customFormat="1" ht="12.75" x14ac:dyDescent="0.2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  <c r="AF15" s="263"/>
      <c r="AG15" s="264"/>
      <c r="AH15" s="264"/>
      <c r="AI15" s="264"/>
      <c r="AJ15" s="264"/>
      <c r="AK15" s="264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5" customFormat="1" ht="12.75" x14ac:dyDescent="0.2">
      <c r="A16" s="274" t="s">
        <v>568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63" t="s">
        <v>573</v>
      </c>
      <c r="AG16" s="264"/>
      <c r="AH16" s="264"/>
      <c r="AI16" s="264"/>
      <c r="AJ16" s="264"/>
      <c r="AK16" s="264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68" t="s">
        <v>569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3" t="s">
        <v>41</v>
      </c>
      <c r="AG17" s="264"/>
      <c r="AH17" s="264"/>
      <c r="AI17" s="264"/>
      <c r="AJ17" s="264"/>
      <c r="AK17" s="264"/>
      <c r="AL17" s="449">
        <v>95</v>
      </c>
      <c r="AM17" s="449"/>
      <c r="AN17" s="449"/>
      <c r="AO17" s="449"/>
      <c r="AP17" s="449"/>
      <c r="AQ17" s="449"/>
      <c r="AR17" s="449"/>
      <c r="AS17" s="449"/>
      <c r="AT17" s="449"/>
      <c r="AU17" s="493">
        <v>4007719.91</v>
      </c>
      <c r="AV17" s="493"/>
      <c r="AW17" s="493"/>
      <c r="AX17" s="493"/>
      <c r="AY17" s="493"/>
      <c r="AZ17" s="493"/>
      <c r="BA17" s="493"/>
      <c r="BB17" s="493"/>
      <c r="BC17" s="493"/>
      <c r="BD17" s="449">
        <v>19</v>
      </c>
      <c r="BE17" s="449"/>
      <c r="BF17" s="449"/>
      <c r="BG17" s="449"/>
      <c r="BH17" s="449"/>
      <c r="BI17" s="449"/>
      <c r="BJ17" s="449"/>
      <c r="BK17" s="449"/>
      <c r="BL17" s="449"/>
      <c r="BM17" s="493">
        <v>1860606.37</v>
      </c>
      <c r="BN17" s="493"/>
      <c r="BO17" s="493"/>
      <c r="BP17" s="493"/>
      <c r="BQ17" s="493"/>
      <c r="BR17" s="493"/>
      <c r="BS17" s="493"/>
      <c r="BT17" s="493"/>
      <c r="BU17" s="493"/>
      <c r="BV17" s="449">
        <v>12</v>
      </c>
      <c r="BW17" s="449"/>
      <c r="BX17" s="449"/>
      <c r="BY17" s="449"/>
      <c r="BZ17" s="449"/>
      <c r="CA17" s="449"/>
      <c r="CB17" s="449"/>
      <c r="CC17" s="449"/>
      <c r="CD17" s="493">
        <v>110506.98</v>
      </c>
      <c r="CE17" s="493"/>
      <c r="CF17" s="493"/>
      <c r="CG17" s="493"/>
      <c r="CH17" s="493"/>
      <c r="CI17" s="493"/>
      <c r="CJ17" s="493"/>
      <c r="CK17" s="493"/>
      <c r="CL17" s="493"/>
      <c r="CM17" s="449">
        <v>10</v>
      </c>
      <c r="CN17" s="449"/>
      <c r="CO17" s="449"/>
      <c r="CP17" s="449"/>
      <c r="CQ17" s="449"/>
      <c r="CR17" s="449"/>
      <c r="CS17" s="449"/>
      <c r="CT17" s="449"/>
      <c r="CU17" s="493">
        <v>166957.5</v>
      </c>
      <c r="CV17" s="493"/>
      <c r="CW17" s="493"/>
      <c r="CX17" s="493"/>
      <c r="CY17" s="493"/>
      <c r="CZ17" s="493"/>
      <c r="DA17" s="493"/>
      <c r="DB17" s="493"/>
      <c r="DC17" s="493"/>
      <c r="DD17" s="449">
        <v>1</v>
      </c>
      <c r="DE17" s="449"/>
      <c r="DF17" s="449"/>
      <c r="DG17" s="449"/>
      <c r="DH17" s="449"/>
      <c r="DI17" s="449"/>
      <c r="DJ17" s="449"/>
      <c r="DK17" s="449"/>
      <c r="DL17" s="493">
        <v>58000</v>
      </c>
      <c r="DM17" s="493"/>
      <c r="DN17" s="493"/>
      <c r="DO17" s="493"/>
      <c r="DP17" s="493"/>
      <c r="DQ17" s="493"/>
      <c r="DR17" s="493"/>
      <c r="DS17" s="493"/>
      <c r="DT17" s="493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2.75" x14ac:dyDescent="0.2">
      <c r="A18" s="273" t="s">
        <v>133</v>
      </c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63" t="s">
        <v>277</v>
      </c>
      <c r="AG18" s="264"/>
      <c r="AH18" s="264"/>
      <c r="AI18" s="264"/>
      <c r="AJ18" s="264"/>
      <c r="AK18" s="264"/>
      <c r="AL18" s="449">
        <f>AL17</f>
        <v>95</v>
      </c>
      <c r="AM18" s="449"/>
      <c r="AN18" s="449"/>
      <c r="AO18" s="449"/>
      <c r="AP18" s="449"/>
      <c r="AQ18" s="449"/>
      <c r="AR18" s="449"/>
      <c r="AS18" s="449"/>
      <c r="AT18" s="449"/>
      <c r="AU18" s="493">
        <f>AU17</f>
        <v>4007719.91</v>
      </c>
      <c r="AV18" s="449"/>
      <c r="AW18" s="449"/>
      <c r="AX18" s="449"/>
      <c r="AY18" s="449"/>
      <c r="AZ18" s="449"/>
      <c r="BA18" s="449"/>
      <c r="BB18" s="449"/>
      <c r="BC18" s="449"/>
      <c r="BD18" s="449">
        <f>BD17</f>
        <v>19</v>
      </c>
      <c r="BE18" s="449"/>
      <c r="BF18" s="449"/>
      <c r="BG18" s="449"/>
      <c r="BH18" s="449"/>
      <c r="BI18" s="449"/>
      <c r="BJ18" s="449"/>
      <c r="BK18" s="449"/>
      <c r="BL18" s="449"/>
      <c r="BM18" s="493">
        <f>BM17</f>
        <v>1860606.37</v>
      </c>
      <c r="BN18" s="449"/>
      <c r="BO18" s="449"/>
      <c r="BP18" s="449"/>
      <c r="BQ18" s="449"/>
      <c r="BR18" s="449"/>
      <c r="BS18" s="449"/>
      <c r="BT18" s="449"/>
      <c r="BU18" s="449"/>
      <c r="BV18" s="449">
        <f>BV17</f>
        <v>12</v>
      </c>
      <c r="BW18" s="449"/>
      <c r="BX18" s="449"/>
      <c r="BY18" s="449"/>
      <c r="BZ18" s="449"/>
      <c r="CA18" s="449"/>
      <c r="CB18" s="449"/>
      <c r="CC18" s="449"/>
      <c r="CD18" s="493">
        <f>CD17</f>
        <v>110506.98</v>
      </c>
      <c r="CE18" s="449"/>
      <c r="CF18" s="449"/>
      <c r="CG18" s="449"/>
      <c r="CH18" s="449"/>
      <c r="CI18" s="449"/>
      <c r="CJ18" s="449"/>
      <c r="CK18" s="449"/>
      <c r="CL18" s="449"/>
      <c r="CM18" s="449">
        <f>CM17</f>
        <v>10</v>
      </c>
      <c r="CN18" s="449"/>
      <c r="CO18" s="449"/>
      <c r="CP18" s="449"/>
      <c r="CQ18" s="449"/>
      <c r="CR18" s="449"/>
      <c r="CS18" s="449"/>
      <c r="CT18" s="449"/>
      <c r="CU18" s="493">
        <f>CU17</f>
        <v>166957.5</v>
      </c>
      <c r="CV18" s="449"/>
      <c r="CW18" s="449"/>
      <c r="CX18" s="449"/>
      <c r="CY18" s="449"/>
      <c r="CZ18" s="449"/>
      <c r="DA18" s="449"/>
      <c r="DB18" s="449"/>
      <c r="DC18" s="449"/>
      <c r="DD18" s="449">
        <f>DD17</f>
        <v>1</v>
      </c>
      <c r="DE18" s="449"/>
      <c r="DF18" s="449"/>
      <c r="DG18" s="449"/>
      <c r="DH18" s="449"/>
      <c r="DI18" s="449"/>
      <c r="DJ18" s="449"/>
      <c r="DK18" s="449"/>
      <c r="DL18" s="493">
        <f>DL17</f>
        <v>58000</v>
      </c>
      <c r="DM18" s="449"/>
      <c r="DN18" s="449"/>
      <c r="DO18" s="449"/>
      <c r="DP18" s="449"/>
      <c r="DQ18" s="449"/>
      <c r="DR18" s="449"/>
      <c r="DS18" s="449"/>
      <c r="DT18" s="449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259" t="s">
        <v>565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63"/>
      <c r="AG19" s="264"/>
      <c r="AH19" s="264"/>
      <c r="AI19" s="264"/>
      <c r="AJ19" s="264"/>
      <c r="AK19" s="264"/>
      <c r="AL19" s="449"/>
      <c r="AM19" s="449"/>
      <c r="AN19" s="449"/>
      <c r="AO19" s="449"/>
      <c r="AP19" s="449"/>
      <c r="AQ19" s="449"/>
      <c r="AR19" s="449"/>
      <c r="AS19" s="449"/>
      <c r="AT19" s="449"/>
      <c r="AU19" s="449"/>
      <c r="AV19" s="449"/>
      <c r="AW19" s="449"/>
      <c r="AX19" s="449"/>
      <c r="AY19" s="449"/>
      <c r="AZ19" s="449"/>
      <c r="BA19" s="449"/>
      <c r="BB19" s="449"/>
      <c r="BC19" s="449"/>
      <c r="BD19" s="449"/>
      <c r="BE19" s="449"/>
      <c r="BF19" s="449"/>
      <c r="BG19" s="449"/>
      <c r="BH19" s="449"/>
      <c r="BI19" s="449"/>
      <c r="BJ19" s="449"/>
      <c r="BK19" s="449"/>
      <c r="BL19" s="449"/>
      <c r="BM19" s="449"/>
      <c r="BN19" s="449"/>
      <c r="BO19" s="449"/>
      <c r="BP19" s="449"/>
      <c r="BQ19" s="449"/>
      <c r="BR19" s="449"/>
      <c r="BS19" s="449"/>
      <c r="BT19" s="449"/>
      <c r="BU19" s="449"/>
      <c r="BV19" s="449"/>
      <c r="BW19" s="449"/>
      <c r="BX19" s="449"/>
      <c r="BY19" s="449"/>
      <c r="BZ19" s="449"/>
      <c r="CA19" s="449"/>
      <c r="CB19" s="449"/>
      <c r="CC19" s="449"/>
      <c r="CD19" s="449"/>
      <c r="CE19" s="449"/>
      <c r="CF19" s="449"/>
      <c r="CG19" s="449"/>
      <c r="CH19" s="449"/>
      <c r="CI19" s="449"/>
      <c r="CJ19" s="449"/>
      <c r="CK19" s="449"/>
      <c r="CL19" s="449"/>
      <c r="CM19" s="449"/>
      <c r="CN19" s="449"/>
      <c r="CO19" s="449"/>
      <c r="CP19" s="449"/>
      <c r="CQ19" s="449"/>
      <c r="CR19" s="449"/>
      <c r="CS19" s="449"/>
      <c r="CT19" s="449"/>
      <c r="CU19" s="449"/>
      <c r="CV19" s="449"/>
      <c r="CW19" s="449"/>
      <c r="CX19" s="449"/>
      <c r="CY19" s="449"/>
      <c r="CZ19" s="449"/>
      <c r="DA19" s="449"/>
      <c r="DB19" s="449"/>
      <c r="DC19" s="449"/>
      <c r="DD19" s="449"/>
      <c r="DE19" s="449"/>
      <c r="DF19" s="449"/>
      <c r="DG19" s="449"/>
      <c r="DH19" s="449"/>
      <c r="DI19" s="449"/>
      <c r="DJ19" s="449"/>
      <c r="DK19" s="449"/>
      <c r="DL19" s="449"/>
      <c r="DM19" s="449"/>
      <c r="DN19" s="449"/>
      <c r="DO19" s="449"/>
      <c r="DP19" s="449"/>
      <c r="DQ19" s="449"/>
      <c r="DR19" s="449"/>
      <c r="DS19" s="449"/>
      <c r="DT19" s="449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508" t="s">
        <v>143</v>
      </c>
      <c r="B20" s="508"/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  <c r="AA20" s="508"/>
      <c r="AB20" s="508"/>
      <c r="AC20" s="508"/>
      <c r="AD20" s="508"/>
      <c r="AE20" s="508"/>
      <c r="AF20" s="263" t="s">
        <v>574</v>
      </c>
      <c r="AG20" s="264"/>
      <c r="AH20" s="264"/>
      <c r="AI20" s="264"/>
      <c r="AJ20" s="264"/>
      <c r="AK20" s="264"/>
      <c r="AL20" s="449">
        <f>AL18</f>
        <v>95</v>
      </c>
      <c r="AM20" s="449"/>
      <c r="AN20" s="449"/>
      <c r="AO20" s="449"/>
      <c r="AP20" s="449"/>
      <c r="AQ20" s="449"/>
      <c r="AR20" s="449"/>
      <c r="AS20" s="449"/>
      <c r="AT20" s="449"/>
      <c r="AU20" s="493">
        <f>AU18</f>
        <v>4007719.91</v>
      </c>
      <c r="AV20" s="449"/>
      <c r="AW20" s="449"/>
      <c r="AX20" s="449"/>
      <c r="AY20" s="449"/>
      <c r="AZ20" s="449"/>
      <c r="BA20" s="449"/>
      <c r="BB20" s="449"/>
      <c r="BC20" s="449"/>
      <c r="BD20" s="449">
        <f>BD18</f>
        <v>19</v>
      </c>
      <c r="BE20" s="449"/>
      <c r="BF20" s="449"/>
      <c r="BG20" s="449"/>
      <c r="BH20" s="449"/>
      <c r="BI20" s="449"/>
      <c r="BJ20" s="449"/>
      <c r="BK20" s="449"/>
      <c r="BL20" s="449"/>
      <c r="BM20" s="493">
        <f>BM18</f>
        <v>1860606.37</v>
      </c>
      <c r="BN20" s="449"/>
      <c r="BO20" s="449"/>
      <c r="BP20" s="449"/>
      <c r="BQ20" s="449"/>
      <c r="BR20" s="449"/>
      <c r="BS20" s="449"/>
      <c r="BT20" s="449"/>
      <c r="BU20" s="449"/>
      <c r="BV20" s="449">
        <f>BV18</f>
        <v>12</v>
      </c>
      <c r="BW20" s="449"/>
      <c r="BX20" s="449"/>
      <c r="BY20" s="449"/>
      <c r="BZ20" s="449"/>
      <c r="CA20" s="449"/>
      <c r="CB20" s="449"/>
      <c r="CC20" s="449"/>
      <c r="CD20" s="493">
        <f>CD18</f>
        <v>110506.98</v>
      </c>
      <c r="CE20" s="449"/>
      <c r="CF20" s="449"/>
      <c r="CG20" s="449"/>
      <c r="CH20" s="449"/>
      <c r="CI20" s="449"/>
      <c r="CJ20" s="449"/>
      <c r="CK20" s="449"/>
      <c r="CL20" s="449"/>
      <c r="CM20" s="449">
        <f>CM18</f>
        <v>10</v>
      </c>
      <c r="CN20" s="449"/>
      <c r="CO20" s="449"/>
      <c r="CP20" s="449"/>
      <c r="CQ20" s="449"/>
      <c r="CR20" s="449"/>
      <c r="CS20" s="449"/>
      <c r="CT20" s="449"/>
      <c r="CU20" s="493">
        <f>CU18</f>
        <v>166957.5</v>
      </c>
      <c r="CV20" s="449"/>
      <c r="CW20" s="449"/>
      <c r="CX20" s="449"/>
      <c r="CY20" s="449"/>
      <c r="CZ20" s="449"/>
      <c r="DA20" s="449"/>
      <c r="DB20" s="449"/>
      <c r="DC20" s="449"/>
      <c r="DD20" s="449">
        <f>DD18</f>
        <v>1</v>
      </c>
      <c r="DE20" s="449"/>
      <c r="DF20" s="449"/>
      <c r="DG20" s="449"/>
      <c r="DH20" s="449"/>
      <c r="DI20" s="449"/>
      <c r="DJ20" s="449"/>
      <c r="DK20" s="449"/>
      <c r="DL20" s="493">
        <f>DL18</f>
        <v>58000</v>
      </c>
      <c r="DM20" s="449"/>
      <c r="DN20" s="449"/>
      <c r="DO20" s="449"/>
      <c r="DP20" s="449"/>
      <c r="DQ20" s="449"/>
      <c r="DR20" s="449"/>
      <c r="DS20" s="449"/>
      <c r="DT20" s="449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507" t="s">
        <v>566</v>
      </c>
      <c r="B21" s="507"/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P21" s="507"/>
      <c r="Q21" s="507"/>
      <c r="R21" s="507"/>
      <c r="S21" s="507"/>
      <c r="T21" s="507"/>
      <c r="U21" s="507"/>
      <c r="V21" s="507"/>
      <c r="W21" s="507"/>
      <c r="X21" s="507"/>
      <c r="Y21" s="507"/>
      <c r="Z21" s="507"/>
      <c r="AA21" s="507"/>
      <c r="AB21" s="507"/>
      <c r="AC21" s="507"/>
      <c r="AD21" s="507"/>
      <c r="AE21" s="507"/>
      <c r="AF21" s="263"/>
      <c r="AG21" s="264"/>
      <c r="AH21" s="264"/>
      <c r="AI21" s="264"/>
      <c r="AJ21" s="264"/>
      <c r="AK21" s="264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  <c r="CY21" s="449"/>
      <c r="CZ21" s="449"/>
      <c r="DA21" s="449"/>
      <c r="DB21" s="449"/>
      <c r="DC21" s="449"/>
      <c r="DD21" s="449"/>
      <c r="DE21" s="449"/>
      <c r="DF21" s="449"/>
      <c r="DG21" s="449"/>
      <c r="DH21" s="449"/>
      <c r="DI21" s="449"/>
      <c r="DJ21" s="449"/>
      <c r="DK21" s="449"/>
      <c r="DL21" s="449"/>
      <c r="DM21" s="449"/>
      <c r="DN21" s="449"/>
      <c r="DO21" s="449"/>
      <c r="DP21" s="449"/>
      <c r="DQ21" s="449"/>
      <c r="DR21" s="449"/>
      <c r="DS21" s="449"/>
      <c r="DT21" s="449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507" t="s">
        <v>567</v>
      </c>
      <c r="B22" s="507"/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507"/>
      <c r="O22" s="507"/>
      <c r="P22" s="507"/>
      <c r="Q22" s="507"/>
      <c r="R22" s="507"/>
      <c r="S22" s="507"/>
      <c r="T22" s="507"/>
      <c r="U22" s="507"/>
      <c r="V22" s="507"/>
      <c r="W22" s="507"/>
      <c r="X22" s="507"/>
      <c r="Y22" s="507"/>
      <c r="Z22" s="507"/>
      <c r="AA22" s="507"/>
      <c r="AB22" s="507"/>
      <c r="AC22" s="507"/>
      <c r="AD22" s="507"/>
      <c r="AE22" s="507"/>
      <c r="AF22" s="263"/>
      <c r="AG22" s="264"/>
      <c r="AH22" s="264"/>
      <c r="AI22" s="264"/>
      <c r="AJ22" s="264"/>
      <c r="AK22" s="264"/>
      <c r="AL22" s="449"/>
      <c r="AM22" s="449"/>
      <c r="AN22" s="449"/>
      <c r="AO22" s="449"/>
      <c r="AP22" s="449"/>
      <c r="AQ22" s="449"/>
      <c r="AR22" s="449"/>
      <c r="AS22" s="449"/>
      <c r="AT22" s="449"/>
      <c r="AU22" s="449"/>
      <c r="AV22" s="449"/>
      <c r="AW22" s="449"/>
      <c r="AX22" s="449"/>
      <c r="AY22" s="449"/>
      <c r="AZ22" s="449"/>
      <c r="BA22" s="449"/>
      <c r="BB22" s="449"/>
      <c r="BC22" s="449"/>
      <c r="BD22" s="449"/>
      <c r="BE22" s="449"/>
      <c r="BF22" s="449"/>
      <c r="BG22" s="449"/>
      <c r="BH22" s="449"/>
      <c r="BI22" s="449"/>
      <c r="BJ22" s="449"/>
      <c r="BK22" s="449"/>
      <c r="BL22" s="449"/>
      <c r="BM22" s="449"/>
      <c r="BN22" s="449"/>
      <c r="BO22" s="449"/>
      <c r="BP22" s="449"/>
      <c r="BQ22" s="449"/>
      <c r="BR22" s="449"/>
      <c r="BS22" s="449"/>
      <c r="BT22" s="449"/>
      <c r="BU22" s="449"/>
      <c r="BV22" s="449"/>
      <c r="BW22" s="449"/>
      <c r="BX22" s="449"/>
      <c r="BY22" s="449"/>
      <c r="BZ22" s="449"/>
      <c r="CA22" s="449"/>
      <c r="CB22" s="449"/>
      <c r="CC22" s="449"/>
      <c r="CD22" s="449"/>
      <c r="CE22" s="449"/>
      <c r="CF22" s="449"/>
      <c r="CG22" s="449"/>
      <c r="CH22" s="449"/>
      <c r="CI22" s="449"/>
      <c r="CJ22" s="449"/>
      <c r="CK22" s="449"/>
      <c r="CL22" s="449"/>
      <c r="CM22" s="449"/>
      <c r="CN22" s="449"/>
      <c r="CO22" s="449"/>
      <c r="CP22" s="449"/>
      <c r="CQ22" s="449"/>
      <c r="CR22" s="449"/>
      <c r="CS22" s="449"/>
      <c r="CT22" s="449"/>
      <c r="CU22" s="449"/>
      <c r="CV22" s="449"/>
      <c r="CW22" s="449"/>
      <c r="CX22" s="449"/>
      <c r="CY22" s="449"/>
      <c r="CZ22" s="449"/>
      <c r="DA22" s="449"/>
      <c r="DB22" s="449"/>
      <c r="DC22" s="449"/>
      <c r="DD22" s="449"/>
      <c r="DE22" s="449"/>
      <c r="DF22" s="449"/>
      <c r="DG22" s="449"/>
      <c r="DH22" s="449"/>
      <c r="DI22" s="449"/>
      <c r="DJ22" s="449"/>
      <c r="DK22" s="449"/>
      <c r="DL22" s="449"/>
      <c r="DM22" s="449"/>
      <c r="DN22" s="449"/>
      <c r="DO22" s="449"/>
      <c r="DP22" s="449"/>
      <c r="DQ22" s="449"/>
      <c r="DR22" s="449"/>
      <c r="DS22" s="449"/>
      <c r="DT22" s="449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2.75" x14ac:dyDescent="0.2">
      <c r="A23" s="506" t="s">
        <v>347</v>
      </c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506"/>
      <c r="AC23" s="506"/>
      <c r="AD23" s="506"/>
      <c r="AE23" s="506"/>
      <c r="AF23" s="263"/>
      <c r="AG23" s="264"/>
      <c r="AH23" s="264"/>
      <c r="AI23" s="264"/>
      <c r="AJ23" s="264"/>
      <c r="AK23" s="264"/>
      <c r="AL23" s="449"/>
      <c r="AM23" s="449"/>
      <c r="AN23" s="449"/>
      <c r="AO23" s="449"/>
      <c r="AP23" s="449"/>
      <c r="AQ23" s="449"/>
      <c r="AR23" s="449"/>
      <c r="AS23" s="449"/>
      <c r="AT23" s="449"/>
      <c r="AU23" s="449"/>
      <c r="AV23" s="449"/>
      <c r="AW23" s="449"/>
      <c r="AX23" s="449"/>
      <c r="AY23" s="449"/>
      <c r="AZ23" s="449"/>
      <c r="BA23" s="449"/>
      <c r="BB23" s="449"/>
      <c r="BC23" s="449"/>
      <c r="BD23" s="449"/>
      <c r="BE23" s="449"/>
      <c r="BF23" s="449"/>
      <c r="BG23" s="449"/>
      <c r="BH23" s="449"/>
      <c r="BI23" s="449"/>
      <c r="BJ23" s="449"/>
      <c r="BK23" s="449"/>
      <c r="BL23" s="449"/>
      <c r="BM23" s="449"/>
      <c r="BN23" s="449"/>
      <c r="BO23" s="449"/>
      <c r="BP23" s="449"/>
      <c r="BQ23" s="449"/>
      <c r="BR23" s="449"/>
      <c r="BS23" s="449"/>
      <c r="BT23" s="449"/>
      <c r="BU23" s="449"/>
      <c r="BV23" s="449"/>
      <c r="BW23" s="449"/>
      <c r="BX23" s="449"/>
      <c r="BY23" s="449"/>
      <c r="BZ23" s="449"/>
      <c r="CA23" s="449"/>
      <c r="CB23" s="449"/>
      <c r="CC23" s="449"/>
      <c r="CD23" s="449"/>
      <c r="CE23" s="449"/>
      <c r="CF23" s="449"/>
      <c r="CG23" s="449"/>
      <c r="CH23" s="449"/>
      <c r="CI23" s="449"/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449"/>
      <c r="DH23" s="449"/>
      <c r="DI23" s="449"/>
      <c r="DJ23" s="449"/>
      <c r="DK23" s="449"/>
      <c r="DL23" s="449"/>
      <c r="DM23" s="449"/>
      <c r="DN23" s="449"/>
      <c r="DO23" s="449"/>
      <c r="DP23" s="449"/>
      <c r="DQ23" s="449"/>
      <c r="DR23" s="449"/>
      <c r="DS23" s="449"/>
      <c r="DT23" s="449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74" t="s">
        <v>568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63" t="s">
        <v>575</v>
      </c>
      <c r="AG24" s="264"/>
      <c r="AH24" s="264"/>
      <c r="AI24" s="264"/>
      <c r="AJ24" s="264"/>
      <c r="AK24" s="264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2.75" x14ac:dyDescent="0.2">
      <c r="A25" s="268" t="s">
        <v>570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3" t="s">
        <v>168</v>
      </c>
      <c r="AG25" s="264"/>
      <c r="AH25" s="264"/>
      <c r="AI25" s="264"/>
      <c r="AJ25" s="264"/>
      <c r="AK25" s="264"/>
      <c r="AL25" s="579">
        <v>1</v>
      </c>
      <c r="AM25" s="578"/>
      <c r="AN25" s="578"/>
      <c r="AO25" s="578"/>
      <c r="AP25" s="578"/>
      <c r="AQ25" s="578"/>
      <c r="AR25" s="578"/>
      <c r="AS25" s="578"/>
      <c r="AT25" s="448"/>
      <c r="AU25" s="493">
        <v>250042.8</v>
      </c>
      <c r="AV25" s="486"/>
      <c r="AW25" s="486"/>
      <c r="AX25" s="486"/>
      <c r="AY25" s="486"/>
      <c r="AZ25" s="486"/>
      <c r="BA25" s="486"/>
      <c r="BB25" s="486"/>
      <c r="BC25" s="486"/>
      <c r="BD25" s="449"/>
      <c r="BE25" s="449"/>
      <c r="BF25" s="449"/>
      <c r="BG25" s="449"/>
      <c r="BH25" s="449"/>
      <c r="BI25" s="449"/>
      <c r="BJ25" s="449"/>
      <c r="BK25" s="449"/>
      <c r="BL25" s="449"/>
      <c r="BM25" s="449"/>
      <c r="BN25" s="449"/>
      <c r="BO25" s="449"/>
      <c r="BP25" s="449"/>
      <c r="BQ25" s="449"/>
      <c r="BR25" s="449"/>
      <c r="BS25" s="449"/>
      <c r="BT25" s="449"/>
      <c r="BU25" s="449"/>
      <c r="BV25" s="449"/>
      <c r="BW25" s="449"/>
      <c r="BX25" s="449"/>
      <c r="BY25" s="449"/>
      <c r="BZ25" s="449"/>
      <c r="CA25" s="449"/>
      <c r="CB25" s="449"/>
      <c r="CC25" s="449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49"/>
      <c r="DG25" s="449"/>
      <c r="DH25" s="449"/>
      <c r="DI25" s="449"/>
      <c r="DJ25" s="449"/>
      <c r="DK25" s="449"/>
      <c r="DL25" s="449"/>
      <c r="DM25" s="449"/>
      <c r="DN25" s="438"/>
      <c r="DO25" s="438"/>
      <c r="DP25" s="438"/>
      <c r="DQ25" s="438"/>
      <c r="DR25" s="438"/>
      <c r="DS25" s="438"/>
      <c r="DT25" s="438"/>
      <c r="DU25" s="449"/>
      <c r="DV25" s="449"/>
      <c r="DW25" s="449"/>
      <c r="DX25" s="449"/>
      <c r="DY25" s="449"/>
      <c r="DZ25" s="449"/>
      <c r="EA25" s="449"/>
      <c r="EB25" s="449"/>
      <c r="EC25" s="651"/>
      <c r="ED25" s="651"/>
      <c r="EE25" s="651"/>
      <c r="EF25" s="651"/>
      <c r="EG25" s="651"/>
      <c r="EH25" s="651"/>
      <c r="EI25" s="651"/>
      <c r="EJ25" s="651"/>
      <c r="EK25" s="651"/>
    </row>
    <row r="26" spans="1:141" s="25" customFormat="1" ht="12.75" x14ac:dyDescent="0.2">
      <c r="A26" s="269" t="s">
        <v>133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696"/>
      <c r="AF26" s="263" t="s">
        <v>167</v>
      </c>
      <c r="AG26" s="264"/>
      <c r="AH26" s="264"/>
      <c r="AI26" s="264"/>
      <c r="AJ26" s="264"/>
      <c r="AK26" s="264"/>
      <c r="AL26" s="449">
        <f>AL25</f>
        <v>1</v>
      </c>
      <c r="AM26" s="449"/>
      <c r="AN26" s="449"/>
      <c r="AO26" s="449"/>
      <c r="AP26" s="449"/>
      <c r="AQ26" s="449"/>
      <c r="AR26" s="449"/>
      <c r="AS26" s="449"/>
      <c r="AT26" s="449"/>
      <c r="AU26" s="697">
        <v>250042.8</v>
      </c>
      <c r="AV26" s="661"/>
      <c r="AW26" s="661"/>
      <c r="AX26" s="661"/>
      <c r="AY26" s="661"/>
      <c r="AZ26" s="661"/>
      <c r="BA26" s="661"/>
      <c r="BB26" s="661"/>
      <c r="BC26" s="698"/>
      <c r="BD26" s="449"/>
      <c r="BE26" s="449"/>
      <c r="BF26" s="449"/>
      <c r="BG26" s="449"/>
      <c r="BH26" s="449"/>
      <c r="BI26" s="449"/>
      <c r="BJ26" s="449"/>
      <c r="BK26" s="449"/>
      <c r="BL26" s="449"/>
      <c r="BM26" s="449"/>
      <c r="BN26" s="449"/>
      <c r="BO26" s="449"/>
      <c r="BP26" s="449"/>
      <c r="BQ26" s="449"/>
      <c r="BR26" s="449"/>
      <c r="BS26" s="449"/>
      <c r="BT26" s="449"/>
      <c r="BU26" s="449"/>
      <c r="BV26" s="449"/>
      <c r="BW26" s="449"/>
      <c r="BX26" s="449"/>
      <c r="BY26" s="449"/>
      <c r="BZ26" s="449"/>
      <c r="CA26" s="449"/>
      <c r="CB26" s="449"/>
      <c r="CC26" s="449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438"/>
      <c r="DS26" s="438"/>
      <c r="DT26" s="438"/>
      <c r="DU26" s="651"/>
      <c r="DV26" s="651"/>
      <c r="DW26" s="651"/>
      <c r="DX26" s="651"/>
      <c r="DY26" s="651"/>
      <c r="DZ26" s="651"/>
      <c r="EA26" s="651"/>
      <c r="EB26" s="651"/>
      <c r="EC26" s="651"/>
      <c r="ED26" s="651"/>
      <c r="EE26" s="651"/>
      <c r="EF26" s="651"/>
      <c r="EG26" s="651"/>
      <c r="EH26" s="651"/>
      <c r="EI26" s="651"/>
      <c r="EJ26" s="651"/>
      <c r="EK26" s="651"/>
    </row>
    <row r="27" spans="1:141" s="25" customFormat="1" ht="13.5" customHeight="1" x14ac:dyDescent="0.2">
      <c r="A27" s="259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63"/>
      <c r="AG27" s="264"/>
      <c r="AH27" s="264"/>
      <c r="AI27" s="264"/>
      <c r="AJ27" s="264"/>
      <c r="AK27" s="264"/>
      <c r="AL27" s="449"/>
      <c r="AM27" s="449"/>
      <c r="AN27" s="449"/>
      <c r="AO27" s="449"/>
      <c r="AP27" s="449"/>
      <c r="AQ27" s="449"/>
      <c r="AR27" s="449"/>
      <c r="AS27" s="449"/>
      <c r="AT27" s="449"/>
      <c r="AU27" s="699"/>
      <c r="AV27" s="664"/>
      <c r="AW27" s="664"/>
      <c r="AX27" s="664"/>
      <c r="AY27" s="664"/>
      <c r="AZ27" s="664"/>
      <c r="BA27" s="664"/>
      <c r="BB27" s="664"/>
      <c r="BC27" s="700"/>
      <c r="BD27" s="449"/>
      <c r="BE27" s="449"/>
      <c r="BF27" s="449"/>
      <c r="BG27" s="449"/>
      <c r="BH27" s="449"/>
      <c r="BI27" s="449"/>
      <c r="BJ27" s="449"/>
      <c r="BK27" s="449"/>
      <c r="BL27" s="449"/>
      <c r="BM27" s="449"/>
      <c r="BN27" s="449"/>
      <c r="BO27" s="449"/>
      <c r="BP27" s="449"/>
      <c r="BQ27" s="449"/>
      <c r="BR27" s="449"/>
      <c r="BS27" s="449"/>
      <c r="BT27" s="449"/>
      <c r="BU27" s="449"/>
      <c r="BV27" s="449"/>
      <c r="BW27" s="449"/>
      <c r="BX27" s="449"/>
      <c r="BY27" s="449"/>
      <c r="BZ27" s="449"/>
      <c r="CA27" s="449"/>
      <c r="CB27" s="449"/>
      <c r="CC27" s="449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651"/>
      <c r="DV27" s="651"/>
      <c r="DW27" s="651"/>
      <c r="DX27" s="651"/>
      <c r="DY27" s="651"/>
      <c r="DZ27" s="651"/>
      <c r="EA27" s="651"/>
      <c r="EB27" s="651"/>
      <c r="EC27" s="651"/>
      <c r="ED27" s="651"/>
      <c r="EE27" s="651"/>
      <c r="EF27" s="651"/>
      <c r="EG27" s="651"/>
      <c r="EH27" s="651"/>
      <c r="EI27" s="651"/>
      <c r="EJ27" s="651"/>
      <c r="EK27" s="651"/>
    </row>
    <row r="28" spans="1:141" s="25" customFormat="1" ht="12.75" x14ac:dyDescent="0.2">
      <c r="A28" s="508" t="s">
        <v>143</v>
      </c>
      <c r="B28" s="508"/>
      <c r="C28" s="508"/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263" t="s">
        <v>576</v>
      </c>
      <c r="AG28" s="264"/>
      <c r="AH28" s="264"/>
      <c r="AI28" s="264"/>
      <c r="AJ28" s="264"/>
      <c r="AK28" s="264"/>
      <c r="AL28" s="449">
        <f>AL26</f>
        <v>1</v>
      </c>
      <c r="AM28" s="449"/>
      <c r="AN28" s="449"/>
      <c r="AO28" s="449"/>
      <c r="AP28" s="449"/>
      <c r="AQ28" s="449"/>
      <c r="AR28" s="449"/>
      <c r="AS28" s="449"/>
      <c r="AT28" s="449"/>
      <c r="AU28" s="493">
        <f>AU26</f>
        <v>250042.8</v>
      </c>
      <c r="AV28" s="449"/>
      <c r="AW28" s="449"/>
      <c r="AX28" s="449"/>
      <c r="AY28" s="449"/>
      <c r="AZ28" s="449"/>
      <c r="BA28" s="449"/>
      <c r="BB28" s="449"/>
      <c r="BC28" s="449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2.75" x14ac:dyDescent="0.2">
      <c r="A29" s="507" t="s">
        <v>566</v>
      </c>
      <c r="B29" s="507"/>
      <c r="C29" s="507"/>
      <c r="D29" s="507"/>
      <c r="E29" s="507"/>
      <c r="F29" s="507"/>
      <c r="G29" s="507"/>
      <c r="H29" s="507"/>
      <c r="I29" s="507"/>
      <c r="J29" s="507"/>
      <c r="K29" s="507"/>
      <c r="L29" s="507"/>
      <c r="M29" s="507"/>
      <c r="N29" s="507"/>
      <c r="O29" s="507"/>
      <c r="P29" s="507"/>
      <c r="Q29" s="507"/>
      <c r="R29" s="507"/>
      <c r="S29" s="507"/>
      <c r="T29" s="507"/>
      <c r="U29" s="507"/>
      <c r="V29" s="507"/>
      <c r="W29" s="507"/>
      <c r="X29" s="507"/>
      <c r="Y29" s="507"/>
      <c r="Z29" s="507"/>
      <c r="AA29" s="507"/>
      <c r="AB29" s="507"/>
      <c r="AC29" s="507"/>
      <c r="AD29" s="507"/>
      <c r="AE29" s="507"/>
      <c r="AF29" s="263"/>
      <c r="AG29" s="264"/>
      <c r="AH29" s="264"/>
      <c r="AI29" s="264"/>
      <c r="AJ29" s="264"/>
      <c r="AK29" s="264"/>
      <c r="AL29" s="449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449"/>
      <c r="AY29" s="449"/>
      <c r="AZ29" s="449"/>
      <c r="BA29" s="449"/>
      <c r="BB29" s="449"/>
      <c r="BC29" s="449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507" t="s">
        <v>567</v>
      </c>
      <c r="B30" s="507"/>
      <c r="C30" s="507"/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263"/>
      <c r="AG30" s="264"/>
      <c r="AH30" s="264"/>
      <c r="AI30" s="264"/>
      <c r="AJ30" s="264"/>
      <c r="AK30" s="264"/>
      <c r="AL30" s="449"/>
      <c r="AM30" s="449"/>
      <c r="AN30" s="449"/>
      <c r="AO30" s="449"/>
      <c r="AP30" s="449"/>
      <c r="AQ30" s="449"/>
      <c r="AR30" s="449"/>
      <c r="AS30" s="449"/>
      <c r="AT30" s="449"/>
      <c r="AU30" s="449"/>
      <c r="AV30" s="449"/>
      <c r="AW30" s="449"/>
      <c r="AX30" s="449"/>
      <c r="AY30" s="449"/>
      <c r="AZ30" s="449"/>
      <c r="BA30" s="449"/>
      <c r="BB30" s="449"/>
      <c r="BC30" s="449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506" t="s">
        <v>347</v>
      </c>
      <c r="B31" s="506"/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263"/>
      <c r="AG31" s="264"/>
      <c r="AH31" s="264"/>
      <c r="AI31" s="264"/>
      <c r="AJ31" s="264"/>
      <c r="AK31" s="264"/>
      <c r="AL31" s="449"/>
      <c r="AM31" s="449"/>
      <c r="AN31" s="449"/>
      <c r="AO31" s="449"/>
      <c r="AP31" s="449"/>
      <c r="AQ31" s="449"/>
      <c r="AR31" s="449"/>
      <c r="AS31" s="449"/>
      <c r="AT31" s="449"/>
      <c r="AU31" s="449"/>
      <c r="AV31" s="449"/>
      <c r="AW31" s="449"/>
      <c r="AX31" s="449"/>
      <c r="AY31" s="449"/>
      <c r="AZ31" s="449"/>
      <c r="BA31" s="449"/>
      <c r="BB31" s="449"/>
      <c r="BC31" s="449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68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3"/>
      <c r="AG32" s="264"/>
      <c r="AH32" s="264"/>
      <c r="AI32" s="264"/>
      <c r="AJ32" s="264"/>
      <c r="AK32" s="264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74" t="s">
        <v>568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63" t="s">
        <v>166</v>
      </c>
      <c r="AG33" s="264"/>
      <c r="AH33" s="264"/>
      <c r="AI33" s="264"/>
      <c r="AJ33" s="264"/>
      <c r="AK33" s="264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8" t="s">
        <v>571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3" t="s">
        <v>160</v>
      </c>
      <c r="AG34" s="264"/>
      <c r="AH34" s="264"/>
      <c r="AI34" s="264"/>
      <c r="AJ34" s="264"/>
      <c r="AK34" s="264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73" t="s">
        <v>133</v>
      </c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63" t="s">
        <v>159</v>
      </c>
      <c r="AG35" s="264"/>
      <c r="AH35" s="264"/>
      <c r="AI35" s="264"/>
      <c r="AJ35" s="264"/>
      <c r="AK35" s="264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59" t="s">
        <v>565</v>
      </c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63"/>
      <c r="AG36" s="264"/>
      <c r="AH36" s="264"/>
      <c r="AI36" s="264"/>
      <c r="AJ36" s="264"/>
      <c r="AK36" s="264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508" t="s">
        <v>143</v>
      </c>
      <c r="B37" s="508"/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263" t="s">
        <v>577</v>
      </c>
      <c r="AG37" s="264"/>
      <c r="AH37" s="264"/>
      <c r="AI37" s="264"/>
      <c r="AJ37" s="264"/>
      <c r="AK37" s="264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507" t="s">
        <v>566</v>
      </c>
      <c r="B38" s="507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263"/>
      <c r="AG38" s="264"/>
      <c r="AH38" s="264"/>
      <c r="AI38" s="264"/>
      <c r="AJ38" s="264"/>
      <c r="AK38" s="264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507" t="s">
        <v>567</v>
      </c>
      <c r="B39" s="507"/>
      <c r="C39" s="507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N39" s="507"/>
      <c r="O39" s="507"/>
      <c r="P39" s="507"/>
      <c r="Q39" s="507"/>
      <c r="R39" s="507"/>
      <c r="S39" s="507"/>
      <c r="T39" s="507"/>
      <c r="U39" s="507"/>
      <c r="V39" s="507"/>
      <c r="W39" s="507"/>
      <c r="X39" s="507"/>
      <c r="Y39" s="507"/>
      <c r="Z39" s="507"/>
      <c r="AA39" s="507"/>
      <c r="AB39" s="507"/>
      <c r="AC39" s="507"/>
      <c r="AD39" s="507"/>
      <c r="AE39" s="507"/>
      <c r="AF39" s="263"/>
      <c r="AG39" s="264"/>
      <c r="AH39" s="264"/>
      <c r="AI39" s="264"/>
      <c r="AJ39" s="264"/>
      <c r="AK39" s="264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506" t="s">
        <v>347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263"/>
      <c r="AG40" s="264"/>
      <c r="AH40" s="264"/>
      <c r="AI40" s="264"/>
      <c r="AJ40" s="264"/>
      <c r="AK40" s="264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3"/>
      <c r="AG41" s="264"/>
      <c r="AH41" s="264"/>
      <c r="AI41" s="264"/>
      <c r="AJ41" s="264"/>
      <c r="AK41" s="264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2.75" x14ac:dyDescent="0.2">
      <c r="A42" s="274" t="s">
        <v>568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63" t="s">
        <v>578</v>
      </c>
      <c r="AG42" s="264"/>
      <c r="AH42" s="264"/>
      <c r="AI42" s="264"/>
      <c r="AJ42" s="264"/>
      <c r="AK42" s="264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3.5" thickBot="1" x14ac:dyDescent="0.25">
      <c r="A43" s="260" t="s">
        <v>38</v>
      </c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442" t="s">
        <v>42</v>
      </c>
      <c r="AG43" s="443"/>
      <c r="AH43" s="443"/>
      <c r="AI43" s="443"/>
      <c r="AJ43" s="443"/>
      <c r="AK43" s="443"/>
      <c r="AL43" s="609">
        <f>AL17+AL25</f>
        <v>96</v>
      </c>
      <c r="AM43" s="609"/>
      <c r="AN43" s="609"/>
      <c r="AO43" s="609"/>
      <c r="AP43" s="609"/>
      <c r="AQ43" s="609"/>
      <c r="AR43" s="609"/>
      <c r="AS43" s="609"/>
      <c r="AT43" s="609"/>
      <c r="AU43" s="608">
        <f>AU17+AU25</f>
        <v>4257762.71</v>
      </c>
      <c r="AV43" s="609"/>
      <c r="AW43" s="609"/>
      <c r="AX43" s="609"/>
      <c r="AY43" s="609"/>
      <c r="AZ43" s="609"/>
      <c r="BA43" s="609"/>
      <c r="BB43" s="609"/>
      <c r="BC43" s="609"/>
      <c r="BD43" s="609">
        <f>BD17</f>
        <v>19</v>
      </c>
      <c r="BE43" s="609"/>
      <c r="BF43" s="609"/>
      <c r="BG43" s="609"/>
      <c r="BH43" s="609"/>
      <c r="BI43" s="609"/>
      <c r="BJ43" s="609"/>
      <c r="BK43" s="609"/>
      <c r="BL43" s="609"/>
      <c r="BM43" s="608">
        <f>BM17</f>
        <v>1860606.37</v>
      </c>
      <c r="BN43" s="609"/>
      <c r="BO43" s="609"/>
      <c r="BP43" s="609"/>
      <c r="BQ43" s="609"/>
      <c r="BR43" s="609"/>
      <c r="BS43" s="609"/>
      <c r="BT43" s="609"/>
      <c r="BU43" s="609"/>
      <c r="BV43" s="609">
        <f>BV17</f>
        <v>12</v>
      </c>
      <c r="BW43" s="609"/>
      <c r="BX43" s="609"/>
      <c r="BY43" s="609"/>
      <c r="BZ43" s="609"/>
      <c r="CA43" s="609"/>
      <c r="CB43" s="609"/>
      <c r="CC43" s="609"/>
      <c r="CD43" s="608">
        <f>CD17</f>
        <v>110506.98</v>
      </c>
      <c r="CE43" s="609"/>
      <c r="CF43" s="609"/>
      <c r="CG43" s="609"/>
      <c r="CH43" s="609"/>
      <c r="CI43" s="609"/>
      <c r="CJ43" s="609"/>
      <c r="CK43" s="609"/>
      <c r="CL43" s="609"/>
      <c r="CM43" s="609">
        <f>CM17</f>
        <v>10</v>
      </c>
      <c r="CN43" s="609"/>
      <c r="CO43" s="609"/>
      <c r="CP43" s="609"/>
      <c r="CQ43" s="609"/>
      <c r="CR43" s="609"/>
      <c r="CS43" s="609"/>
      <c r="CT43" s="609"/>
      <c r="CU43" s="608">
        <f>CU17</f>
        <v>166957.5</v>
      </c>
      <c r="CV43" s="609"/>
      <c r="CW43" s="609"/>
      <c r="CX43" s="609"/>
      <c r="CY43" s="609"/>
      <c r="CZ43" s="609"/>
      <c r="DA43" s="609"/>
      <c r="DB43" s="609"/>
      <c r="DC43" s="609"/>
      <c r="DD43" s="609">
        <f>DD17</f>
        <v>1</v>
      </c>
      <c r="DE43" s="609"/>
      <c r="DF43" s="609"/>
      <c r="DG43" s="609"/>
      <c r="DH43" s="609"/>
      <c r="DI43" s="609"/>
      <c r="DJ43" s="609"/>
      <c r="DK43" s="609"/>
      <c r="DL43" s="608">
        <f>DL17</f>
        <v>58000</v>
      </c>
      <c r="DM43" s="609"/>
      <c r="DN43" s="609"/>
      <c r="DO43" s="609"/>
      <c r="DP43" s="609"/>
      <c r="DQ43" s="609"/>
      <c r="DR43" s="609"/>
      <c r="DS43" s="609"/>
      <c r="DT43" s="609"/>
      <c r="DU43" s="450"/>
      <c r="DV43" s="450"/>
      <c r="DW43" s="450"/>
      <c r="DX43" s="450"/>
      <c r="DY43" s="450"/>
      <c r="DZ43" s="450"/>
      <c r="EA43" s="450"/>
      <c r="EB43" s="450"/>
      <c r="EC43" s="450"/>
      <c r="ED43" s="450"/>
      <c r="EE43" s="450"/>
      <c r="EF43" s="450"/>
      <c r="EG43" s="450"/>
      <c r="EH43" s="450"/>
      <c r="EI43" s="450"/>
      <c r="EJ43" s="450"/>
      <c r="EK43" s="451"/>
    </row>
    <row r="46" spans="1:14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</row>
    <row r="47" spans="1:141" s="2" customFormat="1" ht="12" customHeight="1" x14ac:dyDescent="0.2">
      <c r="A47" s="17" t="s">
        <v>1152</v>
      </c>
    </row>
  </sheetData>
  <customSheetViews>
    <customSheetView guid="{5B44D67A-4A8A-4B75-BA10-E8F24D4649E0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DD33" sqref="DD33:DK33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64">
    <mergeCell ref="AL26:AT27"/>
    <mergeCell ref="AU26:BC27"/>
    <mergeCell ref="DU25:EB25"/>
    <mergeCell ref="EC25:EK25"/>
    <mergeCell ref="DU26:EB27"/>
    <mergeCell ref="EC26:EK27"/>
    <mergeCell ref="DL26:DT27"/>
    <mergeCell ref="DU3:EB3"/>
    <mergeCell ref="EC3:EK3"/>
    <mergeCell ref="BD3:BL3"/>
    <mergeCell ref="BM3:BU3"/>
    <mergeCell ref="BV3:CC3"/>
    <mergeCell ref="CD3:CL3"/>
    <mergeCell ref="CM3:CT3"/>
    <mergeCell ref="CU3:DC3"/>
    <mergeCell ref="DD3:DK3"/>
    <mergeCell ref="DL3:DT3"/>
    <mergeCell ref="CD25:CL25"/>
    <mergeCell ref="CM25:CT25"/>
    <mergeCell ref="CM6:CT6"/>
    <mergeCell ref="CU6:DC6"/>
    <mergeCell ref="CM17:CT17"/>
    <mergeCell ref="CU17:DC17"/>
    <mergeCell ref="CD18:CL19"/>
    <mergeCell ref="DD25:DK25"/>
    <mergeCell ref="DD26:DK27"/>
    <mergeCell ref="DD28:DK31"/>
    <mergeCell ref="DD32:DK32"/>
    <mergeCell ref="DD33:DK33"/>
    <mergeCell ref="CM18:CT19"/>
    <mergeCell ref="CU18:DC19"/>
    <mergeCell ref="CD15:CL15"/>
    <mergeCell ref="CM15:CT15"/>
    <mergeCell ref="CU15:DC15"/>
    <mergeCell ref="CD16:CL16"/>
    <mergeCell ref="CD17:CL17"/>
    <mergeCell ref="BD26:BL27"/>
    <mergeCell ref="BM26:BU27"/>
    <mergeCell ref="BV26:CC27"/>
    <mergeCell ref="CU42:DC42"/>
    <mergeCell ref="CU25:DC25"/>
    <mergeCell ref="CD26:CL27"/>
    <mergeCell ref="CM26:CT27"/>
    <mergeCell ref="CU26:DC27"/>
    <mergeCell ref="CU37:DC40"/>
    <mergeCell ref="CD41:CL41"/>
    <mergeCell ref="CM41:CT41"/>
    <mergeCell ref="CU41:DC41"/>
    <mergeCell ref="CD34:CL34"/>
    <mergeCell ref="CM34:CT34"/>
    <mergeCell ref="CU34:DC34"/>
    <mergeCell ref="CD35:CL36"/>
    <mergeCell ref="CM35:CT36"/>
    <mergeCell ref="CU35:DC36"/>
    <mergeCell ref="CU28:DC31"/>
    <mergeCell ref="CD32:CL32"/>
    <mergeCell ref="CM32:CT32"/>
    <mergeCell ref="CU32:DC32"/>
    <mergeCell ref="CD42:CL42"/>
    <mergeCell ref="CM42:CT42"/>
    <mergeCell ref="AL41:AT41"/>
    <mergeCell ref="AU41:BC41"/>
    <mergeCell ref="BD41:BL41"/>
    <mergeCell ref="BM41:BU41"/>
    <mergeCell ref="BV43:CC43"/>
    <mergeCell ref="DL43:DT43"/>
    <mergeCell ref="BV32:CC32"/>
    <mergeCell ref="DL32:DT32"/>
    <mergeCell ref="DD41:DK41"/>
    <mergeCell ref="DD42:DK42"/>
    <mergeCell ref="DD43:DK43"/>
    <mergeCell ref="DD34:DK34"/>
    <mergeCell ref="DD35:DK36"/>
    <mergeCell ref="DD37:DK40"/>
    <mergeCell ref="DL37:DT40"/>
    <mergeCell ref="CU43:DC43"/>
    <mergeCell ref="DL34:DT34"/>
    <mergeCell ref="BD32:BL32"/>
    <mergeCell ref="BM32:BU32"/>
    <mergeCell ref="AL37:AT40"/>
    <mergeCell ref="AU37:BC40"/>
    <mergeCell ref="BD37:BL40"/>
    <mergeCell ref="BM37:BU40"/>
    <mergeCell ref="BV37:CC40"/>
    <mergeCell ref="DU43:EB43"/>
    <mergeCell ref="EC43:EK43"/>
    <mergeCell ref="CD4:CL4"/>
    <mergeCell ref="CM4:CT4"/>
    <mergeCell ref="CU4:DC4"/>
    <mergeCell ref="BV42:CC42"/>
    <mergeCell ref="DL42:DT42"/>
    <mergeCell ref="DU42:EB42"/>
    <mergeCell ref="EC42:EK42"/>
    <mergeCell ref="EC41:EK41"/>
    <mergeCell ref="BV35:CC36"/>
    <mergeCell ref="DL35:DT36"/>
    <mergeCell ref="DU35:EB36"/>
    <mergeCell ref="EC35:EK36"/>
    <mergeCell ref="EC34:EK34"/>
    <mergeCell ref="BV33:CC33"/>
    <mergeCell ref="DL33:DT33"/>
    <mergeCell ref="DU33:EB33"/>
    <mergeCell ref="DU37:EB40"/>
    <mergeCell ref="EC37:EK40"/>
    <mergeCell ref="DL41:DT41"/>
    <mergeCell ref="DU41:EB41"/>
    <mergeCell ref="EC32:EK32"/>
    <mergeCell ref="EC33:EK33"/>
    <mergeCell ref="A38:AE38"/>
    <mergeCell ref="A39:AE39"/>
    <mergeCell ref="A40:AE40"/>
    <mergeCell ref="CD37:CL40"/>
    <mergeCell ref="CM37:CT40"/>
    <mergeCell ref="A43:AE43"/>
    <mergeCell ref="AF43:AK43"/>
    <mergeCell ref="AL43:AT43"/>
    <mergeCell ref="AU43:BC43"/>
    <mergeCell ref="BD43:BL43"/>
    <mergeCell ref="BM43:BU43"/>
    <mergeCell ref="BV41:CC41"/>
    <mergeCell ref="A42:AE42"/>
    <mergeCell ref="AF42:AK42"/>
    <mergeCell ref="AL42:AT42"/>
    <mergeCell ref="AU42:BC42"/>
    <mergeCell ref="BD42:BL42"/>
    <mergeCell ref="BM42:BU42"/>
    <mergeCell ref="A41:AE41"/>
    <mergeCell ref="AF41:AK41"/>
    <mergeCell ref="CD43:CL43"/>
    <mergeCell ref="CM43:CT43"/>
    <mergeCell ref="A37:AE37"/>
    <mergeCell ref="AF37:AK40"/>
    <mergeCell ref="DU34:EB34"/>
    <mergeCell ref="A35:AE35"/>
    <mergeCell ref="AF35:AK36"/>
    <mergeCell ref="AL35:AT36"/>
    <mergeCell ref="AU35:BC36"/>
    <mergeCell ref="BD35:BL36"/>
    <mergeCell ref="BM35:BU36"/>
    <mergeCell ref="A34:AE34"/>
    <mergeCell ref="AF34:AK34"/>
    <mergeCell ref="AL34:AT34"/>
    <mergeCell ref="AU34:BC34"/>
    <mergeCell ref="BD34:BL34"/>
    <mergeCell ref="BM34:BU34"/>
    <mergeCell ref="A36:AE36"/>
    <mergeCell ref="BV34:CC34"/>
    <mergeCell ref="DU32:EB32"/>
    <mergeCell ref="CD33:CL33"/>
    <mergeCell ref="CM33:CT33"/>
    <mergeCell ref="CU33:DC33"/>
    <mergeCell ref="A27:AE27"/>
    <mergeCell ref="A28:AE28"/>
    <mergeCell ref="AF28:AK31"/>
    <mergeCell ref="AL28:AT31"/>
    <mergeCell ref="AU28:BC31"/>
    <mergeCell ref="BD28:BL31"/>
    <mergeCell ref="BM28:BU31"/>
    <mergeCell ref="BV28:CC31"/>
    <mergeCell ref="DL28:DT31"/>
    <mergeCell ref="DU28:EB31"/>
    <mergeCell ref="A33:AE33"/>
    <mergeCell ref="AF33:AK33"/>
    <mergeCell ref="AL33:AT33"/>
    <mergeCell ref="AU33:BC33"/>
    <mergeCell ref="BD33:BL33"/>
    <mergeCell ref="BM33:BU33"/>
    <mergeCell ref="A32:AE32"/>
    <mergeCell ref="AF32:AK32"/>
    <mergeCell ref="AL32:AT32"/>
    <mergeCell ref="AU32:BC32"/>
    <mergeCell ref="EC28:EK31"/>
    <mergeCell ref="A29:AE29"/>
    <mergeCell ref="A30:AE30"/>
    <mergeCell ref="A31:AE31"/>
    <mergeCell ref="CD28:CL31"/>
    <mergeCell ref="CM28:CT31"/>
    <mergeCell ref="A26:AE26"/>
    <mergeCell ref="AF26:AK27"/>
    <mergeCell ref="BV24:CC24"/>
    <mergeCell ref="DL24:DT24"/>
    <mergeCell ref="DU24:EB24"/>
    <mergeCell ref="EC24:EK24"/>
    <mergeCell ref="A25:AE25"/>
    <mergeCell ref="AF25:AK25"/>
    <mergeCell ref="AL25:AT25"/>
    <mergeCell ref="AU25:BC25"/>
    <mergeCell ref="BD25:BL25"/>
    <mergeCell ref="BM25:BU25"/>
    <mergeCell ref="BV25:CC25"/>
    <mergeCell ref="DL25:DT25"/>
    <mergeCell ref="CD24:CL24"/>
    <mergeCell ref="CM24:CT24"/>
    <mergeCell ref="CU24:DC24"/>
    <mergeCell ref="A24:AE24"/>
    <mergeCell ref="AF24:AK24"/>
    <mergeCell ref="AL24:AT24"/>
    <mergeCell ref="AU24:BC24"/>
    <mergeCell ref="BD24:BL24"/>
    <mergeCell ref="BM24:BU24"/>
    <mergeCell ref="EC20:EK23"/>
    <mergeCell ref="A21:AE21"/>
    <mergeCell ref="A22:AE22"/>
    <mergeCell ref="A23:AE23"/>
    <mergeCell ref="CD20:CL23"/>
    <mergeCell ref="CM20:CT23"/>
    <mergeCell ref="DD20:DK23"/>
    <mergeCell ref="CU20:DC23"/>
    <mergeCell ref="A20:AE20"/>
    <mergeCell ref="AF20:AK23"/>
    <mergeCell ref="DU20:EB23"/>
    <mergeCell ref="AL20:AT23"/>
    <mergeCell ref="AU20:BC23"/>
    <mergeCell ref="BD20:BL23"/>
    <mergeCell ref="BM20:BU23"/>
    <mergeCell ref="BV20:CC23"/>
    <mergeCell ref="DL20:DT23"/>
    <mergeCell ref="DD24:DK24"/>
    <mergeCell ref="EC17:EK17"/>
    <mergeCell ref="A18:AE18"/>
    <mergeCell ref="AF18:AK19"/>
    <mergeCell ref="AL18:AT19"/>
    <mergeCell ref="AU18:BC19"/>
    <mergeCell ref="BD18:BL19"/>
    <mergeCell ref="BM18:BU19"/>
    <mergeCell ref="BV18:CC19"/>
    <mergeCell ref="DL18:DT19"/>
    <mergeCell ref="DU18:EB19"/>
    <mergeCell ref="EC18:EK19"/>
    <mergeCell ref="A19:AE19"/>
    <mergeCell ref="DD17:DK17"/>
    <mergeCell ref="DD18:DK19"/>
    <mergeCell ref="A17:AE17"/>
    <mergeCell ref="AF17:AK17"/>
    <mergeCell ref="AL17:AT17"/>
    <mergeCell ref="AU17:BC17"/>
    <mergeCell ref="BD17:BL17"/>
    <mergeCell ref="BM17:BU17"/>
    <mergeCell ref="BV17:CC17"/>
    <mergeCell ref="DL17:DT17"/>
    <mergeCell ref="DU17:EB17"/>
    <mergeCell ref="BV15:CC15"/>
    <mergeCell ref="DL15:DT15"/>
    <mergeCell ref="DU15:EB15"/>
    <mergeCell ref="EC15:EK15"/>
    <mergeCell ref="A16:AE16"/>
    <mergeCell ref="AF16:AK16"/>
    <mergeCell ref="AL16:AT16"/>
    <mergeCell ref="AU16:BC16"/>
    <mergeCell ref="BD16:BL16"/>
    <mergeCell ref="BM16:BU16"/>
    <mergeCell ref="A15:AE15"/>
    <mergeCell ref="AF15:AK15"/>
    <mergeCell ref="AL15:AT15"/>
    <mergeCell ref="AU15:BC15"/>
    <mergeCell ref="BD15:BL15"/>
    <mergeCell ref="BM15:BU15"/>
    <mergeCell ref="BV16:CC16"/>
    <mergeCell ref="DL16:DT16"/>
    <mergeCell ref="DU16:EB16"/>
    <mergeCell ref="EC16:EK16"/>
    <mergeCell ref="DD15:DK15"/>
    <mergeCell ref="DD16:DK16"/>
    <mergeCell ref="CM16:CT16"/>
    <mergeCell ref="CU16:DC16"/>
    <mergeCell ref="BV11:CC14"/>
    <mergeCell ref="DL11:DT14"/>
    <mergeCell ref="DU11:EB14"/>
    <mergeCell ref="EC11:EK14"/>
    <mergeCell ref="A12:AE12"/>
    <mergeCell ref="A13:AE13"/>
    <mergeCell ref="A14:AE14"/>
    <mergeCell ref="CD11:CL14"/>
    <mergeCell ref="CM11:CT14"/>
    <mergeCell ref="CU11:DC14"/>
    <mergeCell ref="A11:AE11"/>
    <mergeCell ref="AF11:AK14"/>
    <mergeCell ref="AL11:AT14"/>
    <mergeCell ref="AU11:BC14"/>
    <mergeCell ref="BD11:BL14"/>
    <mergeCell ref="BM11:BU14"/>
    <mergeCell ref="DD11:DK14"/>
    <mergeCell ref="DU9:EB10"/>
    <mergeCell ref="EC9:EK10"/>
    <mergeCell ref="A10:AE10"/>
    <mergeCell ref="BV7:CC8"/>
    <mergeCell ref="DL7:DT8"/>
    <mergeCell ref="DU7:EB8"/>
    <mergeCell ref="EC7:EK8"/>
    <mergeCell ref="A8:AE8"/>
    <mergeCell ref="A9:AE9"/>
    <mergeCell ref="AF9:AK10"/>
    <mergeCell ref="AL9:AT10"/>
    <mergeCell ref="AU9:BC10"/>
    <mergeCell ref="BD9:BL10"/>
    <mergeCell ref="CD7:CL8"/>
    <mergeCell ref="CM7:CT8"/>
    <mergeCell ref="CU7:DC8"/>
    <mergeCell ref="CD9:CL10"/>
    <mergeCell ref="CM9:CT10"/>
    <mergeCell ref="CU9:DC10"/>
    <mergeCell ref="A7:AE7"/>
    <mergeCell ref="AF7:AK8"/>
    <mergeCell ref="AL7:AT8"/>
    <mergeCell ref="AU7:BC8"/>
    <mergeCell ref="BD7:BL8"/>
    <mergeCell ref="DU5:EB5"/>
    <mergeCell ref="EC5:EK5"/>
    <mergeCell ref="A6:AE6"/>
    <mergeCell ref="AF6:AK6"/>
    <mergeCell ref="AL6:AT6"/>
    <mergeCell ref="AU6:BC6"/>
    <mergeCell ref="BD6:BL6"/>
    <mergeCell ref="BM6:BU6"/>
    <mergeCell ref="A5:AE5"/>
    <mergeCell ref="AF5:AK5"/>
    <mergeCell ref="AL5:AT5"/>
    <mergeCell ref="AU5:BC5"/>
    <mergeCell ref="BD5:BL5"/>
    <mergeCell ref="BM5:BU5"/>
    <mergeCell ref="BV6:CC6"/>
    <mergeCell ref="DL6:DT6"/>
    <mergeCell ref="DU6:EB6"/>
    <mergeCell ref="EC6:EK6"/>
    <mergeCell ref="DD5:DK5"/>
    <mergeCell ref="DD6:DK6"/>
    <mergeCell ref="BD2:BU2"/>
    <mergeCell ref="BV2:CL2"/>
    <mergeCell ref="CM2:DC2"/>
    <mergeCell ref="BM7:BU8"/>
    <mergeCell ref="BM9:BU10"/>
    <mergeCell ref="BV9:CC10"/>
    <mergeCell ref="DL9:DT10"/>
    <mergeCell ref="BV5:CC5"/>
    <mergeCell ref="DL5:DT5"/>
    <mergeCell ref="DD4:DK4"/>
    <mergeCell ref="DL4:DT4"/>
    <mergeCell ref="DD7:DK8"/>
    <mergeCell ref="DD9:DK10"/>
    <mergeCell ref="DD2:DT2"/>
    <mergeCell ref="DU2:EK2"/>
    <mergeCell ref="DU4:EB4"/>
    <mergeCell ref="EC4:EK4"/>
    <mergeCell ref="CD5:CL5"/>
    <mergeCell ref="CM5:CT5"/>
    <mergeCell ref="CU5:DC5"/>
    <mergeCell ref="CD6:CL6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BM4:BU4"/>
    <mergeCell ref="BV4:CC4"/>
    <mergeCell ref="A3:AE3"/>
    <mergeCell ref="AF3:AK3"/>
    <mergeCell ref="AL3:AT3"/>
    <mergeCell ref="AU3:BC3"/>
    <mergeCell ref="AL2:BC2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6" orientation="landscape" r:id="rId4"/>
  <headerFooter differentFirst="1" alignWithMargins="0">
    <oddHeader>&amp;R&amp;F</oddHeader>
    <oddFooter>&amp;R&amp;P из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43"/>
  <sheetViews>
    <sheetView workbookViewId="0">
      <selection activeCell="AU19" sqref="AU19:BC22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1.42578125" style="1" customWidth="1"/>
    <col min="32" max="32" width="1.7109375" style="1" customWidth="1"/>
    <col min="33" max="40" width="1.42578125" style="1"/>
    <col min="41" max="41" width="4.28515625" style="1" customWidth="1"/>
    <col min="42" max="16384" width="1.42578125" style="1"/>
  </cols>
  <sheetData>
    <row r="1" spans="1:142" s="25" customFormat="1" ht="12.75" customHeight="1" x14ac:dyDescent="0.2">
      <c r="A1" s="253" t="s">
        <v>93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307"/>
      <c r="AF1" s="289" t="s">
        <v>18</v>
      </c>
      <c r="AG1" s="253"/>
      <c r="AH1" s="253"/>
      <c r="AI1" s="253"/>
      <c r="AJ1" s="253"/>
      <c r="AK1" s="307"/>
      <c r="AL1" s="455" t="s">
        <v>590</v>
      </c>
      <c r="AM1" s="456"/>
      <c r="AN1" s="456"/>
      <c r="AO1" s="456"/>
      <c r="AP1" s="456"/>
      <c r="AQ1" s="456"/>
      <c r="AR1" s="456"/>
      <c r="AS1" s="456"/>
      <c r="AT1" s="456"/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  <c r="BG1" s="456"/>
      <c r="BH1" s="456"/>
      <c r="BI1" s="456"/>
      <c r="BJ1" s="456"/>
      <c r="BK1" s="456"/>
      <c r="BL1" s="456"/>
      <c r="BM1" s="456"/>
      <c r="BN1" s="456"/>
      <c r="BO1" s="456"/>
      <c r="BP1" s="456"/>
      <c r="BQ1" s="456"/>
      <c r="BR1" s="456"/>
      <c r="BS1" s="456"/>
      <c r="BT1" s="456"/>
      <c r="BU1" s="456"/>
      <c r="BV1" s="456"/>
      <c r="BW1" s="456"/>
      <c r="BX1" s="456"/>
      <c r="BY1" s="456"/>
      <c r="BZ1" s="456"/>
      <c r="CA1" s="456"/>
      <c r="CB1" s="456"/>
      <c r="CC1" s="456"/>
      <c r="CD1" s="456"/>
      <c r="CE1" s="456"/>
      <c r="CF1" s="456"/>
      <c r="CG1" s="456"/>
      <c r="CH1" s="456"/>
      <c r="CI1" s="456"/>
      <c r="CJ1" s="456"/>
      <c r="CK1" s="456"/>
      <c r="CL1" s="456"/>
      <c r="CM1" s="456"/>
      <c r="CN1" s="456"/>
      <c r="CO1" s="456"/>
      <c r="CP1" s="456"/>
      <c r="CQ1" s="456"/>
      <c r="CR1" s="456"/>
      <c r="CS1" s="456"/>
      <c r="CT1" s="456"/>
      <c r="CU1" s="456"/>
      <c r="CV1" s="456"/>
      <c r="CW1" s="456"/>
      <c r="CX1" s="456"/>
      <c r="CY1" s="456"/>
      <c r="CZ1" s="456"/>
      <c r="DA1" s="456"/>
      <c r="DB1" s="456"/>
      <c r="DC1" s="456"/>
      <c r="DD1" s="456"/>
      <c r="DE1" s="456"/>
      <c r="DF1" s="456"/>
      <c r="DG1" s="456"/>
      <c r="DH1" s="456"/>
      <c r="DI1" s="456"/>
      <c r="DJ1" s="456"/>
      <c r="DK1" s="456"/>
      <c r="DL1" s="456"/>
      <c r="DM1" s="456"/>
      <c r="DN1" s="456"/>
      <c r="DO1" s="456"/>
      <c r="DP1" s="456"/>
      <c r="DQ1" s="456"/>
      <c r="DR1" s="456"/>
      <c r="DS1" s="456"/>
      <c r="DT1" s="456"/>
      <c r="DU1" s="456"/>
      <c r="DV1" s="456"/>
      <c r="DW1" s="456"/>
      <c r="DX1" s="456"/>
      <c r="DY1" s="456"/>
      <c r="DZ1" s="456"/>
      <c r="EA1" s="456"/>
      <c r="EB1" s="456"/>
      <c r="EC1" s="456"/>
      <c r="ED1" s="456"/>
      <c r="EE1" s="456"/>
      <c r="EF1" s="456"/>
      <c r="EG1" s="456"/>
      <c r="EH1" s="456"/>
      <c r="EI1" s="456"/>
      <c r="EJ1" s="456"/>
      <c r="EK1" s="456"/>
      <c r="EL1" s="77"/>
    </row>
    <row r="2" spans="1:142" s="25" customFormat="1" ht="12.75" x14ac:dyDescent="0.2">
      <c r="A2" s="437" t="s">
        <v>551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437"/>
      <c r="AA2" s="437"/>
      <c r="AB2" s="437"/>
      <c r="AC2" s="437"/>
      <c r="AD2" s="437"/>
      <c r="AE2" s="306"/>
      <c r="AF2" s="302" t="s">
        <v>21</v>
      </c>
      <c r="AG2" s="437"/>
      <c r="AH2" s="437"/>
      <c r="AI2" s="437"/>
      <c r="AJ2" s="437"/>
      <c r="AK2" s="306"/>
      <c r="AL2" s="305" t="s">
        <v>591</v>
      </c>
      <c r="AM2" s="246"/>
      <c r="AN2" s="246"/>
      <c r="AO2" s="246"/>
      <c r="AP2" s="246"/>
      <c r="AQ2" s="246"/>
      <c r="AR2" s="246"/>
      <c r="AS2" s="246"/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77"/>
    </row>
    <row r="3" spans="1:142" s="25" customFormat="1" ht="12.75" x14ac:dyDescent="0.2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306"/>
      <c r="AF3" s="302"/>
      <c r="AG3" s="437"/>
      <c r="AH3" s="437"/>
      <c r="AI3" s="437"/>
      <c r="AJ3" s="437"/>
      <c r="AK3" s="306"/>
      <c r="AL3" s="301" t="s">
        <v>592</v>
      </c>
      <c r="AM3" s="301"/>
      <c r="AN3" s="301"/>
      <c r="AO3" s="301"/>
      <c r="AP3" s="301"/>
      <c r="AQ3" s="301"/>
      <c r="AR3" s="301"/>
      <c r="AS3" s="301"/>
      <c r="AT3" s="301"/>
      <c r="AU3" s="301" t="s">
        <v>594</v>
      </c>
      <c r="AV3" s="301"/>
      <c r="AW3" s="301"/>
      <c r="AX3" s="301"/>
      <c r="AY3" s="301"/>
      <c r="AZ3" s="301"/>
      <c r="BA3" s="301"/>
      <c r="BB3" s="301"/>
      <c r="BC3" s="301"/>
      <c r="BD3" s="301" t="s">
        <v>595</v>
      </c>
      <c r="BE3" s="301"/>
      <c r="BF3" s="301"/>
      <c r="BG3" s="301"/>
      <c r="BH3" s="301"/>
      <c r="BI3" s="301"/>
      <c r="BJ3" s="301"/>
      <c r="BK3" s="301"/>
      <c r="BL3" s="301"/>
      <c r="BM3" s="301" t="s">
        <v>596</v>
      </c>
      <c r="BN3" s="301"/>
      <c r="BO3" s="301"/>
      <c r="BP3" s="301"/>
      <c r="BQ3" s="301"/>
      <c r="BR3" s="301"/>
      <c r="BS3" s="301"/>
      <c r="BT3" s="301"/>
      <c r="BU3" s="301"/>
      <c r="BV3" s="301" t="s">
        <v>597</v>
      </c>
      <c r="BW3" s="301"/>
      <c r="BX3" s="301"/>
      <c r="BY3" s="301"/>
      <c r="BZ3" s="301"/>
      <c r="CA3" s="301"/>
      <c r="CB3" s="301"/>
      <c r="CC3" s="301"/>
      <c r="CD3" s="301"/>
      <c r="CE3" s="301" t="s">
        <v>598</v>
      </c>
      <c r="CF3" s="301"/>
      <c r="CG3" s="301"/>
      <c r="CH3" s="301"/>
      <c r="CI3" s="301"/>
      <c r="CJ3" s="301"/>
      <c r="CK3" s="301"/>
      <c r="CL3" s="301"/>
      <c r="CM3" s="301"/>
      <c r="CN3" s="301" t="s">
        <v>599</v>
      </c>
      <c r="CO3" s="301"/>
      <c r="CP3" s="301"/>
      <c r="CQ3" s="301"/>
      <c r="CR3" s="301"/>
      <c r="CS3" s="301"/>
      <c r="CT3" s="301"/>
      <c r="CU3" s="301"/>
      <c r="CV3" s="301"/>
      <c r="CW3" s="301"/>
      <c r="CX3" s="301" t="s">
        <v>600</v>
      </c>
      <c r="CY3" s="301"/>
      <c r="CZ3" s="301"/>
      <c r="DA3" s="301"/>
      <c r="DB3" s="301"/>
      <c r="DC3" s="301"/>
      <c r="DD3" s="301"/>
      <c r="DE3" s="301"/>
      <c r="DF3" s="301"/>
      <c r="DG3" s="301"/>
      <c r="DH3" s="301" t="s">
        <v>601</v>
      </c>
      <c r="DI3" s="301"/>
      <c r="DJ3" s="301"/>
      <c r="DK3" s="301"/>
      <c r="DL3" s="301"/>
      <c r="DM3" s="301"/>
      <c r="DN3" s="301"/>
      <c r="DO3" s="301"/>
      <c r="DP3" s="301"/>
      <c r="DQ3" s="301"/>
      <c r="DR3" s="301" t="s">
        <v>602</v>
      </c>
      <c r="DS3" s="301"/>
      <c r="DT3" s="301"/>
      <c r="DU3" s="301"/>
      <c r="DV3" s="301"/>
      <c r="DW3" s="301"/>
      <c r="DX3" s="301"/>
      <c r="DY3" s="301"/>
      <c r="DZ3" s="301"/>
      <c r="EA3" s="301"/>
      <c r="EB3" s="288" t="s">
        <v>603</v>
      </c>
      <c r="EC3" s="288"/>
      <c r="ED3" s="288"/>
      <c r="EE3" s="288"/>
      <c r="EF3" s="288"/>
      <c r="EG3" s="288"/>
      <c r="EH3" s="288"/>
      <c r="EI3" s="288"/>
      <c r="EJ3" s="288"/>
      <c r="EK3" s="289"/>
      <c r="EL3" s="77"/>
    </row>
    <row r="4" spans="1:142" s="25" customFormat="1" ht="12.75" x14ac:dyDescent="0.2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306"/>
      <c r="AF4" s="302"/>
      <c r="AG4" s="437"/>
      <c r="AH4" s="437"/>
      <c r="AI4" s="437"/>
      <c r="AJ4" s="437"/>
      <c r="AK4" s="306"/>
      <c r="AL4" s="301" t="s">
        <v>593</v>
      </c>
      <c r="AM4" s="301"/>
      <c r="AN4" s="301"/>
      <c r="AO4" s="301"/>
      <c r="AP4" s="301"/>
      <c r="AQ4" s="301"/>
      <c r="AR4" s="301"/>
      <c r="AS4" s="301"/>
      <c r="AT4" s="301"/>
      <c r="AU4" s="301" t="s">
        <v>593</v>
      </c>
      <c r="AV4" s="301"/>
      <c r="AW4" s="301"/>
      <c r="AX4" s="301"/>
      <c r="AY4" s="301"/>
      <c r="AZ4" s="301"/>
      <c r="BA4" s="301"/>
      <c r="BB4" s="301"/>
      <c r="BC4" s="301"/>
      <c r="BD4" s="301" t="s">
        <v>593</v>
      </c>
      <c r="BE4" s="301"/>
      <c r="BF4" s="301"/>
      <c r="BG4" s="301"/>
      <c r="BH4" s="301"/>
      <c r="BI4" s="301"/>
      <c r="BJ4" s="301"/>
      <c r="BK4" s="301"/>
      <c r="BL4" s="301"/>
      <c r="BM4" s="301" t="s">
        <v>593</v>
      </c>
      <c r="BN4" s="301"/>
      <c r="BO4" s="301"/>
      <c r="BP4" s="301"/>
      <c r="BQ4" s="301"/>
      <c r="BR4" s="301"/>
      <c r="BS4" s="301"/>
      <c r="BT4" s="301"/>
      <c r="BU4" s="301"/>
      <c r="BV4" s="301" t="s">
        <v>593</v>
      </c>
      <c r="BW4" s="301"/>
      <c r="BX4" s="301"/>
      <c r="BY4" s="301"/>
      <c r="BZ4" s="301"/>
      <c r="CA4" s="301"/>
      <c r="CB4" s="301"/>
      <c r="CC4" s="301"/>
      <c r="CD4" s="301"/>
      <c r="CE4" s="301" t="s">
        <v>593</v>
      </c>
      <c r="CF4" s="301"/>
      <c r="CG4" s="301"/>
      <c r="CH4" s="301"/>
      <c r="CI4" s="301"/>
      <c r="CJ4" s="301"/>
      <c r="CK4" s="301"/>
      <c r="CL4" s="301"/>
      <c r="CM4" s="301"/>
      <c r="CN4" s="301" t="s">
        <v>593</v>
      </c>
      <c r="CO4" s="301"/>
      <c r="CP4" s="301"/>
      <c r="CQ4" s="301"/>
      <c r="CR4" s="301"/>
      <c r="CS4" s="301"/>
      <c r="CT4" s="301"/>
      <c r="CU4" s="301"/>
      <c r="CV4" s="301"/>
      <c r="CW4" s="301"/>
      <c r="CX4" s="301" t="s">
        <v>593</v>
      </c>
      <c r="CY4" s="301"/>
      <c r="CZ4" s="301"/>
      <c r="DA4" s="301"/>
      <c r="DB4" s="301"/>
      <c r="DC4" s="301"/>
      <c r="DD4" s="301"/>
      <c r="DE4" s="301"/>
      <c r="DF4" s="301"/>
      <c r="DG4" s="301"/>
      <c r="DH4" s="301" t="s">
        <v>593</v>
      </c>
      <c r="DI4" s="301"/>
      <c r="DJ4" s="301"/>
      <c r="DK4" s="301"/>
      <c r="DL4" s="301"/>
      <c r="DM4" s="301"/>
      <c r="DN4" s="301"/>
      <c r="DO4" s="301"/>
      <c r="DP4" s="301"/>
      <c r="DQ4" s="301"/>
      <c r="DR4" s="301" t="s">
        <v>593</v>
      </c>
      <c r="DS4" s="301"/>
      <c r="DT4" s="301"/>
      <c r="DU4" s="301"/>
      <c r="DV4" s="301"/>
      <c r="DW4" s="301"/>
      <c r="DX4" s="301"/>
      <c r="DY4" s="301"/>
      <c r="DZ4" s="301"/>
      <c r="EA4" s="301"/>
      <c r="EB4" s="301" t="s">
        <v>604</v>
      </c>
      <c r="EC4" s="301"/>
      <c r="ED4" s="301"/>
      <c r="EE4" s="301"/>
      <c r="EF4" s="301"/>
      <c r="EG4" s="301"/>
      <c r="EH4" s="301"/>
      <c r="EI4" s="301"/>
      <c r="EJ4" s="301"/>
      <c r="EK4" s="302"/>
      <c r="EL4" s="77"/>
    </row>
    <row r="5" spans="1:142" s="25" customFormat="1" ht="13.5" thickBot="1" x14ac:dyDescent="0.25">
      <c r="A5" s="298">
        <v>1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88">
        <v>2</v>
      </c>
      <c r="AG5" s="288"/>
      <c r="AH5" s="288"/>
      <c r="AI5" s="288"/>
      <c r="AJ5" s="288"/>
      <c r="AK5" s="288"/>
      <c r="AL5" s="288">
        <v>23</v>
      </c>
      <c r="AM5" s="288"/>
      <c r="AN5" s="288"/>
      <c r="AO5" s="288"/>
      <c r="AP5" s="288"/>
      <c r="AQ5" s="288"/>
      <c r="AR5" s="288"/>
      <c r="AS5" s="288"/>
      <c r="AT5" s="288"/>
      <c r="AU5" s="288">
        <v>24</v>
      </c>
      <c r="AV5" s="288"/>
      <c r="AW5" s="288"/>
      <c r="AX5" s="288"/>
      <c r="AY5" s="288"/>
      <c r="AZ5" s="288"/>
      <c r="BA5" s="288"/>
      <c r="BB5" s="288"/>
      <c r="BC5" s="288"/>
      <c r="BD5" s="288">
        <v>25</v>
      </c>
      <c r="BE5" s="288"/>
      <c r="BF5" s="288"/>
      <c r="BG5" s="288"/>
      <c r="BH5" s="288"/>
      <c r="BI5" s="288"/>
      <c r="BJ5" s="288"/>
      <c r="BK5" s="288"/>
      <c r="BL5" s="288"/>
      <c r="BM5" s="288">
        <v>26</v>
      </c>
      <c r="BN5" s="288"/>
      <c r="BO5" s="288"/>
      <c r="BP5" s="288"/>
      <c r="BQ5" s="288"/>
      <c r="BR5" s="288"/>
      <c r="BS5" s="288"/>
      <c r="BT5" s="288"/>
      <c r="BU5" s="288"/>
      <c r="BV5" s="288">
        <v>27</v>
      </c>
      <c r="BW5" s="288"/>
      <c r="BX5" s="288"/>
      <c r="BY5" s="288"/>
      <c r="BZ5" s="288"/>
      <c r="CA5" s="288"/>
      <c r="CB5" s="288"/>
      <c r="CC5" s="288"/>
      <c r="CD5" s="288"/>
      <c r="CE5" s="288">
        <v>28</v>
      </c>
      <c r="CF5" s="288"/>
      <c r="CG5" s="288"/>
      <c r="CH5" s="288"/>
      <c r="CI5" s="288"/>
      <c r="CJ5" s="288"/>
      <c r="CK5" s="288"/>
      <c r="CL5" s="288"/>
      <c r="CM5" s="288"/>
      <c r="CN5" s="288">
        <v>29</v>
      </c>
      <c r="CO5" s="288"/>
      <c r="CP5" s="288"/>
      <c r="CQ5" s="288"/>
      <c r="CR5" s="288"/>
      <c r="CS5" s="288"/>
      <c r="CT5" s="288"/>
      <c r="CU5" s="288"/>
      <c r="CV5" s="288"/>
      <c r="CW5" s="288"/>
      <c r="CX5" s="288">
        <v>30</v>
      </c>
      <c r="CY5" s="288"/>
      <c r="CZ5" s="288"/>
      <c r="DA5" s="288"/>
      <c r="DB5" s="288"/>
      <c r="DC5" s="288"/>
      <c r="DD5" s="288"/>
      <c r="DE5" s="288"/>
      <c r="DF5" s="288"/>
      <c r="DG5" s="288"/>
      <c r="DH5" s="288">
        <v>31</v>
      </c>
      <c r="DI5" s="288"/>
      <c r="DJ5" s="288"/>
      <c r="DK5" s="288"/>
      <c r="DL5" s="288"/>
      <c r="DM5" s="288"/>
      <c r="DN5" s="288"/>
      <c r="DO5" s="288"/>
      <c r="DP5" s="288"/>
      <c r="DQ5" s="288"/>
      <c r="DR5" s="288">
        <v>32</v>
      </c>
      <c r="DS5" s="288"/>
      <c r="DT5" s="288"/>
      <c r="DU5" s="288"/>
      <c r="DV5" s="288"/>
      <c r="DW5" s="288"/>
      <c r="DX5" s="288"/>
      <c r="DY5" s="288"/>
      <c r="DZ5" s="288"/>
      <c r="EA5" s="288"/>
      <c r="EB5" s="288">
        <v>33</v>
      </c>
      <c r="EC5" s="288"/>
      <c r="ED5" s="288"/>
      <c r="EE5" s="288"/>
      <c r="EF5" s="288"/>
      <c r="EG5" s="288"/>
      <c r="EH5" s="288"/>
      <c r="EI5" s="288"/>
      <c r="EJ5" s="288"/>
      <c r="EK5" s="289"/>
      <c r="EL5" s="77"/>
    </row>
    <row r="6" spans="1:142" s="25" customFormat="1" ht="12.75" x14ac:dyDescent="0.2">
      <c r="A6" s="278" t="s">
        <v>563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90" t="s">
        <v>40</v>
      </c>
      <c r="AG6" s="291"/>
      <c r="AH6" s="291"/>
      <c r="AI6" s="291"/>
      <c r="AJ6" s="291"/>
      <c r="AK6" s="291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409"/>
      <c r="BZ6" s="409"/>
      <c r="CA6" s="409"/>
      <c r="CB6" s="409"/>
      <c r="CC6" s="409"/>
      <c r="CD6" s="409"/>
      <c r="CE6" s="409"/>
      <c r="CF6" s="409"/>
      <c r="CG6" s="409"/>
      <c r="CH6" s="409"/>
      <c r="CI6" s="409"/>
      <c r="CJ6" s="409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409"/>
      <c r="CX6" s="409"/>
      <c r="CY6" s="409"/>
      <c r="CZ6" s="409"/>
      <c r="DA6" s="409"/>
      <c r="DB6" s="409"/>
      <c r="DC6" s="409"/>
      <c r="DD6" s="409"/>
      <c r="DE6" s="409"/>
      <c r="DF6" s="409"/>
      <c r="DG6" s="409"/>
      <c r="DH6" s="409"/>
      <c r="DI6" s="409"/>
      <c r="DJ6" s="409"/>
      <c r="DK6" s="409"/>
      <c r="DL6" s="409"/>
      <c r="DM6" s="409"/>
      <c r="DN6" s="409"/>
      <c r="DO6" s="409"/>
      <c r="DP6" s="409"/>
      <c r="DQ6" s="409"/>
      <c r="DR6" s="409"/>
      <c r="DS6" s="409"/>
      <c r="DT6" s="409"/>
      <c r="DU6" s="409"/>
      <c r="DV6" s="409"/>
      <c r="DW6" s="409"/>
      <c r="DX6" s="409"/>
      <c r="DY6" s="409"/>
      <c r="DZ6" s="409"/>
      <c r="EA6" s="409"/>
      <c r="EB6" s="409"/>
      <c r="EC6" s="409"/>
      <c r="ED6" s="409"/>
      <c r="EE6" s="409"/>
      <c r="EF6" s="409"/>
      <c r="EG6" s="409"/>
      <c r="EH6" s="409"/>
      <c r="EI6" s="409"/>
      <c r="EJ6" s="409"/>
      <c r="EK6" s="410"/>
    </row>
    <row r="7" spans="1:142" s="25" customFormat="1" ht="12.75" x14ac:dyDescent="0.2">
      <c r="A7" s="280" t="s">
        <v>564</v>
      </c>
      <c r="B7" s="280"/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63"/>
      <c r="AG7" s="264"/>
      <c r="AH7" s="264"/>
      <c r="AI7" s="264"/>
      <c r="AJ7" s="264"/>
      <c r="AK7" s="264"/>
      <c r="AL7" s="438"/>
      <c r="AM7" s="438"/>
      <c r="AN7" s="438"/>
      <c r="AO7" s="438"/>
      <c r="AP7" s="438"/>
      <c r="AQ7" s="438"/>
      <c r="AR7" s="438"/>
      <c r="AS7" s="438"/>
      <c r="AT7" s="438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438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438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  <c r="CM7" s="438"/>
      <c r="CN7" s="438"/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38"/>
      <c r="DC7" s="438"/>
      <c r="DD7" s="438"/>
      <c r="DE7" s="438"/>
      <c r="DF7" s="438"/>
      <c r="DG7" s="438"/>
      <c r="DH7" s="438"/>
      <c r="DI7" s="438"/>
      <c r="DJ7" s="438"/>
      <c r="DK7" s="438"/>
      <c r="DL7" s="438"/>
      <c r="DM7" s="438"/>
      <c r="DN7" s="438"/>
      <c r="DO7" s="438"/>
      <c r="DP7" s="438"/>
      <c r="DQ7" s="438"/>
      <c r="DR7" s="438"/>
      <c r="DS7" s="438"/>
      <c r="DT7" s="438"/>
      <c r="DU7" s="438"/>
      <c r="DV7" s="438"/>
      <c r="DW7" s="438"/>
      <c r="DX7" s="438"/>
      <c r="DY7" s="438"/>
      <c r="DZ7" s="438"/>
      <c r="EA7" s="438"/>
      <c r="EB7" s="438"/>
      <c r="EC7" s="438"/>
      <c r="ED7" s="438"/>
      <c r="EE7" s="438"/>
      <c r="EF7" s="438"/>
      <c r="EG7" s="438"/>
      <c r="EH7" s="438"/>
      <c r="EI7" s="438"/>
      <c r="EJ7" s="438"/>
      <c r="EK7" s="439"/>
    </row>
    <row r="8" spans="1:142" s="25" customFormat="1" ht="12.75" x14ac:dyDescent="0.2">
      <c r="A8" s="273" t="s">
        <v>133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63" t="s">
        <v>278</v>
      </c>
      <c r="AG8" s="264"/>
      <c r="AH8" s="264"/>
      <c r="AI8" s="264"/>
      <c r="AJ8" s="264"/>
      <c r="AK8" s="264"/>
      <c r="AL8" s="438"/>
      <c r="AM8" s="438"/>
      <c r="AN8" s="438"/>
      <c r="AO8" s="438"/>
      <c r="AP8" s="438"/>
      <c r="AQ8" s="438"/>
      <c r="AR8" s="438"/>
      <c r="AS8" s="438"/>
      <c r="AT8" s="438"/>
      <c r="AU8" s="438"/>
      <c r="AV8" s="438"/>
      <c r="AW8" s="438"/>
      <c r="AX8" s="438"/>
      <c r="AY8" s="438"/>
      <c r="AZ8" s="438"/>
      <c r="BA8" s="438"/>
      <c r="BB8" s="438"/>
      <c r="BC8" s="438"/>
      <c r="BD8" s="438"/>
      <c r="BE8" s="438"/>
      <c r="BF8" s="438"/>
      <c r="BG8" s="438"/>
      <c r="BH8" s="438"/>
      <c r="BI8" s="438"/>
      <c r="BJ8" s="438"/>
      <c r="BK8" s="438"/>
      <c r="BL8" s="438"/>
      <c r="BM8" s="438"/>
      <c r="BN8" s="438"/>
      <c r="BO8" s="438"/>
      <c r="BP8" s="438"/>
      <c r="BQ8" s="438"/>
      <c r="BR8" s="438"/>
      <c r="BS8" s="438"/>
      <c r="BT8" s="438"/>
      <c r="BU8" s="438"/>
      <c r="BV8" s="438"/>
      <c r="BW8" s="438"/>
      <c r="BX8" s="438"/>
      <c r="BY8" s="438"/>
      <c r="BZ8" s="438"/>
      <c r="CA8" s="438"/>
      <c r="CB8" s="438"/>
      <c r="CC8" s="438"/>
      <c r="CD8" s="438"/>
      <c r="CE8" s="438"/>
      <c r="CF8" s="438"/>
      <c r="CG8" s="438"/>
      <c r="CH8" s="438"/>
      <c r="CI8" s="438"/>
      <c r="CJ8" s="438"/>
      <c r="CK8" s="438"/>
      <c r="CL8" s="438"/>
      <c r="CM8" s="438"/>
      <c r="CN8" s="438"/>
      <c r="CO8" s="438"/>
      <c r="CP8" s="438"/>
      <c r="CQ8" s="438"/>
      <c r="CR8" s="438"/>
      <c r="CS8" s="438"/>
      <c r="CT8" s="438"/>
      <c r="CU8" s="438"/>
      <c r="CV8" s="438"/>
      <c r="CW8" s="438"/>
      <c r="CX8" s="438"/>
      <c r="CY8" s="438"/>
      <c r="CZ8" s="438"/>
      <c r="DA8" s="438"/>
      <c r="DB8" s="438"/>
      <c r="DC8" s="438"/>
      <c r="DD8" s="438"/>
      <c r="DE8" s="438"/>
      <c r="DF8" s="438"/>
      <c r="DG8" s="438"/>
      <c r="DH8" s="438"/>
      <c r="DI8" s="438"/>
      <c r="DJ8" s="438"/>
      <c r="DK8" s="438"/>
      <c r="DL8" s="438"/>
      <c r="DM8" s="438"/>
      <c r="DN8" s="438"/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9"/>
    </row>
    <row r="9" spans="1:142" s="25" customFormat="1" ht="12.75" x14ac:dyDescent="0.2">
      <c r="A9" s="259" t="s">
        <v>565</v>
      </c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63"/>
      <c r="AG9" s="264"/>
      <c r="AH9" s="264"/>
      <c r="AI9" s="264"/>
      <c r="AJ9" s="264"/>
      <c r="AK9" s="264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9"/>
    </row>
    <row r="10" spans="1:142" s="25" customFormat="1" ht="12.75" x14ac:dyDescent="0.2">
      <c r="A10" s="508" t="s">
        <v>143</v>
      </c>
      <c r="B10" s="508"/>
      <c r="C10" s="508"/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  <c r="AC10" s="508"/>
      <c r="AD10" s="508"/>
      <c r="AE10" s="508"/>
      <c r="AF10" s="263" t="s">
        <v>572</v>
      </c>
      <c r="AG10" s="264"/>
      <c r="AH10" s="264"/>
      <c r="AI10" s="264"/>
      <c r="AJ10" s="264"/>
      <c r="AK10" s="264"/>
      <c r="AL10" s="438"/>
      <c r="AM10" s="438"/>
      <c r="AN10" s="438"/>
      <c r="AO10" s="438"/>
      <c r="AP10" s="438"/>
      <c r="AQ10" s="438"/>
      <c r="AR10" s="438"/>
      <c r="AS10" s="438"/>
      <c r="AT10" s="438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38"/>
      <c r="BZ10" s="438"/>
      <c r="CA10" s="438"/>
      <c r="CB10" s="438"/>
      <c r="CC10" s="438"/>
      <c r="CD10" s="438"/>
      <c r="CE10" s="438"/>
      <c r="CF10" s="438"/>
      <c r="CG10" s="438"/>
      <c r="CH10" s="438"/>
      <c r="CI10" s="438"/>
      <c r="CJ10" s="438"/>
      <c r="CK10" s="438"/>
      <c r="CL10" s="438"/>
      <c r="CM10" s="438"/>
      <c r="CN10" s="438"/>
      <c r="CO10" s="438"/>
      <c r="CP10" s="438"/>
      <c r="CQ10" s="438"/>
      <c r="CR10" s="438"/>
      <c r="CS10" s="438"/>
      <c r="CT10" s="438"/>
      <c r="CU10" s="438"/>
      <c r="CV10" s="438"/>
      <c r="CW10" s="438"/>
      <c r="CX10" s="438"/>
      <c r="CY10" s="438"/>
      <c r="CZ10" s="438"/>
      <c r="DA10" s="438"/>
      <c r="DB10" s="438"/>
      <c r="DC10" s="438"/>
      <c r="DD10" s="438"/>
      <c r="DE10" s="438"/>
      <c r="DF10" s="438"/>
      <c r="DG10" s="438"/>
      <c r="DH10" s="438"/>
      <c r="DI10" s="438"/>
      <c r="DJ10" s="438"/>
      <c r="DK10" s="438"/>
      <c r="DL10" s="438"/>
      <c r="DM10" s="438"/>
      <c r="DN10" s="438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9"/>
    </row>
    <row r="11" spans="1:142" s="25" customFormat="1" ht="12.75" x14ac:dyDescent="0.2">
      <c r="A11" s="507" t="s">
        <v>566</v>
      </c>
      <c r="B11" s="507"/>
      <c r="C11" s="507"/>
      <c r="D11" s="507"/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263"/>
      <c r="AG11" s="264"/>
      <c r="AH11" s="264"/>
      <c r="AI11" s="264"/>
      <c r="AJ11" s="264"/>
      <c r="AK11" s="264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9"/>
    </row>
    <row r="12" spans="1:142" s="25" customFormat="1" ht="12.75" x14ac:dyDescent="0.2">
      <c r="A12" s="507" t="s">
        <v>567</v>
      </c>
      <c r="B12" s="507"/>
      <c r="C12" s="507"/>
      <c r="D12" s="507"/>
      <c r="E12" s="507"/>
      <c r="F12" s="507"/>
      <c r="G12" s="507"/>
      <c r="H12" s="507"/>
      <c r="I12" s="507"/>
      <c r="J12" s="507"/>
      <c r="K12" s="507"/>
      <c r="L12" s="507"/>
      <c r="M12" s="507"/>
      <c r="N12" s="507"/>
      <c r="O12" s="507"/>
      <c r="P12" s="507"/>
      <c r="Q12" s="507"/>
      <c r="R12" s="507"/>
      <c r="S12" s="507"/>
      <c r="T12" s="507"/>
      <c r="U12" s="507"/>
      <c r="V12" s="507"/>
      <c r="W12" s="507"/>
      <c r="X12" s="507"/>
      <c r="Y12" s="507"/>
      <c r="Z12" s="507"/>
      <c r="AA12" s="507"/>
      <c r="AB12" s="507"/>
      <c r="AC12" s="507"/>
      <c r="AD12" s="507"/>
      <c r="AE12" s="507"/>
      <c r="AF12" s="263"/>
      <c r="AG12" s="264"/>
      <c r="AH12" s="264"/>
      <c r="AI12" s="264"/>
      <c r="AJ12" s="264"/>
      <c r="AK12" s="264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9"/>
    </row>
    <row r="13" spans="1:142" s="25" customFormat="1" ht="12.75" x14ac:dyDescent="0.2">
      <c r="A13" s="506" t="s">
        <v>347</v>
      </c>
      <c r="B13" s="506"/>
      <c r="C13" s="506"/>
      <c r="D13" s="506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6"/>
      <c r="R13" s="506"/>
      <c r="S13" s="506"/>
      <c r="T13" s="506"/>
      <c r="U13" s="506"/>
      <c r="V13" s="506"/>
      <c r="W13" s="506"/>
      <c r="X13" s="506"/>
      <c r="Y13" s="506"/>
      <c r="Z13" s="506"/>
      <c r="AA13" s="506"/>
      <c r="AB13" s="506"/>
      <c r="AC13" s="506"/>
      <c r="AD13" s="506"/>
      <c r="AE13" s="506"/>
      <c r="AF13" s="263"/>
      <c r="AG13" s="264"/>
      <c r="AH13" s="264"/>
      <c r="AI13" s="264"/>
      <c r="AJ13" s="264"/>
      <c r="AK13" s="264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2" s="25" customFormat="1" ht="12.75" x14ac:dyDescent="0.2">
      <c r="A14" s="268"/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3"/>
      <c r="AG14" s="264"/>
      <c r="AH14" s="264"/>
      <c r="AI14" s="264"/>
      <c r="AJ14" s="264"/>
      <c r="AK14" s="264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5" customFormat="1" ht="12.75" x14ac:dyDescent="0.2">
      <c r="A15" s="274" t="s">
        <v>568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63" t="s">
        <v>573</v>
      </c>
      <c r="AG15" s="264"/>
      <c r="AH15" s="264"/>
      <c r="AI15" s="264"/>
      <c r="AJ15" s="264"/>
      <c r="AK15" s="264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5" customFormat="1" ht="12.75" x14ac:dyDescent="0.2">
      <c r="A16" s="268" t="s">
        <v>569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3" t="s">
        <v>41</v>
      </c>
      <c r="AG16" s="264"/>
      <c r="AH16" s="264"/>
      <c r="AI16" s="264"/>
      <c r="AJ16" s="264"/>
      <c r="AK16" s="264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73" t="s">
        <v>133</v>
      </c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63" t="s">
        <v>277</v>
      </c>
      <c r="AG17" s="264"/>
      <c r="AH17" s="264"/>
      <c r="AI17" s="264"/>
      <c r="AJ17" s="264"/>
      <c r="AK17" s="264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2.75" x14ac:dyDescent="0.2">
      <c r="A18" s="259" t="s">
        <v>565</v>
      </c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63"/>
      <c r="AG18" s="264"/>
      <c r="AH18" s="264"/>
      <c r="AI18" s="264"/>
      <c r="AJ18" s="264"/>
      <c r="AK18" s="264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508" t="s">
        <v>143</v>
      </c>
      <c r="B19" s="508"/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8"/>
      <c r="AF19" s="263" t="s">
        <v>574</v>
      </c>
      <c r="AG19" s="264"/>
      <c r="AH19" s="264"/>
      <c r="AI19" s="264"/>
      <c r="AJ19" s="264"/>
      <c r="AK19" s="264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507" t="s">
        <v>566</v>
      </c>
      <c r="B20" s="507"/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507"/>
      <c r="O20" s="507"/>
      <c r="P20" s="507"/>
      <c r="Q20" s="507"/>
      <c r="R20" s="507"/>
      <c r="S20" s="507"/>
      <c r="T20" s="507"/>
      <c r="U20" s="507"/>
      <c r="V20" s="507"/>
      <c r="W20" s="507"/>
      <c r="X20" s="507"/>
      <c r="Y20" s="507"/>
      <c r="Z20" s="507"/>
      <c r="AA20" s="507"/>
      <c r="AB20" s="507"/>
      <c r="AC20" s="507"/>
      <c r="AD20" s="507"/>
      <c r="AE20" s="507"/>
      <c r="AF20" s="263"/>
      <c r="AG20" s="264"/>
      <c r="AH20" s="264"/>
      <c r="AI20" s="264"/>
      <c r="AJ20" s="264"/>
      <c r="AK20" s="264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507" t="s">
        <v>567</v>
      </c>
      <c r="B21" s="507"/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7"/>
      <c r="N21" s="507"/>
      <c r="O21" s="507"/>
      <c r="P21" s="507"/>
      <c r="Q21" s="507"/>
      <c r="R21" s="507"/>
      <c r="S21" s="507"/>
      <c r="T21" s="507"/>
      <c r="U21" s="507"/>
      <c r="V21" s="507"/>
      <c r="W21" s="507"/>
      <c r="X21" s="507"/>
      <c r="Y21" s="507"/>
      <c r="Z21" s="507"/>
      <c r="AA21" s="507"/>
      <c r="AB21" s="507"/>
      <c r="AC21" s="507"/>
      <c r="AD21" s="507"/>
      <c r="AE21" s="507"/>
      <c r="AF21" s="263"/>
      <c r="AG21" s="264"/>
      <c r="AH21" s="264"/>
      <c r="AI21" s="264"/>
      <c r="AJ21" s="264"/>
      <c r="AK21" s="264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506" t="s">
        <v>347</v>
      </c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  <c r="AE22" s="506"/>
      <c r="AF22" s="263"/>
      <c r="AG22" s="264"/>
      <c r="AH22" s="264"/>
      <c r="AI22" s="264"/>
      <c r="AJ22" s="264"/>
      <c r="AK22" s="264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2.75" x14ac:dyDescent="0.2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3"/>
      <c r="AG23" s="264"/>
      <c r="AH23" s="264"/>
      <c r="AI23" s="264"/>
      <c r="AJ23" s="264"/>
      <c r="AK23" s="264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74" t="s">
        <v>568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63" t="s">
        <v>575</v>
      </c>
      <c r="AG24" s="264"/>
      <c r="AH24" s="264"/>
      <c r="AI24" s="264"/>
      <c r="AJ24" s="264"/>
      <c r="AK24" s="264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2.75" x14ac:dyDescent="0.2">
      <c r="A25" s="268" t="s">
        <v>621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3" t="s">
        <v>168</v>
      </c>
      <c r="AG25" s="264"/>
      <c r="AH25" s="264"/>
      <c r="AI25" s="264"/>
      <c r="AJ25" s="264"/>
      <c r="AK25" s="264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2.75" x14ac:dyDescent="0.2">
      <c r="A26" s="273" t="s">
        <v>133</v>
      </c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263" t="s">
        <v>167</v>
      </c>
      <c r="AG26" s="264"/>
      <c r="AH26" s="264"/>
      <c r="AI26" s="264"/>
      <c r="AJ26" s="264"/>
      <c r="AK26" s="264"/>
      <c r="AL26" s="438"/>
      <c r="AM26" s="438"/>
      <c r="AN26" s="438"/>
      <c r="AO26" s="438"/>
      <c r="AP26" s="449"/>
      <c r="AQ26" s="449"/>
      <c r="AR26" s="449"/>
      <c r="AS26" s="449"/>
      <c r="AT26" s="449"/>
      <c r="AU26" s="449"/>
      <c r="AV26" s="438"/>
      <c r="AW26" s="438"/>
      <c r="AX26" s="438"/>
      <c r="AY26" s="438"/>
      <c r="AZ26" s="438"/>
      <c r="BA26" s="438"/>
      <c r="BB26" s="438"/>
      <c r="BC26" s="438"/>
      <c r="BD26" s="455"/>
      <c r="BE26" s="456"/>
      <c r="BF26" s="456"/>
      <c r="BG26" s="456"/>
      <c r="BH26" s="456"/>
      <c r="BI26" s="456"/>
      <c r="BJ26" s="456"/>
      <c r="BK26" s="456"/>
      <c r="BL26" s="456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2"/>
      <c r="BX26" s="662"/>
      <c r="BY26" s="662"/>
      <c r="BZ26" s="662"/>
      <c r="CA26" s="662"/>
      <c r="CB26" s="702"/>
      <c r="CC26" s="702"/>
      <c r="CD26" s="678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438"/>
      <c r="DO26" s="438"/>
      <c r="DP26" s="438"/>
      <c r="DQ26" s="438"/>
      <c r="DR26" s="611"/>
      <c r="DS26" s="612"/>
      <c r="DT26" s="612"/>
      <c r="DU26" s="612"/>
      <c r="DV26" s="585"/>
      <c r="DW26" s="585"/>
      <c r="DX26" s="585"/>
      <c r="DY26" s="585"/>
      <c r="DZ26" s="585"/>
      <c r="EA26" s="585"/>
      <c r="EB26" s="661"/>
      <c r="EC26" s="661"/>
      <c r="ED26" s="662"/>
      <c r="EE26" s="662"/>
      <c r="EF26" s="662"/>
      <c r="EG26" s="662"/>
      <c r="EH26" s="662"/>
      <c r="EI26" s="662"/>
      <c r="EJ26" s="662"/>
      <c r="EK26" s="663"/>
    </row>
    <row r="27" spans="1:141" s="25" customFormat="1" ht="12.75" x14ac:dyDescent="0.2">
      <c r="A27" s="259" t="s">
        <v>565</v>
      </c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701"/>
      <c r="AF27" s="263"/>
      <c r="AG27" s="264"/>
      <c r="AH27" s="264"/>
      <c r="AI27" s="264"/>
      <c r="AJ27" s="264"/>
      <c r="AK27" s="264"/>
      <c r="AL27" s="438"/>
      <c r="AM27" s="438"/>
      <c r="AN27" s="438"/>
      <c r="AO27" s="438"/>
      <c r="AP27" s="449"/>
      <c r="AQ27" s="449"/>
      <c r="AR27" s="449"/>
      <c r="AS27" s="449"/>
      <c r="AT27" s="449"/>
      <c r="AU27" s="449"/>
      <c r="AV27" s="438"/>
      <c r="AW27" s="438"/>
      <c r="AX27" s="438"/>
      <c r="AY27" s="438"/>
      <c r="AZ27" s="438"/>
      <c r="BA27" s="438"/>
      <c r="BB27" s="438"/>
      <c r="BC27" s="438"/>
      <c r="BD27" s="495"/>
      <c r="BE27" s="258"/>
      <c r="BF27" s="258"/>
      <c r="BG27" s="258"/>
      <c r="BH27" s="258"/>
      <c r="BI27" s="258"/>
      <c r="BJ27" s="258"/>
      <c r="BK27" s="258"/>
      <c r="BL27" s="258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58"/>
      <c r="BX27" s="658"/>
      <c r="BY27" s="658"/>
      <c r="BZ27" s="658"/>
      <c r="CA27" s="658"/>
      <c r="CB27" s="703"/>
      <c r="CC27" s="703"/>
      <c r="CD27" s="679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438"/>
      <c r="DO27" s="438"/>
      <c r="DP27" s="438"/>
      <c r="DQ27" s="438"/>
      <c r="DR27" s="614"/>
      <c r="DS27" s="615"/>
      <c r="DT27" s="615"/>
      <c r="DU27" s="615"/>
      <c r="DV27" s="588"/>
      <c r="DW27" s="588"/>
      <c r="DX27" s="588"/>
      <c r="DY27" s="588"/>
      <c r="DZ27" s="588"/>
      <c r="EA27" s="588"/>
      <c r="EB27" s="664"/>
      <c r="EC27" s="664"/>
      <c r="ED27" s="658"/>
      <c r="EE27" s="658"/>
      <c r="EF27" s="658"/>
      <c r="EG27" s="658"/>
      <c r="EH27" s="658"/>
      <c r="EI27" s="658"/>
      <c r="EJ27" s="658"/>
      <c r="EK27" s="665"/>
    </row>
    <row r="28" spans="1:141" s="25" customFormat="1" ht="19.5" customHeight="1" x14ac:dyDescent="0.2">
      <c r="A28" s="508"/>
      <c r="B28" s="508"/>
      <c r="C28" s="508"/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263" t="s">
        <v>576</v>
      </c>
      <c r="AG28" s="264"/>
      <c r="AH28" s="264"/>
      <c r="AI28" s="264"/>
      <c r="AJ28" s="264"/>
      <c r="AK28" s="264"/>
      <c r="AL28" s="449"/>
      <c r="AM28" s="449"/>
      <c r="AN28" s="449"/>
      <c r="AO28" s="449"/>
      <c r="AP28" s="449"/>
      <c r="AQ28" s="449"/>
      <c r="AR28" s="449"/>
      <c r="AS28" s="449"/>
      <c r="AT28" s="449"/>
      <c r="AU28" s="651"/>
      <c r="AV28" s="651"/>
      <c r="AW28" s="651"/>
      <c r="AX28" s="651"/>
      <c r="AY28" s="651"/>
      <c r="AZ28" s="651"/>
      <c r="BA28" s="651"/>
      <c r="BB28" s="651"/>
      <c r="BC28" s="651"/>
      <c r="BD28" s="455"/>
      <c r="BE28" s="456"/>
      <c r="BF28" s="456"/>
      <c r="BG28" s="456"/>
      <c r="BH28" s="456"/>
      <c r="BI28" s="456"/>
      <c r="BJ28" s="456"/>
      <c r="BK28" s="456"/>
      <c r="BL28" s="456"/>
      <c r="BM28" s="661"/>
      <c r="BN28" s="661"/>
      <c r="BO28" s="661"/>
      <c r="BP28" s="661"/>
      <c r="BQ28" s="662"/>
      <c r="BR28" s="662"/>
      <c r="BS28" s="662"/>
      <c r="BT28" s="662"/>
      <c r="BU28" s="666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2.75" x14ac:dyDescent="0.2">
      <c r="A29" s="507" t="s">
        <v>566</v>
      </c>
      <c r="B29" s="507"/>
      <c r="C29" s="507"/>
      <c r="D29" s="507"/>
      <c r="E29" s="507"/>
      <c r="F29" s="507"/>
      <c r="G29" s="507"/>
      <c r="H29" s="507"/>
      <c r="I29" s="507"/>
      <c r="J29" s="507"/>
      <c r="K29" s="507"/>
      <c r="L29" s="507"/>
      <c r="M29" s="507"/>
      <c r="N29" s="507"/>
      <c r="O29" s="507"/>
      <c r="P29" s="507"/>
      <c r="Q29" s="507"/>
      <c r="R29" s="507"/>
      <c r="S29" s="507"/>
      <c r="T29" s="507"/>
      <c r="U29" s="507"/>
      <c r="V29" s="507"/>
      <c r="W29" s="507"/>
      <c r="X29" s="507"/>
      <c r="Y29" s="507"/>
      <c r="Z29" s="507"/>
      <c r="AA29" s="507"/>
      <c r="AB29" s="507"/>
      <c r="AC29" s="507"/>
      <c r="AD29" s="507"/>
      <c r="AE29" s="507"/>
      <c r="AF29" s="263"/>
      <c r="AG29" s="264"/>
      <c r="AH29" s="264"/>
      <c r="AI29" s="264"/>
      <c r="AJ29" s="264"/>
      <c r="AK29" s="264"/>
      <c r="AL29" s="449"/>
      <c r="AM29" s="449"/>
      <c r="AN29" s="449"/>
      <c r="AO29" s="449"/>
      <c r="AP29" s="449"/>
      <c r="AQ29" s="449"/>
      <c r="AR29" s="449"/>
      <c r="AS29" s="449"/>
      <c r="AT29" s="449"/>
      <c r="AU29" s="651"/>
      <c r="AV29" s="651"/>
      <c r="AW29" s="651"/>
      <c r="AX29" s="651"/>
      <c r="AY29" s="651"/>
      <c r="AZ29" s="651"/>
      <c r="BA29" s="651"/>
      <c r="BB29" s="651"/>
      <c r="BC29" s="651"/>
      <c r="BD29" s="693"/>
      <c r="BE29" s="694"/>
      <c r="BF29" s="694"/>
      <c r="BG29" s="694"/>
      <c r="BH29" s="694"/>
      <c r="BI29" s="694"/>
      <c r="BJ29" s="694"/>
      <c r="BK29" s="694"/>
      <c r="BL29" s="694"/>
      <c r="BM29" s="668"/>
      <c r="BN29" s="668"/>
      <c r="BO29" s="668"/>
      <c r="BP29" s="668"/>
      <c r="BQ29" s="668"/>
      <c r="BR29" s="668"/>
      <c r="BS29" s="668"/>
      <c r="BT29" s="668"/>
      <c r="BU29" s="669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507" t="s">
        <v>567</v>
      </c>
      <c r="B30" s="507"/>
      <c r="C30" s="507"/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263"/>
      <c r="AG30" s="264"/>
      <c r="AH30" s="264"/>
      <c r="AI30" s="264"/>
      <c r="AJ30" s="264"/>
      <c r="AK30" s="264"/>
      <c r="AL30" s="449"/>
      <c r="AM30" s="449"/>
      <c r="AN30" s="449"/>
      <c r="AO30" s="449"/>
      <c r="AP30" s="449"/>
      <c r="AQ30" s="449"/>
      <c r="AR30" s="449"/>
      <c r="AS30" s="449"/>
      <c r="AT30" s="449"/>
      <c r="AU30" s="651"/>
      <c r="AV30" s="651"/>
      <c r="AW30" s="651"/>
      <c r="AX30" s="651"/>
      <c r="AY30" s="651"/>
      <c r="AZ30" s="651"/>
      <c r="BA30" s="651"/>
      <c r="BB30" s="651"/>
      <c r="BC30" s="651"/>
      <c r="BD30" s="693"/>
      <c r="BE30" s="694"/>
      <c r="BF30" s="694"/>
      <c r="BG30" s="694"/>
      <c r="BH30" s="694"/>
      <c r="BI30" s="694"/>
      <c r="BJ30" s="694"/>
      <c r="BK30" s="694"/>
      <c r="BL30" s="694"/>
      <c r="BM30" s="668"/>
      <c r="BN30" s="668"/>
      <c r="BO30" s="668"/>
      <c r="BP30" s="668"/>
      <c r="BQ30" s="668"/>
      <c r="BR30" s="668"/>
      <c r="BS30" s="668"/>
      <c r="BT30" s="668"/>
      <c r="BU30" s="669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506" t="s">
        <v>347</v>
      </c>
      <c r="B31" s="506"/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263"/>
      <c r="AG31" s="264"/>
      <c r="AH31" s="264"/>
      <c r="AI31" s="264"/>
      <c r="AJ31" s="264"/>
      <c r="AK31" s="264"/>
      <c r="AL31" s="449"/>
      <c r="AM31" s="449"/>
      <c r="AN31" s="449"/>
      <c r="AO31" s="449"/>
      <c r="AP31" s="449"/>
      <c r="AQ31" s="449"/>
      <c r="AR31" s="449"/>
      <c r="AS31" s="449"/>
      <c r="AT31" s="449"/>
      <c r="AU31" s="651"/>
      <c r="AV31" s="651"/>
      <c r="AW31" s="651"/>
      <c r="AX31" s="651"/>
      <c r="AY31" s="651"/>
      <c r="AZ31" s="651"/>
      <c r="BA31" s="651"/>
      <c r="BB31" s="651"/>
      <c r="BC31" s="651"/>
      <c r="BD31" s="614"/>
      <c r="BE31" s="615"/>
      <c r="BF31" s="615"/>
      <c r="BG31" s="615"/>
      <c r="BH31" s="615"/>
      <c r="BI31" s="615"/>
      <c r="BJ31" s="615"/>
      <c r="BK31" s="615"/>
      <c r="BL31" s="615"/>
      <c r="BM31" s="658"/>
      <c r="BN31" s="658"/>
      <c r="BO31" s="658"/>
      <c r="BP31" s="658"/>
      <c r="BQ31" s="658"/>
      <c r="BR31" s="658"/>
      <c r="BS31" s="658"/>
      <c r="BT31" s="658"/>
      <c r="BU31" s="659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68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3"/>
      <c r="AG32" s="264"/>
      <c r="AH32" s="264"/>
      <c r="AI32" s="264"/>
      <c r="AJ32" s="264"/>
      <c r="AK32" s="264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74" t="s">
        <v>568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63" t="s">
        <v>166</v>
      </c>
      <c r="AG33" s="264"/>
      <c r="AH33" s="264"/>
      <c r="AI33" s="264"/>
      <c r="AJ33" s="264"/>
      <c r="AK33" s="264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8" t="s">
        <v>631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3" t="s">
        <v>160</v>
      </c>
      <c r="AG34" s="264"/>
      <c r="AH34" s="264"/>
      <c r="AI34" s="264"/>
      <c r="AJ34" s="264"/>
      <c r="AK34" s="264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73" t="s">
        <v>133</v>
      </c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73"/>
      <c r="Y35" s="273"/>
      <c r="Z35" s="273"/>
      <c r="AA35" s="273"/>
      <c r="AB35" s="273"/>
      <c r="AC35" s="273"/>
      <c r="AD35" s="273"/>
      <c r="AE35" s="273"/>
      <c r="AF35" s="263" t="s">
        <v>159</v>
      </c>
      <c r="AG35" s="264"/>
      <c r="AH35" s="264"/>
      <c r="AI35" s="264"/>
      <c r="AJ35" s="264"/>
      <c r="AK35" s="264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59" t="s">
        <v>565</v>
      </c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63"/>
      <c r="AG36" s="264"/>
      <c r="AH36" s="264"/>
      <c r="AI36" s="264"/>
      <c r="AJ36" s="264"/>
      <c r="AK36" s="264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508" t="s">
        <v>143</v>
      </c>
      <c r="B37" s="508"/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8"/>
      <c r="AF37" s="263" t="s">
        <v>577</v>
      </c>
      <c r="AG37" s="264"/>
      <c r="AH37" s="264"/>
      <c r="AI37" s="264"/>
      <c r="AJ37" s="264"/>
      <c r="AK37" s="264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507" t="s">
        <v>566</v>
      </c>
      <c r="B38" s="507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263"/>
      <c r="AG38" s="264"/>
      <c r="AH38" s="264"/>
      <c r="AI38" s="264"/>
      <c r="AJ38" s="264"/>
      <c r="AK38" s="264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507" t="s">
        <v>567</v>
      </c>
      <c r="B39" s="507"/>
      <c r="C39" s="507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N39" s="507"/>
      <c r="O39" s="507"/>
      <c r="P39" s="507"/>
      <c r="Q39" s="507"/>
      <c r="R39" s="507"/>
      <c r="S39" s="507"/>
      <c r="T39" s="507"/>
      <c r="U39" s="507"/>
      <c r="V39" s="507"/>
      <c r="W39" s="507"/>
      <c r="X39" s="507"/>
      <c r="Y39" s="507"/>
      <c r="Z39" s="507"/>
      <c r="AA39" s="507"/>
      <c r="AB39" s="507"/>
      <c r="AC39" s="507"/>
      <c r="AD39" s="507"/>
      <c r="AE39" s="507"/>
      <c r="AF39" s="263"/>
      <c r="AG39" s="264"/>
      <c r="AH39" s="264"/>
      <c r="AI39" s="264"/>
      <c r="AJ39" s="264"/>
      <c r="AK39" s="264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506" t="s">
        <v>347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263"/>
      <c r="AG40" s="264"/>
      <c r="AH40" s="264"/>
      <c r="AI40" s="264"/>
      <c r="AJ40" s="264"/>
      <c r="AK40" s="264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3"/>
      <c r="AG41" s="264"/>
      <c r="AH41" s="264"/>
      <c r="AI41" s="264"/>
      <c r="AJ41" s="264"/>
      <c r="AK41" s="264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2.75" x14ac:dyDescent="0.2">
      <c r="A42" s="274" t="s">
        <v>568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63" t="s">
        <v>578</v>
      </c>
      <c r="AG42" s="264"/>
      <c r="AH42" s="264"/>
      <c r="AI42" s="264"/>
      <c r="AJ42" s="264"/>
      <c r="AK42" s="264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3.5" thickBot="1" x14ac:dyDescent="0.25">
      <c r="A43" s="260" t="s">
        <v>38</v>
      </c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442" t="s">
        <v>42</v>
      </c>
      <c r="AG43" s="443"/>
      <c r="AH43" s="443"/>
      <c r="AI43" s="443"/>
      <c r="AJ43" s="443"/>
      <c r="AK43" s="443"/>
      <c r="AL43" s="450"/>
      <c r="AM43" s="450"/>
      <c r="AN43" s="450"/>
      <c r="AO43" s="450"/>
      <c r="AP43" s="450"/>
      <c r="AQ43" s="450"/>
      <c r="AR43" s="450"/>
      <c r="AS43" s="450"/>
      <c r="AT43" s="450"/>
      <c r="AU43" s="450"/>
      <c r="AV43" s="450"/>
      <c r="AW43" s="450"/>
      <c r="AX43" s="450"/>
      <c r="AY43" s="450"/>
      <c r="AZ43" s="450"/>
      <c r="BA43" s="450"/>
      <c r="BB43" s="450"/>
      <c r="BC43" s="450"/>
      <c r="BD43" s="450"/>
      <c r="BE43" s="450"/>
      <c r="BF43" s="450"/>
      <c r="BG43" s="450"/>
      <c r="BH43" s="450"/>
      <c r="BI43" s="450"/>
      <c r="BJ43" s="450"/>
      <c r="BK43" s="450"/>
      <c r="BL43" s="450"/>
      <c r="BM43" s="450"/>
      <c r="BN43" s="450"/>
      <c r="BO43" s="450"/>
      <c r="BP43" s="450"/>
      <c r="BQ43" s="450"/>
      <c r="BR43" s="450"/>
      <c r="BS43" s="450"/>
      <c r="BT43" s="450"/>
      <c r="BU43" s="450"/>
      <c r="BV43" s="450"/>
      <c r="BW43" s="450"/>
      <c r="BX43" s="450"/>
      <c r="BY43" s="450"/>
      <c r="BZ43" s="450"/>
      <c r="CA43" s="450"/>
      <c r="CB43" s="450"/>
      <c r="CC43" s="450"/>
      <c r="CD43" s="450"/>
      <c r="CE43" s="450"/>
      <c r="CF43" s="450"/>
      <c r="CG43" s="450"/>
      <c r="CH43" s="450"/>
      <c r="CI43" s="450"/>
      <c r="CJ43" s="450"/>
      <c r="CK43" s="450"/>
      <c r="CL43" s="450"/>
      <c r="CM43" s="450"/>
      <c r="CN43" s="450"/>
      <c r="CO43" s="450"/>
      <c r="CP43" s="450"/>
      <c r="CQ43" s="450"/>
      <c r="CR43" s="450"/>
      <c r="CS43" s="450"/>
      <c r="CT43" s="450"/>
      <c r="CU43" s="450"/>
      <c r="CV43" s="450"/>
      <c r="CW43" s="450"/>
      <c r="CX43" s="450"/>
      <c r="CY43" s="450"/>
      <c r="CZ43" s="450"/>
      <c r="DA43" s="450"/>
      <c r="DB43" s="450"/>
      <c r="DC43" s="450"/>
      <c r="DD43" s="450"/>
      <c r="DE43" s="450"/>
      <c r="DF43" s="450"/>
      <c r="DG43" s="450"/>
      <c r="DH43" s="450"/>
      <c r="DI43" s="450"/>
      <c r="DJ43" s="450"/>
      <c r="DK43" s="450"/>
      <c r="DL43" s="450"/>
      <c r="DM43" s="450"/>
      <c r="DN43" s="450"/>
      <c r="DO43" s="450"/>
      <c r="DP43" s="450"/>
      <c r="DQ43" s="450"/>
      <c r="DR43" s="450"/>
      <c r="DS43" s="450"/>
      <c r="DT43" s="450"/>
      <c r="DU43" s="450"/>
      <c r="DV43" s="450"/>
      <c r="DW43" s="450"/>
      <c r="DX43" s="450"/>
      <c r="DY43" s="450"/>
      <c r="DZ43" s="450"/>
      <c r="EA43" s="450"/>
      <c r="EB43" s="450"/>
      <c r="EC43" s="450"/>
      <c r="ED43" s="450"/>
      <c r="EE43" s="450"/>
      <c r="EF43" s="450"/>
      <c r="EG43" s="450"/>
      <c r="EH43" s="450"/>
      <c r="EI43" s="450"/>
      <c r="EJ43" s="450"/>
      <c r="EK43" s="451"/>
    </row>
  </sheetData>
  <customSheetViews>
    <customSheetView guid="{5B44D67A-4A8A-4B75-BA10-E8F24D4649E0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FA38" sqref="FA38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31">
    <mergeCell ref="A27:AE27"/>
    <mergeCell ref="BD26:CD27"/>
    <mergeCell ref="DR26:EK27"/>
    <mergeCell ref="EB43:EK43"/>
    <mergeCell ref="AL2:EK2"/>
    <mergeCell ref="BV43:CD43"/>
    <mergeCell ref="CE43:CM43"/>
    <mergeCell ref="CN43:CW43"/>
    <mergeCell ref="CX43:DG43"/>
    <mergeCell ref="DH43:DQ43"/>
    <mergeCell ref="DR43:EA43"/>
    <mergeCell ref="A43:AE43"/>
    <mergeCell ref="AF43:AK43"/>
    <mergeCell ref="AL43:AT43"/>
    <mergeCell ref="AU43:BC43"/>
    <mergeCell ref="BD43:BL43"/>
    <mergeCell ref="BM43:BU43"/>
    <mergeCell ref="CN42:CW42"/>
    <mergeCell ref="CX42:DG42"/>
    <mergeCell ref="DH42:DQ42"/>
    <mergeCell ref="DR42:EA42"/>
    <mergeCell ref="EB42:EK42"/>
    <mergeCell ref="EB41:EK41"/>
    <mergeCell ref="A42:AE42"/>
    <mergeCell ref="AF42:AK42"/>
    <mergeCell ref="AL42:AT42"/>
    <mergeCell ref="AU42:BC42"/>
    <mergeCell ref="BD42:BL42"/>
    <mergeCell ref="BM42:BU42"/>
    <mergeCell ref="BV42:CD42"/>
    <mergeCell ref="CE42:CM42"/>
    <mergeCell ref="BV41:CD41"/>
    <mergeCell ref="CE41:CM41"/>
    <mergeCell ref="EB37:EK40"/>
    <mergeCell ref="A38:AE38"/>
    <mergeCell ref="A39:AE39"/>
    <mergeCell ref="A40:AE40"/>
    <mergeCell ref="BM37:BU40"/>
    <mergeCell ref="BV37:CD40"/>
    <mergeCell ref="CE37:CM40"/>
    <mergeCell ref="CN37:CW40"/>
    <mergeCell ref="CX37:DG40"/>
    <mergeCell ref="DH37:DQ40"/>
    <mergeCell ref="A37:AE37"/>
    <mergeCell ref="AF37:AK40"/>
    <mergeCell ref="AL37:AT40"/>
    <mergeCell ref="AU37:BC40"/>
    <mergeCell ref="BD37:BL40"/>
    <mergeCell ref="CX35:DG36"/>
    <mergeCell ref="DH35:DQ36"/>
    <mergeCell ref="DR41:EA41"/>
    <mergeCell ref="A41:AE41"/>
    <mergeCell ref="AF41:AK41"/>
    <mergeCell ref="AL41:AT41"/>
    <mergeCell ref="AU41:BC41"/>
    <mergeCell ref="BD41:BL41"/>
    <mergeCell ref="BM41:BU41"/>
    <mergeCell ref="DR37:EA40"/>
    <mergeCell ref="DR35:EA36"/>
    <mergeCell ref="CN41:CW41"/>
    <mergeCell ref="CX41:DG41"/>
    <mergeCell ref="DH41:DQ41"/>
    <mergeCell ref="EB35:EK36"/>
    <mergeCell ref="EB34:EK34"/>
    <mergeCell ref="A35:AE35"/>
    <mergeCell ref="AF35:AK36"/>
    <mergeCell ref="AL35:AT36"/>
    <mergeCell ref="AU35:BC36"/>
    <mergeCell ref="BD35:BL36"/>
    <mergeCell ref="BM35:BU36"/>
    <mergeCell ref="BV35:CD36"/>
    <mergeCell ref="CE35:CM36"/>
    <mergeCell ref="BV34:CD34"/>
    <mergeCell ref="CE34:CM34"/>
    <mergeCell ref="CN34:CW34"/>
    <mergeCell ref="CX34:DG34"/>
    <mergeCell ref="DH34:DQ34"/>
    <mergeCell ref="DR34:EA34"/>
    <mergeCell ref="A34:AE34"/>
    <mergeCell ref="AF34:AK34"/>
    <mergeCell ref="AL34:AT34"/>
    <mergeCell ref="AU34:BC34"/>
    <mergeCell ref="BD34:BL34"/>
    <mergeCell ref="BM34:BU34"/>
    <mergeCell ref="A36:AE36"/>
    <mergeCell ref="CN35:CW36"/>
    <mergeCell ref="CN33:CW33"/>
    <mergeCell ref="CX33:DG33"/>
    <mergeCell ref="DH33:DQ33"/>
    <mergeCell ref="DR33:EA33"/>
    <mergeCell ref="EB33:EK33"/>
    <mergeCell ref="EB32:EK32"/>
    <mergeCell ref="A33:AE33"/>
    <mergeCell ref="AF33:AK33"/>
    <mergeCell ref="AL33:AT33"/>
    <mergeCell ref="AU33:BC33"/>
    <mergeCell ref="BD33:BL33"/>
    <mergeCell ref="BM33:BU33"/>
    <mergeCell ref="BV33:CD33"/>
    <mergeCell ref="CE33:CM33"/>
    <mergeCell ref="BV32:CD32"/>
    <mergeCell ref="CE32:CM32"/>
    <mergeCell ref="CN32:CW32"/>
    <mergeCell ref="CX32:DG32"/>
    <mergeCell ref="DH32:DQ32"/>
    <mergeCell ref="DR32:EA32"/>
    <mergeCell ref="A32:AE32"/>
    <mergeCell ref="AF32:AK32"/>
    <mergeCell ref="AL32:AT32"/>
    <mergeCell ref="AU32:BC32"/>
    <mergeCell ref="A31:AE31"/>
    <mergeCell ref="BV28:CD31"/>
    <mergeCell ref="CE28:CM31"/>
    <mergeCell ref="CN28:CW31"/>
    <mergeCell ref="CX28:DG31"/>
    <mergeCell ref="DH28:DQ31"/>
    <mergeCell ref="A28:AE28"/>
    <mergeCell ref="AF28:AK31"/>
    <mergeCell ref="AL28:AT31"/>
    <mergeCell ref="AU28:BC31"/>
    <mergeCell ref="BD28:BU31"/>
    <mergeCell ref="BD32:BL32"/>
    <mergeCell ref="BM32:BU32"/>
    <mergeCell ref="EB25:EK25"/>
    <mergeCell ref="A26:AE26"/>
    <mergeCell ref="AF26:AK27"/>
    <mergeCell ref="AL26:AT27"/>
    <mergeCell ref="AU26:BC27"/>
    <mergeCell ref="CE26:CM27"/>
    <mergeCell ref="BV25:CD25"/>
    <mergeCell ref="CE25:CM25"/>
    <mergeCell ref="CN25:CW25"/>
    <mergeCell ref="CX25:DG25"/>
    <mergeCell ref="DH25:DQ25"/>
    <mergeCell ref="DR25:EA25"/>
    <mergeCell ref="A25:AE25"/>
    <mergeCell ref="AF25:AK25"/>
    <mergeCell ref="DR28:EA31"/>
    <mergeCell ref="EB28:EK31"/>
    <mergeCell ref="A29:AE29"/>
    <mergeCell ref="AL25:AT25"/>
    <mergeCell ref="AU25:BC25"/>
    <mergeCell ref="BD25:BL25"/>
    <mergeCell ref="BM25:BU25"/>
    <mergeCell ref="A30:AE30"/>
    <mergeCell ref="CN24:CW24"/>
    <mergeCell ref="CX24:DG24"/>
    <mergeCell ref="DH24:DQ24"/>
    <mergeCell ref="DR24:EA24"/>
    <mergeCell ref="CN26:CW27"/>
    <mergeCell ref="CX26:DG27"/>
    <mergeCell ref="DH26:DQ27"/>
    <mergeCell ref="EB24:EK24"/>
    <mergeCell ref="EB23:EK23"/>
    <mergeCell ref="CN23:CW23"/>
    <mergeCell ref="CX23:DG23"/>
    <mergeCell ref="DH23:DQ23"/>
    <mergeCell ref="DR23:EA23"/>
    <mergeCell ref="A24:AE24"/>
    <mergeCell ref="AF24:AK24"/>
    <mergeCell ref="AL24:AT24"/>
    <mergeCell ref="AU24:BC24"/>
    <mergeCell ref="BD24:BL24"/>
    <mergeCell ref="BM24:BU24"/>
    <mergeCell ref="BV24:CD24"/>
    <mergeCell ref="CE24:CM24"/>
    <mergeCell ref="BV23:CD23"/>
    <mergeCell ref="CE23:CM23"/>
    <mergeCell ref="A23:AE23"/>
    <mergeCell ref="AF23:AK23"/>
    <mergeCell ref="AL23:AT23"/>
    <mergeCell ref="AU23:BC23"/>
    <mergeCell ref="BD23:BL23"/>
    <mergeCell ref="BM23:BU23"/>
    <mergeCell ref="A21:AE21"/>
    <mergeCell ref="A22:AE22"/>
    <mergeCell ref="BM19:BU22"/>
    <mergeCell ref="BV19:CD22"/>
    <mergeCell ref="CE19:CM22"/>
    <mergeCell ref="CN19:CW22"/>
    <mergeCell ref="CX19:DG22"/>
    <mergeCell ref="DH19:DQ22"/>
    <mergeCell ref="A19:AE19"/>
    <mergeCell ref="AF19:AK22"/>
    <mergeCell ref="AL19:AT22"/>
    <mergeCell ref="AU19:BC22"/>
    <mergeCell ref="BD19:BL22"/>
    <mergeCell ref="CX14:DG14"/>
    <mergeCell ref="DH14:DQ14"/>
    <mergeCell ref="DR14:EA14"/>
    <mergeCell ref="DR19:EA22"/>
    <mergeCell ref="EB19:EK22"/>
    <mergeCell ref="A20:AE20"/>
    <mergeCell ref="AL16:AT16"/>
    <mergeCell ref="AU16:BC16"/>
    <mergeCell ref="BD16:BL16"/>
    <mergeCell ref="BM16:BU16"/>
    <mergeCell ref="A18:AE18"/>
    <mergeCell ref="CN15:CW15"/>
    <mergeCell ref="CX15:DG15"/>
    <mergeCell ref="DH15:DQ15"/>
    <mergeCell ref="DR15:EA15"/>
    <mergeCell ref="CN17:CW18"/>
    <mergeCell ref="CX17:DG18"/>
    <mergeCell ref="DH17:DQ18"/>
    <mergeCell ref="EB15:EK15"/>
    <mergeCell ref="DR17:EA18"/>
    <mergeCell ref="EB17:EK18"/>
    <mergeCell ref="CX16:DG16"/>
    <mergeCell ref="DH16:DQ16"/>
    <mergeCell ref="DR16:EA16"/>
    <mergeCell ref="EB16:EK16"/>
    <mergeCell ref="A17:AE17"/>
    <mergeCell ref="AF17:AK18"/>
    <mergeCell ref="A15:AE15"/>
    <mergeCell ref="AF15:AK15"/>
    <mergeCell ref="AL15:AT15"/>
    <mergeCell ref="AU15:BC15"/>
    <mergeCell ref="BD15:BL15"/>
    <mergeCell ref="BM15:BU15"/>
    <mergeCell ref="BV15:CD15"/>
    <mergeCell ref="CE15:CM15"/>
    <mergeCell ref="BV16:CD16"/>
    <mergeCell ref="CE16:CM16"/>
    <mergeCell ref="CN16:CW16"/>
    <mergeCell ref="A16:AE16"/>
    <mergeCell ref="AF16:AK16"/>
    <mergeCell ref="AL17:AT18"/>
    <mergeCell ref="AU17:BC18"/>
    <mergeCell ref="BD17:BL18"/>
    <mergeCell ref="BM17:BU18"/>
    <mergeCell ref="BV17:CD18"/>
    <mergeCell ref="CE17:CM18"/>
    <mergeCell ref="BV14:CD14"/>
    <mergeCell ref="CE14:CM14"/>
    <mergeCell ref="EB10:EK13"/>
    <mergeCell ref="A11:AE11"/>
    <mergeCell ref="A12:AE12"/>
    <mergeCell ref="A13:AE13"/>
    <mergeCell ref="A14:AE14"/>
    <mergeCell ref="AF14:AK14"/>
    <mergeCell ref="AL14:AT14"/>
    <mergeCell ref="AU14:BC14"/>
    <mergeCell ref="BD14:BL14"/>
    <mergeCell ref="BM14:BU14"/>
    <mergeCell ref="CE10:CM13"/>
    <mergeCell ref="CN10:CW13"/>
    <mergeCell ref="CX10:DG13"/>
    <mergeCell ref="DH10:DQ13"/>
    <mergeCell ref="DR10:EA13"/>
    <mergeCell ref="A10:AE10"/>
    <mergeCell ref="AF10:AK13"/>
    <mergeCell ref="AL10:AT13"/>
    <mergeCell ref="AU10:BC13"/>
    <mergeCell ref="BD10:BL13"/>
    <mergeCell ref="BM10:BU13"/>
    <mergeCell ref="BV10:CD13"/>
    <mergeCell ref="EB14:EK14"/>
    <mergeCell ref="CN14:CW14"/>
    <mergeCell ref="BV8:CD9"/>
    <mergeCell ref="CE8:CM9"/>
    <mergeCell ref="DR6:EA7"/>
    <mergeCell ref="EB6:EK7"/>
    <mergeCell ref="A7:AE7"/>
    <mergeCell ref="A8:AE8"/>
    <mergeCell ref="AF8:AK9"/>
    <mergeCell ref="AL8:AT9"/>
    <mergeCell ref="AU8:BC9"/>
    <mergeCell ref="BD8:BL9"/>
    <mergeCell ref="BM8:BU9"/>
    <mergeCell ref="BM6:BU7"/>
    <mergeCell ref="BV6:CD7"/>
    <mergeCell ref="CE6:CM7"/>
    <mergeCell ref="CN6:CW7"/>
    <mergeCell ref="CX6:DG7"/>
    <mergeCell ref="DH6:DQ7"/>
    <mergeCell ref="EB8:EK9"/>
    <mergeCell ref="A9:AE9"/>
    <mergeCell ref="CN8:CW9"/>
    <mergeCell ref="CX8:DG9"/>
    <mergeCell ref="DH8:DQ9"/>
    <mergeCell ref="DR8:EA9"/>
    <mergeCell ref="A6:AE6"/>
    <mergeCell ref="AF6:AK7"/>
    <mergeCell ref="AL6:AT7"/>
    <mergeCell ref="AU6:BC7"/>
    <mergeCell ref="BD6:BL7"/>
    <mergeCell ref="A5:AE5"/>
    <mergeCell ref="AF5:AK5"/>
    <mergeCell ref="AL5:AT5"/>
    <mergeCell ref="AU5:BC5"/>
    <mergeCell ref="BD5:BL5"/>
    <mergeCell ref="DH3:DQ3"/>
    <mergeCell ref="DR3:EA3"/>
    <mergeCell ref="EB3:EK3"/>
    <mergeCell ref="BM3:BU3"/>
    <mergeCell ref="BV3:CD3"/>
    <mergeCell ref="CE3:CM3"/>
    <mergeCell ref="CN3:CW3"/>
    <mergeCell ref="CX5:DG5"/>
    <mergeCell ref="DH5:DQ5"/>
    <mergeCell ref="DR5:EA5"/>
    <mergeCell ref="EB5:EK5"/>
    <mergeCell ref="BM5:BU5"/>
    <mergeCell ref="BV5:CD5"/>
    <mergeCell ref="CE5:CM5"/>
    <mergeCell ref="CN5:CW5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A3:AE3"/>
    <mergeCell ref="AF3:AK3"/>
    <mergeCell ref="AL3:AT3"/>
    <mergeCell ref="AU3:BC3"/>
    <mergeCell ref="BD3:BL3"/>
    <mergeCell ref="DR4:EA4"/>
    <mergeCell ref="EB4:EK4"/>
    <mergeCell ref="BM4:BU4"/>
    <mergeCell ref="BV4:CD4"/>
    <mergeCell ref="CE4:CM4"/>
    <mergeCell ref="CN4:CW4"/>
    <mergeCell ref="CX4:DG4"/>
    <mergeCell ref="DH4:DQ4"/>
    <mergeCell ref="CX3:DG3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60"/>
  <sheetViews>
    <sheetView topLeftCell="A10" workbookViewId="0">
      <selection activeCell="BU57" sqref="BU57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49" width="1.42578125" style="1"/>
    <col min="50" max="50" width="3.42578125" style="1" customWidth="1"/>
    <col min="51" max="16384" width="1.42578125" style="1"/>
  </cols>
  <sheetData>
    <row r="1" spans="1:142" s="11" customFormat="1" ht="15" x14ac:dyDescent="0.25">
      <c r="A1" s="311" t="s">
        <v>605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2" s="22" customFormat="1" ht="8.25" x14ac:dyDescent="0.15"/>
    <row r="3" spans="1:142" s="29" customFormat="1" ht="12.75" x14ac:dyDescent="0.2">
      <c r="A3" s="253" t="s">
        <v>93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89" t="s">
        <v>18</v>
      </c>
      <c r="AD3" s="253"/>
      <c r="AE3" s="253"/>
      <c r="AF3" s="253"/>
      <c r="AG3" s="307"/>
      <c r="AH3" s="289" t="s">
        <v>369</v>
      </c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307"/>
      <c r="AT3" s="435" t="s">
        <v>608</v>
      </c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435"/>
      <c r="CE3" s="435"/>
      <c r="CF3" s="435"/>
      <c r="CG3" s="435"/>
      <c r="CH3" s="435"/>
      <c r="CI3" s="435"/>
      <c r="CJ3" s="435"/>
      <c r="CK3" s="435"/>
      <c r="CL3" s="435"/>
      <c r="CM3" s="435"/>
      <c r="CN3" s="435"/>
      <c r="CO3" s="435"/>
      <c r="CP3" s="435"/>
      <c r="CQ3" s="435"/>
      <c r="CR3" s="435"/>
      <c r="CS3" s="435"/>
      <c r="CT3" s="435"/>
      <c r="CU3" s="435"/>
      <c r="CV3" s="435"/>
      <c r="CW3" s="435"/>
      <c r="CX3" s="435"/>
      <c r="CY3" s="435"/>
      <c r="CZ3" s="435"/>
      <c r="DA3" s="435"/>
      <c r="DB3" s="435"/>
      <c r="DC3" s="435"/>
      <c r="DD3" s="435"/>
      <c r="DE3" s="435"/>
      <c r="DF3" s="435"/>
      <c r="DG3" s="435"/>
      <c r="DH3" s="435"/>
      <c r="DI3" s="435"/>
      <c r="DJ3" s="435"/>
      <c r="DK3" s="435"/>
      <c r="DL3" s="435"/>
      <c r="DM3" s="435"/>
      <c r="DN3" s="435"/>
      <c r="DO3" s="435"/>
      <c r="DP3" s="435"/>
      <c r="DQ3" s="435"/>
      <c r="DR3" s="435"/>
      <c r="DS3" s="435"/>
      <c r="DT3" s="435"/>
      <c r="DU3" s="435"/>
      <c r="DV3" s="435"/>
      <c r="DW3" s="435"/>
      <c r="DX3" s="435"/>
      <c r="DY3" s="435"/>
      <c r="DZ3" s="435"/>
      <c r="EA3" s="435"/>
      <c r="EB3" s="435"/>
      <c r="EC3" s="435"/>
      <c r="ED3" s="435"/>
      <c r="EE3" s="435"/>
      <c r="EF3" s="435"/>
      <c r="EG3" s="435"/>
      <c r="EH3" s="435"/>
      <c r="EI3" s="435"/>
      <c r="EJ3" s="435"/>
      <c r="EK3" s="435"/>
      <c r="EL3" s="77"/>
    </row>
    <row r="4" spans="1:142" s="29" customFormat="1" ht="12.75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302" t="s">
        <v>21</v>
      </c>
      <c r="AD4" s="437"/>
      <c r="AE4" s="437"/>
      <c r="AF4" s="437"/>
      <c r="AG4" s="306"/>
      <c r="AH4" s="302" t="s">
        <v>606</v>
      </c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306"/>
      <c r="AT4" s="435" t="s">
        <v>133</v>
      </c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  <c r="BY4" s="435"/>
      <c r="BZ4" s="435"/>
      <c r="CA4" s="435"/>
      <c r="CB4" s="435"/>
      <c r="CC4" s="435"/>
      <c r="CD4" s="435"/>
      <c r="CE4" s="435"/>
      <c r="CF4" s="435"/>
      <c r="CG4" s="435"/>
      <c r="CH4" s="435"/>
      <c r="CI4" s="435"/>
      <c r="CJ4" s="435"/>
      <c r="CK4" s="435"/>
      <c r="CL4" s="435"/>
      <c r="CM4" s="435"/>
      <c r="CN4" s="435"/>
      <c r="CO4" s="435"/>
      <c r="CP4" s="435"/>
      <c r="CQ4" s="435"/>
      <c r="CR4" s="435"/>
      <c r="CS4" s="435"/>
      <c r="CT4" s="435"/>
      <c r="CU4" s="435"/>
      <c r="CV4" s="435"/>
      <c r="CW4" s="435"/>
      <c r="CX4" s="435"/>
      <c r="CY4" s="435"/>
      <c r="CZ4" s="435"/>
      <c r="DA4" s="435"/>
      <c r="DB4" s="435"/>
      <c r="DC4" s="435"/>
      <c r="DD4" s="435"/>
      <c r="DE4" s="435"/>
      <c r="DF4" s="435"/>
      <c r="DG4" s="435"/>
      <c r="DH4" s="435"/>
      <c r="DI4" s="435"/>
      <c r="DJ4" s="435"/>
      <c r="DK4" s="435"/>
      <c r="DL4" s="435"/>
      <c r="DM4" s="435"/>
      <c r="DN4" s="435"/>
      <c r="DO4" s="435"/>
      <c r="DP4" s="435"/>
      <c r="DQ4" s="435"/>
      <c r="DR4" s="435"/>
      <c r="DS4" s="435"/>
      <c r="DT4" s="435"/>
      <c r="DU4" s="435"/>
      <c r="DV4" s="435"/>
      <c r="DW4" s="435"/>
      <c r="DX4" s="435"/>
      <c r="DY4" s="435"/>
      <c r="DZ4" s="435"/>
      <c r="EA4" s="435"/>
      <c r="EB4" s="435"/>
      <c r="EC4" s="435"/>
      <c r="ED4" s="435"/>
      <c r="EE4" s="435"/>
      <c r="EF4" s="435"/>
      <c r="EG4" s="435"/>
      <c r="EH4" s="435"/>
      <c r="EI4" s="435"/>
      <c r="EJ4" s="435"/>
      <c r="EK4" s="435"/>
      <c r="EL4" s="77"/>
    </row>
    <row r="5" spans="1:142" s="29" customFormat="1" ht="12.75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302"/>
      <c r="AD5" s="437"/>
      <c r="AE5" s="437"/>
      <c r="AF5" s="437"/>
      <c r="AG5" s="306"/>
      <c r="AH5" s="302" t="s">
        <v>607</v>
      </c>
      <c r="AI5" s="437"/>
      <c r="AJ5" s="437"/>
      <c r="AK5" s="437"/>
      <c r="AL5" s="437"/>
      <c r="AM5" s="437"/>
      <c r="AN5" s="437"/>
      <c r="AO5" s="437"/>
      <c r="AP5" s="437"/>
      <c r="AQ5" s="437"/>
      <c r="AR5" s="437"/>
      <c r="AS5" s="306"/>
      <c r="AT5" s="435" t="s">
        <v>609</v>
      </c>
      <c r="AU5" s="435"/>
      <c r="AV5" s="435"/>
      <c r="AW5" s="435"/>
      <c r="AX5" s="435"/>
      <c r="AY5" s="435"/>
      <c r="AZ5" s="435"/>
      <c r="BA5" s="435"/>
      <c r="BB5" s="435"/>
      <c r="BC5" s="435"/>
      <c r="BD5" s="435"/>
      <c r="BE5" s="435"/>
      <c r="BF5" s="435"/>
      <c r="BG5" s="435"/>
      <c r="BH5" s="435"/>
      <c r="BI5" s="435"/>
      <c r="BJ5" s="435"/>
      <c r="BK5" s="435"/>
      <c r="BL5" s="435"/>
      <c r="BM5" s="435"/>
      <c r="BN5" s="435"/>
      <c r="BO5" s="435"/>
      <c r="BP5" s="435"/>
      <c r="BQ5" s="435"/>
      <c r="BR5" s="435"/>
      <c r="BS5" s="435"/>
      <c r="BT5" s="435"/>
      <c r="BU5" s="435"/>
      <c r="BV5" s="435"/>
      <c r="BW5" s="435"/>
      <c r="BX5" s="435"/>
      <c r="BY5" s="435"/>
      <c r="BZ5" s="435"/>
      <c r="CA5" s="435"/>
      <c r="CB5" s="435"/>
      <c r="CC5" s="435"/>
      <c r="CD5" s="435"/>
      <c r="CE5" s="435"/>
      <c r="CF5" s="435"/>
      <c r="CG5" s="435"/>
      <c r="CH5" s="435"/>
      <c r="CI5" s="435"/>
      <c r="CJ5" s="435"/>
      <c r="CK5" s="435"/>
      <c r="CL5" s="435"/>
      <c r="CM5" s="435"/>
      <c r="CN5" s="435"/>
      <c r="CO5" s="435"/>
      <c r="CP5" s="289" t="s">
        <v>426</v>
      </c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307"/>
      <c r="DB5" s="511" t="s">
        <v>626</v>
      </c>
      <c r="DC5" s="511"/>
      <c r="DD5" s="511"/>
      <c r="DE5" s="511"/>
      <c r="DF5" s="511"/>
      <c r="DG5" s="511"/>
      <c r="DH5" s="511"/>
      <c r="DI5" s="511"/>
      <c r="DJ5" s="511"/>
      <c r="DK5" s="511"/>
      <c r="DL5" s="511"/>
      <c r="DM5" s="511"/>
      <c r="DN5" s="289" t="s">
        <v>627</v>
      </c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307"/>
      <c r="DZ5" s="511" t="s">
        <v>630</v>
      </c>
      <c r="EA5" s="511"/>
      <c r="EB5" s="511"/>
      <c r="EC5" s="511"/>
      <c r="ED5" s="511"/>
      <c r="EE5" s="511"/>
      <c r="EF5" s="511"/>
      <c r="EG5" s="511"/>
      <c r="EH5" s="511"/>
      <c r="EI5" s="511"/>
      <c r="EJ5" s="511"/>
      <c r="EK5" s="511"/>
      <c r="EL5" s="77"/>
    </row>
    <row r="6" spans="1:142" s="29" customFormat="1" ht="12.75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302"/>
      <c r="AD6" s="437"/>
      <c r="AE6" s="437"/>
      <c r="AF6" s="437"/>
      <c r="AG6" s="306"/>
      <c r="AH6" s="302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306"/>
      <c r="AT6" s="511" t="s">
        <v>503</v>
      </c>
      <c r="AU6" s="511"/>
      <c r="AV6" s="511"/>
      <c r="AW6" s="511"/>
      <c r="AX6" s="511"/>
      <c r="AY6" s="511"/>
      <c r="AZ6" s="511"/>
      <c r="BA6" s="511"/>
      <c r="BB6" s="511"/>
      <c r="BC6" s="511"/>
      <c r="BD6" s="511"/>
      <c r="BE6" s="511"/>
      <c r="BF6" s="289" t="s">
        <v>488</v>
      </c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307"/>
      <c r="BR6" s="289" t="s">
        <v>488</v>
      </c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307"/>
      <c r="CD6" s="289" t="s">
        <v>488</v>
      </c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307"/>
      <c r="CP6" s="302" t="s">
        <v>625</v>
      </c>
      <c r="CQ6" s="437"/>
      <c r="CR6" s="437"/>
      <c r="CS6" s="437"/>
      <c r="CT6" s="437"/>
      <c r="CU6" s="437"/>
      <c r="CV6" s="437"/>
      <c r="CW6" s="437"/>
      <c r="CX6" s="437"/>
      <c r="CY6" s="437"/>
      <c r="CZ6" s="437"/>
      <c r="DA6" s="306"/>
      <c r="DB6" s="511"/>
      <c r="DC6" s="511"/>
      <c r="DD6" s="511"/>
      <c r="DE6" s="511"/>
      <c r="DF6" s="511"/>
      <c r="DG6" s="511"/>
      <c r="DH6" s="511"/>
      <c r="DI6" s="511"/>
      <c r="DJ6" s="511"/>
      <c r="DK6" s="511"/>
      <c r="DL6" s="511"/>
      <c r="DM6" s="511"/>
      <c r="DN6" s="302" t="s">
        <v>628</v>
      </c>
      <c r="DO6" s="437"/>
      <c r="DP6" s="437"/>
      <c r="DQ6" s="437"/>
      <c r="DR6" s="437"/>
      <c r="DS6" s="437"/>
      <c r="DT6" s="437"/>
      <c r="DU6" s="437"/>
      <c r="DV6" s="437"/>
      <c r="DW6" s="437"/>
      <c r="DX6" s="437"/>
      <c r="DY6" s="306"/>
      <c r="DZ6" s="511"/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77"/>
    </row>
    <row r="7" spans="1:142" s="29" customFormat="1" ht="12.75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511"/>
      <c r="AC7" s="302"/>
      <c r="AD7" s="437"/>
      <c r="AE7" s="437"/>
      <c r="AF7" s="437"/>
      <c r="AG7" s="306"/>
      <c r="AH7" s="302"/>
      <c r="AI7" s="437"/>
      <c r="AJ7" s="437"/>
      <c r="AK7" s="437"/>
      <c r="AL7" s="437"/>
      <c r="AM7" s="437"/>
      <c r="AN7" s="437"/>
      <c r="AO7" s="437"/>
      <c r="AP7" s="437"/>
      <c r="AQ7" s="437"/>
      <c r="AR7" s="437"/>
      <c r="AS7" s="306"/>
      <c r="AT7" s="511" t="s">
        <v>610</v>
      </c>
      <c r="AU7" s="511"/>
      <c r="AV7" s="511"/>
      <c r="AW7" s="511"/>
      <c r="AX7" s="511"/>
      <c r="AY7" s="511"/>
      <c r="AZ7" s="511"/>
      <c r="BA7" s="511"/>
      <c r="BB7" s="511"/>
      <c r="BC7" s="511"/>
      <c r="BD7" s="511"/>
      <c r="BE7" s="511"/>
      <c r="BF7" s="302" t="s">
        <v>614</v>
      </c>
      <c r="BG7" s="437"/>
      <c r="BH7" s="437"/>
      <c r="BI7" s="437"/>
      <c r="BJ7" s="437"/>
      <c r="BK7" s="437"/>
      <c r="BL7" s="437"/>
      <c r="BM7" s="437"/>
      <c r="BN7" s="437"/>
      <c r="BO7" s="437"/>
      <c r="BP7" s="437"/>
      <c r="BQ7" s="306"/>
      <c r="BR7" s="302" t="s">
        <v>622</v>
      </c>
      <c r="BS7" s="437"/>
      <c r="BT7" s="437"/>
      <c r="BU7" s="437"/>
      <c r="BV7" s="437"/>
      <c r="BW7" s="437"/>
      <c r="BX7" s="437"/>
      <c r="BY7" s="437"/>
      <c r="BZ7" s="437"/>
      <c r="CA7" s="437"/>
      <c r="CB7" s="437"/>
      <c r="CC7" s="306"/>
      <c r="CD7" s="302" t="s">
        <v>624</v>
      </c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306"/>
      <c r="CP7" s="302" t="s">
        <v>616</v>
      </c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306"/>
      <c r="DB7" s="511"/>
      <c r="DC7" s="511"/>
      <c r="DD7" s="511"/>
      <c r="DE7" s="511"/>
      <c r="DF7" s="511"/>
      <c r="DG7" s="511"/>
      <c r="DH7" s="511"/>
      <c r="DI7" s="511"/>
      <c r="DJ7" s="511"/>
      <c r="DK7" s="511"/>
      <c r="DL7" s="511"/>
      <c r="DM7" s="511"/>
      <c r="DN7" s="302" t="s">
        <v>629</v>
      </c>
      <c r="DO7" s="437"/>
      <c r="DP7" s="437"/>
      <c r="DQ7" s="437"/>
      <c r="DR7" s="437"/>
      <c r="DS7" s="437"/>
      <c r="DT7" s="437"/>
      <c r="DU7" s="437"/>
      <c r="DV7" s="437"/>
      <c r="DW7" s="437"/>
      <c r="DX7" s="437"/>
      <c r="DY7" s="306"/>
      <c r="DZ7" s="511"/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77"/>
    </row>
    <row r="8" spans="1:142" s="29" customFormat="1" ht="12.75" x14ac:dyDescent="0.2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  <c r="AA8" s="511"/>
      <c r="AB8" s="511"/>
      <c r="AC8" s="302"/>
      <c r="AD8" s="437"/>
      <c r="AE8" s="437"/>
      <c r="AF8" s="437"/>
      <c r="AG8" s="306"/>
      <c r="AH8" s="302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306"/>
      <c r="AT8" s="511" t="s">
        <v>611</v>
      </c>
      <c r="AU8" s="511"/>
      <c r="AV8" s="511"/>
      <c r="AW8" s="511"/>
      <c r="AX8" s="511"/>
      <c r="AY8" s="511"/>
      <c r="AZ8" s="511"/>
      <c r="BA8" s="511"/>
      <c r="BB8" s="511"/>
      <c r="BC8" s="511"/>
      <c r="BD8" s="511"/>
      <c r="BE8" s="511"/>
      <c r="BF8" s="302" t="s">
        <v>615</v>
      </c>
      <c r="BG8" s="437"/>
      <c r="BH8" s="437"/>
      <c r="BI8" s="437"/>
      <c r="BJ8" s="437"/>
      <c r="BK8" s="437"/>
      <c r="BL8" s="437"/>
      <c r="BM8" s="437"/>
      <c r="BN8" s="437"/>
      <c r="BO8" s="437"/>
      <c r="BP8" s="437"/>
      <c r="BQ8" s="306"/>
      <c r="BR8" s="302" t="s">
        <v>623</v>
      </c>
      <c r="BS8" s="437"/>
      <c r="BT8" s="437"/>
      <c r="BU8" s="437"/>
      <c r="BV8" s="437"/>
      <c r="BW8" s="437"/>
      <c r="BX8" s="437"/>
      <c r="BY8" s="437"/>
      <c r="BZ8" s="437"/>
      <c r="CA8" s="437"/>
      <c r="CB8" s="437"/>
      <c r="CC8" s="306"/>
      <c r="CD8" s="302" t="s">
        <v>623</v>
      </c>
      <c r="CE8" s="437"/>
      <c r="CF8" s="437"/>
      <c r="CG8" s="437"/>
      <c r="CH8" s="437"/>
      <c r="CI8" s="437"/>
      <c r="CJ8" s="437"/>
      <c r="CK8" s="437"/>
      <c r="CL8" s="437"/>
      <c r="CM8" s="437"/>
      <c r="CN8" s="437"/>
      <c r="CO8" s="306"/>
      <c r="CP8" s="302" t="s">
        <v>617</v>
      </c>
      <c r="CQ8" s="437"/>
      <c r="CR8" s="437"/>
      <c r="CS8" s="437"/>
      <c r="CT8" s="437"/>
      <c r="CU8" s="437"/>
      <c r="CV8" s="437"/>
      <c r="CW8" s="437"/>
      <c r="CX8" s="437"/>
      <c r="CY8" s="437"/>
      <c r="CZ8" s="437"/>
      <c r="DA8" s="306"/>
      <c r="DB8" s="511"/>
      <c r="DC8" s="511"/>
      <c r="DD8" s="511"/>
      <c r="DE8" s="511"/>
      <c r="DF8" s="511"/>
      <c r="DG8" s="511"/>
      <c r="DH8" s="511"/>
      <c r="DI8" s="511"/>
      <c r="DJ8" s="511"/>
      <c r="DK8" s="511"/>
      <c r="DL8" s="511"/>
      <c r="DM8" s="511"/>
      <c r="DN8" s="302"/>
      <c r="DO8" s="437"/>
      <c r="DP8" s="437"/>
      <c r="DQ8" s="437"/>
      <c r="DR8" s="437"/>
      <c r="DS8" s="437"/>
      <c r="DT8" s="437"/>
      <c r="DU8" s="437"/>
      <c r="DV8" s="437"/>
      <c r="DW8" s="437"/>
      <c r="DX8" s="437"/>
      <c r="DY8" s="306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77"/>
    </row>
    <row r="9" spans="1:142" s="29" customFormat="1" ht="12.75" x14ac:dyDescent="0.2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302"/>
      <c r="AD9" s="437"/>
      <c r="AE9" s="437"/>
      <c r="AF9" s="437"/>
      <c r="AG9" s="306"/>
      <c r="AH9" s="302"/>
      <c r="AI9" s="437"/>
      <c r="AJ9" s="437"/>
      <c r="AK9" s="437"/>
      <c r="AL9" s="437"/>
      <c r="AM9" s="437"/>
      <c r="AN9" s="437"/>
      <c r="AO9" s="437"/>
      <c r="AP9" s="437"/>
      <c r="AQ9" s="437"/>
      <c r="AR9" s="437"/>
      <c r="AS9" s="306"/>
      <c r="AT9" s="511" t="s">
        <v>612</v>
      </c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302" t="s">
        <v>616</v>
      </c>
      <c r="BG9" s="437"/>
      <c r="BH9" s="437"/>
      <c r="BI9" s="437"/>
      <c r="BJ9" s="437"/>
      <c r="BK9" s="437"/>
      <c r="BL9" s="437"/>
      <c r="BM9" s="437"/>
      <c r="BN9" s="437"/>
      <c r="BO9" s="437"/>
      <c r="BP9" s="437"/>
      <c r="BQ9" s="306"/>
      <c r="BR9" s="302"/>
      <c r="BS9" s="437"/>
      <c r="BT9" s="437"/>
      <c r="BU9" s="437"/>
      <c r="BV9" s="437"/>
      <c r="BW9" s="437"/>
      <c r="BX9" s="437"/>
      <c r="BY9" s="437"/>
      <c r="BZ9" s="437"/>
      <c r="CA9" s="437"/>
      <c r="CB9" s="437"/>
      <c r="CC9" s="306"/>
      <c r="CD9" s="302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306"/>
      <c r="CP9" s="302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306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302"/>
      <c r="DO9" s="437"/>
      <c r="DP9" s="437"/>
      <c r="DQ9" s="437"/>
      <c r="DR9" s="437"/>
      <c r="DS9" s="437"/>
      <c r="DT9" s="437"/>
      <c r="DU9" s="437"/>
      <c r="DV9" s="437"/>
      <c r="DW9" s="437"/>
      <c r="DX9" s="437"/>
      <c r="DY9" s="306"/>
      <c r="DZ9" s="511"/>
      <c r="EA9" s="511"/>
      <c r="EB9" s="511"/>
      <c r="EC9" s="511"/>
      <c r="ED9" s="511"/>
      <c r="EE9" s="511"/>
      <c r="EF9" s="511"/>
      <c r="EG9" s="511"/>
      <c r="EH9" s="511"/>
      <c r="EI9" s="511"/>
      <c r="EJ9" s="511"/>
      <c r="EK9" s="511"/>
      <c r="EL9" s="77"/>
    </row>
    <row r="10" spans="1:142" s="29" customFormat="1" ht="12.75" x14ac:dyDescent="0.2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305"/>
      <c r="AD10" s="246"/>
      <c r="AE10" s="246"/>
      <c r="AF10" s="246"/>
      <c r="AG10" s="303"/>
      <c r="AH10" s="305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303"/>
      <c r="AT10" s="246" t="s">
        <v>613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305" t="s">
        <v>617</v>
      </c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303"/>
      <c r="BR10" s="305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303"/>
      <c r="CD10" s="305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303"/>
      <c r="CP10" s="305"/>
      <c r="CQ10" s="246"/>
      <c r="CR10" s="246"/>
      <c r="CS10" s="246"/>
      <c r="CT10" s="246"/>
      <c r="CU10" s="246"/>
      <c r="CV10" s="246"/>
      <c r="CW10" s="246"/>
      <c r="CX10" s="246"/>
      <c r="CY10" s="246"/>
      <c r="CZ10" s="246"/>
      <c r="DA10" s="303"/>
      <c r="DB10" s="246"/>
      <c r="DC10" s="246"/>
      <c r="DD10" s="246"/>
      <c r="DE10" s="246"/>
      <c r="DF10" s="246"/>
      <c r="DG10" s="246"/>
      <c r="DH10" s="246"/>
      <c r="DI10" s="246"/>
      <c r="DJ10" s="246"/>
      <c r="DK10" s="246"/>
      <c r="DL10" s="246"/>
      <c r="DM10" s="246"/>
      <c r="DN10" s="305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303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77"/>
    </row>
    <row r="11" spans="1:142" s="29" customFormat="1" ht="13.5" thickBot="1" x14ac:dyDescent="0.25">
      <c r="A11" s="298">
        <v>1</v>
      </c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88">
        <v>2</v>
      </c>
      <c r="AD11" s="288"/>
      <c r="AE11" s="288"/>
      <c r="AF11" s="288"/>
      <c r="AG11" s="288"/>
      <c r="AH11" s="288">
        <v>3</v>
      </c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>
        <v>4</v>
      </c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>
        <v>5</v>
      </c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>
        <v>6</v>
      </c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>
        <v>7</v>
      </c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>
        <v>8</v>
      </c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>
        <v>9</v>
      </c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>
        <v>10</v>
      </c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>
        <v>11</v>
      </c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9"/>
      <c r="EL11" s="77"/>
    </row>
    <row r="12" spans="1:142" s="29" customFormat="1" ht="12.75" x14ac:dyDescent="0.2">
      <c r="A12" s="278" t="s">
        <v>563</v>
      </c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90" t="s">
        <v>40</v>
      </c>
      <c r="AD12" s="291"/>
      <c r="AE12" s="291"/>
      <c r="AF12" s="291"/>
      <c r="AG12" s="291"/>
      <c r="AH12" s="409"/>
      <c r="AI12" s="409"/>
      <c r="AJ12" s="409"/>
      <c r="AK12" s="409"/>
      <c r="AL12" s="409"/>
      <c r="AM12" s="409"/>
      <c r="AN12" s="409"/>
      <c r="AO12" s="409"/>
      <c r="AP12" s="409"/>
      <c r="AQ12" s="409"/>
      <c r="AR12" s="409"/>
      <c r="AS12" s="409"/>
      <c r="AT12" s="409"/>
      <c r="AU12" s="409"/>
      <c r="AV12" s="409"/>
      <c r="AW12" s="409"/>
      <c r="AX12" s="409"/>
      <c r="AY12" s="409"/>
      <c r="AZ12" s="409"/>
      <c r="BA12" s="409"/>
      <c r="BB12" s="409"/>
      <c r="BC12" s="409"/>
      <c r="BD12" s="409"/>
      <c r="BE12" s="409"/>
      <c r="BF12" s="409"/>
      <c r="BG12" s="409"/>
      <c r="BH12" s="409"/>
      <c r="BI12" s="409"/>
      <c r="BJ12" s="409"/>
      <c r="BK12" s="409"/>
      <c r="BL12" s="409"/>
      <c r="BM12" s="409"/>
      <c r="BN12" s="409"/>
      <c r="BO12" s="409"/>
      <c r="BP12" s="409"/>
      <c r="BQ12" s="409"/>
      <c r="BR12" s="409"/>
      <c r="BS12" s="409"/>
      <c r="BT12" s="409"/>
      <c r="BU12" s="409"/>
      <c r="BV12" s="409"/>
      <c r="BW12" s="409"/>
      <c r="BX12" s="409"/>
      <c r="BY12" s="409"/>
      <c r="BZ12" s="409"/>
      <c r="CA12" s="409"/>
      <c r="CB12" s="409"/>
      <c r="CC12" s="409"/>
      <c r="CD12" s="409"/>
      <c r="CE12" s="409"/>
      <c r="CF12" s="409"/>
      <c r="CG12" s="409"/>
      <c r="CH12" s="409"/>
      <c r="CI12" s="409"/>
      <c r="CJ12" s="409"/>
      <c r="CK12" s="409"/>
      <c r="CL12" s="409"/>
      <c r="CM12" s="409"/>
      <c r="CN12" s="409"/>
      <c r="CO12" s="409"/>
      <c r="CP12" s="409"/>
      <c r="CQ12" s="409"/>
      <c r="CR12" s="409"/>
      <c r="CS12" s="409"/>
      <c r="CT12" s="409"/>
      <c r="CU12" s="409"/>
      <c r="CV12" s="409"/>
      <c r="CW12" s="409"/>
      <c r="CX12" s="409"/>
      <c r="CY12" s="409"/>
      <c r="CZ12" s="409"/>
      <c r="DA12" s="409"/>
      <c r="DB12" s="409"/>
      <c r="DC12" s="409"/>
      <c r="DD12" s="409"/>
      <c r="DE12" s="409"/>
      <c r="DF12" s="409"/>
      <c r="DG12" s="409"/>
      <c r="DH12" s="409"/>
      <c r="DI12" s="409"/>
      <c r="DJ12" s="409"/>
      <c r="DK12" s="409"/>
      <c r="DL12" s="409"/>
      <c r="DM12" s="409"/>
      <c r="DN12" s="409"/>
      <c r="DO12" s="409"/>
      <c r="DP12" s="409"/>
      <c r="DQ12" s="409"/>
      <c r="DR12" s="409"/>
      <c r="DS12" s="409"/>
      <c r="DT12" s="409"/>
      <c r="DU12" s="409"/>
      <c r="DV12" s="409"/>
      <c r="DW12" s="409"/>
      <c r="DX12" s="409"/>
      <c r="DY12" s="409"/>
      <c r="DZ12" s="409"/>
      <c r="EA12" s="409"/>
      <c r="EB12" s="409"/>
      <c r="EC12" s="409"/>
      <c r="ED12" s="409"/>
      <c r="EE12" s="409"/>
      <c r="EF12" s="409"/>
      <c r="EG12" s="409"/>
      <c r="EH12" s="409"/>
      <c r="EI12" s="409"/>
      <c r="EJ12" s="409"/>
      <c r="EK12" s="410"/>
    </row>
    <row r="13" spans="1:142" s="29" customFormat="1" ht="12.75" x14ac:dyDescent="0.2">
      <c r="A13" s="280" t="s">
        <v>564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63"/>
      <c r="AD13" s="264"/>
      <c r="AE13" s="264"/>
      <c r="AF13" s="264"/>
      <c r="AG13" s="264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2" s="29" customFormat="1" ht="12.75" x14ac:dyDescent="0.2">
      <c r="A14" s="269" t="s">
        <v>133</v>
      </c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3" t="s">
        <v>278</v>
      </c>
      <c r="AD14" s="264"/>
      <c r="AE14" s="264"/>
      <c r="AF14" s="264"/>
      <c r="AG14" s="264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9" customFormat="1" ht="12.75" x14ac:dyDescent="0.2">
      <c r="A15" s="259" t="s">
        <v>565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63"/>
      <c r="AD15" s="264"/>
      <c r="AE15" s="264"/>
      <c r="AF15" s="264"/>
      <c r="AG15" s="264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9" customFormat="1" ht="12.75" x14ac:dyDescent="0.2">
      <c r="A16" s="508" t="s">
        <v>143</v>
      </c>
      <c r="B16" s="508"/>
      <c r="C16" s="508"/>
      <c r="D16" s="508"/>
      <c r="E16" s="508"/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508"/>
      <c r="AA16" s="508"/>
      <c r="AB16" s="508"/>
      <c r="AC16" s="263" t="s">
        <v>572</v>
      </c>
      <c r="AD16" s="264"/>
      <c r="AE16" s="264"/>
      <c r="AF16" s="264"/>
      <c r="AG16" s="264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9" customFormat="1" ht="12.75" x14ac:dyDescent="0.2">
      <c r="A17" s="507" t="s">
        <v>618</v>
      </c>
      <c r="B17" s="507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  <c r="Q17" s="507"/>
      <c r="R17" s="507"/>
      <c r="S17" s="507"/>
      <c r="T17" s="507"/>
      <c r="U17" s="507"/>
      <c r="V17" s="507"/>
      <c r="W17" s="507"/>
      <c r="X17" s="507"/>
      <c r="Y17" s="507"/>
      <c r="Z17" s="507"/>
      <c r="AA17" s="507"/>
      <c r="AB17" s="507"/>
      <c r="AC17" s="263"/>
      <c r="AD17" s="264"/>
      <c r="AE17" s="264"/>
      <c r="AF17" s="264"/>
      <c r="AG17" s="264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9" customFormat="1" ht="12.75" x14ac:dyDescent="0.2">
      <c r="A18" s="507" t="s">
        <v>619</v>
      </c>
      <c r="B18" s="507"/>
      <c r="C18" s="507"/>
      <c r="D18" s="507"/>
      <c r="E18" s="507"/>
      <c r="F18" s="507"/>
      <c r="G18" s="507"/>
      <c r="H18" s="507"/>
      <c r="I18" s="507"/>
      <c r="J18" s="507"/>
      <c r="K18" s="507"/>
      <c r="L18" s="507"/>
      <c r="M18" s="507"/>
      <c r="N18" s="507"/>
      <c r="O18" s="507"/>
      <c r="P18" s="507"/>
      <c r="Q18" s="507"/>
      <c r="R18" s="507"/>
      <c r="S18" s="507"/>
      <c r="T18" s="507"/>
      <c r="U18" s="507"/>
      <c r="V18" s="507"/>
      <c r="W18" s="507"/>
      <c r="X18" s="507"/>
      <c r="Y18" s="507"/>
      <c r="Z18" s="507"/>
      <c r="AA18" s="507"/>
      <c r="AB18" s="507"/>
      <c r="AC18" s="263"/>
      <c r="AD18" s="264"/>
      <c r="AE18" s="264"/>
      <c r="AF18" s="264"/>
      <c r="AG18" s="264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9" customFormat="1" ht="12.75" x14ac:dyDescent="0.2">
      <c r="A19" s="506" t="s">
        <v>620</v>
      </c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6"/>
      <c r="P19" s="506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263"/>
      <c r="AD19" s="264"/>
      <c r="AE19" s="264"/>
      <c r="AF19" s="264"/>
      <c r="AG19" s="264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9" customFormat="1" ht="12.75" x14ac:dyDescent="0.2">
      <c r="A20" s="268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3"/>
      <c r="AD20" s="264"/>
      <c r="AE20" s="264"/>
      <c r="AF20" s="264"/>
      <c r="AG20" s="264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9" customFormat="1" ht="12.75" x14ac:dyDescent="0.2">
      <c r="A21" s="274" t="s">
        <v>568</v>
      </c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63" t="s">
        <v>573</v>
      </c>
      <c r="AD21" s="264"/>
      <c r="AE21" s="264"/>
      <c r="AF21" s="264"/>
      <c r="AG21" s="264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9" customFormat="1" ht="12.75" x14ac:dyDescent="0.2">
      <c r="A22" s="268" t="s">
        <v>569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3" t="s">
        <v>41</v>
      </c>
      <c r="AD22" s="264"/>
      <c r="AE22" s="264"/>
      <c r="AF22" s="264"/>
      <c r="AG22" s="264"/>
      <c r="AH22" s="680">
        <f>AT22+DB22</f>
        <v>3000676.56</v>
      </c>
      <c r="AI22" s="680"/>
      <c r="AJ22" s="680"/>
      <c r="AK22" s="680"/>
      <c r="AL22" s="680"/>
      <c r="AM22" s="680"/>
      <c r="AN22" s="680"/>
      <c r="AO22" s="680"/>
      <c r="AP22" s="680"/>
      <c r="AQ22" s="680"/>
      <c r="AR22" s="680"/>
      <c r="AS22" s="680"/>
      <c r="AT22" s="680">
        <v>646380</v>
      </c>
      <c r="AU22" s="680"/>
      <c r="AV22" s="680"/>
      <c r="AW22" s="680"/>
      <c r="AX22" s="680"/>
      <c r="AY22" s="680"/>
      <c r="AZ22" s="680"/>
      <c r="BA22" s="680"/>
      <c r="BB22" s="680"/>
      <c r="BC22" s="680"/>
      <c r="BD22" s="680"/>
      <c r="BE22" s="680"/>
      <c r="BF22" s="680"/>
      <c r="BG22" s="680"/>
      <c r="BH22" s="680"/>
      <c r="BI22" s="680"/>
      <c r="BJ22" s="680"/>
      <c r="BK22" s="680"/>
      <c r="BL22" s="680"/>
      <c r="BM22" s="680"/>
      <c r="BN22" s="680"/>
      <c r="BO22" s="680"/>
      <c r="BP22" s="680"/>
      <c r="BQ22" s="680"/>
      <c r="BR22" s="680"/>
      <c r="BS22" s="680"/>
      <c r="BT22" s="680"/>
      <c r="BU22" s="680"/>
      <c r="BV22" s="680"/>
      <c r="BW22" s="680"/>
      <c r="BX22" s="680"/>
      <c r="BY22" s="680"/>
      <c r="BZ22" s="680"/>
      <c r="CA22" s="680"/>
      <c r="CB22" s="680"/>
      <c r="CC22" s="680"/>
      <c r="CD22" s="680"/>
      <c r="CE22" s="680"/>
      <c r="CF22" s="680"/>
      <c r="CG22" s="680"/>
      <c r="CH22" s="680"/>
      <c r="CI22" s="680"/>
      <c r="CJ22" s="680"/>
      <c r="CK22" s="680"/>
      <c r="CL22" s="680"/>
      <c r="CM22" s="680"/>
      <c r="CN22" s="680"/>
      <c r="CO22" s="680"/>
      <c r="CP22" s="680"/>
      <c r="CQ22" s="680"/>
      <c r="CR22" s="680"/>
      <c r="CS22" s="680"/>
      <c r="CT22" s="680"/>
      <c r="CU22" s="680"/>
      <c r="CV22" s="680"/>
      <c r="CW22" s="680"/>
      <c r="CX22" s="680"/>
      <c r="CY22" s="680"/>
      <c r="CZ22" s="680"/>
      <c r="DA22" s="680"/>
      <c r="DB22" s="680">
        <f>DB25</f>
        <v>2354296.56</v>
      </c>
      <c r="DC22" s="680"/>
      <c r="DD22" s="680"/>
      <c r="DE22" s="680"/>
      <c r="DF22" s="680"/>
      <c r="DG22" s="680"/>
      <c r="DH22" s="680"/>
      <c r="DI22" s="680"/>
      <c r="DJ22" s="680"/>
      <c r="DK22" s="680"/>
      <c r="DL22" s="680"/>
      <c r="DM22" s="680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9" customFormat="1" ht="12.75" x14ac:dyDescent="0.2">
      <c r="A23" s="269" t="s">
        <v>133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3" t="s">
        <v>277</v>
      </c>
      <c r="AD23" s="264"/>
      <c r="AE23" s="264"/>
      <c r="AF23" s="264"/>
      <c r="AG23" s="264"/>
      <c r="AH23" s="493">
        <f>AT23+DB23</f>
        <v>3000676.56</v>
      </c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>
        <v>646380</v>
      </c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>
        <v>2354296.56</v>
      </c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9" customFormat="1" ht="12.75" x14ac:dyDescent="0.2">
      <c r="A24" s="259" t="s">
        <v>565</v>
      </c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63"/>
      <c r="AD24" s="264"/>
      <c r="AE24" s="264"/>
      <c r="AF24" s="264"/>
      <c r="AG24" s="264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9" customFormat="1" ht="12.75" x14ac:dyDescent="0.2">
      <c r="A25" s="508" t="s">
        <v>143</v>
      </c>
      <c r="B25" s="508"/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263" t="s">
        <v>574</v>
      </c>
      <c r="AD25" s="264"/>
      <c r="AE25" s="264"/>
      <c r="AF25" s="264"/>
      <c r="AG25" s="264"/>
      <c r="AH25" s="493">
        <f>AT25+DB25</f>
        <v>3000676.56</v>
      </c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4">
        <v>646380</v>
      </c>
      <c r="AU25" s="585"/>
      <c r="AV25" s="585"/>
      <c r="AW25" s="585"/>
      <c r="AX25" s="585"/>
      <c r="AY25" s="585"/>
      <c r="AZ25" s="585"/>
      <c r="BA25" s="585"/>
      <c r="BB25" s="585"/>
      <c r="BC25" s="585"/>
      <c r="BD25" s="585"/>
      <c r="BE25" s="586"/>
      <c r="BF25" s="706"/>
      <c r="BG25" s="706"/>
      <c r="BH25" s="706"/>
      <c r="BI25" s="706"/>
      <c r="BJ25" s="706"/>
      <c r="BK25" s="706"/>
      <c r="BL25" s="706"/>
      <c r="BM25" s="706"/>
      <c r="BN25" s="706"/>
      <c r="BO25" s="706"/>
      <c r="BP25" s="706"/>
      <c r="BQ25" s="706"/>
      <c r="BR25" s="706"/>
      <c r="BS25" s="706"/>
      <c r="BT25" s="706"/>
      <c r="BU25" s="706"/>
      <c r="BV25" s="706"/>
      <c r="BW25" s="706"/>
      <c r="BX25" s="706"/>
      <c r="BY25" s="706"/>
      <c r="BZ25" s="706"/>
      <c r="CA25" s="706"/>
      <c r="CB25" s="706"/>
      <c r="CC25" s="706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>
        <v>2354296.56</v>
      </c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611"/>
      <c r="DO25" s="612"/>
      <c r="DP25" s="612"/>
      <c r="DQ25" s="612"/>
      <c r="DR25" s="612"/>
      <c r="DS25" s="612"/>
      <c r="DT25" s="612"/>
      <c r="DU25" s="612"/>
      <c r="DV25" s="612"/>
      <c r="DW25" s="612"/>
      <c r="DX25" s="612"/>
      <c r="DY25" s="612"/>
      <c r="DZ25" s="662"/>
      <c r="EA25" s="662"/>
      <c r="EB25" s="662"/>
      <c r="EC25" s="662"/>
      <c r="ED25" s="662"/>
      <c r="EE25" s="662"/>
      <c r="EF25" s="662"/>
      <c r="EG25" s="662"/>
      <c r="EH25" s="662"/>
      <c r="EI25" s="662"/>
      <c r="EJ25" s="662"/>
      <c r="EK25" s="663"/>
    </row>
    <row r="26" spans="1:141" s="29" customFormat="1" ht="12.75" x14ac:dyDescent="0.2">
      <c r="A26" s="507" t="s">
        <v>618</v>
      </c>
      <c r="B26" s="507"/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507"/>
      <c r="V26" s="507"/>
      <c r="W26" s="507"/>
      <c r="X26" s="507"/>
      <c r="Y26" s="507"/>
      <c r="Z26" s="507"/>
      <c r="AA26" s="507"/>
      <c r="AB26" s="507"/>
      <c r="AC26" s="263"/>
      <c r="AD26" s="264"/>
      <c r="AE26" s="264"/>
      <c r="AF26" s="264"/>
      <c r="AG26" s="264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690"/>
      <c r="AU26" s="691"/>
      <c r="AV26" s="691"/>
      <c r="AW26" s="691"/>
      <c r="AX26" s="691"/>
      <c r="AY26" s="691"/>
      <c r="AZ26" s="691"/>
      <c r="BA26" s="691"/>
      <c r="BB26" s="691"/>
      <c r="BC26" s="691"/>
      <c r="BD26" s="691"/>
      <c r="BE26" s="692"/>
      <c r="BF26" s="706"/>
      <c r="BG26" s="706"/>
      <c r="BH26" s="706"/>
      <c r="BI26" s="706"/>
      <c r="BJ26" s="706"/>
      <c r="BK26" s="706"/>
      <c r="BL26" s="706"/>
      <c r="BM26" s="706"/>
      <c r="BN26" s="706"/>
      <c r="BO26" s="706"/>
      <c r="BP26" s="706"/>
      <c r="BQ26" s="706"/>
      <c r="BR26" s="706"/>
      <c r="BS26" s="706"/>
      <c r="BT26" s="706"/>
      <c r="BU26" s="706"/>
      <c r="BV26" s="706"/>
      <c r="BW26" s="706"/>
      <c r="BX26" s="706"/>
      <c r="BY26" s="706"/>
      <c r="BZ26" s="706"/>
      <c r="CA26" s="706"/>
      <c r="CB26" s="706"/>
      <c r="CC26" s="706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693"/>
      <c r="DO26" s="694"/>
      <c r="DP26" s="694"/>
      <c r="DQ26" s="694"/>
      <c r="DR26" s="694"/>
      <c r="DS26" s="694"/>
      <c r="DT26" s="694"/>
      <c r="DU26" s="694"/>
      <c r="DV26" s="691"/>
      <c r="DW26" s="691"/>
      <c r="DX26" s="691"/>
      <c r="DY26" s="691"/>
      <c r="DZ26" s="655"/>
      <c r="EA26" s="655"/>
      <c r="EB26" s="655"/>
      <c r="EC26" s="655"/>
      <c r="ED26" s="668"/>
      <c r="EE26" s="668"/>
      <c r="EF26" s="668"/>
      <c r="EG26" s="668"/>
      <c r="EH26" s="668"/>
      <c r="EI26" s="668"/>
      <c r="EJ26" s="668"/>
      <c r="EK26" s="704"/>
    </row>
    <row r="27" spans="1:141" s="29" customFormat="1" ht="12.75" x14ac:dyDescent="0.2">
      <c r="A27" s="507" t="s">
        <v>619</v>
      </c>
      <c r="B27" s="507"/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507"/>
      <c r="AB27" s="705"/>
      <c r="AC27" s="263"/>
      <c r="AD27" s="264"/>
      <c r="AE27" s="264"/>
      <c r="AF27" s="264"/>
      <c r="AG27" s="264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690"/>
      <c r="AU27" s="691"/>
      <c r="AV27" s="691"/>
      <c r="AW27" s="691"/>
      <c r="AX27" s="691"/>
      <c r="AY27" s="691"/>
      <c r="AZ27" s="691"/>
      <c r="BA27" s="691"/>
      <c r="BB27" s="691"/>
      <c r="BC27" s="691"/>
      <c r="BD27" s="691"/>
      <c r="BE27" s="692"/>
      <c r="BF27" s="706"/>
      <c r="BG27" s="706"/>
      <c r="BH27" s="706"/>
      <c r="BI27" s="706"/>
      <c r="BJ27" s="706"/>
      <c r="BK27" s="706"/>
      <c r="BL27" s="706"/>
      <c r="BM27" s="706"/>
      <c r="BN27" s="706"/>
      <c r="BO27" s="706"/>
      <c r="BP27" s="706"/>
      <c r="BQ27" s="706"/>
      <c r="BR27" s="706"/>
      <c r="BS27" s="706"/>
      <c r="BT27" s="706"/>
      <c r="BU27" s="706"/>
      <c r="BV27" s="706"/>
      <c r="BW27" s="706"/>
      <c r="BX27" s="706"/>
      <c r="BY27" s="706"/>
      <c r="BZ27" s="706"/>
      <c r="CA27" s="706"/>
      <c r="CB27" s="706"/>
      <c r="CC27" s="706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693"/>
      <c r="DO27" s="694"/>
      <c r="DP27" s="694"/>
      <c r="DQ27" s="694"/>
      <c r="DR27" s="694"/>
      <c r="DS27" s="694"/>
      <c r="DT27" s="694"/>
      <c r="DU27" s="694"/>
      <c r="DV27" s="691"/>
      <c r="DW27" s="691"/>
      <c r="DX27" s="691"/>
      <c r="DY27" s="691"/>
      <c r="DZ27" s="655"/>
      <c r="EA27" s="655"/>
      <c r="EB27" s="655"/>
      <c r="EC27" s="655"/>
      <c r="ED27" s="668"/>
      <c r="EE27" s="668"/>
      <c r="EF27" s="668"/>
      <c r="EG27" s="668"/>
      <c r="EH27" s="668"/>
      <c r="EI27" s="668"/>
      <c r="EJ27" s="668"/>
      <c r="EK27" s="704"/>
    </row>
    <row r="28" spans="1:141" s="29" customFormat="1" ht="19.5" customHeight="1" x14ac:dyDescent="0.2">
      <c r="A28" s="506"/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  <c r="P28" s="506"/>
      <c r="Q28" s="506"/>
      <c r="R28" s="506"/>
      <c r="S28" s="506"/>
      <c r="T28" s="506"/>
      <c r="U28" s="506"/>
      <c r="V28" s="506"/>
      <c r="W28" s="506"/>
      <c r="X28" s="506"/>
      <c r="Y28" s="506"/>
      <c r="Z28" s="506"/>
      <c r="AA28" s="506"/>
      <c r="AB28" s="506"/>
      <c r="AC28" s="263"/>
      <c r="AD28" s="264"/>
      <c r="AE28" s="264"/>
      <c r="AF28" s="264"/>
      <c r="AG28" s="264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587"/>
      <c r="AU28" s="588"/>
      <c r="AV28" s="588"/>
      <c r="AW28" s="588"/>
      <c r="AX28" s="588"/>
      <c r="AY28" s="588"/>
      <c r="AZ28" s="588"/>
      <c r="BA28" s="588"/>
      <c r="BB28" s="588"/>
      <c r="BC28" s="588"/>
      <c r="BD28" s="588"/>
      <c r="BE28" s="589"/>
      <c r="BF28" s="706"/>
      <c r="BG28" s="706"/>
      <c r="BH28" s="706"/>
      <c r="BI28" s="706"/>
      <c r="BJ28" s="706"/>
      <c r="BK28" s="706"/>
      <c r="BL28" s="706"/>
      <c r="BM28" s="706"/>
      <c r="BN28" s="706"/>
      <c r="BO28" s="706"/>
      <c r="BP28" s="706"/>
      <c r="BQ28" s="706"/>
      <c r="BR28" s="706"/>
      <c r="BS28" s="706"/>
      <c r="BT28" s="706"/>
      <c r="BU28" s="706"/>
      <c r="BV28" s="706"/>
      <c r="BW28" s="706"/>
      <c r="BX28" s="706"/>
      <c r="BY28" s="706"/>
      <c r="BZ28" s="706"/>
      <c r="CA28" s="706"/>
      <c r="CB28" s="706"/>
      <c r="CC28" s="706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614"/>
      <c r="DO28" s="615"/>
      <c r="DP28" s="615"/>
      <c r="DQ28" s="615"/>
      <c r="DR28" s="615"/>
      <c r="DS28" s="615"/>
      <c r="DT28" s="615"/>
      <c r="DU28" s="615"/>
      <c r="DV28" s="615"/>
      <c r="DW28" s="615"/>
      <c r="DX28" s="615"/>
      <c r="DY28" s="615"/>
      <c r="DZ28" s="658"/>
      <c r="EA28" s="658"/>
      <c r="EB28" s="658"/>
      <c r="EC28" s="658"/>
      <c r="ED28" s="658"/>
      <c r="EE28" s="658"/>
      <c r="EF28" s="658"/>
      <c r="EG28" s="658"/>
      <c r="EH28" s="658"/>
      <c r="EI28" s="658"/>
      <c r="EJ28" s="658"/>
      <c r="EK28" s="665"/>
    </row>
    <row r="29" spans="1:141" s="29" customFormat="1" ht="12.75" x14ac:dyDescent="0.2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3"/>
      <c r="AD29" s="264"/>
      <c r="AE29" s="264"/>
      <c r="AF29" s="264"/>
      <c r="AG29" s="264"/>
      <c r="AH29" s="493"/>
      <c r="AI29" s="493"/>
      <c r="AJ29" s="493"/>
      <c r="AK29" s="493"/>
      <c r="AL29" s="493"/>
      <c r="AM29" s="493"/>
      <c r="AN29" s="493"/>
      <c r="AO29" s="493"/>
      <c r="AP29" s="493"/>
      <c r="AQ29" s="493"/>
      <c r="AR29" s="493"/>
      <c r="AS29" s="493"/>
      <c r="AT29" s="493"/>
      <c r="AU29" s="493"/>
      <c r="AV29" s="493"/>
      <c r="AW29" s="493"/>
      <c r="AX29" s="493"/>
      <c r="AY29" s="493"/>
      <c r="AZ29" s="493"/>
      <c r="BA29" s="493"/>
      <c r="BB29" s="493"/>
      <c r="BC29" s="493"/>
      <c r="BD29" s="493"/>
      <c r="BE29" s="493"/>
      <c r="BF29" s="493"/>
      <c r="BG29" s="493"/>
      <c r="BH29" s="493"/>
      <c r="BI29" s="493"/>
      <c r="BJ29" s="493"/>
      <c r="BK29" s="493"/>
      <c r="BL29" s="493"/>
      <c r="BM29" s="493"/>
      <c r="BN29" s="493"/>
      <c r="BO29" s="493"/>
      <c r="BP29" s="493"/>
      <c r="BQ29" s="493"/>
      <c r="BR29" s="493"/>
      <c r="BS29" s="493"/>
      <c r="BT29" s="493"/>
      <c r="BU29" s="493"/>
      <c r="BV29" s="493"/>
      <c r="BW29" s="493"/>
      <c r="BX29" s="493"/>
      <c r="BY29" s="493"/>
      <c r="BZ29" s="493"/>
      <c r="CA29" s="493"/>
      <c r="CB29" s="493"/>
      <c r="CC29" s="493"/>
      <c r="CD29" s="493"/>
      <c r="CE29" s="493"/>
      <c r="CF29" s="493"/>
      <c r="CG29" s="493"/>
      <c r="CH29" s="493"/>
      <c r="CI29" s="493"/>
      <c r="CJ29" s="493"/>
      <c r="CK29" s="493"/>
      <c r="CL29" s="493"/>
      <c r="CM29" s="493"/>
      <c r="CN29" s="493"/>
      <c r="CO29" s="493"/>
      <c r="CP29" s="493"/>
      <c r="CQ29" s="493"/>
      <c r="CR29" s="493"/>
      <c r="CS29" s="493"/>
      <c r="CT29" s="493"/>
      <c r="CU29" s="493"/>
      <c r="CV29" s="493"/>
      <c r="CW29" s="493"/>
      <c r="CX29" s="493"/>
      <c r="CY29" s="493"/>
      <c r="CZ29" s="493"/>
      <c r="DA29" s="493"/>
      <c r="DB29" s="493"/>
      <c r="DC29" s="493"/>
      <c r="DD29" s="493"/>
      <c r="DE29" s="493"/>
      <c r="DF29" s="493"/>
      <c r="DG29" s="493"/>
      <c r="DH29" s="493"/>
      <c r="DI29" s="493"/>
      <c r="DJ29" s="493"/>
      <c r="DK29" s="493"/>
      <c r="DL29" s="493"/>
      <c r="DM29" s="493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9" customFormat="1" ht="12.75" x14ac:dyDescent="0.2">
      <c r="A30" s="274" t="s">
        <v>568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63" t="s">
        <v>575</v>
      </c>
      <c r="AD30" s="264"/>
      <c r="AE30" s="264"/>
      <c r="AF30" s="264"/>
      <c r="AG30" s="264"/>
      <c r="AH30" s="493"/>
      <c r="AI30" s="493"/>
      <c r="AJ30" s="493"/>
      <c r="AK30" s="493"/>
      <c r="AL30" s="493"/>
      <c r="AM30" s="493"/>
      <c r="AN30" s="493"/>
      <c r="AO30" s="493"/>
      <c r="AP30" s="493"/>
      <c r="AQ30" s="493"/>
      <c r="AR30" s="493"/>
      <c r="AS30" s="493"/>
      <c r="AT30" s="493"/>
      <c r="AU30" s="493"/>
      <c r="AV30" s="493"/>
      <c r="AW30" s="493"/>
      <c r="AX30" s="493"/>
      <c r="AY30" s="493"/>
      <c r="AZ30" s="493"/>
      <c r="BA30" s="493"/>
      <c r="BB30" s="493"/>
      <c r="BC30" s="493"/>
      <c r="BD30" s="493"/>
      <c r="BE30" s="493"/>
      <c r="BF30" s="493"/>
      <c r="BG30" s="493"/>
      <c r="BH30" s="493"/>
      <c r="BI30" s="493"/>
      <c r="BJ30" s="493"/>
      <c r="BK30" s="493"/>
      <c r="BL30" s="493"/>
      <c r="BM30" s="493"/>
      <c r="BN30" s="493"/>
      <c r="BO30" s="493"/>
      <c r="BP30" s="493"/>
      <c r="BQ30" s="493"/>
      <c r="BR30" s="493"/>
      <c r="BS30" s="493"/>
      <c r="BT30" s="493"/>
      <c r="BU30" s="493"/>
      <c r="BV30" s="493"/>
      <c r="BW30" s="493"/>
      <c r="BX30" s="493"/>
      <c r="BY30" s="493"/>
      <c r="BZ30" s="493"/>
      <c r="CA30" s="493"/>
      <c r="CB30" s="493"/>
      <c r="CC30" s="493"/>
      <c r="CD30" s="493"/>
      <c r="CE30" s="493"/>
      <c r="CF30" s="493"/>
      <c r="CG30" s="493"/>
      <c r="CH30" s="493"/>
      <c r="CI30" s="493"/>
      <c r="CJ30" s="493"/>
      <c r="CK30" s="493"/>
      <c r="CL30" s="493"/>
      <c r="CM30" s="493"/>
      <c r="CN30" s="493"/>
      <c r="CO30" s="493"/>
      <c r="CP30" s="493"/>
      <c r="CQ30" s="493"/>
      <c r="CR30" s="493"/>
      <c r="CS30" s="493"/>
      <c r="CT30" s="493"/>
      <c r="CU30" s="493"/>
      <c r="CV30" s="493"/>
      <c r="CW30" s="493"/>
      <c r="CX30" s="493"/>
      <c r="CY30" s="493"/>
      <c r="CZ30" s="493"/>
      <c r="DA30" s="493"/>
      <c r="DB30" s="493"/>
      <c r="DC30" s="493"/>
      <c r="DD30" s="493"/>
      <c r="DE30" s="493"/>
      <c r="DF30" s="493"/>
      <c r="DG30" s="493"/>
      <c r="DH30" s="493"/>
      <c r="DI30" s="493"/>
      <c r="DJ30" s="493"/>
      <c r="DK30" s="493"/>
      <c r="DL30" s="493"/>
      <c r="DM30" s="493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9" customFormat="1" ht="12.75" x14ac:dyDescent="0.2">
      <c r="A31" s="268" t="s">
        <v>621</v>
      </c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3" t="s">
        <v>168</v>
      </c>
      <c r="AD31" s="264"/>
      <c r="AE31" s="264"/>
      <c r="AF31" s="264"/>
      <c r="AG31" s="264"/>
      <c r="AH31" s="680">
        <f>AT31</f>
        <v>2230</v>
      </c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>
        <v>2230</v>
      </c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  <c r="BG31" s="680"/>
      <c r="BH31" s="680"/>
      <c r="BI31" s="680"/>
      <c r="BJ31" s="680"/>
      <c r="BK31" s="680"/>
      <c r="BL31" s="680"/>
      <c r="BM31" s="680"/>
      <c r="BN31" s="680"/>
      <c r="BO31" s="680"/>
      <c r="BP31" s="680"/>
      <c r="BQ31" s="680"/>
      <c r="BR31" s="680"/>
      <c r="BS31" s="680"/>
      <c r="BT31" s="680"/>
      <c r="BU31" s="680"/>
      <c r="BV31" s="680"/>
      <c r="BW31" s="680"/>
      <c r="BX31" s="680"/>
      <c r="BY31" s="680"/>
      <c r="BZ31" s="680"/>
      <c r="CA31" s="680"/>
      <c r="CB31" s="680"/>
      <c r="CC31" s="680"/>
      <c r="CD31" s="680"/>
      <c r="CE31" s="680"/>
      <c r="CF31" s="680"/>
      <c r="CG31" s="680"/>
      <c r="CH31" s="680"/>
      <c r="CI31" s="680"/>
      <c r="CJ31" s="680"/>
      <c r="CK31" s="680"/>
      <c r="CL31" s="680"/>
      <c r="CM31" s="680"/>
      <c r="CN31" s="680"/>
      <c r="CO31" s="680"/>
      <c r="CP31" s="680"/>
      <c r="CQ31" s="680"/>
      <c r="CR31" s="680"/>
      <c r="CS31" s="680"/>
      <c r="CT31" s="680"/>
      <c r="CU31" s="680"/>
      <c r="CV31" s="680"/>
      <c r="CW31" s="680"/>
      <c r="CX31" s="680"/>
      <c r="CY31" s="680"/>
      <c r="CZ31" s="680"/>
      <c r="DA31" s="680"/>
      <c r="DB31" s="680"/>
      <c r="DC31" s="680"/>
      <c r="DD31" s="680"/>
      <c r="DE31" s="680"/>
      <c r="DF31" s="680"/>
      <c r="DG31" s="680"/>
      <c r="DH31" s="680"/>
      <c r="DI31" s="680"/>
      <c r="DJ31" s="680"/>
      <c r="DK31" s="680"/>
      <c r="DL31" s="680"/>
      <c r="DM31" s="680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9" customFormat="1" ht="12.75" x14ac:dyDescent="0.2">
      <c r="A32" s="269" t="s">
        <v>133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3" t="s">
        <v>167</v>
      </c>
      <c r="AD32" s="264"/>
      <c r="AE32" s="264"/>
      <c r="AF32" s="264"/>
      <c r="AG32" s="264"/>
      <c r="AH32" s="493">
        <f>AT32</f>
        <v>2230</v>
      </c>
      <c r="AI32" s="493"/>
      <c r="AJ32" s="493"/>
      <c r="AK32" s="493"/>
      <c r="AL32" s="493"/>
      <c r="AM32" s="493"/>
      <c r="AN32" s="493"/>
      <c r="AO32" s="493"/>
      <c r="AP32" s="493"/>
      <c r="AQ32" s="493"/>
      <c r="AR32" s="493"/>
      <c r="AS32" s="493"/>
      <c r="AT32" s="493">
        <v>2230</v>
      </c>
      <c r="AU32" s="493"/>
      <c r="AV32" s="493"/>
      <c r="AW32" s="493"/>
      <c r="AX32" s="493"/>
      <c r="AY32" s="493"/>
      <c r="AZ32" s="493"/>
      <c r="BA32" s="493"/>
      <c r="BB32" s="493"/>
      <c r="BC32" s="493"/>
      <c r="BD32" s="493"/>
      <c r="BE32" s="493"/>
      <c r="BF32" s="493"/>
      <c r="BG32" s="493"/>
      <c r="BH32" s="493"/>
      <c r="BI32" s="493"/>
      <c r="BJ32" s="493"/>
      <c r="BK32" s="493"/>
      <c r="BL32" s="493"/>
      <c r="BM32" s="493"/>
      <c r="BN32" s="493"/>
      <c r="BO32" s="493"/>
      <c r="BP32" s="493"/>
      <c r="BQ32" s="493"/>
      <c r="BR32" s="493"/>
      <c r="BS32" s="493"/>
      <c r="BT32" s="493"/>
      <c r="BU32" s="493"/>
      <c r="BV32" s="493"/>
      <c r="BW32" s="493"/>
      <c r="BX32" s="493"/>
      <c r="BY32" s="493"/>
      <c r="BZ32" s="493"/>
      <c r="CA32" s="493"/>
      <c r="CB32" s="493"/>
      <c r="CC32" s="493"/>
      <c r="CD32" s="493"/>
      <c r="CE32" s="493"/>
      <c r="CF32" s="493"/>
      <c r="CG32" s="493"/>
      <c r="CH32" s="493"/>
      <c r="CI32" s="493"/>
      <c r="CJ32" s="493"/>
      <c r="CK32" s="493"/>
      <c r="CL32" s="493"/>
      <c r="CM32" s="493"/>
      <c r="CN32" s="493"/>
      <c r="CO32" s="493"/>
      <c r="CP32" s="493"/>
      <c r="CQ32" s="493"/>
      <c r="CR32" s="493"/>
      <c r="CS32" s="493"/>
      <c r="CT32" s="493"/>
      <c r="CU32" s="493"/>
      <c r="CV32" s="493"/>
      <c r="CW32" s="493"/>
      <c r="CX32" s="493"/>
      <c r="CY32" s="493"/>
      <c r="CZ32" s="493"/>
      <c r="DA32" s="493"/>
      <c r="DB32" s="493"/>
      <c r="DC32" s="493"/>
      <c r="DD32" s="493"/>
      <c r="DE32" s="493"/>
      <c r="DF32" s="493"/>
      <c r="DG32" s="493"/>
      <c r="DH32" s="493"/>
      <c r="DI32" s="493"/>
      <c r="DJ32" s="493"/>
      <c r="DK32" s="493"/>
      <c r="DL32" s="493"/>
      <c r="DM32" s="493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9" customFormat="1" ht="12.75" x14ac:dyDescent="0.2">
      <c r="A33" s="259" t="s">
        <v>565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63"/>
      <c r="AD33" s="264"/>
      <c r="AE33" s="264"/>
      <c r="AF33" s="264"/>
      <c r="AG33" s="264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  <c r="BO33" s="493"/>
      <c r="BP33" s="493"/>
      <c r="BQ33" s="493"/>
      <c r="BR33" s="493"/>
      <c r="BS33" s="493"/>
      <c r="BT33" s="493"/>
      <c r="BU33" s="493"/>
      <c r="BV33" s="493"/>
      <c r="BW33" s="493"/>
      <c r="BX33" s="493"/>
      <c r="BY33" s="493"/>
      <c r="BZ33" s="493"/>
      <c r="CA33" s="493"/>
      <c r="CB33" s="493"/>
      <c r="CC33" s="493"/>
      <c r="CD33" s="493"/>
      <c r="CE33" s="493"/>
      <c r="CF33" s="493"/>
      <c r="CG33" s="493"/>
      <c r="CH33" s="493"/>
      <c r="CI33" s="493"/>
      <c r="CJ33" s="493"/>
      <c r="CK33" s="493"/>
      <c r="CL33" s="493"/>
      <c r="CM33" s="493"/>
      <c r="CN33" s="493"/>
      <c r="CO33" s="493"/>
      <c r="CP33" s="493"/>
      <c r="CQ33" s="493"/>
      <c r="CR33" s="493"/>
      <c r="CS33" s="493"/>
      <c r="CT33" s="493"/>
      <c r="CU33" s="493"/>
      <c r="CV33" s="493"/>
      <c r="CW33" s="493"/>
      <c r="CX33" s="493"/>
      <c r="CY33" s="493"/>
      <c r="CZ33" s="493"/>
      <c r="DA33" s="493"/>
      <c r="DB33" s="493"/>
      <c r="DC33" s="493"/>
      <c r="DD33" s="493"/>
      <c r="DE33" s="493"/>
      <c r="DF33" s="493"/>
      <c r="DG33" s="493"/>
      <c r="DH33" s="493"/>
      <c r="DI33" s="493"/>
      <c r="DJ33" s="493"/>
      <c r="DK33" s="493"/>
      <c r="DL33" s="493"/>
      <c r="DM33" s="493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9" customFormat="1" ht="12.75" x14ac:dyDescent="0.2">
      <c r="A34" s="508" t="s">
        <v>143</v>
      </c>
      <c r="B34" s="508"/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263" t="s">
        <v>576</v>
      </c>
      <c r="AD34" s="264"/>
      <c r="AE34" s="264"/>
      <c r="AF34" s="264"/>
      <c r="AG34" s="264"/>
      <c r="AH34" s="493">
        <f>AT34</f>
        <v>2230</v>
      </c>
      <c r="AI34" s="493"/>
      <c r="AJ34" s="493"/>
      <c r="AK34" s="493"/>
      <c r="AL34" s="493"/>
      <c r="AM34" s="493"/>
      <c r="AN34" s="493"/>
      <c r="AO34" s="493"/>
      <c r="AP34" s="493"/>
      <c r="AQ34" s="493"/>
      <c r="AR34" s="493"/>
      <c r="AS34" s="493"/>
      <c r="AT34" s="493">
        <v>2230</v>
      </c>
      <c r="AU34" s="493"/>
      <c r="AV34" s="493"/>
      <c r="AW34" s="493"/>
      <c r="AX34" s="493"/>
      <c r="AY34" s="493"/>
      <c r="AZ34" s="493"/>
      <c r="BA34" s="493"/>
      <c r="BB34" s="493"/>
      <c r="BC34" s="493"/>
      <c r="BD34" s="493"/>
      <c r="BE34" s="493"/>
      <c r="BF34" s="493"/>
      <c r="BG34" s="493"/>
      <c r="BH34" s="493"/>
      <c r="BI34" s="493"/>
      <c r="BJ34" s="493"/>
      <c r="BK34" s="493"/>
      <c r="BL34" s="493"/>
      <c r="BM34" s="493"/>
      <c r="BN34" s="493"/>
      <c r="BO34" s="493"/>
      <c r="BP34" s="493"/>
      <c r="BQ34" s="493"/>
      <c r="BR34" s="493"/>
      <c r="BS34" s="493"/>
      <c r="BT34" s="493"/>
      <c r="BU34" s="493"/>
      <c r="BV34" s="493"/>
      <c r="BW34" s="493"/>
      <c r="BX34" s="493"/>
      <c r="BY34" s="493"/>
      <c r="BZ34" s="493"/>
      <c r="CA34" s="493"/>
      <c r="CB34" s="493"/>
      <c r="CC34" s="493"/>
      <c r="CD34" s="493"/>
      <c r="CE34" s="493"/>
      <c r="CF34" s="493"/>
      <c r="CG34" s="493"/>
      <c r="CH34" s="493"/>
      <c r="CI34" s="493"/>
      <c r="CJ34" s="493"/>
      <c r="CK34" s="493"/>
      <c r="CL34" s="493"/>
      <c r="CM34" s="493"/>
      <c r="CN34" s="493"/>
      <c r="CO34" s="493"/>
      <c r="CP34" s="493"/>
      <c r="CQ34" s="493"/>
      <c r="CR34" s="493"/>
      <c r="CS34" s="493"/>
      <c r="CT34" s="493"/>
      <c r="CU34" s="493"/>
      <c r="CV34" s="493"/>
      <c r="CW34" s="493"/>
      <c r="CX34" s="493"/>
      <c r="CY34" s="493"/>
      <c r="CZ34" s="493"/>
      <c r="DA34" s="493"/>
      <c r="DB34" s="493"/>
      <c r="DC34" s="493"/>
      <c r="DD34" s="493"/>
      <c r="DE34" s="493"/>
      <c r="DF34" s="493"/>
      <c r="DG34" s="493"/>
      <c r="DH34" s="493"/>
      <c r="DI34" s="493"/>
      <c r="DJ34" s="493"/>
      <c r="DK34" s="493"/>
      <c r="DL34" s="493"/>
      <c r="DM34" s="493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9" customFormat="1" ht="12.75" x14ac:dyDescent="0.2">
      <c r="A35" s="507" t="s">
        <v>618</v>
      </c>
      <c r="B35" s="507"/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507"/>
      <c r="T35" s="507"/>
      <c r="U35" s="507"/>
      <c r="V35" s="507"/>
      <c r="W35" s="507"/>
      <c r="X35" s="507"/>
      <c r="Y35" s="507"/>
      <c r="Z35" s="507"/>
      <c r="AA35" s="507"/>
      <c r="AB35" s="507"/>
      <c r="AC35" s="263"/>
      <c r="AD35" s="264"/>
      <c r="AE35" s="264"/>
      <c r="AF35" s="264"/>
      <c r="AG35" s="264"/>
      <c r="AH35" s="493"/>
      <c r="AI35" s="493"/>
      <c r="AJ35" s="493"/>
      <c r="AK35" s="493"/>
      <c r="AL35" s="493"/>
      <c r="AM35" s="493"/>
      <c r="AN35" s="493"/>
      <c r="AO35" s="493"/>
      <c r="AP35" s="493"/>
      <c r="AQ35" s="493"/>
      <c r="AR35" s="493"/>
      <c r="AS35" s="493"/>
      <c r="AT35" s="493"/>
      <c r="AU35" s="493"/>
      <c r="AV35" s="493"/>
      <c r="AW35" s="493"/>
      <c r="AX35" s="493"/>
      <c r="AY35" s="493"/>
      <c r="AZ35" s="493"/>
      <c r="BA35" s="493"/>
      <c r="BB35" s="493"/>
      <c r="BC35" s="493"/>
      <c r="BD35" s="493"/>
      <c r="BE35" s="493"/>
      <c r="BF35" s="493"/>
      <c r="BG35" s="493"/>
      <c r="BH35" s="493"/>
      <c r="BI35" s="493"/>
      <c r="BJ35" s="493"/>
      <c r="BK35" s="493"/>
      <c r="BL35" s="493"/>
      <c r="BM35" s="493"/>
      <c r="BN35" s="493"/>
      <c r="BO35" s="493"/>
      <c r="BP35" s="493"/>
      <c r="BQ35" s="493"/>
      <c r="BR35" s="493"/>
      <c r="BS35" s="493"/>
      <c r="BT35" s="493"/>
      <c r="BU35" s="493"/>
      <c r="BV35" s="493"/>
      <c r="BW35" s="493"/>
      <c r="BX35" s="493"/>
      <c r="BY35" s="493"/>
      <c r="BZ35" s="493"/>
      <c r="CA35" s="493"/>
      <c r="CB35" s="493"/>
      <c r="CC35" s="493"/>
      <c r="CD35" s="493"/>
      <c r="CE35" s="493"/>
      <c r="CF35" s="493"/>
      <c r="CG35" s="493"/>
      <c r="CH35" s="493"/>
      <c r="CI35" s="493"/>
      <c r="CJ35" s="493"/>
      <c r="CK35" s="493"/>
      <c r="CL35" s="493"/>
      <c r="CM35" s="493"/>
      <c r="CN35" s="493"/>
      <c r="CO35" s="493"/>
      <c r="CP35" s="493"/>
      <c r="CQ35" s="493"/>
      <c r="CR35" s="493"/>
      <c r="CS35" s="493"/>
      <c r="CT35" s="493"/>
      <c r="CU35" s="493"/>
      <c r="CV35" s="493"/>
      <c r="CW35" s="493"/>
      <c r="CX35" s="493"/>
      <c r="CY35" s="493"/>
      <c r="CZ35" s="493"/>
      <c r="DA35" s="493"/>
      <c r="DB35" s="493"/>
      <c r="DC35" s="493"/>
      <c r="DD35" s="493"/>
      <c r="DE35" s="493"/>
      <c r="DF35" s="493"/>
      <c r="DG35" s="493"/>
      <c r="DH35" s="493"/>
      <c r="DI35" s="493"/>
      <c r="DJ35" s="493"/>
      <c r="DK35" s="493"/>
      <c r="DL35" s="493"/>
      <c r="DM35" s="493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9" customFormat="1" ht="12.75" x14ac:dyDescent="0.2">
      <c r="A36" s="507" t="s">
        <v>619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  <c r="R36" s="507"/>
      <c r="S36" s="507"/>
      <c r="T36" s="507"/>
      <c r="U36" s="507"/>
      <c r="V36" s="507"/>
      <c r="W36" s="507"/>
      <c r="X36" s="507"/>
      <c r="Y36" s="507"/>
      <c r="Z36" s="507"/>
      <c r="AA36" s="507"/>
      <c r="AB36" s="507"/>
      <c r="AC36" s="263"/>
      <c r="AD36" s="264"/>
      <c r="AE36" s="264"/>
      <c r="AF36" s="264"/>
      <c r="AG36" s="264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493"/>
      <c r="BA36" s="493"/>
      <c r="BB36" s="493"/>
      <c r="BC36" s="493"/>
      <c r="BD36" s="493"/>
      <c r="BE36" s="493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93"/>
      <c r="BZ36" s="493"/>
      <c r="CA36" s="493"/>
      <c r="CB36" s="493"/>
      <c r="CC36" s="493"/>
      <c r="CD36" s="493"/>
      <c r="CE36" s="493"/>
      <c r="CF36" s="493"/>
      <c r="CG36" s="493"/>
      <c r="CH36" s="493"/>
      <c r="CI36" s="493"/>
      <c r="CJ36" s="493"/>
      <c r="CK36" s="493"/>
      <c r="CL36" s="493"/>
      <c r="CM36" s="493"/>
      <c r="CN36" s="493"/>
      <c r="CO36" s="493"/>
      <c r="CP36" s="493"/>
      <c r="CQ36" s="493"/>
      <c r="CR36" s="493"/>
      <c r="CS36" s="493"/>
      <c r="CT36" s="493"/>
      <c r="CU36" s="493"/>
      <c r="CV36" s="493"/>
      <c r="CW36" s="493"/>
      <c r="CX36" s="493"/>
      <c r="CY36" s="493"/>
      <c r="CZ36" s="493"/>
      <c r="DA36" s="493"/>
      <c r="DB36" s="493"/>
      <c r="DC36" s="493"/>
      <c r="DD36" s="493"/>
      <c r="DE36" s="493"/>
      <c r="DF36" s="493"/>
      <c r="DG36" s="493"/>
      <c r="DH36" s="493"/>
      <c r="DI36" s="493"/>
      <c r="DJ36" s="493"/>
      <c r="DK36" s="493"/>
      <c r="DL36" s="493"/>
      <c r="DM36" s="493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9" customFormat="1" ht="12.75" x14ac:dyDescent="0.2">
      <c r="A37" s="506" t="s">
        <v>620</v>
      </c>
      <c r="B37" s="506"/>
      <c r="C37" s="506"/>
      <c r="D37" s="506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263"/>
      <c r="AD37" s="264"/>
      <c r="AE37" s="264"/>
      <c r="AF37" s="264"/>
      <c r="AG37" s="264"/>
      <c r="AH37" s="493"/>
      <c r="AI37" s="493"/>
      <c r="AJ37" s="493"/>
      <c r="AK37" s="493"/>
      <c r="AL37" s="493"/>
      <c r="AM37" s="493"/>
      <c r="AN37" s="493"/>
      <c r="AO37" s="493"/>
      <c r="AP37" s="493"/>
      <c r="AQ37" s="493"/>
      <c r="AR37" s="493"/>
      <c r="AS37" s="493"/>
      <c r="AT37" s="493"/>
      <c r="AU37" s="493"/>
      <c r="AV37" s="493"/>
      <c r="AW37" s="493"/>
      <c r="AX37" s="493"/>
      <c r="AY37" s="493"/>
      <c r="AZ37" s="493"/>
      <c r="BA37" s="493"/>
      <c r="BB37" s="493"/>
      <c r="BC37" s="493"/>
      <c r="BD37" s="493"/>
      <c r="BE37" s="493"/>
      <c r="BF37" s="493"/>
      <c r="BG37" s="493"/>
      <c r="BH37" s="493"/>
      <c r="BI37" s="493"/>
      <c r="BJ37" s="493"/>
      <c r="BK37" s="493"/>
      <c r="BL37" s="493"/>
      <c r="BM37" s="493"/>
      <c r="BN37" s="493"/>
      <c r="BO37" s="493"/>
      <c r="BP37" s="493"/>
      <c r="BQ37" s="493"/>
      <c r="BR37" s="493"/>
      <c r="BS37" s="493"/>
      <c r="BT37" s="493"/>
      <c r="BU37" s="493"/>
      <c r="BV37" s="493"/>
      <c r="BW37" s="493"/>
      <c r="BX37" s="493"/>
      <c r="BY37" s="493"/>
      <c r="BZ37" s="493"/>
      <c r="CA37" s="493"/>
      <c r="CB37" s="493"/>
      <c r="CC37" s="493"/>
      <c r="CD37" s="493"/>
      <c r="CE37" s="493"/>
      <c r="CF37" s="493"/>
      <c r="CG37" s="493"/>
      <c r="CH37" s="493"/>
      <c r="CI37" s="493"/>
      <c r="CJ37" s="493"/>
      <c r="CK37" s="493"/>
      <c r="CL37" s="493"/>
      <c r="CM37" s="493"/>
      <c r="CN37" s="493"/>
      <c r="CO37" s="493"/>
      <c r="CP37" s="493"/>
      <c r="CQ37" s="493"/>
      <c r="CR37" s="493"/>
      <c r="CS37" s="493"/>
      <c r="CT37" s="493"/>
      <c r="CU37" s="493"/>
      <c r="CV37" s="493"/>
      <c r="CW37" s="493"/>
      <c r="CX37" s="493"/>
      <c r="CY37" s="493"/>
      <c r="CZ37" s="493"/>
      <c r="DA37" s="493"/>
      <c r="DB37" s="493"/>
      <c r="DC37" s="493"/>
      <c r="DD37" s="493"/>
      <c r="DE37" s="493"/>
      <c r="DF37" s="493"/>
      <c r="DG37" s="493"/>
      <c r="DH37" s="493"/>
      <c r="DI37" s="493"/>
      <c r="DJ37" s="493"/>
      <c r="DK37" s="493"/>
      <c r="DL37" s="493"/>
      <c r="DM37" s="493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9" customFormat="1" ht="12.75" x14ac:dyDescent="0.2">
      <c r="A38" s="268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3"/>
      <c r="AD38" s="264"/>
      <c r="AE38" s="264"/>
      <c r="AF38" s="264"/>
      <c r="AG38" s="264"/>
      <c r="AH38" s="493"/>
      <c r="AI38" s="493"/>
      <c r="AJ38" s="493"/>
      <c r="AK38" s="493"/>
      <c r="AL38" s="493"/>
      <c r="AM38" s="493"/>
      <c r="AN38" s="493"/>
      <c r="AO38" s="493"/>
      <c r="AP38" s="493"/>
      <c r="AQ38" s="493"/>
      <c r="AR38" s="493"/>
      <c r="AS38" s="493"/>
      <c r="AT38" s="493"/>
      <c r="AU38" s="493"/>
      <c r="AV38" s="493"/>
      <c r="AW38" s="493"/>
      <c r="AX38" s="493"/>
      <c r="AY38" s="493"/>
      <c r="AZ38" s="493"/>
      <c r="BA38" s="493"/>
      <c r="BB38" s="493"/>
      <c r="BC38" s="493"/>
      <c r="BD38" s="493"/>
      <c r="BE38" s="493"/>
      <c r="BF38" s="493"/>
      <c r="BG38" s="493"/>
      <c r="BH38" s="493"/>
      <c r="BI38" s="493"/>
      <c r="BJ38" s="493"/>
      <c r="BK38" s="493"/>
      <c r="BL38" s="493"/>
      <c r="BM38" s="493"/>
      <c r="BN38" s="493"/>
      <c r="BO38" s="493"/>
      <c r="BP38" s="493"/>
      <c r="BQ38" s="493"/>
      <c r="BR38" s="493"/>
      <c r="BS38" s="493"/>
      <c r="BT38" s="493"/>
      <c r="BU38" s="493"/>
      <c r="BV38" s="493"/>
      <c r="BW38" s="493"/>
      <c r="BX38" s="493"/>
      <c r="BY38" s="493"/>
      <c r="BZ38" s="493"/>
      <c r="CA38" s="493"/>
      <c r="CB38" s="493"/>
      <c r="CC38" s="493"/>
      <c r="CD38" s="493"/>
      <c r="CE38" s="493"/>
      <c r="CF38" s="493"/>
      <c r="CG38" s="493"/>
      <c r="CH38" s="493"/>
      <c r="CI38" s="493"/>
      <c r="CJ38" s="493"/>
      <c r="CK38" s="493"/>
      <c r="CL38" s="493"/>
      <c r="CM38" s="493"/>
      <c r="CN38" s="493"/>
      <c r="CO38" s="493"/>
      <c r="CP38" s="493"/>
      <c r="CQ38" s="493"/>
      <c r="CR38" s="493"/>
      <c r="CS38" s="493"/>
      <c r="CT38" s="493"/>
      <c r="CU38" s="493"/>
      <c r="CV38" s="493"/>
      <c r="CW38" s="493"/>
      <c r="CX38" s="493"/>
      <c r="CY38" s="493"/>
      <c r="CZ38" s="493"/>
      <c r="DA38" s="493"/>
      <c r="DB38" s="493"/>
      <c r="DC38" s="493"/>
      <c r="DD38" s="493"/>
      <c r="DE38" s="493"/>
      <c r="DF38" s="493"/>
      <c r="DG38" s="493"/>
      <c r="DH38" s="493"/>
      <c r="DI38" s="493"/>
      <c r="DJ38" s="493"/>
      <c r="DK38" s="493"/>
      <c r="DL38" s="493"/>
      <c r="DM38" s="493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9" customFormat="1" ht="12.75" x14ac:dyDescent="0.2">
      <c r="A39" s="274" t="s">
        <v>568</v>
      </c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63" t="s">
        <v>166</v>
      </c>
      <c r="AD39" s="264"/>
      <c r="AE39" s="264"/>
      <c r="AF39" s="264"/>
      <c r="AG39" s="264"/>
      <c r="AH39" s="493"/>
      <c r="AI39" s="493"/>
      <c r="AJ39" s="493"/>
      <c r="AK39" s="493"/>
      <c r="AL39" s="493"/>
      <c r="AM39" s="493"/>
      <c r="AN39" s="493"/>
      <c r="AO39" s="493"/>
      <c r="AP39" s="493"/>
      <c r="AQ39" s="493"/>
      <c r="AR39" s="493"/>
      <c r="AS39" s="493"/>
      <c r="AT39" s="493"/>
      <c r="AU39" s="493"/>
      <c r="AV39" s="493"/>
      <c r="AW39" s="493"/>
      <c r="AX39" s="493"/>
      <c r="AY39" s="493"/>
      <c r="AZ39" s="493"/>
      <c r="BA39" s="493"/>
      <c r="BB39" s="493"/>
      <c r="BC39" s="493"/>
      <c r="BD39" s="493"/>
      <c r="BE39" s="493"/>
      <c r="BF39" s="493"/>
      <c r="BG39" s="493"/>
      <c r="BH39" s="493"/>
      <c r="BI39" s="493"/>
      <c r="BJ39" s="493"/>
      <c r="BK39" s="493"/>
      <c r="BL39" s="493"/>
      <c r="BM39" s="493"/>
      <c r="BN39" s="493"/>
      <c r="BO39" s="493"/>
      <c r="BP39" s="493"/>
      <c r="BQ39" s="493"/>
      <c r="BR39" s="493"/>
      <c r="BS39" s="493"/>
      <c r="BT39" s="493"/>
      <c r="BU39" s="493"/>
      <c r="BV39" s="493"/>
      <c r="BW39" s="493"/>
      <c r="BX39" s="493"/>
      <c r="BY39" s="493"/>
      <c r="BZ39" s="493"/>
      <c r="CA39" s="493"/>
      <c r="CB39" s="493"/>
      <c r="CC39" s="493"/>
      <c r="CD39" s="493"/>
      <c r="CE39" s="493"/>
      <c r="CF39" s="493"/>
      <c r="CG39" s="493"/>
      <c r="CH39" s="493"/>
      <c r="CI39" s="493"/>
      <c r="CJ39" s="493"/>
      <c r="CK39" s="493"/>
      <c r="CL39" s="493"/>
      <c r="CM39" s="493"/>
      <c r="CN39" s="493"/>
      <c r="CO39" s="493"/>
      <c r="CP39" s="493"/>
      <c r="CQ39" s="493"/>
      <c r="CR39" s="493"/>
      <c r="CS39" s="493"/>
      <c r="CT39" s="493"/>
      <c r="CU39" s="493"/>
      <c r="CV39" s="493"/>
      <c r="CW39" s="493"/>
      <c r="CX39" s="493"/>
      <c r="CY39" s="493"/>
      <c r="CZ39" s="493"/>
      <c r="DA39" s="493"/>
      <c r="DB39" s="493"/>
      <c r="DC39" s="493"/>
      <c r="DD39" s="493"/>
      <c r="DE39" s="493"/>
      <c r="DF39" s="493"/>
      <c r="DG39" s="493"/>
      <c r="DH39" s="493"/>
      <c r="DI39" s="493"/>
      <c r="DJ39" s="493"/>
      <c r="DK39" s="493"/>
      <c r="DL39" s="493"/>
      <c r="DM39" s="493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9" customFormat="1" ht="12.75" x14ac:dyDescent="0.2">
      <c r="A40" s="268" t="s">
        <v>631</v>
      </c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3" t="s">
        <v>160</v>
      </c>
      <c r="AD40" s="264"/>
      <c r="AE40" s="264"/>
      <c r="AF40" s="264"/>
      <c r="AG40" s="264"/>
      <c r="AH40" s="493"/>
      <c r="AI40" s="493"/>
      <c r="AJ40" s="493"/>
      <c r="AK40" s="493"/>
      <c r="AL40" s="493"/>
      <c r="AM40" s="493"/>
      <c r="AN40" s="493"/>
      <c r="AO40" s="493"/>
      <c r="AP40" s="493"/>
      <c r="AQ40" s="493"/>
      <c r="AR40" s="493"/>
      <c r="AS40" s="493"/>
      <c r="AT40" s="493"/>
      <c r="AU40" s="493"/>
      <c r="AV40" s="493"/>
      <c r="AW40" s="493"/>
      <c r="AX40" s="493"/>
      <c r="AY40" s="493"/>
      <c r="AZ40" s="493"/>
      <c r="BA40" s="493"/>
      <c r="BB40" s="493"/>
      <c r="BC40" s="493"/>
      <c r="BD40" s="493"/>
      <c r="BE40" s="493"/>
      <c r="BF40" s="493"/>
      <c r="BG40" s="493"/>
      <c r="BH40" s="493"/>
      <c r="BI40" s="493"/>
      <c r="BJ40" s="493"/>
      <c r="BK40" s="493"/>
      <c r="BL40" s="493"/>
      <c r="BM40" s="493"/>
      <c r="BN40" s="493"/>
      <c r="BO40" s="493"/>
      <c r="BP40" s="493"/>
      <c r="BQ40" s="493"/>
      <c r="BR40" s="493"/>
      <c r="BS40" s="493"/>
      <c r="BT40" s="493"/>
      <c r="BU40" s="493"/>
      <c r="BV40" s="493"/>
      <c r="BW40" s="493"/>
      <c r="BX40" s="493"/>
      <c r="BY40" s="493"/>
      <c r="BZ40" s="493"/>
      <c r="CA40" s="493"/>
      <c r="CB40" s="493"/>
      <c r="CC40" s="493"/>
      <c r="CD40" s="493"/>
      <c r="CE40" s="493"/>
      <c r="CF40" s="493"/>
      <c r="CG40" s="493"/>
      <c r="CH40" s="493"/>
      <c r="CI40" s="493"/>
      <c r="CJ40" s="493"/>
      <c r="CK40" s="493"/>
      <c r="CL40" s="493"/>
      <c r="CM40" s="493"/>
      <c r="CN40" s="493"/>
      <c r="CO40" s="493"/>
      <c r="CP40" s="493"/>
      <c r="CQ40" s="493"/>
      <c r="CR40" s="493"/>
      <c r="CS40" s="493"/>
      <c r="CT40" s="493"/>
      <c r="CU40" s="493"/>
      <c r="CV40" s="493"/>
      <c r="CW40" s="493"/>
      <c r="CX40" s="493"/>
      <c r="CY40" s="493"/>
      <c r="CZ40" s="493"/>
      <c r="DA40" s="493"/>
      <c r="DB40" s="493"/>
      <c r="DC40" s="493"/>
      <c r="DD40" s="493"/>
      <c r="DE40" s="493"/>
      <c r="DF40" s="493"/>
      <c r="DG40" s="493"/>
      <c r="DH40" s="493"/>
      <c r="DI40" s="493"/>
      <c r="DJ40" s="493"/>
      <c r="DK40" s="493"/>
      <c r="DL40" s="493"/>
      <c r="DM40" s="493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9" customFormat="1" ht="12.75" x14ac:dyDescent="0.2">
      <c r="A41" s="269" t="s">
        <v>133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3" t="s">
        <v>159</v>
      </c>
      <c r="AD41" s="264"/>
      <c r="AE41" s="264"/>
      <c r="AF41" s="264"/>
      <c r="AG41" s="264"/>
      <c r="AH41" s="493"/>
      <c r="AI41" s="493"/>
      <c r="AJ41" s="493"/>
      <c r="AK41" s="493"/>
      <c r="AL41" s="493"/>
      <c r="AM41" s="493"/>
      <c r="AN41" s="493"/>
      <c r="AO41" s="493"/>
      <c r="AP41" s="493"/>
      <c r="AQ41" s="493"/>
      <c r="AR41" s="493"/>
      <c r="AS41" s="493"/>
      <c r="AT41" s="493"/>
      <c r="AU41" s="493"/>
      <c r="AV41" s="493"/>
      <c r="AW41" s="493"/>
      <c r="AX41" s="493"/>
      <c r="AY41" s="493"/>
      <c r="AZ41" s="493"/>
      <c r="BA41" s="493"/>
      <c r="BB41" s="493"/>
      <c r="BC41" s="493"/>
      <c r="BD41" s="493"/>
      <c r="BE41" s="493"/>
      <c r="BF41" s="493"/>
      <c r="BG41" s="493"/>
      <c r="BH41" s="493"/>
      <c r="BI41" s="493"/>
      <c r="BJ41" s="493"/>
      <c r="BK41" s="493"/>
      <c r="BL41" s="493"/>
      <c r="BM41" s="493"/>
      <c r="BN41" s="493"/>
      <c r="BO41" s="493"/>
      <c r="BP41" s="493"/>
      <c r="BQ41" s="493"/>
      <c r="BR41" s="493"/>
      <c r="BS41" s="493"/>
      <c r="BT41" s="493"/>
      <c r="BU41" s="493"/>
      <c r="BV41" s="493"/>
      <c r="BW41" s="493"/>
      <c r="BX41" s="493"/>
      <c r="BY41" s="493"/>
      <c r="BZ41" s="493"/>
      <c r="CA41" s="493"/>
      <c r="CB41" s="493"/>
      <c r="CC41" s="493"/>
      <c r="CD41" s="493"/>
      <c r="CE41" s="493"/>
      <c r="CF41" s="493"/>
      <c r="CG41" s="493"/>
      <c r="CH41" s="493"/>
      <c r="CI41" s="493"/>
      <c r="CJ41" s="493"/>
      <c r="CK41" s="493"/>
      <c r="CL41" s="493"/>
      <c r="CM41" s="493"/>
      <c r="CN41" s="493"/>
      <c r="CO41" s="493"/>
      <c r="CP41" s="493"/>
      <c r="CQ41" s="493"/>
      <c r="CR41" s="493"/>
      <c r="CS41" s="493"/>
      <c r="CT41" s="493"/>
      <c r="CU41" s="493"/>
      <c r="CV41" s="493"/>
      <c r="CW41" s="493"/>
      <c r="CX41" s="493"/>
      <c r="CY41" s="493"/>
      <c r="CZ41" s="493"/>
      <c r="DA41" s="493"/>
      <c r="DB41" s="493"/>
      <c r="DC41" s="493"/>
      <c r="DD41" s="493"/>
      <c r="DE41" s="493"/>
      <c r="DF41" s="493"/>
      <c r="DG41" s="493"/>
      <c r="DH41" s="493"/>
      <c r="DI41" s="493"/>
      <c r="DJ41" s="493"/>
      <c r="DK41" s="493"/>
      <c r="DL41" s="493"/>
      <c r="DM41" s="493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9" customFormat="1" ht="12.75" x14ac:dyDescent="0.2">
      <c r="A42" s="259" t="s">
        <v>565</v>
      </c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63"/>
      <c r="AD42" s="264"/>
      <c r="AE42" s="264"/>
      <c r="AF42" s="264"/>
      <c r="AG42" s="264"/>
      <c r="AH42" s="493"/>
      <c r="AI42" s="493"/>
      <c r="AJ42" s="493"/>
      <c r="AK42" s="493"/>
      <c r="AL42" s="493"/>
      <c r="AM42" s="493"/>
      <c r="AN42" s="493"/>
      <c r="AO42" s="493"/>
      <c r="AP42" s="493"/>
      <c r="AQ42" s="493"/>
      <c r="AR42" s="493"/>
      <c r="AS42" s="493"/>
      <c r="AT42" s="493"/>
      <c r="AU42" s="493"/>
      <c r="AV42" s="493"/>
      <c r="AW42" s="493"/>
      <c r="AX42" s="493"/>
      <c r="AY42" s="493"/>
      <c r="AZ42" s="493"/>
      <c r="BA42" s="493"/>
      <c r="BB42" s="493"/>
      <c r="BC42" s="493"/>
      <c r="BD42" s="493"/>
      <c r="BE42" s="493"/>
      <c r="BF42" s="493"/>
      <c r="BG42" s="493"/>
      <c r="BH42" s="493"/>
      <c r="BI42" s="493"/>
      <c r="BJ42" s="493"/>
      <c r="BK42" s="493"/>
      <c r="BL42" s="493"/>
      <c r="BM42" s="493"/>
      <c r="BN42" s="493"/>
      <c r="BO42" s="493"/>
      <c r="BP42" s="493"/>
      <c r="BQ42" s="493"/>
      <c r="BR42" s="493"/>
      <c r="BS42" s="493"/>
      <c r="BT42" s="493"/>
      <c r="BU42" s="493"/>
      <c r="BV42" s="493"/>
      <c r="BW42" s="493"/>
      <c r="BX42" s="493"/>
      <c r="BY42" s="493"/>
      <c r="BZ42" s="493"/>
      <c r="CA42" s="493"/>
      <c r="CB42" s="493"/>
      <c r="CC42" s="493"/>
      <c r="CD42" s="493"/>
      <c r="CE42" s="493"/>
      <c r="CF42" s="493"/>
      <c r="CG42" s="493"/>
      <c r="CH42" s="493"/>
      <c r="CI42" s="493"/>
      <c r="CJ42" s="493"/>
      <c r="CK42" s="493"/>
      <c r="CL42" s="493"/>
      <c r="CM42" s="493"/>
      <c r="CN42" s="493"/>
      <c r="CO42" s="493"/>
      <c r="CP42" s="493"/>
      <c r="CQ42" s="493"/>
      <c r="CR42" s="493"/>
      <c r="CS42" s="493"/>
      <c r="CT42" s="493"/>
      <c r="CU42" s="493"/>
      <c r="CV42" s="493"/>
      <c r="CW42" s="493"/>
      <c r="CX42" s="493"/>
      <c r="CY42" s="493"/>
      <c r="CZ42" s="493"/>
      <c r="DA42" s="493"/>
      <c r="DB42" s="493"/>
      <c r="DC42" s="493"/>
      <c r="DD42" s="493"/>
      <c r="DE42" s="493"/>
      <c r="DF42" s="493"/>
      <c r="DG42" s="493"/>
      <c r="DH42" s="493"/>
      <c r="DI42" s="493"/>
      <c r="DJ42" s="493"/>
      <c r="DK42" s="493"/>
      <c r="DL42" s="493"/>
      <c r="DM42" s="493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9" customFormat="1" ht="12.75" x14ac:dyDescent="0.2">
      <c r="A43" s="508" t="s">
        <v>143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263" t="s">
        <v>577</v>
      </c>
      <c r="AD43" s="264"/>
      <c r="AE43" s="264"/>
      <c r="AF43" s="264"/>
      <c r="AG43" s="264"/>
      <c r="AH43" s="493"/>
      <c r="AI43" s="493"/>
      <c r="AJ43" s="493"/>
      <c r="AK43" s="493"/>
      <c r="AL43" s="493"/>
      <c r="AM43" s="493"/>
      <c r="AN43" s="493"/>
      <c r="AO43" s="493"/>
      <c r="AP43" s="493"/>
      <c r="AQ43" s="493"/>
      <c r="AR43" s="493"/>
      <c r="AS43" s="493"/>
      <c r="AT43" s="493"/>
      <c r="AU43" s="493"/>
      <c r="AV43" s="493"/>
      <c r="AW43" s="493"/>
      <c r="AX43" s="493"/>
      <c r="AY43" s="493"/>
      <c r="AZ43" s="493"/>
      <c r="BA43" s="493"/>
      <c r="BB43" s="493"/>
      <c r="BC43" s="493"/>
      <c r="BD43" s="493"/>
      <c r="BE43" s="493"/>
      <c r="BF43" s="493"/>
      <c r="BG43" s="493"/>
      <c r="BH43" s="493"/>
      <c r="BI43" s="493"/>
      <c r="BJ43" s="493"/>
      <c r="BK43" s="493"/>
      <c r="BL43" s="493"/>
      <c r="BM43" s="493"/>
      <c r="BN43" s="493"/>
      <c r="BO43" s="493"/>
      <c r="BP43" s="493"/>
      <c r="BQ43" s="493"/>
      <c r="BR43" s="493"/>
      <c r="BS43" s="493"/>
      <c r="BT43" s="493"/>
      <c r="BU43" s="493"/>
      <c r="BV43" s="493"/>
      <c r="BW43" s="493"/>
      <c r="BX43" s="493"/>
      <c r="BY43" s="493"/>
      <c r="BZ43" s="493"/>
      <c r="CA43" s="493"/>
      <c r="CB43" s="493"/>
      <c r="CC43" s="493"/>
      <c r="CD43" s="493"/>
      <c r="CE43" s="493"/>
      <c r="CF43" s="493"/>
      <c r="CG43" s="493"/>
      <c r="CH43" s="493"/>
      <c r="CI43" s="493"/>
      <c r="CJ43" s="493"/>
      <c r="CK43" s="493"/>
      <c r="CL43" s="493"/>
      <c r="CM43" s="493"/>
      <c r="CN43" s="493"/>
      <c r="CO43" s="493"/>
      <c r="CP43" s="493"/>
      <c r="CQ43" s="493"/>
      <c r="CR43" s="493"/>
      <c r="CS43" s="493"/>
      <c r="CT43" s="493"/>
      <c r="CU43" s="493"/>
      <c r="CV43" s="493"/>
      <c r="CW43" s="493"/>
      <c r="CX43" s="493"/>
      <c r="CY43" s="493"/>
      <c r="CZ43" s="493"/>
      <c r="DA43" s="493"/>
      <c r="DB43" s="493"/>
      <c r="DC43" s="493"/>
      <c r="DD43" s="493"/>
      <c r="DE43" s="493"/>
      <c r="DF43" s="493"/>
      <c r="DG43" s="493"/>
      <c r="DH43" s="493"/>
      <c r="DI43" s="493"/>
      <c r="DJ43" s="493"/>
      <c r="DK43" s="493"/>
      <c r="DL43" s="493"/>
      <c r="DM43" s="493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9" customFormat="1" ht="12.75" x14ac:dyDescent="0.2">
      <c r="A44" s="507" t="s">
        <v>618</v>
      </c>
      <c r="B44" s="507"/>
      <c r="C44" s="507"/>
      <c r="D44" s="507"/>
      <c r="E44" s="507"/>
      <c r="F44" s="507"/>
      <c r="G44" s="507"/>
      <c r="H44" s="507"/>
      <c r="I44" s="507"/>
      <c r="J44" s="507"/>
      <c r="K44" s="507"/>
      <c r="L44" s="507"/>
      <c r="M44" s="507"/>
      <c r="N44" s="507"/>
      <c r="O44" s="507"/>
      <c r="P44" s="507"/>
      <c r="Q44" s="507"/>
      <c r="R44" s="507"/>
      <c r="S44" s="507"/>
      <c r="T44" s="507"/>
      <c r="U44" s="507"/>
      <c r="V44" s="507"/>
      <c r="W44" s="507"/>
      <c r="X44" s="507"/>
      <c r="Y44" s="507"/>
      <c r="Z44" s="507"/>
      <c r="AA44" s="507"/>
      <c r="AB44" s="507"/>
      <c r="AC44" s="263"/>
      <c r="AD44" s="264"/>
      <c r="AE44" s="264"/>
      <c r="AF44" s="264"/>
      <c r="AG44" s="264"/>
      <c r="AH44" s="493"/>
      <c r="AI44" s="493"/>
      <c r="AJ44" s="493"/>
      <c r="AK44" s="493"/>
      <c r="AL44" s="493"/>
      <c r="AM44" s="493"/>
      <c r="AN44" s="493"/>
      <c r="AO44" s="493"/>
      <c r="AP44" s="493"/>
      <c r="AQ44" s="493"/>
      <c r="AR44" s="493"/>
      <c r="AS44" s="493"/>
      <c r="AT44" s="493"/>
      <c r="AU44" s="493"/>
      <c r="AV44" s="493"/>
      <c r="AW44" s="493"/>
      <c r="AX44" s="493"/>
      <c r="AY44" s="493"/>
      <c r="AZ44" s="493"/>
      <c r="BA44" s="493"/>
      <c r="BB44" s="493"/>
      <c r="BC44" s="493"/>
      <c r="BD44" s="493"/>
      <c r="BE44" s="493"/>
      <c r="BF44" s="493"/>
      <c r="BG44" s="493"/>
      <c r="BH44" s="493"/>
      <c r="BI44" s="493"/>
      <c r="BJ44" s="493"/>
      <c r="BK44" s="493"/>
      <c r="BL44" s="493"/>
      <c r="BM44" s="493"/>
      <c r="BN44" s="493"/>
      <c r="BO44" s="493"/>
      <c r="BP44" s="493"/>
      <c r="BQ44" s="493"/>
      <c r="BR44" s="493"/>
      <c r="BS44" s="493"/>
      <c r="BT44" s="493"/>
      <c r="BU44" s="493"/>
      <c r="BV44" s="493"/>
      <c r="BW44" s="493"/>
      <c r="BX44" s="493"/>
      <c r="BY44" s="493"/>
      <c r="BZ44" s="493"/>
      <c r="CA44" s="493"/>
      <c r="CB44" s="493"/>
      <c r="CC44" s="493"/>
      <c r="CD44" s="493"/>
      <c r="CE44" s="493"/>
      <c r="CF44" s="493"/>
      <c r="CG44" s="493"/>
      <c r="CH44" s="493"/>
      <c r="CI44" s="493"/>
      <c r="CJ44" s="493"/>
      <c r="CK44" s="493"/>
      <c r="CL44" s="493"/>
      <c r="CM44" s="493"/>
      <c r="CN44" s="493"/>
      <c r="CO44" s="493"/>
      <c r="CP44" s="493"/>
      <c r="CQ44" s="493"/>
      <c r="CR44" s="493"/>
      <c r="CS44" s="493"/>
      <c r="CT44" s="493"/>
      <c r="CU44" s="493"/>
      <c r="CV44" s="493"/>
      <c r="CW44" s="493"/>
      <c r="CX44" s="493"/>
      <c r="CY44" s="493"/>
      <c r="CZ44" s="493"/>
      <c r="DA44" s="493"/>
      <c r="DB44" s="493"/>
      <c r="DC44" s="493"/>
      <c r="DD44" s="493"/>
      <c r="DE44" s="493"/>
      <c r="DF44" s="493"/>
      <c r="DG44" s="493"/>
      <c r="DH44" s="493"/>
      <c r="DI44" s="493"/>
      <c r="DJ44" s="493"/>
      <c r="DK44" s="493"/>
      <c r="DL44" s="493"/>
      <c r="DM44" s="493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9" customFormat="1" ht="12.75" x14ac:dyDescent="0.2">
      <c r="A45" s="507" t="s">
        <v>619</v>
      </c>
      <c r="B45" s="507"/>
      <c r="C45" s="507"/>
      <c r="D45" s="507"/>
      <c r="E45" s="507"/>
      <c r="F45" s="507"/>
      <c r="G45" s="507"/>
      <c r="H45" s="507"/>
      <c r="I45" s="507"/>
      <c r="J45" s="507"/>
      <c r="K45" s="507"/>
      <c r="L45" s="507"/>
      <c r="M45" s="507"/>
      <c r="N45" s="507"/>
      <c r="O45" s="507"/>
      <c r="P45" s="507"/>
      <c r="Q45" s="507"/>
      <c r="R45" s="507"/>
      <c r="S45" s="507"/>
      <c r="T45" s="507"/>
      <c r="U45" s="507"/>
      <c r="V45" s="507"/>
      <c r="W45" s="507"/>
      <c r="X45" s="507"/>
      <c r="Y45" s="507"/>
      <c r="Z45" s="507"/>
      <c r="AA45" s="507"/>
      <c r="AB45" s="507"/>
      <c r="AC45" s="263"/>
      <c r="AD45" s="264"/>
      <c r="AE45" s="264"/>
      <c r="AF45" s="264"/>
      <c r="AG45" s="264"/>
      <c r="AH45" s="493"/>
      <c r="AI45" s="493"/>
      <c r="AJ45" s="493"/>
      <c r="AK45" s="493"/>
      <c r="AL45" s="493"/>
      <c r="AM45" s="493"/>
      <c r="AN45" s="493"/>
      <c r="AO45" s="493"/>
      <c r="AP45" s="493"/>
      <c r="AQ45" s="493"/>
      <c r="AR45" s="493"/>
      <c r="AS45" s="493"/>
      <c r="AT45" s="493"/>
      <c r="AU45" s="493"/>
      <c r="AV45" s="493"/>
      <c r="AW45" s="493"/>
      <c r="AX45" s="493"/>
      <c r="AY45" s="493"/>
      <c r="AZ45" s="493"/>
      <c r="BA45" s="493"/>
      <c r="BB45" s="493"/>
      <c r="BC45" s="493"/>
      <c r="BD45" s="493"/>
      <c r="BE45" s="493"/>
      <c r="BF45" s="493"/>
      <c r="BG45" s="493"/>
      <c r="BH45" s="493"/>
      <c r="BI45" s="493"/>
      <c r="BJ45" s="493"/>
      <c r="BK45" s="493"/>
      <c r="BL45" s="493"/>
      <c r="BM45" s="493"/>
      <c r="BN45" s="493"/>
      <c r="BO45" s="493"/>
      <c r="BP45" s="493"/>
      <c r="BQ45" s="493"/>
      <c r="BR45" s="493"/>
      <c r="BS45" s="493"/>
      <c r="BT45" s="493"/>
      <c r="BU45" s="493"/>
      <c r="BV45" s="493"/>
      <c r="BW45" s="493"/>
      <c r="BX45" s="493"/>
      <c r="BY45" s="493"/>
      <c r="BZ45" s="493"/>
      <c r="CA45" s="493"/>
      <c r="CB45" s="493"/>
      <c r="CC45" s="493"/>
      <c r="CD45" s="493"/>
      <c r="CE45" s="493"/>
      <c r="CF45" s="493"/>
      <c r="CG45" s="493"/>
      <c r="CH45" s="493"/>
      <c r="CI45" s="493"/>
      <c r="CJ45" s="493"/>
      <c r="CK45" s="493"/>
      <c r="CL45" s="493"/>
      <c r="CM45" s="493"/>
      <c r="CN45" s="493"/>
      <c r="CO45" s="493"/>
      <c r="CP45" s="493"/>
      <c r="CQ45" s="493"/>
      <c r="CR45" s="493"/>
      <c r="CS45" s="493"/>
      <c r="CT45" s="493"/>
      <c r="CU45" s="493"/>
      <c r="CV45" s="493"/>
      <c r="CW45" s="493"/>
      <c r="CX45" s="493"/>
      <c r="CY45" s="493"/>
      <c r="CZ45" s="493"/>
      <c r="DA45" s="493"/>
      <c r="DB45" s="493"/>
      <c r="DC45" s="493"/>
      <c r="DD45" s="493"/>
      <c r="DE45" s="493"/>
      <c r="DF45" s="493"/>
      <c r="DG45" s="493"/>
      <c r="DH45" s="493"/>
      <c r="DI45" s="493"/>
      <c r="DJ45" s="493"/>
      <c r="DK45" s="493"/>
      <c r="DL45" s="493"/>
      <c r="DM45" s="493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9" customFormat="1" ht="12.75" x14ac:dyDescent="0.2">
      <c r="A46" s="506" t="s">
        <v>620</v>
      </c>
      <c r="B46" s="506"/>
      <c r="C46" s="506"/>
      <c r="D46" s="506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263"/>
      <c r="AD46" s="264"/>
      <c r="AE46" s="264"/>
      <c r="AF46" s="264"/>
      <c r="AG46" s="264"/>
      <c r="AH46" s="493"/>
      <c r="AI46" s="493"/>
      <c r="AJ46" s="493"/>
      <c r="AK46" s="493"/>
      <c r="AL46" s="493"/>
      <c r="AM46" s="493"/>
      <c r="AN46" s="493"/>
      <c r="AO46" s="493"/>
      <c r="AP46" s="493"/>
      <c r="AQ46" s="493"/>
      <c r="AR46" s="493"/>
      <c r="AS46" s="493"/>
      <c r="AT46" s="493"/>
      <c r="AU46" s="493"/>
      <c r="AV46" s="493"/>
      <c r="AW46" s="493"/>
      <c r="AX46" s="493"/>
      <c r="AY46" s="493"/>
      <c r="AZ46" s="493"/>
      <c r="BA46" s="493"/>
      <c r="BB46" s="493"/>
      <c r="BC46" s="493"/>
      <c r="BD46" s="493"/>
      <c r="BE46" s="493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93"/>
      <c r="BZ46" s="493"/>
      <c r="CA46" s="493"/>
      <c r="CB46" s="493"/>
      <c r="CC46" s="493"/>
      <c r="CD46" s="493"/>
      <c r="CE46" s="493"/>
      <c r="CF46" s="493"/>
      <c r="CG46" s="493"/>
      <c r="CH46" s="493"/>
      <c r="CI46" s="493"/>
      <c r="CJ46" s="493"/>
      <c r="CK46" s="493"/>
      <c r="CL46" s="493"/>
      <c r="CM46" s="493"/>
      <c r="CN46" s="493"/>
      <c r="CO46" s="493"/>
      <c r="CP46" s="493"/>
      <c r="CQ46" s="493"/>
      <c r="CR46" s="493"/>
      <c r="CS46" s="493"/>
      <c r="CT46" s="493"/>
      <c r="CU46" s="493"/>
      <c r="CV46" s="493"/>
      <c r="CW46" s="493"/>
      <c r="CX46" s="493"/>
      <c r="CY46" s="493"/>
      <c r="CZ46" s="493"/>
      <c r="DA46" s="493"/>
      <c r="DB46" s="493"/>
      <c r="DC46" s="493"/>
      <c r="DD46" s="493"/>
      <c r="DE46" s="493"/>
      <c r="DF46" s="493"/>
      <c r="DG46" s="493"/>
      <c r="DH46" s="493"/>
      <c r="DI46" s="493"/>
      <c r="DJ46" s="493"/>
      <c r="DK46" s="493"/>
      <c r="DL46" s="493"/>
      <c r="DM46" s="493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9" customFormat="1" ht="12.75" x14ac:dyDescent="0.2">
      <c r="A47" s="268"/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3"/>
      <c r="AD47" s="264"/>
      <c r="AE47" s="264"/>
      <c r="AF47" s="264"/>
      <c r="AG47" s="264"/>
      <c r="AH47" s="493"/>
      <c r="AI47" s="493"/>
      <c r="AJ47" s="493"/>
      <c r="AK47" s="493"/>
      <c r="AL47" s="493"/>
      <c r="AM47" s="493"/>
      <c r="AN47" s="493"/>
      <c r="AO47" s="493"/>
      <c r="AP47" s="493"/>
      <c r="AQ47" s="493"/>
      <c r="AR47" s="493"/>
      <c r="AS47" s="493"/>
      <c r="AT47" s="493"/>
      <c r="AU47" s="493"/>
      <c r="AV47" s="493"/>
      <c r="AW47" s="493"/>
      <c r="AX47" s="493"/>
      <c r="AY47" s="493"/>
      <c r="AZ47" s="493"/>
      <c r="BA47" s="493"/>
      <c r="BB47" s="493"/>
      <c r="BC47" s="493"/>
      <c r="BD47" s="493"/>
      <c r="BE47" s="493"/>
      <c r="BF47" s="493"/>
      <c r="BG47" s="493"/>
      <c r="BH47" s="493"/>
      <c r="BI47" s="493"/>
      <c r="BJ47" s="493"/>
      <c r="BK47" s="493"/>
      <c r="BL47" s="493"/>
      <c r="BM47" s="493"/>
      <c r="BN47" s="493"/>
      <c r="BO47" s="493"/>
      <c r="BP47" s="493"/>
      <c r="BQ47" s="493"/>
      <c r="BR47" s="493"/>
      <c r="BS47" s="493"/>
      <c r="BT47" s="493"/>
      <c r="BU47" s="493"/>
      <c r="BV47" s="493"/>
      <c r="BW47" s="493"/>
      <c r="BX47" s="493"/>
      <c r="BY47" s="493"/>
      <c r="BZ47" s="493"/>
      <c r="CA47" s="493"/>
      <c r="CB47" s="493"/>
      <c r="CC47" s="493"/>
      <c r="CD47" s="493"/>
      <c r="CE47" s="493"/>
      <c r="CF47" s="493"/>
      <c r="CG47" s="493"/>
      <c r="CH47" s="493"/>
      <c r="CI47" s="493"/>
      <c r="CJ47" s="493"/>
      <c r="CK47" s="493"/>
      <c r="CL47" s="493"/>
      <c r="CM47" s="493"/>
      <c r="CN47" s="493"/>
      <c r="CO47" s="493"/>
      <c r="CP47" s="493"/>
      <c r="CQ47" s="493"/>
      <c r="CR47" s="493"/>
      <c r="CS47" s="493"/>
      <c r="CT47" s="493"/>
      <c r="CU47" s="493"/>
      <c r="CV47" s="493"/>
      <c r="CW47" s="493"/>
      <c r="CX47" s="493"/>
      <c r="CY47" s="493"/>
      <c r="CZ47" s="493"/>
      <c r="DA47" s="493"/>
      <c r="DB47" s="493"/>
      <c r="DC47" s="493"/>
      <c r="DD47" s="493"/>
      <c r="DE47" s="493"/>
      <c r="DF47" s="493"/>
      <c r="DG47" s="493"/>
      <c r="DH47" s="493"/>
      <c r="DI47" s="493"/>
      <c r="DJ47" s="493"/>
      <c r="DK47" s="493"/>
      <c r="DL47" s="493"/>
      <c r="DM47" s="493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29" customFormat="1" ht="12.75" x14ac:dyDescent="0.2">
      <c r="A48" s="274" t="s">
        <v>568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63" t="s">
        <v>578</v>
      </c>
      <c r="AD48" s="264"/>
      <c r="AE48" s="264"/>
      <c r="AF48" s="264"/>
      <c r="AG48" s="264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493"/>
      <c r="AU48" s="493"/>
      <c r="AV48" s="493"/>
      <c r="AW48" s="493"/>
      <c r="AX48" s="493"/>
      <c r="AY48" s="493"/>
      <c r="AZ48" s="493"/>
      <c r="BA48" s="493"/>
      <c r="BB48" s="493"/>
      <c r="BC48" s="493"/>
      <c r="BD48" s="493"/>
      <c r="BE48" s="493"/>
      <c r="BF48" s="493"/>
      <c r="BG48" s="493"/>
      <c r="BH48" s="493"/>
      <c r="BI48" s="493"/>
      <c r="BJ48" s="493"/>
      <c r="BK48" s="493"/>
      <c r="BL48" s="493"/>
      <c r="BM48" s="493"/>
      <c r="BN48" s="493"/>
      <c r="BO48" s="493"/>
      <c r="BP48" s="493"/>
      <c r="BQ48" s="493"/>
      <c r="BR48" s="493"/>
      <c r="BS48" s="493"/>
      <c r="BT48" s="493"/>
      <c r="BU48" s="493"/>
      <c r="BV48" s="493"/>
      <c r="BW48" s="493"/>
      <c r="BX48" s="493"/>
      <c r="BY48" s="493"/>
      <c r="BZ48" s="493"/>
      <c r="CA48" s="493"/>
      <c r="CB48" s="493"/>
      <c r="CC48" s="493"/>
      <c r="CD48" s="493"/>
      <c r="CE48" s="493"/>
      <c r="CF48" s="493"/>
      <c r="CG48" s="493"/>
      <c r="CH48" s="493"/>
      <c r="CI48" s="493"/>
      <c r="CJ48" s="493"/>
      <c r="CK48" s="493"/>
      <c r="CL48" s="493"/>
      <c r="CM48" s="493"/>
      <c r="CN48" s="493"/>
      <c r="CO48" s="493"/>
      <c r="CP48" s="493"/>
      <c r="CQ48" s="493"/>
      <c r="CR48" s="493"/>
      <c r="CS48" s="493"/>
      <c r="CT48" s="493"/>
      <c r="CU48" s="493"/>
      <c r="CV48" s="493"/>
      <c r="CW48" s="493"/>
      <c r="CX48" s="493"/>
      <c r="CY48" s="493"/>
      <c r="CZ48" s="493"/>
      <c r="DA48" s="493"/>
      <c r="DB48" s="493"/>
      <c r="DC48" s="493"/>
      <c r="DD48" s="493"/>
      <c r="DE48" s="493"/>
      <c r="DF48" s="493"/>
      <c r="DG48" s="493"/>
      <c r="DH48" s="493"/>
      <c r="DI48" s="493"/>
      <c r="DJ48" s="493"/>
      <c r="DK48" s="493"/>
      <c r="DL48" s="493"/>
      <c r="DM48" s="493"/>
      <c r="DN48" s="438"/>
      <c r="DO48" s="438"/>
      <c r="DP48" s="438"/>
      <c r="DQ48" s="438"/>
      <c r="DR48" s="438"/>
      <c r="DS48" s="438"/>
      <c r="DT48" s="43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9" customFormat="1" ht="13.5" thickBot="1" x14ac:dyDescent="0.25">
      <c r="A49" s="260" t="s">
        <v>38</v>
      </c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442" t="s">
        <v>42</v>
      </c>
      <c r="AD49" s="443"/>
      <c r="AE49" s="443"/>
      <c r="AF49" s="443"/>
      <c r="AG49" s="443"/>
      <c r="AH49" s="608">
        <f>AH22+AH31</f>
        <v>3002906.56</v>
      </c>
      <c r="AI49" s="608"/>
      <c r="AJ49" s="608"/>
      <c r="AK49" s="608"/>
      <c r="AL49" s="608"/>
      <c r="AM49" s="608"/>
      <c r="AN49" s="608"/>
      <c r="AO49" s="608"/>
      <c r="AP49" s="608"/>
      <c r="AQ49" s="608"/>
      <c r="AR49" s="608"/>
      <c r="AS49" s="608"/>
      <c r="AT49" s="608">
        <f>AT12+AT22+AT31+AT40</f>
        <v>648610</v>
      </c>
      <c r="AU49" s="608"/>
      <c r="AV49" s="608"/>
      <c r="AW49" s="608"/>
      <c r="AX49" s="608"/>
      <c r="AY49" s="608"/>
      <c r="AZ49" s="608"/>
      <c r="BA49" s="608"/>
      <c r="BB49" s="608"/>
      <c r="BC49" s="608"/>
      <c r="BD49" s="608"/>
      <c r="BE49" s="608"/>
      <c r="BF49" s="608"/>
      <c r="BG49" s="608"/>
      <c r="BH49" s="608"/>
      <c r="BI49" s="608"/>
      <c r="BJ49" s="608"/>
      <c r="BK49" s="608"/>
      <c r="BL49" s="608"/>
      <c r="BM49" s="608"/>
      <c r="BN49" s="608"/>
      <c r="BO49" s="608"/>
      <c r="BP49" s="608"/>
      <c r="BQ49" s="608"/>
      <c r="BR49" s="608"/>
      <c r="BS49" s="608"/>
      <c r="BT49" s="608"/>
      <c r="BU49" s="608"/>
      <c r="BV49" s="608"/>
      <c r="BW49" s="608"/>
      <c r="BX49" s="608"/>
      <c r="BY49" s="608"/>
      <c r="BZ49" s="608"/>
      <c r="CA49" s="608"/>
      <c r="CB49" s="608"/>
      <c r="CC49" s="608"/>
      <c r="CD49" s="608"/>
      <c r="CE49" s="608"/>
      <c r="CF49" s="608"/>
      <c r="CG49" s="608"/>
      <c r="CH49" s="608"/>
      <c r="CI49" s="608"/>
      <c r="CJ49" s="608"/>
      <c r="CK49" s="608"/>
      <c r="CL49" s="608"/>
      <c r="CM49" s="608"/>
      <c r="CN49" s="608"/>
      <c r="CO49" s="608"/>
      <c r="CP49" s="608"/>
      <c r="CQ49" s="608"/>
      <c r="CR49" s="608"/>
      <c r="CS49" s="608"/>
      <c r="CT49" s="608"/>
      <c r="CU49" s="608"/>
      <c r="CV49" s="608"/>
      <c r="CW49" s="608"/>
      <c r="CX49" s="608"/>
      <c r="CY49" s="608"/>
      <c r="CZ49" s="608"/>
      <c r="DA49" s="608"/>
      <c r="DB49" s="608">
        <f>DB22</f>
        <v>2354296.56</v>
      </c>
      <c r="DC49" s="608"/>
      <c r="DD49" s="608"/>
      <c r="DE49" s="608"/>
      <c r="DF49" s="608"/>
      <c r="DG49" s="608"/>
      <c r="DH49" s="608"/>
      <c r="DI49" s="608"/>
      <c r="DJ49" s="608"/>
      <c r="DK49" s="608"/>
      <c r="DL49" s="608"/>
      <c r="DM49" s="608"/>
      <c r="DN49" s="450"/>
      <c r="DO49" s="450"/>
      <c r="DP49" s="450"/>
      <c r="DQ49" s="450"/>
      <c r="DR49" s="450"/>
      <c r="DS49" s="450"/>
      <c r="DT49" s="450"/>
      <c r="DU49" s="450"/>
      <c r="DV49" s="450"/>
      <c r="DW49" s="450"/>
      <c r="DX49" s="450"/>
      <c r="DY49" s="450"/>
      <c r="DZ49" s="450"/>
      <c r="EA49" s="450"/>
      <c r="EB49" s="450"/>
      <c r="EC49" s="450"/>
      <c r="ED49" s="450"/>
      <c r="EE49" s="450"/>
      <c r="EF49" s="450"/>
      <c r="EG49" s="450"/>
      <c r="EH49" s="450"/>
      <c r="EI49" s="450"/>
      <c r="EJ49" s="450"/>
      <c r="EK49" s="451"/>
    </row>
    <row r="52" spans="1:141" s="29" customFormat="1" ht="12.75" x14ac:dyDescent="0.2">
      <c r="A52" s="32" t="s">
        <v>45</v>
      </c>
    </row>
    <row r="53" spans="1:141" s="29" customFormat="1" ht="12.75" x14ac:dyDescent="0.2">
      <c r="A53" s="32" t="s">
        <v>86</v>
      </c>
    </row>
    <row r="54" spans="1:141" s="29" customFormat="1" ht="12.75" x14ac:dyDescent="0.2">
      <c r="A54" s="32" t="s">
        <v>85</v>
      </c>
      <c r="W54" s="258" t="str">
        <f>Лист1!$O$61</f>
        <v>директор</v>
      </c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  <c r="CL54" s="258"/>
      <c r="CM54" s="258"/>
      <c r="CN54" s="258"/>
      <c r="CQ54" s="258" t="str">
        <f>Лист1!$BB$61</f>
        <v>С.П. Гончарова</v>
      </c>
      <c r="CR54" s="258"/>
      <c r="CS54" s="258"/>
      <c r="CT54" s="258"/>
      <c r="CU54" s="258"/>
      <c r="CV54" s="258"/>
      <c r="CW54" s="258"/>
      <c r="CX54" s="258"/>
      <c r="CY54" s="258"/>
      <c r="CZ54" s="258"/>
      <c r="DA54" s="258"/>
      <c r="DB54" s="258"/>
      <c r="DC54" s="258"/>
      <c r="DD54" s="258"/>
      <c r="DE54" s="258"/>
      <c r="DF54" s="258"/>
      <c r="DG54" s="258"/>
      <c r="DH54" s="258"/>
      <c r="DI54" s="258"/>
      <c r="DJ54" s="258"/>
      <c r="DK54" s="258"/>
      <c r="DL54" s="258"/>
      <c r="DM54" s="258"/>
      <c r="DN54" s="258"/>
      <c r="DO54" s="258"/>
      <c r="DP54" s="258"/>
      <c r="DQ54" s="258"/>
      <c r="DR54" s="258"/>
      <c r="DS54" s="258"/>
      <c r="DT54" s="258"/>
      <c r="DU54" s="258"/>
      <c r="DV54" s="258"/>
      <c r="DW54" s="258"/>
      <c r="DX54" s="258"/>
    </row>
    <row r="55" spans="1:141" s="30" customFormat="1" ht="10.5" x14ac:dyDescent="0.2">
      <c r="W55" s="257" t="s">
        <v>46</v>
      </c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G55" s="257" t="s">
        <v>47</v>
      </c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Q55" s="257" t="s">
        <v>48</v>
      </c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</row>
    <row r="56" spans="1:141" s="30" customFormat="1" ht="3" customHeight="1" x14ac:dyDescent="0.2"/>
    <row r="57" spans="1:141" s="29" customFormat="1" ht="12.75" x14ac:dyDescent="0.2">
      <c r="A57" s="32" t="s">
        <v>49</v>
      </c>
      <c r="W57" s="258" t="s">
        <v>1552</v>
      </c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G57" s="258" t="s">
        <v>1553</v>
      </c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Q57" s="255" t="s">
        <v>1555</v>
      </c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5"/>
      <c r="DK57" s="255"/>
      <c r="DL57" s="255"/>
      <c r="DM57" s="255"/>
      <c r="DN57" s="255"/>
      <c r="DO57" s="255"/>
      <c r="DP57" s="255"/>
      <c r="DQ57" s="255"/>
      <c r="DR57" s="255"/>
      <c r="DS57" s="255"/>
      <c r="DT57" s="255"/>
      <c r="DU57" s="255"/>
      <c r="DV57" s="255"/>
      <c r="DW57" s="255"/>
      <c r="DX57" s="255"/>
    </row>
    <row r="58" spans="1:141" s="30" customFormat="1" ht="10.5" x14ac:dyDescent="0.2">
      <c r="W58" s="257" t="s">
        <v>46</v>
      </c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G58" s="257" t="s">
        <v>87</v>
      </c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Q58" s="257" t="s">
        <v>169</v>
      </c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</row>
    <row r="59" spans="1:141" s="30" customFormat="1" ht="3" customHeight="1" x14ac:dyDescent="0.2"/>
    <row r="60" spans="1:141" s="29" customFormat="1" ht="12.75" x14ac:dyDescent="0.2">
      <c r="A60" s="31" t="s">
        <v>51</v>
      </c>
      <c r="B60" s="452" t="str">
        <f>Лист1!$B$67</f>
        <v>20</v>
      </c>
      <c r="C60" s="452"/>
      <c r="D60" s="452"/>
      <c r="E60" s="32" t="s">
        <v>52</v>
      </c>
      <c r="G60" s="255" t="str">
        <f>Лист1!$G$67</f>
        <v>февраля</v>
      </c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6">
        <v>20</v>
      </c>
      <c r="S60" s="256"/>
      <c r="T60" s="256"/>
      <c r="U60" s="453" t="str">
        <f>Лист1!$U$67</f>
        <v>24</v>
      </c>
      <c r="V60" s="453"/>
      <c r="W60" s="453"/>
      <c r="X60" s="32" t="s">
        <v>10</v>
      </c>
    </row>
  </sheetData>
  <customSheetViews>
    <customSheetView guid="{5B44D67A-4A8A-4B75-BA10-E8F24D4649E0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61" sqref="B6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46">
    <mergeCell ref="A1:EK1"/>
    <mergeCell ref="AH3:AS3"/>
    <mergeCell ref="DZ6:EK6"/>
    <mergeCell ref="AT5:CO5"/>
    <mergeCell ref="AT4:EK4"/>
    <mergeCell ref="AC3:AG3"/>
    <mergeCell ref="A3:AB3"/>
    <mergeCell ref="A4:AB4"/>
    <mergeCell ref="AC4:AG4"/>
    <mergeCell ref="AH4:AS4"/>
    <mergeCell ref="AT3:EK3"/>
    <mergeCell ref="DN5:DY5"/>
    <mergeCell ref="DZ5:EK5"/>
    <mergeCell ref="BF6:BQ6"/>
    <mergeCell ref="BR6:CC6"/>
    <mergeCell ref="CD6:CO6"/>
    <mergeCell ref="CP6:DA6"/>
    <mergeCell ref="A5:AB5"/>
    <mergeCell ref="AC5:AG5"/>
    <mergeCell ref="AH5:AS5"/>
    <mergeCell ref="CP5:DA5"/>
    <mergeCell ref="AT6:BE6"/>
    <mergeCell ref="DB5:DM5"/>
    <mergeCell ref="DB6:DM6"/>
    <mergeCell ref="AH25:AS28"/>
    <mergeCell ref="AT25:BE28"/>
    <mergeCell ref="BF25:BQ28"/>
    <mergeCell ref="BR25:CC28"/>
    <mergeCell ref="A9:AB9"/>
    <mergeCell ref="AC9:AG9"/>
    <mergeCell ref="AH9:AS9"/>
    <mergeCell ref="AT9:BE9"/>
    <mergeCell ref="BF9:BQ9"/>
    <mergeCell ref="BR9:CC9"/>
    <mergeCell ref="A11:AB11"/>
    <mergeCell ref="AC11:AG11"/>
    <mergeCell ref="AH11:AS11"/>
    <mergeCell ref="AT11:BE11"/>
    <mergeCell ref="BF11:BQ11"/>
    <mergeCell ref="A10:AB10"/>
    <mergeCell ref="AC10:AG10"/>
    <mergeCell ref="AH10:AS10"/>
    <mergeCell ref="AT10:BE10"/>
    <mergeCell ref="BF10:BQ10"/>
    <mergeCell ref="BR11:CC11"/>
    <mergeCell ref="BR10:CC10"/>
    <mergeCell ref="BR12:CC13"/>
    <mergeCell ref="BF22:BQ22"/>
    <mergeCell ref="DN6:DY6"/>
    <mergeCell ref="CP7:DA7"/>
    <mergeCell ref="DB7:DM7"/>
    <mergeCell ref="DN7:DY7"/>
    <mergeCell ref="DZ7:EK7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BF7:BQ7"/>
    <mergeCell ref="BR7:CC7"/>
    <mergeCell ref="CD7:CO7"/>
    <mergeCell ref="A6:AB6"/>
    <mergeCell ref="AC6:AG6"/>
    <mergeCell ref="AH6:AS6"/>
    <mergeCell ref="CP9:DA9"/>
    <mergeCell ref="DB9:DM9"/>
    <mergeCell ref="DN9:DY9"/>
    <mergeCell ref="DZ9:EK9"/>
    <mergeCell ref="CD8:CO8"/>
    <mergeCell ref="CP8:DA8"/>
    <mergeCell ref="DB8:DM8"/>
    <mergeCell ref="DN8:DY8"/>
    <mergeCell ref="DZ8:EK8"/>
    <mergeCell ref="CD9:CO9"/>
    <mergeCell ref="CD11:CO11"/>
    <mergeCell ref="CP11:DA11"/>
    <mergeCell ref="DB11:DM11"/>
    <mergeCell ref="DN11:DY11"/>
    <mergeCell ref="DZ11:EK11"/>
    <mergeCell ref="CD10:CO10"/>
    <mergeCell ref="CP10:DA10"/>
    <mergeCell ref="DB10:DM10"/>
    <mergeCell ref="DN10:DY10"/>
    <mergeCell ref="DZ10:EK10"/>
    <mergeCell ref="CD12:CO13"/>
    <mergeCell ref="CP12:DA13"/>
    <mergeCell ref="DB12:DM13"/>
    <mergeCell ref="A13:AB13"/>
    <mergeCell ref="A12:AB12"/>
    <mergeCell ref="AC12:AG13"/>
    <mergeCell ref="AH12:AS13"/>
    <mergeCell ref="AT12:BE13"/>
    <mergeCell ref="BF12:BQ13"/>
    <mergeCell ref="DN16:DY19"/>
    <mergeCell ref="DZ16:EK19"/>
    <mergeCell ref="A19:AB19"/>
    <mergeCell ref="A18:AB18"/>
    <mergeCell ref="A17:AB17"/>
    <mergeCell ref="A16:AB16"/>
    <mergeCell ref="BR14:CC15"/>
    <mergeCell ref="CD14:CO15"/>
    <mergeCell ref="CP14:DA15"/>
    <mergeCell ref="DB14:DM15"/>
    <mergeCell ref="A15:AB15"/>
    <mergeCell ref="A14:AB14"/>
    <mergeCell ref="AC14:AG15"/>
    <mergeCell ref="AH14:AS15"/>
    <mergeCell ref="AT14:BE15"/>
    <mergeCell ref="BF14:BQ15"/>
    <mergeCell ref="DZ21:EK21"/>
    <mergeCell ref="CD20:CO20"/>
    <mergeCell ref="CP20:DA20"/>
    <mergeCell ref="DB20:DM20"/>
    <mergeCell ref="DN20:DY20"/>
    <mergeCell ref="DZ20:EK20"/>
    <mergeCell ref="A21:AB21"/>
    <mergeCell ref="AC21:AG21"/>
    <mergeCell ref="AH21:AS21"/>
    <mergeCell ref="AT21:BE21"/>
    <mergeCell ref="BF21:BQ21"/>
    <mergeCell ref="A20:AB20"/>
    <mergeCell ref="AC20:AG20"/>
    <mergeCell ref="AH20:AS20"/>
    <mergeCell ref="AT20:BE20"/>
    <mergeCell ref="BF20:BQ20"/>
    <mergeCell ref="BR20:CC20"/>
    <mergeCell ref="BR22:CC22"/>
    <mergeCell ref="BR21:CC21"/>
    <mergeCell ref="CD21:CO21"/>
    <mergeCell ref="CP21:DA21"/>
    <mergeCell ref="DB21:DM21"/>
    <mergeCell ref="DN21:DY21"/>
    <mergeCell ref="CD22:CO22"/>
    <mergeCell ref="CP22:DA22"/>
    <mergeCell ref="DB22:DM22"/>
    <mergeCell ref="DN22:DY22"/>
    <mergeCell ref="BR23:CC24"/>
    <mergeCell ref="CD23:CO24"/>
    <mergeCell ref="CP23:DA24"/>
    <mergeCell ref="DB23:DM24"/>
    <mergeCell ref="DN23:DY24"/>
    <mergeCell ref="DN25:EK28"/>
    <mergeCell ref="DZ22:EK22"/>
    <mergeCell ref="A23:AB23"/>
    <mergeCell ref="A22:AB22"/>
    <mergeCell ref="AC22:AG22"/>
    <mergeCell ref="CD25:CO28"/>
    <mergeCell ref="CP25:DA28"/>
    <mergeCell ref="DB25:DM28"/>
    <mergeCell ref="A28:AB28"/>
    <mergeCell ref="AC23:AG24"/>
    <mergeCell ref="AH23:AS24"/>
    <mergeCell ref="A27:AB27"/>
    <mergeCell ref="A26:AB26"/>
    <mergeCell ref="A25:AB25"/>
    <mergeCell ref="A24:AB24"/>
    <mergeCell ref="AT23:BE24"/>
    <mergeCell ref="BF23:BQ24"/>
    <mergeCell ref="AH22:AS22"/>
    <mergeCell ref="AT22:BE22"/>
    <mergeCell ref="A30:AB30"/>
    <mergeCell ref="AC30:AG30"/>
    <mergeCell ref="AH30:AS30"/>
    <mergeCell ref="AT30:BE30"/>
    <mergeCell ref="BF30:BQ30"/>
    <mergeCell ref="A29:AB29"/>
    <mergeCell ref="AC29:AG29"/>
    <mergeCell ref="AH29:AS29"/>
    <mergeCell ref="AT29:BE29"/>
    <mergeCell ref="BF29:BQ29"/>
    <mergeCell ref="BR30:CC30"/>
    <mergeCell ref="CD30:CO30"/>
    <mergeCell ref="CP30:DA30"/>
    <mergeCell ref="DB30:DM30"/>
    <mergeCell ref="DN30:DY30"/>
    <mergeCell ref="DZ30:EK30"/>
    <mergeCell ref="CD29:CO29"/>
    <mergeCell ref="CP29:DA29"/>
    <mergeCell ref="DB29:DM29"/>
    <mergeCell ref="DN29:DY29"/>
    <mergeCell ref="BR29:CC29"/>
    <mergeCell ref="CD31:CO31"/>
    <mergeCell ref="CP31:DA31"/>
    <mergeCell ref="DB31:DM31"/>
    <mergeCell ref="DN31:DY31"/>
    <mergeCell ref="DZ31:EK31"/>
    <mergeCell ref="A40:AB40"/>
    <mergeCell ref="AC40:AG40"/>
    <mergeCell ref="AH40:AS40"/>
    <mergeCell ref="AT40:BE40"/>
    <mergeCell ref="BF40:BQ40"/>
    <mergeCell ref="A31:AB31"/>
    <mergeCell ref="AC31:AG31"/>
    <mergeCell ref="AH31:AS31"/>
    <mergeCell ref="AT31:BE31"/>
    <mergeCell ref="BF31:BQ31"/>
    <mergeCell ref="BR31:CC31"/>
    <mergeCell ref="A33:AB33"/>
    <mergeCell ref="DN32:DY33"/>
    <mergeCell ref="DZ32:EK33"/>
    <mergeCell ref="A32:AB32"/>
    <mergeCell ref="BR40:CC40"/>
    <mergeCell ref="CD40:CO40"/>
    <mergeCell ref="A37:AB37"/>
    <mergeCell ref="A36:AB36"/>
    <mergeCell ref="A35:AB35"/>
    <mergeCell ref="A34:AB34"/>
    <mergeCell ref="CD49:CO49"/>
    <mergeCell ref="CP49:DA49"/>
    <mergeCell ref="DB49:DM49"/>
    <mergeCell ref="DN49:DY49"/>
    <mergeCell ref="DZ49:EK49"/>
    <mergeCell ref="A49:AB49"/>
    <mergeCell ref="AC49:AG49"/>
    <mergeCell ref="AH49:AS49"/>
    <mergeCell ref="AT49:BE49"/>
    <mergeCell ref="BF49:BQ49"/>
    <mergeCell ref="BR49:CC49"/>
    <mergeCell ref="A38:AB38"/>
    <mergeCell ref="AC38:AG38"/>
    <mergeCell ref="AH38:AS38"/>
    <mergeCell ref="AT38:BE38"/>
    <mergeCell ref="BF38:BQ38"/>
    <mergeCell ref="A42:AB42"/>
    <mergeCell ref="AC41:AG42"/>
    <mergeCell ref="AH41:AS42"/>
    <mergeCell ref="AT41:BE42"/>
    <mergeCell ref="BF41:BQ42"/>
    <mergeCell ref="A39:AB39"/>
    <mergeCell ref="AC39:AG39"/>
    <mergeCell ref="AH39:AS39"/>
    <mergeCell ref="AT39:BE39"/>
    <mergeCell ref="BF39:BQ39"/>
    <mergeCell ref="CP48:DA48"/>
    <mergeCell ref="DB48:DM48"/>
    <mergeCell ref="DN48:DY48"/>
    <mergeCell ref="DZ48:EK48"/>
    <mergeCell ref="AC43:AG46"/>
    <mergeCell ref="AH43:AS46"/>
    <mergeCell ref="AT43:BE46"/>
    <mergeCell ref="DB41:DM42"/>
    <mergeCell ref="DB47:DM47"/>
    <mergeCell ref="DN47:DY47"/>
    <mergeCell ref="DZ47:EK47"/>
    <mergeCell ref="DZ41:EK42"/>
    <mergeCell ref="DN39:DY39"/>
    <mergeCell ref="DZ39:EK39"/>
    <mergeCell ref="CD39:CO39"/>
    <mergeCell ref="BR39:CC39"/>
    <mergeCell ref="A41:AB41"/>
    <mergeCell ref="A46:AB46"/>
    <mergeCell ref="CD43:CO46"/>
    <mergeCell ref="CP43:DA46"/>
    <mergeCell ref="DB43:DM46"/>
    <mergeCell ref="DN43:DY46"/>
    <mergeCell ref="A45:AB45"/>
    <mergeCell ref="A44:AB44"/>
    <mergeCell ref="BF43:BQ46"/>
    <mergeCell ref="BR43:CC46"/>
    <mergeCell ref="BR41:CC42"/>
    <mergeCell ref="CD41:CO42"/>
    <mergeCell ref="CP41:DA42"/>
    <mergeCell ref="A43:AB43"/>
    <mergeCell ref="DN41:DY42"/>
    <mergeCell ref="A48:AB48"/>
    <mergeCell ref="AC48:AG48"/>
    <mergeCell ref="AH48:AS48"/>
    <mergeCell ref="AT48:BE48"/>
    <mergeCell ref="BF48:BQ48"/>
    <mergeCell ref="BR48:CC48"/>
    <mergeCell ref="BR47:CC47"/>
    <mergeCell ref="CD47:CO47"/>
    <mergeCell ref="A47:AB47"/>
    <mergeCell ref="AC47:AG47"/>
    <mergeCell ref="AH47:AS47"/>
    <mergeCell ref="AT47:BE47"/>
    <mergeCell ref="BF47:BQ47"/>
    <mergeCell ref="CD48:CO48"/>
    <mergeCell ref="DN38:DY38"/>
    <mergeCell ref="DZ38:EK38"/>
    <mergeCell ref="DN34:DY37"/>
    <mergeCell ref="DZ34:EK37"/>
    <mergeCell ref="DZ43:EK46"/>
    <mergeCell ref="CP47:DA47"/>
    <mergeCell ref="CP38:DA38"/>
    <mergeCell ref="CP40:DA40"/>
    <mergeCell ref="DB40:DM40"/>
    <mergeCell ref="DN40:DY40"/>
    <mergeCell ref="DZ40:EK40"/>
    <mergeCell ref="CP39:DA39"/>
    <mergeCell ref="DB39:DM39"/>
    <mergeCell ref="AT32:BE33"/>
    <mergeCell ref="BF32:BQ33"/>
    <mergeCell ref="BR32:CC33"/>
    <mergeCell ref="CD32:CO33"/>
    <mergeCell ref="CP32:DA33"/>
    <mergeCell ref="DB32:DM33"/>
    <mergeCell ref="DB38:DM38"/>
    <mergeCell ref="BR38:CC38"/>
    <mergeCell ref="AC34:AG37"/>
    <mergeCell ref="AH34:AS37"/>
    <mergeCell ref="AT34:BE37"/>
    <mergeCell ref="BF34:BQ37"/>
    <mergeCell ref="BR34:CC37"/>
    <mergeCell ref="CD34:CO37"/>
    <mergeCell ref="CP34:DA37"/>
    <mergeCell ref="DB34:DM37"/>
    <mergeCell ref="DN12:DY13"/>
    <mergeCell ref="DZ12:EK13"/>
    <mergeCell ref="W54:BD54"/>
    <mergeCell ref="BG54:CN54"/>
    <mergeCell ref="CQ54:DX54"/>
    <mergeCell ref="W55:BD55"/>
    <mergeCell ref="BG55:CN55"/>
    <mergeCell ref="CQ55:DX55"/>
    <mergeCell ref="DN14:DY15"/>
    <mergeCell ref="DZ14:EK15"/>
    <mergeCell ref="AC16:AG19"/>
    <mergeCell ref="AH16:AS19"/>
    <mergeCell ref="AT16:BE19"/>
    <mergeCell ref="BF16:BQ19"/>
    <mergeCell ref="BR16:CC19"/>
    <mergeCell ref="CD16:CO19"/>
    <mergeCell ref="CP16:DA19"/>
    <mergeCell ref="DB16:DM19"/>
    <mergeCell ref="DZ23:EK24"/>
    <mergeCell ref="AC25:AG28"/>
    <mergeCell ref="CD38:CO38"/>
    <mergeCell ref="DZ29:EK29"/>
    <mergeCell ref="AC32:AG33"/>
    <mergeCell ref="AH32:AS33"/>
    <mergeCell ref="B60:D60"/>
    <mergeCell ref="G60:Q60"/>
    <mergeCell ref="R60:T60"/>
    <mergeCell ref="U60:W60"/>
    <mergeCell ref="W57:BD57"/>
    <mergeCell ref="BG57:CN57"/>
    <mergeCell ref="CQ57:DX57"/>
    <mergeCell ref="W58:BD58"/>
    <mergeCell ref="BG58:CN58"/>
    <mergeCell ref="CQ58:DX58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7" orientation="landscape" r:id="rId4"/>
  <headerFooter differentFirst="1" alignWithMargins="0">
    <oddHeader>&amp;R&amp;F</oddHeader>
    <oddFooter>&amp;R&amp;P из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87"/>
  <sheetViews>
    <sheetView topLeftCell="A64" workbookViewId="0">
      <selection activeCell="AY31" sqref="AY31:BK33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1.7109375" style="1" customWidth="1"/>
    <col min="33" max="40" width="1.42578125" style="1"/>
    <col min="41" max="41" width="4.28515625" style="1" customWidth="1"/>
    <col min="42" max="16384" width="1.42578125" style="1"/>
  </cols>
  <sheetData>
    <row r="1" spans="1:142" x14ac:dyDescent="0.25">
      <c r="A1" s="215" t="s">
        <v>438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</row>
    <row r="3" spans="1:142" s="25" customFormat="1" ht="13.5" thickBot="1" x14ac:dyDescent="0.25">
      <c r="DW3" s="444" t="s">
        <v>2</v>
      </c>
      <c r="DX3" s="444"/>
      <c r="DY3" s="444"/>
      <c r="DZ3" s="444"/>
      <c r="EA3" s="444"/>
      <c r="EB3" s="444"/>
      <c r="EC3" s="444"/>
      <c r="ED3" s="444"/>
      <c r="EE3" s="444"/>
      <c r="EF3" s="444"/>
      <c r="EG3" s="444"/>
      <c r="EH3" s="444"/>
      <c r="EI3" s="444"/>
      <c r="EJ3" s="444"/>
      <c r="EK3" s="444"/>
    </row>
    <row r="4" spans="1:142" s="25" customFormat="1" ht="12.75" x14ac:dyDescent="0.2">
      <c r="A4" s="28"/>
      <c r="BL4" s="2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28" t="s">
        <v>10</v>
      </c>
      <c r="DU4" s="2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25" customFormat="1" ht="12.75" x14ac:dyDescent="0.2">
      <c r="A5" s="28"/>
      <c r="DU5" s="2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25" customFormat="1" ht="12.75" x14ac:dyDescent="0.2">
      <c r="A6" s="28"/>
      <c r="DU6" s="2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25" customFormat="1" ht="41.25" customHeight="1" x14ac:dyDescent="0.2">
      <c r="A7" s="28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2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25" customFormat="1" ht="12.75" x14ac:dyDescent="0.2">
      <c r="A8" s="28" t="s">
        <v>12</v>
      </c>
      <c r="DU8" s="2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25" customFormat="1" ht="12.75" x14ac:dyDescent="0.2">
      <c r="A9" s="28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2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25" customFormat="1" ht="12.75" x14ac:dyDescent="0.2">
      <c r="A10" s="28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2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25" customFormat="1" ht="13.5" thickBot="1" x14ac:dyDescent="0.25">
      <c r="A11" s="28" t="s">
        <v>15</v>
      </c>
      <c r="DU11" s="23"/>
      <c r="DW11" s="463"/>
      <c r="DX11" s="464"/>
      <c r="DY11" s="464"/>
      <c r="DZ11" s="464"/>
      <c r="EA11" s="464"/>
      <c r="EB11" s="464"/>
      <c r="EC11" s="464"/>
      <c r="ED11" s="464"/>
      <c r="EE11" s="464"/>
      <c r="EF11" s="464"/>
      <c r="EG11" s="464"/>
      <c r="EH11" s="464"/>
      <c r="EI11" s="464"/>
      <c r="EJ11" s="464"/>
      <c r="EK11" s="465"/>
    </row>
    <row r="13" spans="1:142" s="11" customFormat="1" ht="15" x14ac:dyDescent="0.25">
      <c r="A13" s="311" t="s">
        <v>439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</row>
    <row r="14" spans="1:142" s="22" customFormat="1" ht="8.25" x14ac:dyDescent="0.15"/>
    <row r="15" spans="1:142" s="25" customFormat="1" ht="12.75" x14ac:dyDescent="0.2">
      <c r="A15" s="253" t="s">
        <v>93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89" t="s">
        <v>18</v>
      </c>
      <c r="AG15" s="253"/>
      <c r="AH15" s="253"/>
      <c r="AI15" s="253"/>
      <c r="AJ15" s="253"/>
      <c r="AK15" s="307"/>
      <c r="AL15" s="253" t="s">
        <v>632</v>
      </c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435"/>
      <c r="BM15" s="435"/>
      <c r="BN15" s="435"/>
      <c r="BO15" s="435"/>
      <c r="BP15" s="435"/>
      <c r="BQ15" s="435"/>
      <c r="BR15" s="435"/>
      <c r="BS15" s="435"/>
      <c r="BT15" s="435"/>
      <c r="BU15" s="435"/>
      <c r="BV15" s="435"/>
      <c r="BW15" s="435"/>
      <c r="BX15" s="435"/>
      <c r="BY15" s="435"/>
      <c r="BZ15" s="435"/>
      <c r="CA15" s="435"/>
      <c r="CB15" s="435"/>
      <c r="CC15" s="435"/>
      <c r="CD15" s="435"/>
      <c r="CE15" s="435"/>
      <c r="CF15" s="435"/>
      <c r="CG15" s="435"/>
      <c r="CH15" s="435"/>
      <c r="CI15" s="435"/>
      <c r="CJ15" s="435"/>
      <c r="CK15" s="435"/>
      <c r="CL15" s="435"/>
      <c r="CM15" s="435"/>
      <c r="CN15" s="435"/>
      <c r="CO15" s="435"/>
      <c r="CP15" s="435"/>
      <c r="CQ15" s="435"/>
      <c r="CR15" s="435"/>
      <c r="CS15" s="435"/>
      <c r="CT15" s="435"/>
      <c r="CU15" s="435"/>
      <c r="CV15" s="435"/>
      <c r="CW15" s="435"/>
      <c r="CX15" s="435"/>
      <c r="CY15" s="435"/>
      <c r="CZ15" s="435"/>
      <c r="DA15" s="435"/>
      <c r="DB15" s="435"/>
      <c r="DC15" s="435"/>
      <c r="DD15" s="435"/>
      <c r="DE15" s="435"/>
      <c r="DF15" s="435"/>
      <c r="DG15" s="435"/>
      <c r="DH15" s="435"/>
      <c r="DI15" s="435"/>
      <c r="DJ15" s="435"/>
      <c r="DK15" s="435"/>
      <c r="DL15" s="435"/>
      <c r="DM15" s="435"/>
      <c r="DN15" s="435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77"/>
    </row>
    <row r="16" spans="1:142" s="25" customFormat="1" ht="12.75" x14ac:dyDescent="0.2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  <c r="AA16" s="511"/>
      <c r="AB16" s="511"/>
      <c r="AC16" s="511"/>
      <c r="AD16" s="511"/>
      <c r="AE16" s="511"/>
      <c r="AF16" s="302" t="s">
        <v>21</v>
      </c>
      <c r="AG16" s="437"/>
      <c r="AH16" s="437"/>
      <c r="AI16" s="437"/>
      <c r="AJ16" s="437"/>
      <c r="AK16" s="306"/>
      <c r="AL16" s="289" t="s">
        <v>28</v>
      </c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307"/>
      <c r="BL16" s="253" t="s">
        <v>133</v>
      </c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53"/>
      <c r="CW16" s="253"/>
      <c r="CX16" s="253"/>
      <c r="CY16" s="253"/>
      <c r="CZ16" s="253"/>
      <c r="DA16" s="253"/>
      <c r="DB16" s="253"/>
      <c r="DC16" s="253"/>
      <c r="DD16" s="253"/>
      <c r="DE16" s="253"/>
      <c r="DF16" s="253"/>
      <c r="DG16" s="253"/>
      <c r="DH16" s="253"/>
      <c r="DI16" s="253"/>
      <c r="DJ16" s="253"/>
      <c r="DK16" s="253"/>
      <c r="DL16" s="435"/>
      <c r="DM16" s="435"/>
      <c r="DN16" s="435"/>
      <c r="DO16" s="435"/>
      <c r="DP16" s="435"/>
      <c r="DQ16" s="435"/>
      <c r="DR16" s="435"/>
      <c r="DS16" s="435"/>
      <c r="DT16" s="435"/>
      <c r="DU16" s="435"/>
      <c r="DV16" s="435"/>
      <c r="DW16" s="435"/>
      <c r="DX16" s="435"/>
      <c r="DY16" s="435"/>
      <c r="DZ16" s="435"/>
      <c r="EA16" s="435"/>
      <c r="EB16" s="435"/>
      <c r="EC16" s="435"/>
      <c r="ED16" s="435"/>
      <c r="EE16" s="435"/>
      <c r="EF16" s="435"/>
      <c r="EG16" s="435"/>
      <c r="EH16" s="435"/>
      <c r="EI16" s="435"/>
      <c r="EJ16" s="435"/>
      <c r="EK16" s="435"/>
      <c r="EL16" s="77"/>
    </row>
    <row r="17" spans="1:142" s="25" customFormat="1" ht="12.75" x14ac:dyDescent="0.2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302"/>
      <c r="AG17" s="437"/>
      <c r="AH17" s="437"/>
      <c r="AI17" s="437"/>
      <c r="AJ17" s="437"/>
      <c r="AK17" s="306"/>
      <c r="AL17" s="305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303"/>
      <c r="BL17" s="436" t="s">
        <v>633</v>
      </c>
      <c r="BM17" s="435"/>
      <c r="BN17" s="435"/>
      <c r="BO17" s="435"/>
      <c r="BP17" s="435"/>
      <c r="BQ17" s="435"/>
      <c r="BR17" s="435"/>
      <c r="BS17" s="435"/>
      <c r="BT17" s="435"/>
      <c r="BU17" s="435"/>
      <c r="BV17" s="435"/>
      <c r="BW17" s="435"/>
      <c r="BX17" s="435"/>
      <c r="BY17" s="435"/>
      <c r="BZ17" s="435"/>
      <c r="CA17" s="435"/>
      <c r="CB17" s="435"/>
      <c r="CC17" s="435"/>
      <c r="CD17" s="435"/>
      <c r="CE17" s="435"/>
      <c r="CF17" s="435"/>
      <c r="CG17" s="435"/>
      <c r="CH17" s="435"/>
      <c r="CI17" s="435"/>
      <c r="CJ17" s="435"/>
      <c r="CK17" s="298"/>
      <c r="CL17" s="436" t="s">
        <v>634</v>
      </c>
      <c r="CM17" s="435"/>
      <c r="CN17" s="435"/>
      <c r="CO17" s="435"/>
      <c r="CP17" s="435"/>
      <c r="CQ17" s="435"/>
      <c r="CR17" s="435"/>
      <c r="CS17" s="435"/>
      <c r="CT17" s="435"/>
      <c r="CU17" s="435"/>
      <c r="CV17" s="435"/>
      <c r="CW17" s="435"/>
      <c r="CX17" s="435"/>
      <c r="CY17" s="435"/>
      <c r="CZ17" s="435"/>
      <c r="DA17" s="435"/>
      <c r="DB17" s="435"/>
      <c r="DC17" s="435"/>
      <c r="DD17" s="435"/>
      <c r="DE17" s="435"/>
      <c r="DF17" s="435"/>
      <c r="DG17" s="435"/>
      <c r="DH17" s="435"/>
      <c r="DI17" s="435"/>
      <c r="DJ17" s="435"/>
      <c r="DK17" s="298"/>
      <c r="DL17" s="253" t="s">
        <v>635</v>
      </c>
      <c r="DM17" s="253"/>
      <c r="DN17" s="253"/>
      <c r="DO17" s="253"/>
      <c r="DP17" s="253"/>
      <c r="DQ17" s="253"/>
      <c r="DR17" s="253"/>
      <c r="DS17" s="253"/>
      <c r="DT17" s="253"/>
      <c r="DU17" s="253"/>
      <c r="DV17" s="253"/>
      <c r="DW17" s="253"/>
      <c r="DX17" s="253"/>
      <c r="DY17" s="435"/>
      <c r="DZ17" s="435"/>
      <c r="EA17" s="435"/>
      <c r="EB17" s="435"/>
      <c r="EC17" s="435"/>
      <c r="ED17" s="435"/>
      <c r="EE17" s="435"/>
      <c r="EF17" s="435"/>
      <c r="EG17" s="435"/>
      <c r="EH17" s="435"/>
      <c r="EI17" s="435"/>
      <c r="EJ17" s="435"/>
      <c r="EK17" s="435"/>
      <c r="EL17" s="77"/>
    </row>
    <row r="18" spans="1:142" s="25" customFormat="1" ht="12.75" x14ac:dyDescent="0.2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305"/>
      <c r="AG18" s="246"/>
      <c r="AH18" s="246"/>
      <c r="AI18" s="246"/>
      <c r="AJ18" s="246"/>
      <c r="AK18" s="303"/>
      <c r="AL18" s="436" t="s">
        <v>637</v>
      </c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298"/>
      <c r="AY18" s="436" t="s">
        <v>636</v>
      </c>
      <c r="AZ18" s="435"/>
      <c r="BA18" s="435"/>
      <c r="BB18" s="435"/>
      <c r="BC18" s="435"/>
      <c r="BD18" s="435"/>
      <c r="BE18" s="435"/>
      <c r="BF18" s="435"/>
      <c r="BG18" s="435"/>
      <c r="BH18" s="435"/>
      <c r="BI18" s="435"/>
      <c r="BJ18" s="435"/>
      <c r="BK18" s="298"/>
      <c r="BL18" s="436" t="s">
        <v>637</v>
      </c>
      <c r="BM18" s="435"/>
      <c r="BN18" s="435"/>
      <c r="BO18" s="435"/>
      <c r="BP18" s="435"/>
      <c r="BQ18" s="435"/>
      <c r="BR18" s="435"/>
      <c r="BS18" s="435"/>
      <c r="BT18" s="435"/>
      <c r="BU18" s="435"/>
      <c r="BV18" s="435"/>
      <c r="BW18" s="435"/>
      <c r="BX18" s="298"/>
      <c r="BY18" s="436" t="s">
        <v>636</v>
      </c>
      <c r="BZ18" s="435"/>
      <c r="CA18" s="435"/>
      <c r="CB18" s="435"/>
      <c r="CC18" s="435"/>
      <c r="CD18" s="435"/>
      <c r="CE18" s="435"/>
      <c r="CF18" s="435"/>
      <c r="CG18" s="435"/>
      <c r="CH18" s="435"/>
      <c r="CI18" s="435"/>
      <c r="CJ18" s="435"/>
      <c r="CK18" s="298"/>
      <c r="CL18" s="436" t="s">
        <v>637</v>
      </c>
      <c r="CM18" s="435"/>
      <c r="CN18" s="435"/>
      <c r="CO18" s="435"/>
      <c r="CP18" s="435"/>
      <c r="CQ18" s="435"/>
      <c r="CR18" s="435"/>
      <c r="CS18" s="435"/>
      <c r="CT18" s="435"/>
      <c r="CU18" s="435"/>
      <c r="CV18" s="435"/>
      <c r="CW18" s="435"/>
      <c r="CX18" s="298"/>
      <c r="CY18" s="436" t="s">
        <v>636</v>
      </c>
      <c r="CZ18" s="435"/>
      <c r="DA18" s="435"/>
      <c r="DB18" s="435"/>
      <c r="DC18" s="435"/>
      <c r="DD18" s="435"/>
      <c r="DE18" s="435"/>
      <c r="DF18" s="435"/>
      <c r="DG18" s="435"/>
      <c r="DH18" s="435"/>
      <c r="DI18" s="435"/>
      <c r="DJ18" s="435"/>
      <c r="DK18" s="298"/>
      <c r="DL18" s="436" t="s">
        <v>637</v>
      </c>
      <c r="DM18" s="435"/>
      <c r="DN18" s="435"/>
      <c r="DO18" s="435"/>
      <c r="DP18" s="435"/>
      <c r="DQ18" s="435"/>
      <c r="DR18" s="435"/>
      <c r="DS18" s="435"/>
      <c r="DT18" s="435"/>
      <c r="DU18" s="435"/>
      <c r="DV18" s="435"/>
      <c r="DW18" s="435"/>
      <c r="DX18" s="298"/>
      <c r="DY18" s="246" t="s">
        <v>636</v>
      </c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77"/>
    </row>
    <row r="19" spans="1:142" s="25" customFormat="1" ht="13.5" thickBot="1" x14ac:dyDescent="0.25">
      <c r="A19" s="298">
        <v>1</v>
      </c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88">
        <v>2</v>
      </c>
      <c r="AG19" s="288"/>
      <c r="AH19" s="288"/>
      <c r="AI19" s="288"/>
      <c r="AJ19" s="288"/>
      <c r="AK19" s="288"/>
      <c r="AL19" s="288">
        <v>3</v>
      </c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>
        <v>4</v>
      </c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>
        <v>5</v>
      </c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>
        <v>6</v>
      </c>
      <c r="BZ19" s="288"/>
      <c r="CA19" s="288"/>
      <c r="CB19" s="288"/>
      <c r="CC19" s="288"/>
      <c r="CD19" s="288"/>
      <c r="CE19" s="288"/>
      <c r="CF19" s="288"/>
      <c r="CG19" s="288"/>
      <c r="CH19" s="288"/>
      <c r="CI19" s="288"/>
      <c r="CJ19" s="288"/>
      <c r="CK19" s="288"/>
      <c r="CL19" s="288">
        <v>7</v>
      </c>
      <c r="CM19" s="288"/>
      <c r="CN19" s="288"/>
      <c r="CO19" s="288"/>
      <c r="CP19" s="288"/>
      <c r="CQ19" s="288"/>
      <c r="CR19" s="288"/>
      <c r="CS19" s="288"/>
      <c r="CT19" s="288"/>
      <c r="CU19" s="288"/>
      <c r="CV19" s="288"/>
      <c r="CW19" s="288"/>
      <c r="CX19" s="288"/>
      <c r="CY19" s="288">
        <v>8</v>
      </c>
      <c r="CZ19" s="288"/>
      <c r="DA19" s="288"/>
      <c r="DB19" s="288"/>
      <c r="DC19" s="288"/>
      <c r="DD19" s="288"/>
      <c r="DE19" s="288"/>
      <c r="DF19" s="288"/>
      <c r="DG19" s="288"/>
      <c r="DH19" s="288"/>
      <c r="DI19" s="288"/>
      <c r="DJ19" s="288"/>
      <c r="DK19" s="288"/>
      <c r="DL19" s="288">
        <v>9</v>
      </c>
      <c r="DM19" s="288"/>
      <c r="DN19" s="288"/>
      <c r="DO19" s="288"/>
      <c r="DP19" s="288"/>
      <c r="DQ19" s="288"/>
      <c r="DR19" s="288"/>
      <c r="DS19" s="288"/>
      <c r="DT19" s="288"/>
      <c r="DU19" s="288"/>
      <c r="DV19" s="288"/>
      <c r="DW19" s="288"/>
      <c r="DX19" s="288"/>
      <c r="DY19" s="288">
        <v>10</v>
      </c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9"/>
      <c r="EL19" s="77"/>
    </row>
    <row r="20" spans="1:142" s="25" customFormat="1" ht="15" customHeight="1" x14ac:dyDescent="0.2">
      <c r="A20" s="683" t="s">
        <v>638</v>
      </c>
      <c r="B20" s="683"/>
      <c r="C20" s="683"/>
      <c r="D20" s="683"/>
      <c r="E20" s="683"/>
      <c r="F20" s="683"/>
      <c r="G20" s="683"/>
      <c r="H20" s="683"/>
      <c r="I20" s="683"/>
      <c r="J20" s="683"/>
      <c r="K20" s="683"/>
      <c r="L20" s="683"/>
      <c r="M20" s="683"/>
      <c r="N20" s="683"/>
      <c r="O20" s="683"/>
      <c r="P20" s="683"/>
      <c r="Q20" s="683"/>
      <c r="R20" s="683"/>
      <c r="S20" s="683"/>
      <c r="T20" s="683"/>
      <c r="U20" s="683"/>
      <c r="V20" s="683"/>
      <c r="W20" s="683"/>
      <c r="X20" s="683"/>
      <c r="Y20" s="683"/>
      <c r="Z20" s="683"/>
      <c r="AA20" s="683"/>
      <c r="AB20" s="683"/>
      <c r="AC20" s="683"/>
      <c r="AD20" s="683"/>
      <c r="AE20" s="683"/>
      <c r="AF20" s="707" t="s">
        <v>40</v>
      </c>
      <c r="AG20" s="590"/>
      <c r="AH20" s="590"/>
      <c r="AI20" s="590"/>
      <c r="AJ20" s="590"/>
      <c r="AK20" s="590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  <c r="BJ20" s="409"/>
      <c r="BK20" s="409"/>
      <c r="BL20" s="409"/>
      <c r="BM20" s="409"/>
      <c r="BN20" s="409"/>
      <c r="BO20" s="409"/>
      <c r="BP20" s="409"/>
      <c r="BQ20" s="409"/>
      <c r="BR20" s="409"/>
      <c r="BS20" s="409"/>
      <c r="BT20" s="409"/>
      <c r="BU20" s="409"/>
      <c r="BV20" s="409"/>
      <c r="BW20" s="409"/>
      <c r="BX20" s="409"/>
      <c r="BY20" s="409"/>
      <c r="BZ20" s="409"/>
      <c r="CA20" s="409"/>
      <c r="CB20" s="409"/>
      <c r="CC20" s="409"/>
      <c r="CD20" s="409"/>
      <c r="CE20" s="409"/>
      <c r="CF20" s="409"/>
      <c r="CG20" s="409"/>
      <c r="CH20" s="409"/>
      <c r="CI20" s="409"/>
      <c r="CJ20" s="409"/>
      <c r="CK20" s="409"/>
      <c r="CL20" s="409"/>
      <c r="CM20" s="409"/>
      <c r="CN20" s="409"/>
      <c r="CO20" s="409"/>
      <c r="CP20" s="409"/>
      <c r="CQ20" s="409"/>
      <c r="CR20" s="409"/>
      <c r="CS20" s="409"/>
      <c r="CT20" s="409"/>
      <c r="CU20" s="409"/>
      <c r="CV20" s="409"/>
      <c r="CW20" s="409"/>
      <c r="CX20" s="409"/>
      <c r="CY20" s="409"/>
      <c r="CZ20" s="409"/>
      <c r="DA20" s="409"/>
      <c r="DB20" s="409"/>
      <c r="DC20" s="409"/>
      <c r="DD20" s="409"/>
      <c r="DE20" s="409"/>
      <c r="DF20" s="409"/>
      <c r="DG20" s="409"/>
      <c r="DH20" s="409"/>
      <c r="DI20" s="409"/>
      <c r="DJ20" s="409"/>
      <c r="DK20" s="409"/>
      <c r="DL20" s="409"/>
      <c r="DM20" s="409"/>
      <c r="DN20" s="409"/>
      <c r="DO20" s="409"/>
      <c r="DP20" s="409"/>
      <c r="DQ20" s="409"/>
      <c r="DR20" s="409"/>
      <c r="DS20" s="409"/>
      <c r="DT20" s="409"/>
      <c r="DU20" s="409"/>
      <c r="DV20" s="409"/>
      <c r="DW20" s="409"/>
      <c r="DX20" s="409"/>
      <c r="DY20" s="409"/>
      <c r="DZ20" s="409"/>
      <c r="EA20" s="409"/>
      <c r="EB20" s="409"/>
      <c r="EC20" s="409"/>
      <c r="ED20" s="409"/>
      <c r="EE20" s="409"/>
      <c r="EF20" s="409"/>
      <c r="EG20" s="409"/>
      <c r="EH20" s="409"/>
      <c r="EI20" s="409"/>
      <c r="EJ20" s="409"/>
      <c r="EK20" s="410"/>
    </row>
    <row r="21" spans="1:142" s="25" customFormat="1" ht="12.75" x14ac:dyDescent="0.2">
      <c r="A21" s="262" t="s">
        <v>639</v>
      </c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3" t="s">
        <v>278</v>
      </c>
      <c r="AG21" s="264"/>
      <c r="AH21" s="264"/>
      <c r="AI21" s="264"/>
      <c r="AJ21" s="264"/>
      <c r="AK21" s="264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2" s="25" customFormat="1" ht="12.75" x14ac:dyDescent="0.2">
      <c r="A22" s="280" t="s">
        <v>640</v>
      </c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63"/>
      <c r="AG22" s="264"/>
      <c r="AH22" s="264"/>
      <c r="AI22" s="264"/>
      <c r="AJ22" s="264"/>
      <c r="AK22" s="264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2" s="25" customFormat="1" ht="12.75" customHeight="1" x14ac:dyDescent="0.2">
      <c r="A23" s="269" t="s">
        <v>641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3" t="s">
        <v>663</v>
      </c>
      <c r="AG23" s="264"/>
      <c r="AH23" s="264"/>
      <c r="AI23" s="264"/>
      <c r="AJ23" s="264"/>
      <c r="AK23" s="264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25" customFormat="1" ht="12.75" x14ac:dyDescent="0.2">
      <c r="A24" s="279" t="s">
        <v>642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79"/>
      <c r="AB24" s="279"/>
      <c r="AC24" s="279"/>
      <c r="AD24" s="279"/>
      <c r="AE24" s="279"/>
      <c r="AF24" s="263"/>
      <c r="AG24" s="264"/>
      <c r="AH24" s="264"/>
      <c r="AI24" s="264"/>
      <c r="AJ24" s="264"/>
      <c r="AK24" s="264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25" customFormat="1" ht="12.75" x14ac:dyDescent="0.2">
      <c r="A25" s="259" t="s">
        <v>643</v>
      </c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63"/>
      <c r="AG25" s="264"/>
      <c r="AH25" s="264"/>
      <c r="AI25" s="264"/>
      <c r="AJ25" s="264"/>
      <c r="AK25" s="264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25" customFormat="1" ht="12.75" x14ac:dyDescent="0.2">
      <c r="A26" s="269" t="s">
        <v>642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3" t="s">
        <v>789</v>
      </c>
      <c r="AG26" s="264"/>
      <c r="AH26" s="264"/>
      <c r="AI26" s="264"/>
      <c r="AJ26" s="264"/>
      <c r="AK26" s="264"/>
      <c r="AL26" s="438"/>
      <c r="AM26" s="438"/>
      <c r="AN26" s="438"/>
      <c r="AO26" s="438"/>
      <c r="AP26" s="449"/>
      <c r="AQ26" s="449"/>
      <c r="AR26" s="449"/>
      <c r="AS26" s="449"/>
      <c r="AT26" s="449"/>
      <c r="AU26" s="449"/>
      <c r="AV26" s="438"/>
      <c r="AW26" s="438"/>
      <c r="AX26" s="438"/>
      <c r="AY26" s="611"/>
      <c r="AZ26" s="612"/>
      <c r="BA26" s="612"/>
      <c r="BB26" s="612"/>
      <c r="BC26" s="612"/>
      <c r="BD26" s="456"/>
      <c r="BE26" s="456"/>
      <c r="BF26" s="456"/>
      <c r="BG26" s="456"/>
      <c r="BH26" s="456"/>
      <c r="BI26" s="456"/>
      <c r="BJ26" s="456"/>
      <c r="BK26" s="456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2"/>
      <c r="BX26" s="666"/>
      <c r="BY26" s="438"/>
      <c r="BZ26" s="438"/>
      <c r="CA26" s="438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55"/>
      <c r="DM26" s="456"/>
      <c r="DN26" s="612"/>
      <c r="DO26" s="612"/>
      <c r="DP26" s="612"/>
      <c r="DQ26" s="612"/>
      <c r="DR26" s="612"/>
      <c r="DS26" s="612"/>
      <c r="DT26" s="612"/>
      <c r="DU26" s="612"/>
      <c r="DV26" s="585"/>
      <c r="DW26" s="585"/>
      <c r="DX26" s="585"/>
      <c r="DY26" s="661"/>
      <c r="DZ26" s="661"/>
      <c r="EA26" s="661"/>
      <c r="EB26" s="661"/>
      <c r="EC26" s="661"/>
      <c r="ED26" s="662"/>
      <c r="EE26" s="662"/>
      <c r="EF26" s="662"/>
      <c r="EG26" s="662"/>
      <c r="EH26" s="662"/>
      <c r="EI26" s="662"/>
      <c r="EJ26" s="662"/>
      <c r="EK26" s="663"/>
    </row>
    <row r="27" spans="1:142" s="25" customFormat="1" ht="12.75" x14ac:dyDescent="0.2">
      <c r="A27" s="259" t="s">
        <v>644</v>
      </c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701"/>
      <c r="AF27" s="263"/>
      <c r="AG27" s="264"/>
      <c r="AH27" s="264"/>
      <c r="AI27" s="264"/>
      <c r="AJ27" s="264"/>
      <c r="AK27" s="264"/>
      <c r="AL27" s="438"/>
      <c r="AM27" s="438"/>
      <c r="AN27" s="438"/>
      <c r="AO27" s="438"/>
      <c r="AP27" s="449"/>
      <c r="AQ27" s="449"/>
      <c r="AR27" s="449"/>
      <c r="AS27" s="449"/>
      <c r="AT27" s="449"/>
      <c r="AU27" s="449"/>
      <c r="AV27" s="438"/>
      <c r="AW27" s="438"/>
      <c r="AX27" s="438"/>
      <c r="AY27" s="614"/>
      <c r="AZ27" s="615"/>
      <c r="BA27" s="615"/>
      <c r="BB27" s="615"/>
      <c r="BC27" s="615"/>
      <c r="BD27" s="258"/>
      <c r="BE27" s="258"/>
      <c r="BF27" s="258"/>
      <c r="BG27" s="258"/>
      <c r="BH27" s="258"/>
      <c r="BI27" s="258"/>
      <c r="BJ27" s="258"/>
      <c r="BK27" s="258"/>
      <c r="BL27" s="664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58"/>
      <c r="BX27" s="659"/>
      <c r="BY27" s="438"/>
      <c r="BZ27" s="438"/>
      <c r="CA27" s="438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95"/>
      <c r="DM27" s="258"/>
      <c r="DN27" s="615"/>
      <c r="DO27" s="615"/>
      <c r="DP27" s="615"/>
      <c r="DQ27" s="615"/>
      <c r="DR27" s="615"/>
      <c r="DS27" s="615"/>
      <c r="DT27" s="615"/>
      <c r="DU27" s="615"/>
      <c r="DV27" s="588"/>
      <c r="DW27" s="588"/>
      <c r="DX27" s="588"/>
      <c r="DY27" s="664"/>
      <c r="DZ27" s="664"/>
      <c r="EA27" s="664"/>
      <c r="EB27" s="664"/>
      <c r="EC27" s="664"/>
      <c r="ED27" s="658"/>
      <c r="EE27" s="658"/>
      <c r="EF27" s="658"/>
      <c r="EG27" s="658"/>
      <c r="EH27" s="658"/>
      <c r="EI27" s="658"/>
      <c r="EJ27" s="658"/>
      <c r="EK27" s="665"/>
    </row>
    <row r="28" spans="1:142" s="25" customFormat="1" ht="19.5" customHeight="1" x14ac:dyDescent="0.2">
      <c r="A28" s="273"/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73"/>
      <c r="Y28" s="273"/>
      <c r="Z28" s="273"/>
      <c r="AA28" s="273"/>
      <c r="AB28" s="273"/>
      <c r="AC28" s="273"/>
      <c r="AD28" s="273"/>
      <c r="AE28" s="273"/>
      <c r="AF28" s="263" t="s">
        <v>664</v>
      </c>
      <c r="AG28" s="264"/>
      <c r="AH28" s="264"/>
      <c r="AI28" s="264"/>
      <c r="AJ28" s="264"/>
      <c r="AK28" s="264"/>
      <c r="AL28" s="611"/>
      <c r="AM28" s="612"/>
      <c r="AN28" s="612"/>
      <c r="AO28" s="612"/>
      <c r="AP28" s="456"/>
      <c r="AQ28" s="456"/>
      <c r="AR28" s="456"/>
      <c r="AS28" s="456"/>
      <c r="AT28" s="456"/>
      <c r="AU28" s="456"/>
      <c r="AV28" s="612"/>
      <c r="AW28" s="612"/>
      <c r="AX28" s="613"/>
      <c r="AY28" s="611"/>
      <c r="AZ28" s="612"/>
      <c r="BA28" s="612"/>
      <c r="BB28" s="612"/>
      <c r="BC28" s="612"/>
      <c r="BD28" s="456"/>
      <c r="BE28" s="456"/>
      <c r="BF28" s="456"/>
      <c r="BG28" s="456"/>
      <c r="BH28" s="456"/>
      <c r="BI28" s="456"/>
      <c r="BJ28" s="456"/>
      <c r="BK28" s="456"/>
      <c r="BL28" s="661"/>
      <c r="BM28" s="661"/>
      <c r="BN28" s="661"/>
      <c r="BO28" s="661"/>
      <c r="BP28" s="661"/>
      <c r="BQ28" s="662"/>
      <c r="BR28" s="662"/>
      <c r="BS28" s="662"/>
      <c r="BT28" s="662"/>
      <c r="BU28" s="662"/>
      <c r="BV28" s="662"/>
      <c r="BW28" s="662"/>
      <c r="BX28" s="666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25" customFormat="1" ht="12.75" x14ac:dyDescent="0.2">
      <c r="A29" s="273" t="s">
        <v>646</v>
      </c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73"/>
      <c r="Y29" s="273"/>
      <c r="Z29" s="273"/>
      <c r="AA29" s="273"/>
      <c r="AB29" s="273"/>
      <c r="AC29" s="273"/>
      <c r="AD29" s="273"/>
      <c r="AE29" s="273"/>
      <c r="AF29" s="263"/>
      <c r="AG29" s="264"/>
      <c r="AH29" s="264"/>
      <c r="AI29" s="264"/>
      <c r="AJ29" s="264"/>
      <c r="AK29" s="264"/>
      <c r="AL29" s="693"/>
      <c r="AM29" s="694"/>
      <c r="AN29" s="694"/>
      <c r="AO29" s="694"/>
      <c r="AP29" s="694"/>
      <c r="AQ29" s="694"/>
      <c r="AR29" s="694"/>
      <c r="AS29" s="694"/>
      <c r="AT29" s="694"/>
      <c r="AU29" s="694"/>
      <c r="AV29" s="694"/>
      <c r="AW29" s="694"/>
      <c r="AX29" s="695"/>
      <c r="AY29" s="693"/>
      <c r="AZ29" s="694"/>
      <c r="BA29" s="694"/>
      <c r="BB29" s="694"/>
      <c r="BC29" s="694"/>
      <c r="BD29" s="694"/>
      <c r="BE29" s="694"/>
      <c r="BF29" s="694"/>
      <c r="BG29" s="694"/>
      <c r="BH29" s="694"/>
      <c r="BI29" s="694"/>
      <c r="BJ29" s="694"/>
      <c r="BK29" s="694"/>
      <c r="BL29" s="668"/>
      <c r="BM29" s="668"/>
      <c r="BN29" s="668"/>
      <c r="BO29" s="668"/>
      <c r="BP29" s="668"/>
      <c r="BQ29" s="668"/>
      <c r="BR29" s="668"/>
      <c r="BS29" s="668"/>
      <c r="BT29" s="668"/>
      <c r="BU29" s="668"/>
      <c r="BV29" s="668"/>
      <c r="BW29" s="668"/>
      <c r="BX29" s="669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25" customFormat="1" ht="12.75" x14ac:dyDescent="0.2">
      <c r="A30" s="259" t="s">
        <v>647</v>
      </c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63"/>
      <c r="AG30" s="264"/>
      <c r="AH30" s="264"/>
      <c r="AI30" s="264"/>
      <c r="AJ30" s="264"/>
      <c r="AK30" s="264"/>
      <c r="AL30" s="614"/>
      <c r="AM30" s="615"/>
      <c r="AN30" s="615"/>
      <c r="AO30" s="615"/>
      <c r="AP30" s="615"/>
      <c r="AQ30" s="615"/>
      <c r="AR30" s="615"/>
      <c r="AS30" s="615"/>
      <c r="AT30" s="615"/>
      <c r="AU30" s="615"/>
      <c r="AV30" s="615"/>
      <c r="AW30" s="615"/>
      <c r="AX30" s="616"/>
      <c r="AY30" s="614"/>
      <c r="AZ30" s="615"/>
      <c r="BA30" s="615"/>
      <c r="BB30" s="615"/>
      <c r="BC30" s="615"/>
      <c r="BD30" s="615"/>
      <c r="BE30" s="615"/>
      <c r="BF30" s="615"/>
      <c r="BG30" s="615"/>
      <c r="BH30" s="615"/>
      <c r="BI30" s="615"/>
      <c r="BJ30" s="615"/>
      <c r="BK30" s="615"/>
      <c r="BL30" s="658"/>
      <c r="BM30" s="658"/>
      <c r="BN30" s="658"/>
      <c r="BO30" s="658"/>
      <c r="BP30" s="658"/>
      <c r="BQ30" s="658"/>
      <c r="BR30" s="658"/>
      <c r="BS30" s="658"/>
      <c r="BT30" s="658"/>
      <c r="BU30" s="658"/>
      <c r="BV30" s="658"/>
      <c r="BW30" s="658"/>
      <c r="BX30" s="659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25" customFormat="1" ht="12.75" x14ac:dyDescent="0.2">
      <c r="A31" s="269" t="s">
        <v>645</v>
      </c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3" t="s">
        <v>665</v>
      </c>
      <c r="AG31" s="264"/>
      <c r="AH31" s="264"/>
      <c r="AI31" s="264"/>
      <c r="AJ31" s="264"/>
      <c r="AK31" s="264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25" customFormat="1" ht="12.75" x14ac:dyDescent="0.2">
      <c r="A32" s="279" t="s">
        <v>646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63"/>
      <c r="AG32" s="264"/>
      <c r="AH32" s="264"/>
      <c r="AI32" s="264"/>
      <c r="AJ32" s="264"/>
      <c r="AK32" s="264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59" t="s">
        <v>648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63"/>
      <c r="AG33" s="264"/>
      <c r="AH33" s="264"/>
      <c r="AI33" s="264"/>
      <c r="AJ33" s="264"/>
      <c r="AK33" s="264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9" t="s">
        <v>649</v>
      </c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3" t="s">
        <v>666</v>
      </c>
      <c r="AG34" s="264"/>
      <c r="AH34" s="264"/>
      <c r="AI34" s="264"/>
      <c r="AJ34" s="264"/>
      <c r="AK34" s="264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2.75" x14ac:dyDescent="0.2">
      <c r="A35" s="279" t="s">
        <v>646</v>
      </c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63"/>
      <c r="AG35" s="264"/>
      <c r="AH35" s="264"/>
      <c r="AI35" s="264"/>
      <c r="AJ35" s="264"/>
      <c r="AK35" s="264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59" t="s">
        <v>647</v>
      </c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63"/>
      <c r="AG36" s="264"/>
      <c r="AH36" s="264"/>
      <c r="AI36" s="264"/>
      <c r="AJ36" s="264"/>
      <c r="AK36" s="264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269" t="s">
        <v>649</v>
      </c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3" t="s">
        <v>667</v>
      </c>
      <c r="AG37" s="264"/>
      <c r="AH37" s="264"/>
      <c r="AI37" s="264"/>
      <c r="AJ37" s="264"/>
      <c r="AK37" s="264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279" t="s">
        <v>646</v>
      </c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63"/>
      <c r="AG38" s="264"/>
      <c r="AH38" s="264"/>
      <c r="AI38" s="264"/>
      <c r="AJ38" s="264"/>
      <c r="AK38" s="264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259" t="s">
        <v>648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63"/>
      <c r="AG39" s="264"/>
      <c r="AH39" s="264"/>
      <c r="AI39" s="264"/>
      <c r="AJ39" s="264"/>
      <c r="AK39" s="264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69" t="s">
        <v>729</v>
      </c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3" t="s">
        <v>668</v>
      </c>
      <c r="AG40" s="264"/>
      <c r="AH40" s="264"/>
      <c r="AI40" s="264"/>
      <c r="AJ40" s="264"/>
      <c r="AK40" s="264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2.75" x14ac:dyDescent="0.2">
      <c r="A41" s="259" t="s">
        <v>730</v>
      </c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63"/>
      <c r="AG41" s="264"/>
      <c r="AH41" s="264"/>
      <c r="AI41" s="264"/>
      <c r="AJ41" s="264"/>
      <c r="AK41" s="264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5" customHeight="1" x14ac:dyDescent="0.2">
      <c r="A42" s="274" t="s">
        <v>651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63" t="s">
        <v>669</v>
      </c>
      <c r="AG42" s="264"/>
      <c r="AH42" s="264"/>
      <c r="AI42" s="264"/>
      <c r="AJ42" s="264"/>
      <c r="AK42" s="264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5" customHeight="1" x14ac:dyDescent="0.2">
      <c r="A43" s="280" t="s">
        <v>652</v>
      </c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63" t="s">
        <v>573</v>
      </c>
      <c r="AG43" s="264"/>
      <c r="AH43" s="264"/>
      <c r="AI43" s="264"/>
      <c r="AJ43" s="264"/>
      <c r="AK43" s="264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5" customHeight="1" x14ac:dyDescent="0.2">
      <c r="A44" s="280" t="s">
        <v>653</v>
      </c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63" t="s">
        <v>670</v>
      </c>
      <c r="AG44" s="264"/>
      <c r="AH44" s="264"/>
      <c r="AI44" s="264"/>
      <c r="AJ44" s="264"/>
      <c r="AK44" s="264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2.75" x14ac:dyDescent="0.2">
      <c r="A45" s="262" t="s">
        <v>654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3" t="s">
        <v>671</v>
      </c>
      <c r="AG45" s="264"/>
      <c r="AH45" s="264"/>
      <c r="AI45" s="264"/>
      <c r="AJ45" s="264"/>
      <c r="AK45" s="264"/>
      <c r="AL45" s="438"/>
      <c r="AM45" s="438"/>
      <c r="AN45" s="438"/>
      <c r="AO45" s="438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5" customFormat="1" ht="12.75" x14ac:dyDescent="0.2">
      <c r="A46" s="708" t="s">
        <v>655</v>
      </c>
      <c r="B46" s="708"/>
      <c r="C46" s="708"/>
      <c r="D46" s="708"/>
      <c r="E46" s="708"/>
      <c r="F46" s="708"/>
      <c r="G46" s="708"/>
      <c r="H46" s="708"/>
      <c r="I46" s="708"/>
      <c r="J46" s="708"/>
      <c r="K46" s="708"/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263"/>
      <c r="AG46" s="264"/>
      <c r="AH46" s="264"/>
      <c r="AI46" s="264"/>
      <c r="AJ46" s="264"/>
      <c r="AK46" s="264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5" customFormat="1" ht="12.75" x14ac:dyDescent="0.2">
      <c r="A47" s="708" t="s">
        <v>656</v>
      </c>
      <c r="B47" s="708"/>
      <c r="C47" s="708"/>
      <c r="D47" s="708"/>
      <c r="E47" s="708"/>
      <c r="F47" s="708"/>
      <c r="G47" s="708"/>
      <c r="H47" s="708"/>
      <c r="I47" s="708"/>
      <c r="J47" s="708"/>
      <c r="K47" s="708"/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08"/>
      <c r="AF47" s="263"/>
      <c r="AG47" s="264"/>
      <c r="AH47" s="264"/>
      <c r="AI47" s="264"/>
      <c r="AJ47" s="264"/>
      <c r="AK47" s="264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25" customFormat="1" ht="12.75" x14ac:dyDescent="0.2">
      <c r="A48" s="280" t="s">
        <v>657</v>
      </c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63"/>
      <c r="AG48" s="264"/>
      <c r="AH48" s="264"/>
      <c r="AI48" s="264"/>
      <c r="AJ48" s="264"/>
      <c r="AK48" s="264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38"/>
      <c r="DS48" s="438"/>
      <c r="DT48" s="43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5" customFormat="1" ht="15" customHeight="1" x14ac:dyDescent="0.2">
      <c r="A49" s="280" t="s">
        <v>658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63" t="s">
        <v>672</v>
      </c>
      <c r="AG49" s="264"/>
      <c r="AH49" s="264"/>
      <c r="AI49" s="264"/>
      <c r="AJ49" s="264"/>
      <c r="AK49" s="264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38"/>
      <c r="DS49" s="438"/>
      <c r="DT49" s="438"/>
      <c r="DU49" s="438"/>
      <c r="DV49" s="438"/>
      <c r="DW49" s="438"/>
      <c r="DX49" s="438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9"/>
    </row>
    <row r="50" spans="1:141" s="25" customFormat="1" ht="15" customHeight="1" x14ac:dyDescent="0.2">
      <c r="A50" s="280" t="s">
        <v>773</v>
      </c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280"/>
      <c r="AF50" s="263" t="s">
        <v>673</v>
      </c>
      <c r="AG50" s="264"/>
      <c r="AH50" s="264"/>
      <c r="AI50" s="264"/>
      <c r="AJ50" s="264"/>
      <c r="AK50" s="264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  <c r="AV50" s="438"/>
      <c r="AW50" s="438"/>
      <c r="AX50" s="438"/>
      <c r="AY50" s="438"/>
      <c r="AZ50" s="438"/>
      <c r="BA50" s="438"/>
      <c r="BB50" s="438"/>
      <c r="BC50" s="438"/>
      <c r="BD50" s="438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38"/>
      <c r="BZ50" s="438"/>
      <c r="CA50" s="438"/>
      <c r="CB50" s="438"/>
      <c r="CC50" s="438"/>
      <c r="CD50" s="438"/>
      <c r="CE50" s="438"/>
      <c r="CF50" s="438"/>
      <c r="CG50" s="438"/>
      <c r="CH50" s="438"/>
      <c r="CI50" s="438"/>
      <c r="CJ50" s="438"/>
      <c r="CK50" s="438"/>
      <c r="CL50" s="438"/>
      <c r="CM50" s="438"/>
      <c r="CN50" s="438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38"/>
      <c r="DO50" s="438"/>
      <c r="DP50" s="438"/>
      <c r="DQ50" s="438"/>
      <c r="DR50" s="438"/>
      <c r="DS50" s="438"/>
      <c r="DT50" s="438"/>
      <c r="DU50" s="438"/>
      <c r="DV50" s="438"/>
      <c r="DW50" s="438"/>
      <c r="DX50" s="438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9"/>
    </row>
    <row r="51" spans="1:141" s="25" customFormat="1" ht="15" customHeight="1" x14ac:dyDescent="0.2">
      <c r="A51" s="280" t="s">
        <v>659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63" t="s">
        <v>674</v>
      </c>
      <c r="AG51" s="264"/>
      <c r="AH51" s="264"/>
      <c r="AI51" s="264"/>
      <c r="AJ51" s="264"/>
      <c r="AK51" s="264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9"/>
    </row>
    <row r="52" spans="1:141" s="25" customFormat="1" ht="12.75" x14ac:dyDescent="0.2">
      <c r="A52" s="278" t="s">
        <v>660</v>
      </c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63" t="s">
        <v>675</v>
      </c>
      <c r="AG52" s="264"/>
      <c r="AH52" s="264"/>
      <c r="AI52" s="264"/>
      <c r="AJ52" s="264"/>
      <c r="AK52" s="264"/>
      <c r="AL52" s="438"/>
      <c r="AM52" s="438"/>
      <c r="AN52" s="438"/>
      <c r="AO52" s="438"/>
      <c r="AP52" s="438"/>
      <c r="AQ52" s="438"/>
      <c r="AR52" s="438"/>
      <c r="AS52" s="438"/>
      <c r="AT52" s="438"/>
      <c r="AU52" s="438"/>
      <c r="AV52" s="438"/>
      <c r="AW52" s="438"/>
      <c r="AX52" s="438"/>
      <c r="AY52" s="438"/>
      <c r="AZ52" s="438"/>
      <c r="BA52" s="438"/>
      <c r="BB52" s="438"/>
      <c r="BC52" s="438"/>
      <c r="BD52" s="438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38"/>
      <c r="BZ52" s="438"/>
      <c r="CA52" s="438"/>
      <c r="CB52" s="438"/>
      <c r="CC52" s="438"/>
      <c r="CD52" s="438"/>
      <c r="CE52" s="438"/>
      <c r="CF52" s="438"/>
      <c r="CG52" s="438"/>
      <c r="CH52" s="438"/>
      <c r="CI52" s="438"/>
      <c r="CJ52" s="438"/>
      <c r="CK52" s="438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9"/>
    </row>
    <row r="53" spans="1:141" s="25" customFormat="1" ht="12.75" x14ac:dyDescent="0.2">
      <c r="A53" s="280" t="s">
        <v>661</v>
      </c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63"/>
      <c r="AG53" s="264"/>
      <c r="AH53" s="264"/>
      <c r="AI53" s="264"/>
      <c r="AJ53" s="264"/>
      <c r="AK53" s="264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9"/>
    </row>
    <row r="54" spans="1:141" s="25" customFormat="1" ht="15" customHeight="1" x14ac:dyDescent="0.2">
      <c r="A54" s="268" t="s">
        <v>662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268"/>
      <c r="AE54" s="639"/>
      <c r="AF54" s="263" t="s">
        <v>676</v>
      </c>
      <c r="AG54" s="264"/>
      <c r="AH54" s="264"/>
      <c r="AI54" s="264"/>
      <c r="AJ54" s="264"/>
      <c r="AK54" s="264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9"/>
    </row>
    <row r="55" spans="1:141" s="25" customFormat="1" ht="15" customHeight="1" x14ac:dyDescent="0.2">
      <c r="A55" s="709" t="s">
        <v>677</v>
      </c>
      <c r="B55" s="709"/>
      <c r="C55" s="709"/>
      <c r="D55" s="709"/>
      <c r="E55" s="709"/>
      <c r="F55" s="709"/>
      <c r="G55" s="709"/>
      <c r="H55" s="709"/>
      <c r="I55" s="709"/>
      <c r="J55" s="709"/>
      <c r="K55" s="709"/>
      <c r="L55" s="709"/>
      <c r="M55" s="709"/>
      <c r="N55" s="709"/>
      <c r="O55" s="709"/>
      <c r="P55" s="709"/>
      <c r="Q55" s="709"/>
      <c r="R55" s="709"/>
      <c r="S55" s="709"/>
      <c r="T55" s="709"/>
      <c r="U55" s="709"/>
      <c r="V55" s="709"/>
      <c r="W55" s="709"/>
      <c r="X55" s="709"/>
      <c r="Y55" s="709"/>
      <c r="Z55" s="709"/>
      <c r="AA55" s="709"/>
      <c r="AB55" s="709"/>
      <c r="AC55" s="709"/>
      <c r="AD55" s="709"/>
      <c r="AE55" s="710"/>
      <c r="AF55" s="711">
        <v>2000</v>
      </c>
      <c r="AG55" s="685"/>
      <c r="AH55" s="685"/>
      <c r="AI55" s="685"/>
      <c r="AJ55" s="685"/>
      <c r="AK55" s="685"/>
      <c r="AL55" s="438"/>
      <c r="AM55" s="438"/>
      <c r="AN55" s="438"/>
      <c r="AO55" s="438"/>
      <c r="AP55" s="438"/>
      <c r="AQ55" s="438"/>
      <c r="AR55" s="438"/>
      <c r="AS55" s="438"/>
      <c r="AT55" s="438"/>
      <c r="AU55" s="438"/>
      <c r="AV55" s="438"/>
      <c r="AW55" s="438"/>
      <c r="AX55" s="438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9"/>
    </row>
    <row r="56" spans="1:141" s="25" customFormat="1" ht="15" customHeight="1" x14ac:dyDescent="0.2">
      <c r="A56" s="268" t="s">
        <v>678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268"/>
      <c r="AF56" s="577">
        <v>2100</v>
      </c>
      <c r="AG56" s="449"/>
      <c r="AH56" s="449"/>
      <c r="AI56" s="449"/>
      <c r="AJ56" s="449"/>
      <c r="AK56" s="449"/>
      <c r="AL56" s="438"/>
      <c r="AM56" s="438"/>
      <c r="AN56" s="438"/>
      <c r="AO56" s="438"/>
      <c r="AP56" s="438"/>
      <c r="AQ56" s="438"/>
      <c r="AR56" s="438"/>
      <c r="AS56" s="438"/>
      <c r="AT56" s="438"/>
      <c r="AU56" s="438"/>
      <c r="AV56" s="438"/>
      <c r="AW56" s="438"/>
      <c r="AX56" s="438"/>
      <c r="AY56" s="438"/>
      <c r="AZ56" s="438"/>
      <c r="BA56" s="438"/>
      <c r="BB56" s="438"/>
      <c r="BC56" s="438"/>
      <c r="BD56" s="438"/>
      <c r="BE56" s="438"/>
      <c r="BF56" s="438"/>
      <c r="BG56" s="438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  <c r="BW56" s="438"/>
      <c r="BX56" s="438"/>
      <c r="BY56" s="438"/>
      <c r="BZ56" s="438"/>
      <c r="CA56" s="438"/>
      <c r="CB56" s="438"/>
      <c r="CC56" s="438"/>
      <c r="CD56" s="438"/>
      <c r="CE56" s="438"/>
      <c r="CF56" s="438"/>
      <c r="CG56" s="438"/>
      <c r="CH56" s="438"/>
      <c r="CI56" s="438"/>
      <c r="CJ56" s="438"/>
      <c r="CK56" s="438"/>
      <c r="CL56" s="438"/>
      <c r="CM56" s="438"/>
      <c r="CN56" s="438"/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38"/>
      <c r="DT56" s="43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9"/>
    </row>
    <row r="57" spans="1:141" s="36" customFormat="1" ht="12.75" customHeight="1" x14ac:dyDescent="0.2">
      <c r="A57" s="269" t="s">
        <v>641</v>
      </c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577">
        <v>2101</v>
      </c>
      <c r="AG57" s="449"/>
      <c r="AH57" s="449"/>
      <c r="AI57" s="449"/>
      <c r="AJ57" s="449"/>
      <c r="AK57" s="449"/>
      <c r="AL57" s="438"/>
      <c r="AM57" s="438"/>
      <c r="AN57" s="438"/>
      <c r="AO57" s="438"/>
      <c r="AP57" s="438"/>
      <c r="AQ57" s="438"/>
      <c r="AR57" s="438"/>
      <c r="AS57" s="438"/>
      <c r="AT57" s="438"/>
      <c r="AU57" s="438"/>
      <c r="AV57" s="438"/>
      <c r="AW57" s="438"/>
      <c r="AX57" s="438"/>
      <c r="AY57" s="438"/>
      <c r="AZ57" s="438"/>
      <c r="BA57" s="438"/>
      <c r="BB57" s="438"/>
      <c r="BC57" s="438"/>
      <c r="BD57" s="438"/>
      <c r="BE57" s="438"/>
      <c r="BF57" s="438"/>
      <c r="BG57" s="438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  <c r="BW57" s="438"/>
      <c r="BX57" s="438"/>
      <c r="BY57" s="438"/>
      <c r="BZ57" s="438"/>
      <c r="CA57" s="438"/>
      <c r="CB57" s="438"/>
      <c r="CC57" s="438"/>
      <c r="CD57" s="438"/>
      <c r="CE57" s="438"/>
      <c r="CF57" s="438"/>
      <c r="CG57" s="438"/>
      <c r="CH57" s="438"/>
      <c r="CI57" s="438"/>
      <c r="CJ57" s="438"/>
      <c r="CK57" s="438"/>
      <c r="CL57" s="438"/>
      <c r="CM57" s="438"/>
      <c r="CN57" s="438"/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9"/>
    </row>
    <row r="58" spans="1:141" s="25" customFormat="1" ht="12.75" x14ac:dyDescent="0.2">
      <c r="A58" s="259" t="s">
        <v>679</v>
      </c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577"/>
      <c r="AG58" s="449"/>
      <c r="AH58" s="449"/>
      <c r="AI58" s="449"/>
      <c r="AJ58" s="449"/>
      <c r="AK58" s="449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9"/>
    </row>
    <row r="59" spans="1:141" s="25" customFormat="1" ht="15" customHeight="1" x14ac:dyDescent="0.2">
      <c r="A59" s="259" t="s">
        <v>680</v>
      </c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577">
        <v>2102</v>
      </c>
      <c r="AG59" s="449"/>
      <c r="AH59" s="449"/>
      <c r="AI59" s="449"/>
      <c r="AJ59" s="449"/>
      <c r="AK59" s="449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  <c r="AZ59" s="438"/>
      <c r="BA59" s="438"/>
      <c r="BB59" s="438"/>
      <c r="BC59" s="438"/>
      <c r="BD59" s="438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438"/>
      <c r="CE59" s="438"/>
      <c r="CF59" s="438"/>
      <c r="CG59" s="438"/>
      <c r="CH59" s="438"/>
      <c r="CI59" s="438"/>
      <c r="CJ59" s="438"/>
      <c r="CK59" s="438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38"/>
      <c r="DT59" s="43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9"/>
    </row>
    <row r="60" spans="1:141" s="25" customFormat="1" ht="15" customHeight="1" x14ac:dyDescent="0.2">
      <c r="A60" s="259" t="s">
        <v>681</v>
      </c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577">
        <v>2103</v>
      </c>
      <c r="AG60" s="449"/>
      <c r="AH60" s="449"/>
      <c r="AI60" s="449"/>
      <c r="AJ60" s="449"/>
      <c r="AK60" s="449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  <c r="CD60" s="438"/>
      <c r="CE60" s="438"/>
      <c r="CF60" s="438"/>
      <c r="CG60" s="438"/>
      <c r="CH60" s="438"/>
      <c r="CI60" s="438"/>
      <c r="CJ60" s="438"/>
      <c r="CK60" s="438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38"/>
      <c r="DT60" s="43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9"/>
    </row>
    <row r="61" spans="1:141" s="25" customFormat="1" ht="15" customHeight="1" x14ac:dyDescent="0.2">
      <c r="A61" s="259" t="s">
        <v>682</v>
      </c>
      <c r="B61" s="259"/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577">
        <v>2104</v>
      </c>
      <c r="AG61" s="449"/>
      <c r="AH61" s="449"/>
      <c r="AI61" s="449"/>
      <c r="AJ61" s="449"/>
      <c r="AK61" s="449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438"/>
      <c r="CA61" s="438"/>
      <c r="CB61" s="438"/>
      <c r="CC61" s="438"/>
      <c r="CD61" s="438"/>
      <c r="CE61" s="438"/>
      <c r="CF61" s="438"/>
      <c r="CG61" s="438"/>
      <c r="CH61" s="438"/>
      <c r="CI61" s="438"/>
      <c r="CJ61" s="438"/>
      <c r="CK61" s="438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38"/>
      <c r="DT61" s="43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9"/>
    </row>
    <row r="62" spans="1:141" s="25" customFormat="1" ht="15" customHeight="1" x14ac:dyDescent="0.2">
      <c r="A62" s="259" t="s">
        <v>683</v>
      </c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577">
        <v>2105</v>
      </c>
      <c r="AG62" s="449"/>
      <c r="AH62" s="449"/>
      <c r="AI62" s="449"/>
      <c r="AJ62" s="449"/>
      <c r="AK62" s="449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  <c r="CD62" s="438"/>
      <c r="CE62" s="438"/>
      <c r="CF62" s="438"/>
      <c r="CG62" s="438"/>
      <c r="CH62" s="438"/>
      <c r="CI62" s="438"/>
      <c r="CJ62" s="438"/>
      <c r="CK62" s="438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38"/>
      <c r="DT62" s="43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9"/>
    </row>
    <row r="63" spans="1:141" s="25" customFormat="1" ht="15" customHeight="1" x14ac:dyDescent="0.2">
      <c r="A63" s="280" t="s">
        <v>684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577">
        <v>2200</v>
      </c>
      <c r="AG63" s="449"/>
      <c r="AH63" s="449"/>
      <c r="AI63" s="449"/>
      <c r="AJ63" s="449"/>
      <c r="AK63" s="449"/>
      <c r="AL63" s="438"/>
      <c r="AM63" s="438"/>
      <c r="AN63" s="438"/>
      <c r="AO63" s="438"/>
      <c r="AP63" s="438"/>
      <c r="AQ63" s="438"/>
      <c r="AR63" s="438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438"/>
      <c r="CA63" s="438"/>
      <c r="CB63" s="438"/>
      <c r="CC63" s="438"/>
      <c r="CD63" s="438"/>
      <c r="CE63" s="438"/>
      <c r="CF63" s="438"/>
      <c r="CG63" s="438"/>
      <c r="CH63" s="438"/>
      <c r="CI63" s="438"/>
      <c r="CJ63" s="438"/>
      <c r="CK63" s="438"/>
      <c r="CL63" s="438"/>
      <c r="CM63" s="438"/>
      <c r="CN63" s="438"/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9"/>
    </row>
    <row r="64" spans="1:141" s="36" customFormat="1" ht="12.75" customHeight="1" x14ac:dyDescent="0.2">
      <c r="A64" s="269" t="s">
        <v>641</v>
      </c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577">
        <v>2201</v>
      </c>
      <c r="AG64" s="449"/>
      <c r="AH64" s="449"/>
      <c r="AI64" s="449"/>
      <c r="AJ64" s="449"/>
      <c r="AK64" s="449"/>
      <c r="AL64" s="438"/>
      <c r="AM64" s="438"/>
      <c r="AN64" s="438"/>
      <c r="AO64" s="438"/>
      <c r="AP64" s="438"/>
      <c r="AQ64" s="438"/>
      <c r="AR64" s="438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  <c r="BX64" s="438"/>
      <c r="BY64" s="438"/>
      <c r="BZ64" s="438"/>
      <c r="CA64" s="438"/>
      <c r="CB64" s="438"/>
      <c r="CC64" s="438"/>
      <c r="CD64" s="438"/>
      <c r="CE64" s="438"/>
      <c r="CF64" s="438"/>
      <c r="CG64" s="438"/>
      <c r="CH64" s="438"/>
      <c r="CI64" s="438"/>
      <c r="CJ64" s="438"/>
      <c r="CK64" s="438"/>
      <c r="CL64" s="438"/>
      <c r="CM64" s="438"/>
      <c r="CN64" s="438"/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9"/>
    </row>
    <row r="65" spans="1:141" s="25" customFormat="1" ht="12.75" x14ac:dyDescent="0.2">
      <c r="A65" s="259" t="s">
        <v>685</v>
      </c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  <c r="AE65" s="259"/>
      <c r="AF65" s="577"/>
      <c r="AG65" s="449"/>
      <c r="AH65" s="449"/>
      <c r="AI65" s="449"/>
      <c r="AJ65" s="449"/>
      <c r="AK65" s="449"/>
      <c r="AL65" s="438"/>
      <c r="AM65" s="438"/>
      <c r="AN65" s="438"/>
      <c r="AO65" s="438"/>
      <c r="AP65" s="438"/>
      <c r="AQ65" s="438"/>
      <c r="AR65" s="438"/>
      <c r="AS65" s="438"/>
      <c r="AT65" s="438"/>
      <c r="AU65" s="438"/>
      <c r="AV65" s="438"/>
      <c r="AW65" s="438"/>
      <c r="AX65" s="438"/>
      <c r="AY65" s="438"/>
      <c r="AZ65" s="438"/>
      <c r="BA65" s="438"/>
      <c r="BB65" s="438"/>
      <c r="BC65" s="438"/>
      <c r="BD65" s="438"/>
      <c r="BE65" s="438"/>
      <c r="BF65" s="438"/>
      <c r="BG65" s="438"/>
      <c r="BH65" s="438"/>
      <c r="BI65" s="438"/>
      <c r="BJ65" s="438"/>
      <c r="BK65" s="438"/>
      <c r="BL65" s="438"/>
      <c r="BM65" s="438"/>
      <c r="BN65" s="438"/>
      <c r="BO65" s="438"/>
      <c r="BP65" s="438"/>
      <c r="BQ65" s="438"/>
      <c r="BR65" s="438"/>
      <c r="BS65" s="438"/>
      <c r="BT65" s="438"/>
      <c r="BU65" s="438"/>
      <c r="BV65" s="438"/>
      <c r="BW65" s="438"/>
      <c r="BX65" s="438"/>
      <c r="BY65" s="438"/>
      <c r="BZ65" s="438"/>
      <c r="CA65" s="438"/>
      <c r="CB65" s="438"/>
      <c r="CC65" s="438"/>
      <c r="CD65" s="438"/>
      <c r="CE65" s="438"/>
      <c r="CF65" s="438"/>
      <c r="CG65" s="438"/>
      <c r="CH65" s="438"/>
      <c r="CI65" s="438"/>
      <c r="CJ65" s="438"/>
      <c r="CK65" s="438"/>
      <c r="CL65" s="438"/>
      <c r="CM65" s="438"/>
      <c r="CN65" s="438"/>
      <c r="CO65" s="438"/>
      <c r="CP65" s="438"/>
      <c r="CQ65" s="438"/>
      <c r="CR65" s="43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38"/>
      <c r="DT65" s="43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9"/>
    </row>
    <row r="66" spans="1:141" s="25" customFormat="1" ht="15" customHeight="1" x14ac:dyDescent="0.2">
      <c r="A66" s="259" t="s">
        <v>686</v>
      </c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577">
        <v>2202</v>
      </c>
      <c r="AG66" s="449"/>
      <c r="AH66" s="449"/>
      <c r="AI66" s="449"/>
      <c r="AJ66" s="449"/>
      <c r="AK66" s="449"/>
      <c r="AL66" s="438"/>
      <c r="AM66" s="438"/>
      <c r="AN66" s="438"/>
      <c r="AO66" s="438"/>
      <c r="AP66" s="438"/>
      <c r="AQ66" s="438"/>
      <c r="AR66" s="438"/>
      <c r="AS66" s="438"/>
      <c r="AT66" s="438"/>
      <c r="AU66" s="438"/>
      <c r="AV66" s="438"/>
      <c r="AW66" s="438"/>
      <c r="AX66" s="438"/>
      <c r="AY66" s="438"/>
      <c r="AZ66" s="438"/>
      <c r="BA66" s="438"/>
      <c r="BB66" s="438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  <c r="BX66" s="438"/>
      <c r="BY66" s="438"/>
      <c r="BZ66" s="438"/>
      <c r="CA66" s="438"/>
      <c r="CB66" s="438"/>
      <c r="CC66" s="438"/>
      <c r="CD66" s="438"/>
      <c r="CE66" s="438"/>
      <c r="CF66" s="438"/>
      <c r="CG66" s="438"/>
      <c r="CH66" s="438"/>
      <c r="CI66" s="438"/>
      <c r="CJ66" s="438"/>
      <c r="CK66" s="438"/>
      <c r="CL66" s="438"/>
      <c r="CM66" s="438"/>
      <c r="CN66" s="438"/>
      <c r="CO66" s="438"/>
      <c r="CP66" s="438"/>
      <c r="CQ66" s="438"/>
      <c r="CR66" s="43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8"/>
      <c r="DT66" s="43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9"/>
    </row>
    <row r="67" spans="1:141" s="25" customFormat="1" ht="15" customHeight="1" x14ac:dyDescent="0.2">
      <c r="A67" s="259" t="s">
        <v>687</v>
      </c>
      <c r="B67" s="259"/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577">
        <v>2203</v>
      </c>
      <c r="AG67" s="449"/>
      <c r="AH67" s="449"/>
      <c r="AI67" s="449"/>
      <c r="AJ67" s="449"/>
      <c r="AK67" s="449"/>
      <c r="AL67" s="438"/>
      <c r="AM67" s="438"/>
      <c r="AN67" s="438"/>
      <c r="AO67" s="438"/>
      <c r="AP67" s="438"/>
      <c r="AQ67" s="438"/>
      <c r="AR67" s="438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38"/>
      <c r="BR67" s="438"/>
      <c r="BS67" s="438"/>
      <c r="BT67" s="438"/>
      <c r="BU67" s="438"/>
      <c r="BV67" s="438"/>
      <c r="BW67" s="438"/>
      <c r="BX67" s="438"/>
      <c r="BY67" s="438"/>
      <c r="BZ67" s="438"/>
      <c r="CA67" s="438"/>
      <c r="CB67" s="438"/>
      <c r="CC67" s="438"/>
      <c r="CD67" s="438"/>
      <c r="CE67" s="438"/>
      <c r="CF67" s="438"/>
      <c r="CG67" s="438"/>
      <c r="CH67" s="438"/>
      <c r="CI67" s="438"/>
      <c r="CJ67" s="438"/>
      <c r="CK67" s="438"/>
      <c r="CL67" s="438"/>
      <c r="CM67" s="438"/>
      <c r="CN67" s="438"/>
      <c r="CO67" s="438"/>
      <c r="CP67" s="438"/>
      <c r="CQ67" s="438"/>
      <c r="CR67" s="43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38"/>
      <c r="DT67" s="43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9"/>
    </row>
    <row r="68" spans="1:141" s="25" customFormat="1" ht="15" customHeight="1" x14ac:dyDescent="0.2">
      <c r="A68" s="259" t="s">
        <v>688</v>
      </c>
      <c r="B68" s="259"/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577">
        <v>2204</v>
      </c>
      <c r="AG68" s="449"/>
      <c r="AH68" s="449"/>
      <c r="AI68" s="449"/>
      <c r="AJ68" s="449"/>
      <c r="AK68" s="449"/>
      <c r="AL68" s="438"/>
      <c r="AM68" s="438"/>
      <c r="AN68" s="438"/>
      <c r="AO68" s="438"/>
      <c r="AP68" s="438"/>
      <c r="AQ68" s="438"/>
      <c r="AR68" s="438"/>
      <c r="AS68" s="438"/>
      <c r="AT68" s="438"/>
      <c r="AU68" s="438"/>
      <c r="AV68" s="438"/>
      <c r="AW68" s="438"/>
      <c r="AX68" s="438"/>
      <c r="AY68" s="438"/>
      <c r="AZ68" s="438"/>
      <c r="BA68" s="438"/>
      <c r="BB68" s="438"/>
      <c r="BC68" s="438"/>
      <c r="BD68" s="438"/>
      <c r="BE68" s="438"/>
      <c r="BF68" s="438"/>
      <c r="BG68" s="438"/>
      <c r="BH68" s="438"/>
      <c r="BI68" s="438"/>
      <c r="BJ68" s="438"/>
      <c r="BK68" s="438"/>
      <c r="BL68" s="438"/>
      <c r="BM68" s="438"/>
      <c r="BN68" s="438"/>
      <c r="BO68" s="438"/>
      <c r="BP68" s="438"/>
      <c r="BQ68" s="438"/>
      <c r="BR68" s="438"/>
      <c r="BS68" s="438"/>
      <c r="BT68" s="438"/>
      <c r="BU68" s="438"/>
      <c r="BV68" s="438"/>
      <c r="BW68" s="438"/>
      <c r="BX68" s="438"/>
      <c r="BY68" s="438"/>
      <c r="BZ68" s="438"/>
      <c r="CA68" s="438"/>
      <c r="CB68" s="438"/>
      <c r="CC68" s="438"/>
      <c r="CD68" s="438"/>
      <c r="CE68" s="438"/>
      <c r="CF68" s="438"/>
      <c r="CG68" s="438"/>
      <c r="CH68" s="438"/>
      <c r="CI68" s="438"/>
      <c r="CJ68" s="438"/>
      <c r="CK68" s="438"/>
      <c r="CL68" s="438"/>
      <c r="CM68" s="438"/>
      <c r="CN68" s="438"/>
      <c r="CO68" s="438"/>
      <c r="CP68" s="438"/>
      <c r="CQ68" s="438"/>
      <c r="CR68" s="43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38"/>
      <c r="DT68" s="43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9"/>
    </row>
    <row r="69" spans="1:141" s="25" customFormat="1" ht="15" customHeight="1" x14ac:dyDescent="0.2">
      <c r="A69" s="259" t="s">
        <v>689</v>
      </c>
      <c r="B69" s="259"/>
      <c r="C69" s="259"/>
      <c r="D69" s="259"/>
      <c r="E69" s="259"/>
      <c r="F69" s="259"/>
      <c r="G69" s="259"/>
      <c r="H69" s="259"/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577">
        <v>2205</v>
      </c>
      <c r="AG69" s="449"/>
      <c r="AH69" s="449"/>
      <c r="AI69" s="449"/>
      <c r="AJ69" s="449"/>
      <c r="AK69" s="449"/>
      <c r="AL69" s="438"/>
      <c r="AM69" s="438"/>
      <c r="AN69" s="438"/>
      <c r="AO69" s="438"/>
      <c r="AP69" s="438"/>
      <c r="AQ69" s="438"/>
      <c r="AR69" s="438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438"/>
      <c r="CA69" s="438"/>
      <c r="CB69" s="438"/>
      <c r="CC69" s="438"/>
      <c r="CD69" s="438"/>
      <c r="CE69" s="438"/>
      <c r="CF69" s="438"/>
      <c r="CG69" s="438"/>
      <c r="CH69" s="438"/>
      <c r="CI69" s="438"/>
      <c r="CJ69" s="438"/>
      <c r="CK69" s="438"/>
      <c r="CL69" s="438"/>
      <c r="CM69" s="438"/>
      <c r="CN69" s="438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38"/>
      <c r="DT69" s="43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9"/>
    </row>
    <row r="70" spans="1:141" s="25" customFormat="1" ht="15" customHeight="1" x14ac:dyDescent="0.2">
      <c r="A70" s="274" t="s">
        <v>690</v>
      </c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577">
        <v>2206</v>
      </c>
      <c r="AG70" s="449"/>
      <c r="AH70" s="449"/>
      <c r="AI70" s="449"/>
      <c r="AJ70" s="449"/>
      <c r="AK70" s="449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  <c r="AV70" s="438"/>
      <c r="AW70" s="438"/>
      <c r="AX70" s="438"/>
      <c r="AY70" s="438"/>
      <c r="AZ70" s="438"/>
      <c r="BA70" s="438"/>
      <c r="BB70" s="438"/>
      <c r="BC70" s="438"/>
      <c r="BD70" s="438"/>
      <c r="BE70" s="438"/>
      <c r="BF70" s="438"/>
      <c r="BG70" s="438"/>
      <c r="BH70" s="438"/>
      <c r="BI70" s="438"/>
      <c r="BJ70" s="438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  <c r="BX70" s="438"/>
      <c r="BY70" s="438"/>
      <c r="BZ70" s="438"/>
      <c r="CA70" s="438"/>
      <c r="CB70" s="438"/>
      <c r="CC70" s="438"/>
      <c r="CD70" s="438"/>
      <c r="CE70" s="438"/>
      <c r="CF70" s="438"/>
      <c r="CG70" s="438"/>
      <c r="CH70" s="438"/>
      <c r="CI70" s="438"/>
      <c r="CJ70" s="438"/>
      <c r="CK70" s="438"/>
      <c r="CL70" s="438"/>
      <c r="CM70" s="438"/>
      <c r="CN70" s="438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38"/>
      <c r="DT70" s="43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9"/>
    </row>
    <row r="71" spans="1:141" s="25" customFormat="1" ht="15" customHeight="1" x14ac:dyDescent="0.2">
      <c r="A71" s="709" t="s">
        <v>691</v>
      </c>
      <c r="B71" s="709"/>
      <c r="C71" s="709"/>
      <c r="D71" s="709"/>
      <c r="E71" s="709"/>
      <c r="F71" s="709"/>
      <c r="G71" s="709"/>
      <c r="H71" s="709"/>
      <c r="I71" s="709"/>
      <c r="J71" s="709"/>
      <c r="K71" s="709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09"/>
      <c r="X71" s="709"/>
      <c r="Y71" s="709"/>
      <c r="Z71" s="709"/>
      <c r="AA71" s="709"/>
      <c r="AB71" s="709"/>
      <c r="AC71" s="709"/>
      <c r="AD71" s="709"/>
      <c r="AE71" s="709"/>
      <c r="AF71" s="711">
        <v>3000</v>
      </c>
      <c r="AG71" s="685"/>
      <c r="AH71" s="685"/>
      <c r="AI71" s="685"/>
      <c r="AJ71" s="685"/>
      <c r="AK71" s="685"/>
      <c r="AL71" s="438"/>
      <c r="AM71" s="438"/>
      <c r="AN71" s="438"/>
      <c r="AO71" s="438"/>
      <c r="AP71" s="438"/>
      <c r="AQ71" s="438"/>
      <c r="AR71" s="438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8"/>
      <c r="BW71" s="438"/>
      <c r="BX71" s="438"/>
      <c r="BY71" s="438"/>
      <c r="BZ71" s="438"/>
      <c r="CA71" s="438"/>
      <c r="CB71" s="438"/>
      <c r="CC71" s="438"/>
      <c r="CD71" s="438"/>
      <c r="CE71" s="438"/>
      <c r="CF71" s="438"/>
      <c r="CG71" s="438"/>
      <c r="CH71" s="438"/>
      <c r="CI71" s="438"/>
      <c r="CJ71" s="438"/>
      <c r="CK71" s="438"/>
      <c r="CL71" s="438"/>
      <c r="CM71" s="438"/>
      <c r="CN71" s="438"/>
      <c r="CO71" s="438"/>
      <c r="CP71" s="438"/>
      <c r="CQ71" s="438"/>
      <c r="CR71" s="43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38"/>
      <c r="DO71" s="438"/>
      <c r="DP71" s="438"/>
      <c r="DQ71" s="438"/>
      <c r="DR71" s="438"/>
      <c r="DS71" s="438"/>
      <c r="DT71" s="438"/>
      <c r="DU71" s="438"/>
      <c r="DV71" s="438"/>
      <c r="DW71" s="438"/>
      <c r="DX71" s="438"/>
      <c r="DY71" s="438"/>
      <c r="DZ71" s="438"/>
      <c r="EA71" s="438"/>
      <c r="EB71" s="438"/>
      <c r="EC71" s="438"/>
      <c r="ED71" s="438"/>
      <c r="EE71" s="438"/>
      <c r="EF71" s="438"/>
      <c r="EG71" s="438"/>
      <c r="EH71" s="438"/>
      <c r="EI71" s="438"/>
      <c r="EJ71" s="438"/>
      <c r="EK71" s="439"/>
    </row>
    <row r="72" spans="1:141" s="25" customFormat="1" ht="15" customHeight="1" x14ac:dyDescent="0.2">
      <c r="A72" s="280" t="s">
        <v>692</v>
      </c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577">
        <v>3100</v>
      </c>
      <c r="AG72" s="449"/>
      <c r="AH72" s="449"/>
      <c r="AI72" s="449"/>
      <c r="AJ72" s="449"/>
      <c r="AK72" s="449"/>
      <c r="AL72" s="438"/>
      <c r="AM72" s="438"/>
      <c r="AN72" s="438"/>
      <c r="AO72" s="438"/>
      <c r="AP72" s="438"/>
      <c r="AQ72" s="438"/>
      <c r="AR72" s="438"/>
      <c r="AS72" s="438"/>
      <c r="AT72" s="438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38"/>
      <c r="BU72" s="438"/>
      <c r="BV72" s="438"/>
      <c r="BW72" s="438"/>
      <c r="BX72" s="438"/>
      <c r="BY72" s="438"/>
      <c r="BZ72" s="438"/>
      <c r="CA72" s="438"/>
      <c r="CB72" s="438"/>
      <c r="CC72" s="438"/>
      <c r="CD72" s="438"/>
      <c r="CE72" s="438"/>
      <c r="CF72" s="438"/>
      <c r="CG72" s="438"/>
      <c r="CH72" s="438"/>
      <c r="CI72" s="438"/>
      <c r="CJ72" s="438"/>
      <c r="CK72" s="438"/>
      <c r="CL72" s="438"/>
      <c r="CM72" s="438"/>
      <c r="CN72" s="438"/>
      <c r="CO72" s="438"/>
      <c r="CP72" s="438"/>
      <c r="CQ72" s="438"/>
      <c r="CR72" s="43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38"/>
      <c r="DO72" s="438"/>
      <c r="DP72" s="438"/>
      <c r="DQ72" s="438"/>
      <c r="DR72" s="438"/>
      <c r="DS72" s="438"/>
      <c r="DT72" s="438"/>
      <c r="DU72" s="438"/>
      <c r="DV72" s="438"/>
      <c r="DW72" s="438"/>
      <c r="DX72" s="438"/>
      <c r="DY72" s="438"/>
      <c r="DZ72" s="438"/>
      <c r="EA72" s="438"/>
      <c r="EB72" s="438"/>
      <c r="EC72" s="438"/>
      <c r="ED72" s="438"/>
      <c r="EE72" s="438"/>
      <c r="EF72" s="438"/>
      <c r="EG72" s="438"/>
      <c r="EH72" s="438"/>
      <c r="EI72" s="438"/>
      <c r="EJ72" s="438"/>
      <c r="EK72" s="439"/>
    </row>
    <row r="73" spans="1:141" s="25" customFormat="1" ht="15" customHeight="1" x14ac:dyDescent="0.2">
      <c r="A73" s="280" t="s">
        <v>693</v>
      </c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280"/>
      <c r="X73" s="280"/>
      <c r="Y73" s="280"/>
      <c r="Z73" s="280"/>
      <c r="AA73" s="280"/>
      <c r="AB73" s="280"/>
      <c r="AC73" s="280"/>
      <c r="AD73" s="280"/>
      <c r="AE73" s="280"/>
      <c r="AF73" s="577">
        <v>3200</v>
      </c>
      <c r="AG73" s="449"/>
      <c r="AH73" s="449"/>
      <c r="AI73" s="449"/>
      <c r="AJ73" s="449"/>
      <c r="AK73" s="449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38"/>
      <c r="BF73" s="438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  <c r="BX73" s="438"/>
      <c r="BY73" s="438"/>
      <c r="BZ73" s="438"/>
      <c r="CA73" s="438"/>
      <c r="CB73" s="438"/>
      <c r="CC73" s="438"/>
      <c r="CD73" s="438"/>
      <c r="CE73" s="438"/>
      <c r="CF73" s="438"/>
      <c r="CG73" s="438"/>
      <c r="CH73" s="438"/>
      <c r="CI73" s="438"/>
      <c r="CJ73" s="438"/>
      <c r="CK73" s="438"/>
      <c r="CL73" s="438"/>
      <c r="CM73" s="438"/>
      <c r="CN73" s="438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38"/>
      <c r="DT73" s="43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9"/>
    </row>
    <row r="74" spans="1:141" s="25" customFormat="1" ht="15" customHeight="1" x14ac:dyDescent="0.2">
      <c r="A74" s="280" t="s">
        <v>694</v>
      </c>
      <c r="B74" s="280"/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577">
        <v>3300</v>
      </c>
      <c r="AG74" s="449"/>
      <c r="AH74" s="449"/>
      <c r="AI74" s="449"/>
      <c r="AJ74" s="449"/>
      <c r="AK74" s="449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9"/>
    </row>
    <row r="75" spans="1:141" s="25" customFormat="1" ht="15" customHeight="1" x14ac:dyDescent="0.2">
      <c r="A75" s="280" t="s">
        <v>695</v>
      </c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577">
        <v>3400</v>
      </c>
      <c r="AG75" s="449"/>
      <c r="AH75" s="449"/>
      <c r="AI75" s="449"/>
      <c r="AJ75" s="449"/>
      <c r="AK75" s="449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438"/>
      <c r="CA75" s="438"/>
      <c r="CB75" s="438"/>
      <c r="CC75" s="438"/>
      <c r="CD75" s="438"/>
      <c r="CE75" s="438"/>
      <c r="CF75" s="438"/>
      <c r="CG75" s="438"/>
      <c r="CH75" s="438"/>
      <c r="CI75" s="438"/>
      <c r="CJ75" s="438"/>
      <c r="CK75" s="438"/>
      <c r="CL75" s="438"/>
      <c r="CM75" s="438"/>
      <c r="CN75" s="438"/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9"/>
    </row>
    <row r="76" spans="1:141" s="25" customFormat="1" ht="15" customHeight="1" x14ac:dyDescent="0.2">
      <c r="A76" s="280" t="s">
        <v>696</v>
      </c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577">
        <v>3500</v>
      </c>
      <c r="AG76" s="449"/>
      <c r="AH76" s="449"/>
      <c r="AI76" s="449"/>
      <c r="AJ76" s="449"/>
      <c r="AK76" s="449"/>
      <c r="AL76" s="438"/>
      <c r="AM76" s="438"/>
      <c r="AN76" s="438"/>
      <c r="AO76" s="438"/>
      <c r="AP76" s="438"/>
      <c r="AQ76" s="438"/>
      <c r="AR76" s="438"/>
      <c r="AS76" s="438"/>
      <c r="AT76" s="438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  <c r="BW76" s="438"/>
      <c r="BX76" s="438"/>
      <c r="BY76" s="438"/>
      <c r="BZ76" s="438"/>
      <c r="CA76" s="438"/>
      <c r="CB76" s="438"/>
      <c r="CC76" s="438"/>
      <c r="CD76" s="438"/>
      <c r="CE76" s="438"/>
      <c r="CF76" s="438"/>
      <c r="CG76" s="438"/>
      <c r="CH76" s="438"/>
      <c r="CI76" s="438"/>
      <c r="CJ76" s="438"/>
      <c r="CK76" s="438"/>
      <c r="CL76" s="438"/>
      <c r="CM76" s="438"/>
      <c r="CN76" s="438"/>
      <c r="CO76" s="438"/>
      <c r="CP76" s="438"/>
      <c r="CQ76" s="438"/>
      <c r="CR76" s="43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9"/>
    </row>
    <row r="77" spans="1:141" s="25" customFormat="1" ht="15" customHeight="1" x14ac:dyDescent="0.2">
      <c r="A77" s="280" t="s">
        <v>697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0"/>
      <c r="P77" s="280"/>
      <c r="Q77" s="280"/>
      <c r="R77" s="280"/>
      <c r="S77" s="280"/>
      <c r="T77" s="280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577">
        <v>3600</v>
      </c>
      <c r="AG77" s="449"/>
      <c r="AH77" s="449"/>
      <c r="AI77" s="449"/>
      <c r="AJ77" s="449"/>
      <c r="AK77" s="449"/>
      <c r="AL77" s="438"/>
      <c r="AM77" s="438"/>
      <c r="AN77" s="438"/>
      <c r="AO77" s="438"/>
      <c r="AP77" s="438"/>
      <c r="AQ77" s="438"/>
      <c r="AR77" s="438"/>
      <c r="AS77" s="438"/>
      <c r="AT77" s="438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38"/>
      <c r="BF77" s="438"/>
      <c r="BG77" s="438"/>
      <c r="BH77" s="438"/>
      <c r="BI77" s="438"/>
      <c r="BJ77" s="438"/>
      <c r="BK77" s="438"/>
      <c r="BL77" s="438"/>
      <c r="BM77" s="438"/>
      <c r="BN77" s="438"/>
      <c r="BO77" s="438"/>
      <c r="BP77" s="438"/>
      <c r="BQ77" s="438"/>
      <c r="BR77" s="438"/>
      <c r="BS77" s="438"/>
      <c r="BT77" s="438"/>
      <c r="BU77" s="438"/>
      <c r="BV77" s="438"/>
      <c r="BW77" s="438"/>
      <c r="BX77" s="438"/>
      <c r="BY77" s="438"/>
      <c r="BZ77" s="438"/>
      <c r="CA77" s="438"/>
      <c r="CB77" s="438"/>
      <c r="CC77" s="438"/>
      <c r="CD77" s="438"/>
      <c r="CE77" s="438"/>
      <c r="CF77" s="438"/>
      <c r="CG77" s="438"/>
      <c r="CH77" s="438"/>
      <c r="CI77" s="438"/>
      <c r="CJ77" s="438"/>
      <c r="CK77" s="438"/>
      <c r="CL77" s="438"/>
      <c r="CM77" s="438"/>
      <c r="CN77" s="438"/>
      <c r="CO77" s="438"/>
      <c r="CP77" s="438"/>
      <c r="CQ77" s="438"/>
      <c r="CR77" s="43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9"/>
    </row>
    <row r="78" spans="1:141" s="25" customFormat="1" ht="15" customHeight="1" x14ac:dyDescent="0.2">
      <c r="A78" s="280" t="s">
        <v>698</v>
      </c>
      <c r="B78" s="280"/>
      <c r="C78" s="280"/>
      <c r="D78" s="280"/>
      <c r="E78" s="280"/>
      <c r="F78" s="280"/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577">
        <v>3700</v>
      </c>
      <c r="AG78" s="449"/>
      <c r="AH78" s="449"/>
      <c r="AI78" s="449"/>
      <c r="AJ78" s="449"/>
      <c r="AK78" s="449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  <c r="BW78" s="438"/>
      <c r="BX78" s="438"/>
      <c r="BY78" s="438"/>
      <c r="BZ78" s="438"/>
      <c r="CA78" s="438"/>
      <c r="CB78" s="438"/>
      <c r="CC78" s="438"/>
      <c r="CD78" s="438"/>
      <c r="CE78" s="438"/>
      <c r="CF78" s="438"/>
      <c r="CG78" s="438"/>
      <c r="CH78" s="438"/>
      <c r="CI78" s="438"/>
      <c r="CJ78" s="438"/>
      <c r="CK78" s="438"/>
      <c r="CL78" s="438"/>
      <c r="CM78" s="438"/>
      <c r="CN78" s="438"/>
      <c r="CO78" s="438"/>
      <c r="CP78" s="438"/>
      <c r="CQ78" s="438"/>
      <c r="CR78" s="43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9"/>
    </row>
    <row r="79" spans="1:141" s="36" customFormat="1" ht="15" customHeight="1" x14ac:dyDescent="0.2">
      <c r="A79" s="280" t="s">
        <v>699</v>
      </c>
      <c r="B79" s="280"/>
      <c r="C79" s="280"/>
      <c r="D79" s="280"/>
      <c r="E79" s="280"/>
      <c r="F79" s="280"/>
      <c r="G79" s="280"/>
      <c r="H79" s="280"/>
      <c r="I79" s="280"/>
      <c r="J79" s="280"/>
      <c r="K79" s="280"/>
      <c r="L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577">
        <v>3800</v>
      </c>
      <c r="AG79" s="449"/>
      <c r="AH79" s="449"/>
      <c r="AI79" s="449"/>
      <c r="AJ79" s="449"/>
      <c r="AK79" s="449"/>
      <c r="AL79" s="438"/>
      <c r="AM79" s="438"/>
      <c r="AN79" s="438"/>
      <c r="AO79" s="438"/>
      <c r="AP79" s="438"/>
      <c r="AQ79" s="438"/>
      <c r="AR79" s="438"/>
      <c r="AS79" s="438"/>
      <c r="AT79" s="438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  <c r="BW79" s="438"/>
      <c r="BX79" s="438"/>
      <c r="BY79" s="438"/>
      <c r="BZ79" s="438"/>
      <c r="CA79" s="438"/>
      <c r="CB79" s="438"/>
      <c r="CC79" s="438"/>
      <c r="CD79" s="438"/>
      <c r="CE79" s="438"/>
      <c r="CF79" s="438"/>
      <c r="CG79" s="438"/>
      <c r="CH79" s="438"/>
      <c r="CI79" s="438"/>
      <c r="CJ79" s="438"/>
      <c r="CK79" s="438"/>
      <c r="CL79" s="438"/>
      <c r="CM79" s="438"/>
      <c r="CN79" s="438"/>
      <c r="CO79" s="438"/>
      <c r="CP79" s="438"/>
      <c r="CQ79" s="438"/>
      <c r="CR79" s="43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9"/>
    </row>
    <row r="80" spans="1:141" s="36" customFormat="1" ht="12.75" x14ac:dyDescent="0.2">
      <c r="A80" s="278" t="s">
        <v>700</v>
      </c>
      <c r="B80" s="278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  <c r="AA80" s="278"/>
      <c r="AB80" s="278"/>
      <c r="AC80" s="278"/>
      <c r="AD80" s="278"/>
      <c r="AE80" s="278"/>
      <c r="AF80" s="577">
        <v>3900</v>
      </c>
      <c r="AG80" s="449"/>
      <c r="AH80" s="449"/>
      <c r="AI80" s="449"/>
      <c r="AJ80" s="449"/>
      <c r="AK80" s="449"/>
      <c r="AL80" s="438"/>
      <c r="AM80" s="438"/>
      <c r="AN80" s="438"/>
      <c r="AO80" s="438"/>
      <c r="AP80" s="438"/>
      <c r="AQ80" s="438"/>
      <c r="AR80" s="438"/>
      <c r="AS80" s="438"/>
      <c r="AT80" s="438"/>
      <c r="AU80" s="438"/>
      <c r="AV80" s="438"/>
      <c r="AW80" s="438"/>
      <c r="AX80" s="438"/>
      <c r="AY80" s="438"/>
      <c r="AZ80" s="438"/>
      <c r="BA80" s="438"/>
      <c r="BB80" s="438"/>
      <c r="BC80" s="438"/>
      <c r="BD80" s="438"/>
      <c r="BE80" s="438"/>
      <c r="BF80" s="438"/>
      <c r="BG80" s="438"/>
      <c r="BH80" s="438"/>
      <c r="BI80" s="438"/>
      <c r="BJ80" s="438"/>
      <c r="BK80" s="438"/>
      <c r="BL80" s="438"/>
      <c r="BM80" s="438"/>
      <c r="BN80" s="438"/>
      <c r="BO80" s="438"/>
      <c r="BP80" s="438"/>
      <c r="BQ80" s="438"/>
      <c r="BR80" s="438"/>
      <c r="BS80" s="438"/>
      <c r="BT80" s="438"/>
      <c r="BU80" s="438"/>
      <c r="BV80" s="438"/>
      <c r="BW80" s="438"/>
      <c r="BX80" s="438"/>
      <c r="BY80" s="438"/>
      <c r="BZ80" s="438"/>
      <c r="CA80" s="438"/>
      <c r="CB80" s="438"/>
      <c r="CC80" s="438"/>
      <c r="CD80" s="438"/>
      <c r="CE80" s="438"/>
      <c r="CF80" s="438"/>
      <c r="CG80" s="438"/>
      <c r="CH80" s="438"/>
      <c r="CI80" s="438"/>
      <c r="CJ80" s="438"/>
      <c r="CK80" s="438"/>
      <c r="CL80" s="438"/>
      <c r="CM80" s="438"/>
      <c r="CN80" s="438"/>
      <c r="CO80" s="438"/>
      <c r="CP80" s="438"/>
      <c r="CQ80" s="438"/>
      <c r="CR80" s="438"/>
      <c r="CS80" s="438"/>
      <c r="CT80" s="438"/>
      <c r="CU80" s="438"/>
      <c r="CV80" s="438"/>
      <c r="CW80" s="438"/>
      <c r="CX80" s="438"/>
      <c r="CY80" s="438"/>
      <c r="CZ80" s="438"/>
      <c r="DA80" s="438"/>
      <c r="DB80" s="438"/>
      <c r="DC80" s="438"/>
      <c r="DD80" s="438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9"/>
    </row>
    <row r="81" spans="1:141" s="36" customFormat="1" ht="12.75" x14ac:dyDescent="0.2">
      <c r="A81" s="278" t="s">
        <v>701</v>
      </c>
      <c r="B81" s="278"/>
      <c r="C81" s="278"/>
      <c r="D81" s="278"/>
      <c r="E81" s="278"/>
      <c r="F81" s="278"/>
      <c r="G81" s="278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  <c r="AA81" s="278"/>
      <c r="AB81" s="278"/>
      <c r="AC81" s="278"/>
      <c r="AD81" s="278"/>
      <c r="AE81" s="278"/>
      <c r="AF81" s="577"/>
      <c r="AG81" s="449"/>
      <c r="AH81" s="449"/>
      <c r="AI81" s="449"/>
      <c r="AJ81" s="449"/>
      <c r="AK81" s="449"/>
      <c r="AL81" s="438"/>
      <c r="AM81" s="438"/>
      <c r="AN81" s="438"/>
      <c r="AO81" s="438"/>
      <c r="AP81" s="438"/>
      <c r="AQ81" s="438"/>
      <c r="AR81" s="438"/>
      <c r="AS81" s="438"/>
      <c r="AT81" s="438"/>
      <c r="AU81" s="438"/>
      <c r="AV81" s="438"/>
      <c r="AW81" s="438"/>
      <c r="AX81" s="438"/>
      <c r="AY81" s="438"/>
      <c r="AZ81" s="438"/>
      <c r="BA81" s="438"/>
      <c r="BB81" s="438"/>
      <c r="BC81" s="438"/>
      <c r="BD81" s="438"/>
      <c r="BE81" s="438"/>
      <c r="BF81" s="438"/>
      <c r="BG81" s="438"/>
      <c r="BH81" s="438"/>
      <c r="BI81" s="438"/>
      <c r="BJ81" s="438"/>
      <c r="BK81" s="438"/>
      <c r="BL81" s="438"/>
      <c r="BM81" s="438"/>
      <c r="BN81" s="438"/>
      <c r="BO81" s="438"/>
      <c r="BP81" s="438"/>
      <c r="BQ81" s="438"/>
      <c r="BR81" s="438"/>
      <c r="BS81" s="438"/>
      <c r="BT81" s="438"/>
      <c r="BU81" s="438"/>
      <c r="BV81" s="438"/>
      <c r="BW81" s="438"/>
      <c r="BX81" s="438"/>
      <c r="BY81" s="438"/>
      <c r="BZ81" s="438"/>
      <c r="CA81" s="438"/>
      <c r="CB81" s="438"/>
      <c r="CC81" s="438"/>
      <c r="CD81" s="438"/>
      <c r="CE81" s="438"/>
      <c r="CF81" s="438"/>
      <c r="CG81" s="438"/>
      <c r="CH81" s="438"/>
      <c r="CI81" s="438"/>
      <c r="CJ81" s="438"/>
      <c r="CK81" s="438"/>
      <c r="CL81" s="438"/>
      <c r="CM81" s="438"/>
      <c r="CN81" s="438"/>
      <c r="CO81" s="438"/>
      <c r="CP81" s="438"/>
      <c r="CQ81" s="438"/>
      <c r="CR81" s="438"/>
      <c r="CS81" s="438"/>
      <c r="CT81" s="438"/>
      <c r="CU81" s="438"/>
      <c r="CV81" s="438"/>
      <c r="CW81" s="438"/>
      <c r="CX81" s="438"/>
      <c r="CY81" s="438"/>
      <c r="CZ81" s="438"/>
      <c r="DA81" s="438"/>
      <c r="DB81" s="438"/>
      <c r="DC81" s="438"/>
      <c r="DD81" s="438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9"/>
    </row>
    <row r="82" spans="1:141" s="36" customFormat="1" ht="12.75" x14ac:dyDescent="0.2">
      <c r="A82" s="280" t="s">
        <v>702</v>
      </c>
      <c r="B82" s="280"/>
      <c r="C82" s="280"/>
      <c r="D82" s="280"/>
      <c r="E82" s="280"/>
      <c r="F82" s="280"/>
      <c r="G82" s="280"/>
      <c r="H82" s="280"/>
      <c r="I82" s="280"/>
      <c r="J82" s="280"/>
      <c r="K82" s="280"/>
      <c r="L82" s="280"/>
      <c r="M82" s="280"/>
      <c r="N82" s="280"/>
      <c r="O82" s="280"/>
      <c r="P82" s="280"/>
      <c r="Q82" s="280"/>
      <c r="R82" s="280"/>
      <c r="S82" s="280"/>
      <c r="T82" s="280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577"/>
      <c r="AG82" s="449"/>
      <c r="AH82" s="449"/>
      <c r="AI82" s="449"/>
      <c r="AJ82" s="449"/>
      <c r="AK82" s="449"/>
      <c r="AL82" s="438"/>
      <c r="AM82" s="438"/>
      <c r="AN82" s="438"/>
      <c r="AO82" s="438"/>
      <c r="AP82" s="438"/>
      <c r="AQ82" s="438"/>
      <c r="AR82" s="438"/>
      <c r="AS82" s="438"/>
      <c r="AT82" s="438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38"/>
      <c r="BF82" s="438"/>
      <c r="BG82" s="438"/>
      <c r="BH82" s="438"/>
      <c r="BI82" s="438"/>
      <c r="BJ82" s="438"/>
      <c r="BK82" s="438"/>
      <c r="BL82" s="438"/>
      <c r="BM82" s="438"/>
      <c r="BN82" s="438"/>
      <c r="BO82" s="438"/>
      <c r="BP82" s="438"/>
      <c r="BQ82" s="438"/>
      <c r="BR82" s="438"/>
      <c r="BS82" s="438"/>
      <c r="BT82" s="438"/>
      <c r="BU82" s="438"/>
      <c r="BV82" s="438"/>
      <c r="BW82" s="438"/>
      <c r="BX82" s="438"/>
      <c r="BY82" s="438"/>
      <c r="BZ82" s="438"/>
      <c r="CA82" s="438"/>
      <c r="CB82" s="438"/>
      <c r="CC82" s="438"/>
      <c r="CD82" s="438"/>
      <c r="CE82" s="438"/>
      <c r="CF82" s="438"/>
      <c r="CG82" s="438"/>
      <c r="CH82" s="438"/>
      <c r="CI82" s="438"/>
      <c r="CJ82" s="438"/>
      <c r="CK82" s="438"/>
      <c r="CL82" s="438"/>
      <c r="CM82" s="438"/>
      <c r="CN82" s="438"/>
      <c r="CO82" s="438"/>
      <c r="CP82" s="438"/>
      <c r="CQ82" s="438"/>
      <c r="CR82" s="438"/>
      <c r="CS82" s="438"/>
      <c r="CT82" s="438"/>
      <c r="CU82" s="438"/>
      <c r="CV82" s="438"/>
      <c r="CW82" s="438"/>
      <c r="CX82" s="438"/>
      <c r="CY82" s="438"/>
      <c r="CZ82" s="438"/>
      <c r="DA82" s="438"/>
      <c r="DB82" s="438"/>
      <c r="DC82" s="438"/>
      <c r="DD82" s="438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9"/>
    </row>
    <row r="83" spans="1:141" s="36" customFormat="1" ht="15" customHeight="1" thickBot="1" x14ac:dyDescent="0.25">
      <c r="A83" s="260" t="s">
        <v>38</v>
      </c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712">
        <v>9000</v>
      </c>
      <c r="AG83" s="609"/>
      <c r="AH83" s="609"/>
      <c r="AI83" s="609"/>
      <c r="AJ83" s="609"/>
      <c r="AK83" s="609"/>
      <c r="AL83" s="450"/>
      <c r="AM83" s="450"/>
      <c r="AN83" s="450"/>
      <c r="AO83" s="450"/>
      <c r="AP83" s="450"/>
      <c r="AQ83" s="450"/>
      <c r="AR83" s="450"/>
      <c r="AS83" s="450"/>
      <c r="AT83" s="450"/>
      <c r="AU83" s="450"/>
      <c r="AV83" s="450"/>
      <c r="AW83" s="450"/>
      <c r="AX83" s="450"/>
      <c r="AY83" s="450"/>
      <c r="AZ83" s="450"/>
      <c r="BA83" s="450"/>
      <c r="BB83" s="450"/>
      <c r="BC83" s="450"/>
      <c r="BD83" s="450"/>
      <c r="BE83" s="450"/>
      <c r="BF83" s="450"/>
      <c r="BG83" s="450"/>
      <c r="BH83" s="450"/>
      <c r="BI83" s="450"/>
      <c r="BJ83" s="450"/>
      <c r="BK83" s="450"/>
      <c r="BL83" s="450"/>
      <c r="BM83" s="450"/>
      <c r="BN83" s="450"/>
      <c r="BO83" s="450"/>
      <c r="BP83" s="450"/>
      <c r="BQ83" s="450"/>
      <c r="BR83" s="450"/>
      <c r="BS83" s="450"/>
      <c r="BT83" s="450"/>
      <c r="BU83" s="450"/>
      <c r="BV83" s="450"/>
      <c r="BW83" s="450"/>
      <c r="BX83" s="450"/>
      <c r="BY83" s="450"/>
      <c r="BZ83" s="450"/>
      <c r="CA83" s="450"/>
      <c r="CB83" s="450"/>
      <c r="CC83" s="450"/>
      <c r="CD83" s="450"/>
      <c r="CE83" s="450"/>
      <c r="CF83" s="450"/>
      <c r="CG83" s="450"/>
      <c r="CH83" s="450"/>
      <c r="CI83" s="450"/>
      <c r="CJ83" s="450"/>
      <c r="CK83" s="450"/>
      <c r="CL83" s="450"/>
      <c r="CM83" s="450"/>
      <c r="CN83" s="450"/>
      <c r="CO83" s="450"/>
      <c r="CP83" s="450"/>
      <c r="CQ83" s="450"/>
      <c r="CR83" s="450"/>
      <c r="CS83" s="450"/>
      <c r="CT83" s="450"/>
      <c r="CU83" s="450"/>
      <c r="CV83" s="450"/>
      <c r="CW83" s="450"/>
      <c r="CX83" s="450"/>
      <c r="CY83" s="450"/>
      <c r="CZ83" s="450"/>
      <c r="DA83" s="450"/>
      <c r="DB83" s="450"/>
      <c r="DC83" s="450"/>
      <c r="DD83" s="450"/>
      <c r="DE83" s="450"/>
      <c r="DF83" s="450"/>
      <c r="DG83" s="450"/>
      <c r="DH83" s="450"/>
      <c r="DI83" s="450"/>
      <c r="DJ83" s="450"/>
      <c r="DK83" s="450"/>
      <c r="DL83" s="450"/>
      <c r="DM83" s="450"/>
      <c r="DN83" s="450"/>
      <c r="DO83" s="450"/>
      <c r="DP83" s="450"/>
      <c r="DQ83" s="450"/>
      <c r="DR83" s="450"/>
      <c r="DS83" s="450"/>
      <c r="DT83" s="450"/>
      <c r="DU83" s="450"/>
      <c r="DV83" s="450"/>
      <c r="DW83" s="450"/>
      <c r="DX83" s="450"/>
      <c r="DY83" s="450"/>
      <c r="DZ83" s="450"/>
      <c r="EA83" s="450"/>
      <c r="EB83" s="450"/>
      <c r="EC83" s="450"/>
      <c r="ED83" s="450"/>
      <c r="EE83" s="450"/>
      <c r="EF83" s="450"/>
      <c r="EG83" s="450"/>
      <c r="EH83" s="450"/>
      <c r="EI83" s="450"/>
      <c r="EJ83" s="450"/>
      <c r="EK83" s="451"/>
    </row>
    <row r="86" spans="1:14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</row>
    <row r="87" spans="1:141" s="2" customFormat="1" ht="12" customHeight="1" x14ac:dyDescent="0.2">
      <c r="A87" s="17" t="s">
        <v>703</v>
      </c>
    </row>
  </sheetData>
  <customSheetViews>
    <customSheetView guid="{5B44D67A-4A8A-4B75-BA10-E8F24D4649E0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97">
    <mergeCell ref="DY80:EK82"/>
    <mergeCell ref="A81:AE81"/>
    <mergeCell ref="DY79:EK79"/>
    <mergeCell ref="A80:AE80"/>
    <mergeCell ref="A79:AE79"/>
    <mergeCell ref="AF79:AK79"/>
    <mergeCell ref="AL79:AX79"/>
    <mergeCell ref="AY79:BK79"/>
    <mergeCell ref="BL79:BX79"/>
    <mergeCell ref="BY79:CK79"/>
    <mergeCell ref="CL79:CX79"/>
    <mergeCell ref="CY79:DK79"/>
    <mergeCell ref="DL79:DX79"/>
    <mergeCell ref="A82:AE82"/>
    <mergeCell ref="AF80:AK82"/>
    <mergeCell ref="AL80:AX82"/>
    <mergeCell ref="AY80:BK82"/>
    <mergeCell ref="BL80:BX82"/>
    <mergeCell ref="BY80:CK82"/>
    <mergeCell ref="CL80:CX82"/>
    <mergeCell ref="CY80:DK82"/>
    <mergeCell ref="DL80:DX82"/>
    <mergeCell ref="DY83:EK83"/>
    <mergeCell ref="A83:AE83"/>
    <mergeCell ref="AF83:AK83"/>
    <mergeCell ref="AL83:AX83"/>
    <mergeCell ref="AY83:BK83"/>
    <mergeCell ref="BL83:BX83"/>
    <mergeCell ref="BY83:CK83"/>
    <mergeCell ref="CL83:CX83"/>
    <mergeCell ref="CY83:DK83"/>
    <mergeCell ref="DL83:DX83"/>
    <mergeCell ref="DY78:EK78"/>
    <mergeCell ref="DY77:EK77"/>
    <mergeCell ref="A78:AE78"/>
    <mergeCell ref="AF78:AK78"/>
    <mergeCell ref="AL78:AX78"/>
    <mergeCell ref="AY78:BK78"/>
    <mergeCell ref="BL78:BX78"/>
    <mergeCell ref="BY78:CK78"/>
    <mergeCell ref="CL78:CX78"/>
    <mergeCell ref="CY78:DK78"/>
    <mergeCell ref="DL78:DX78"/>
    <mergeCell ref="DY76:EK76"/>
    <mergeCell ref="A77:AE77"/>
    <mergeCell ref="AF77:AK77"/>
    <mergeCell ref="AL77:AX77"/>
    <mergeCell ref="AY77:BK77"/>
    <mergeCell ref="BL77:BX77"/>
    <mergeCell ref="BY77:CK77"/>
    <mergeCell ref="CL77:CX77"/>
    <mergeCell ref="CY77:DK77"/>
    <mergeCell ref="DL77:DX77"/>
    <mergeCell ref="A76:AE76"/>
    <mergeCell ref="AF76:AK76"/>
    <mergeCell ref="AL76:AX76"/>
    <mergeCell ref="AY76:BK76"/>
    <mergeCell ref="BL76:BX76"/>
    <mergeCell ref="BY76:CK76"/>
    <mergeCell ref="CL76:CX76"/>
    <mergeCell ref="CY76:DK76"/>
    <mergeCell ref="DL76:DX76"/>
    <mergeCell ref="DY74:EK74"/>
    <mergeCell ref="A75:AE75"/>
    <mergeCell ref="AF75:AK75"/>
    <mergeCell ref="AL75:AX75"/>
    <mergeCell ref="AY75:BK75"/>
    <mergeCell ref="BL75:BX75"/>
    <mergeCell ref="BY75:CK75"/>
    <mergeCell ref="CL75:CX75"/>
    <mergeCell ref="CY75:DK75"/>
    <mergeCell ref="DL75:DX75"/>
    <mergeCell ref="DY75:EK75"/>
    <mergeCell ref="A74:AE74"/>
    <mergeCell ref="AF74:AK74"/>
    <mergeCell ref="AL74:AX74"/>
    <mergeCell ref="AY74:BK74"/>
    <mergeCell ref="BL74:BX74"/>
    <mergeCell ref="BY74:CK74"/>
    <mergeCell ref="CL74:CX74"/>
    <mergeCell ref="CY74:DK74"/>
    <mergeCell ref="DL74:DX74"/>
    <mergeCell ref="DY72:EK72"/>
    <mergeCell ref="A73:AE73"/>
    <mergeCell ref="AF73:AK73"/>
    <mergeCell ref="AL73:AX73"/>
    <mergeCell ref="AY73:BK73"/>
    <mergeCell ref="BL73:BX73"/>
    <mergeCell ref="BY73:CK73"/>
    <mergeCell ref="CL73:CX73"/>
    <mergeCell ref="CY73:DK73"/>
    <mergeCell ref="DL73:DX73"/>
    <mergeCell ref="DY73:EK73"/>
    <mergeCell ref="A72:AE72"/>
    <mergeCell ref="AF72:AK72"/>
    <mergeCell ref="AL72:AX72"/>
    <mergeCell ref="AY72:BK72"/>
    <mergeCell ref="BL72:BX72"/>
    <mergeCell ref="BY72:CK72"/>
    <mergeCell ref="CL72:CX72"/>
    <mergeCell ref="CY72:DK72"/>
    <mergeCell ref="DL72:DX72"/>
    <mergeCell ref="DY70:EK70"/>
    <mergeCell ref="A71:AE71"/>
    <mergeCell ref="AF71:AK71"/>
    <mergeCell ref="AL71:AX71"/>
    <mergeCell ref="AY71:BK71"/>
    <mergeCell ref="BL71:BX71"/>
    <mergeCell ref="BY71:CK71"/>
    <mergeCell ref="CL71:CX71"/>
    <mergeCell ref="CY71:DK71"/>
    <mergeCell ref="DL71:DX71"/>
    <mergeCell ref="DY71:EK71"/>
    <mergeCell ref="A70:AE70"/>
    <mergeCell ref="AF70:AK70"/>
    <mergeCell ref="AL70:AX70"/>
    <mergeCell ref="AY70:BK70"/>
    <mergeCell ref="BL70:BX70"/>
    <mergeCell ref="BY70:CK70"/>
    <mergeCell ref="CL70:CX70"/>
    <mergeCell ref="CY70:DK70"/>
    <mergeCell ref="DL70:DX70"/>
    <mergeCell ref="CL66:CX66"/>
    <mergeCell ref="CY66:DK66"/>
    <mergeCell ref="DL66:DX66"/>
    <mergeCell ref="DY68:EK68"/>
    <mergeCell ref="A69:AE69"/>
    <mergeCell ref="AF69:AK69"/>
    <mergeCell ref="AL69:AX69"/>
    <mergeCell ref="AY69:BK69"/>
    <mergeCell ref="BL69:BX69"/>
    <mergeCell ref="BY69:CK69"/>
    <mergeCell ref="CL69:CX69"/>
    <mergeCell ref="CY69:DK69"/>
    <mergeCell ref="DL69:DX69"/>
    <mergeCell ref="DY69:EK69"/>
    <mergeCell ref="A68:AE68"/>
    <mergeCell ref="AF68:AK68"/>
    <mergeCell ref="AL68:AX68"/>
    <mergeCell ref="AY68:BK68"/>
    <mergeCell ref="BL68:BX68"/>
    <mergeCell ref="BY68:CK68"/>
    <mergeCell ref="CL68:CX68"/>
    <mergeCell ref="CY68:DK68"/>
    <mergeCell ref="DL68:DX68"/>
    <mergeCell ref="AL64:AX65"/>
    <mergeCell ref="AY64:BK65"/>
    <mergeCell ref="BL64:BX65"/>
    <mergeCell ref="BY64:CK65"/>
    <mergeCell ref="CL64:CX65"/>
    <mergeCell ref="CY64:DK65"/>
    <mergeCell ref="DL64:DX65"/>
    <mergeCell ref="DY66:EK66"/>
    <mergeCell ref="A67:AE67"/>
    <mergeCell ref="AF67:AK67"/>
    <mergeCell ref="AL67:AX67"/>
    <mergeCell ref="AY67:BK67"/>
    <mergeCell ref="BL67:BX67"/>
    <mergeCell ref="BY67:CK67"/>
    <mergeCell ref="CL67:CX67"/>
    <mergeCell ref="CY67:DK67"/>
    <mergeCell ref="DL67:DX67"/>
    <mergeCell ref="DY67:EK67"/>
    <mergeCell ref="A66:AE66"/>
    <mergeCell ref="AF66:AK66"/>
    <mergeCell ref="AL66:AX66"/>
    <mergeCell ref="AY66:BK66"/>
    <mergeCell ref="BL66:BX66"/>
    <mergeCell ref="BY66:CK66"/>
    <mergeCell ref="DY64:EK65"/>
    <mergeCell ref="A64:AE64"/>
    <mergeCell ref="DY62:EK62"/>
    <mergeCell ref="A63:AE63"/>
    <mergeCell ref="AF63:AK63"/>
    <mergeCell ref="AL63:AX63"/>
    <mergeCell ref="AY63:BK63"/>
    <mergeCell ref="BL63:BX63"/>
    <mergeCell ref="BY63:CK63"/>
    <mergeCell ref="CL63:CX63"/>
    <mergeCell ref="CY63:DK63"/>
    <mergeCell ref="DL63:DX63"/>
    <mergeCell ref="DY63:EK63"/>
    <mergeCell ref="A62:AE62"/>
    <mergeCell ref="AF62:AK62"/>
    <mergeCell ref="AL62:AX62"/>
    <mergeCell ref="AY62:BK62"/>
    <mergeCell ref="BL62:BX62"/>
    <mergeCell ref="BY62:CK62"/>
    <mergeCell ref="CL62:CX62"/>
    <mergeCell ref="CY62:DK62"/>
    <mergeCell ref="DL62:DX62"/>
    <mergeCell ref="A65:AE65"/>
    <mergeCell ref="AF64:AK65"/>
    <mergeCell ref="DY60:EK60"/>
    <mergeCell ref="A61:AE61"/>
    <mergeCell ref="AF61:AK61"/>
    <mergeCell ref="AL61:AX61"/>
    <mergeCell ref="AY61:BK61"/>
    <mergeCell ref="BL61:BX61"/>
    <mergeCell ref="BY61:CK61"/>
    <mergeCell ref="CL61:CX61"/>
    <mergeCell ref="CY61:DK61"/>
    <mergeCell ref="DL61:DX61"/>
    <mergeCell ref="DY61:EK61"/>
    <mergeCell ref="A60:AE60"/>
    <mergeCell ref="AF60:AK60"/>
    <mergeCell ref="AL60:AX60"/>
    <mergeCell ref="AY60:BK60"/>
    <mergeCell ref="BL60:BX60"/>
    <mergeCell ref="BY60:CK60"/>
    <mergeCell ref="CL60:CX60"/>
    <mergeCell ref="CY60:DK60"/>
    <mergeCell ref="DL60:DX60"/>
    <mergeCell ref="A59:AE59"/>
    <mergeCell ref="AF59:AK59"/>
    <mergeCell ref="AL59:AX59"/>
    <mergeCell ref="AY59:BK59"/>
    <mergeCell ref="BL59:BX59"/>
    <mergeCell ref="BY59:CK59"/>
    <mergeCell ref="CL59:CX59"/>
    <mergeCell ref="CY59:DK59"/>
    <mergeCell ref="DL59:DX59"/>
    <mergeCell ref="DY59:EK59"/>
    <mergeCell ref="AF57:AK58"/>
    <mergeCell ref="AL57:AX58"/>
    <mergeCell ref="AY57:BK58"/>
    <mergeCell ref="BL57:BX58"/>
    <mergeCell ref="BY57:CK58"/>
    <mergeCell ref="CL57:CX58"/>
    <mergeCell ref="CY57:DK58"/>
    <mergeCell ref="DL57:DX58"/>
    <mergeCell ref="DY57:EK58"/>
    <mergeCell ref="CL54:CX54"/>
    <mergeCell ref="CY54:DK54"/>
    <mergeCell ref="DL54:DX54"/>
    <mergeCell ref="A58:AE58"/>
    <mergeCell ref="DY56:EK56"/>
    <mergeCell ref="A57:AE57"/>
    <mergeCell ref="A56:AE56"/>
    <mergeCell ref="AF56:AK56"/>
    <mergeCell ref="AL56:AX56"/>
    <mergeCell ref="AY56:BK56"/>
    <mergeCell ref="BL56:BX56"/>
    <mergeCell ref="BY56:CK56"/>
    <mergeCell ref="CL56:CX56"/>
    <mergeCell ref="CY56:DK56"/>
    <mergeCell ref="DL56:DX56"/>
    <mergeCell ref="AL52:AX53"/>
    <mergeCell ref="AY52:BK53"/>
    <mergeCell ref="BL52:BX53"/>
    <mergeCell ref="BY52:CK53"/>
    <mergeCell ref="CL52:CX53"/>
    <mergeCell ref="CY52:DK53"/>
    <mergeCell ref="DL52:DX53"/>
    <mergeCell ref="DY54:EK54"/>
    <mergeCell ref="A55:AE55"/>
    <mergeCell ref="AF55:AK55"/>
    <mergeCell ref="AL55:AX55"/>
    <mergeCell ref="AY55:BK55"/>
    <mergeCell ref="BL55:BX55"/>
    <mergeCell ref="BY55:CK55"/>
    <mergeCell ref="CL55:CX55"/>
    <mergeCell ref="CY55:DK55"/>
    <mergeCell ref="DL55:DX55"/>
    <mergeCell ref="DY55:EK55"/>
    <mergeCell ref="A54:AE54"/>
    <mergeCell ref="AF54:AK54"/>
    <mergeCell ref="AL54:AX54"/>
    <mergeCell ref="AY54:BK54"/>
    <mergeCell ref="BL54:BX54"/>
    <mergeCell ref="BY54:CK54"/>
    <mergeCell ref="DY52:EK53"/>
    <mergeCell ref="A52:AE52"/>
    <mergeCell ref="DY50:EK50"/>
    <mergeCell ref="A51:AE51"/>
    <mergeCell ref="AF51:AK51"/>
    <mergeCell ref="AL51:AX51"/>
    <mergeCell ref="AY51:BK51"/>
    <mergeCell ref="BL51:BX51"/>
    <mergeCell ref="BY51:CK51"/>
    <mergeCell ref="CL51:CX51"/>
    <mergeCell ref="CY51:DK51"/>
    <mergeCell ref="DL51:DX51"/>
    <mergeCell ref="DY51:EK51"/>
    <mergeCell ref="A50:AE50"/>
    <mergeCell ref="AF50:AK50"/>
    <mergeCell ref="AL50:AX50"/>
    <mergeCell ref="AY50:BK50"/>
    <mergeCell ref="BL50:BX50"/>
    <mergeCell ref="BY50:CK50"/>
    <mergeCell ref="CL50:CX50"/>
    <mergeCell ref="CY50:DK50"/>
    <mergeCell ref="DL50:DX50"/>
    <mergeCell ref="A53:AE53"/>
    <mergeCell ref="AF52:AK53"/>
    <mergeCell ref="A49:AE49"/>
    <mergeCell ref="AF49:AK49"/>
    <mergeCell ref="AL49:AX49"/>
    <mergeCell ref="AY49:BK49"/>
    <mergeCell ref="BL49:BX49"/>
    <mergeCell ref="BY49:CK49"/>
    <mergeCell ref="CL49:CX49"/>
    <mergeCell ref="CY49:DK49"/>
    <mergeCell ref="DL49:DX49"/>
    <mergeCell ref="DY49:EK49"/>
    <mergeCell ref="AF45:AK48"/>
    <mergeCell ref="AL45:AX48"/>
    <mergeCell ref="AY45:BK48"/>
    <mergeCell ref="BL45:BX48"/>
    <mergeCell ref="BY45:CK48"/>
    <mergeCell ref="CL45:CX48"/>
    <mergeCell ref="CY45:DK48"/>
    <mergeCell ref="DL45:DX48"/>
    <mergeCell ref="DY45:EK48"/>
    <mergeCell ref="A48:AE48"/>
    <mergeCell ref="A47:AE47"/>
    <mergeCell ref="A46:AE46"/>
    <mergeCell ref="DY44:EK44"/>
    <mergeCell ref="A45:AE45"/>
    <mergeCell ref="A44:AE44"/>
    <mergeCell ref="AF44:AK44"/>
    <mergeCell ref="AL44:AX44"/>
    <mergeCell ref="AY44:BK44"/>
    <mergeCell ref="BL44:BX44"/>
    <mergeCell ref="BY44:CK44"/>
    <mergeCell ref="CL44:CX44"/>
    <mergeCell ref="CY44:DK44"/>
    <mergeCell ref="DL44:DX44"/>
    <mergeCell ref="CL40:CX41"/>
    <mergeCell ref="CY40:DK41"/>
    <mergeCell ref="DL40:DX41"/>
    <mergeCell ref="DY42:EK42"/>
    <mergeCell ref="A43:AE43"/>
    <mergeCell ref="AF43:AK43"/>
    <mergeCell ref="AL43:AX43"/>
    <mergeCell ref="AY43:BK43"/>
    <mergeCell ref="BL43:BX43"/>
    <mergeCell ref="BY43:CK43"/>
    <mergeCell ref="CL43:CX43"/>
    <mergeCell ref="CY43:DK43"/>
    <mergeCell ref="DL43:DX43"/>
    <mergeCell ref="DY43:EK43"/>
    <mergeCell ref="A42:AE42"/>
    <mergeCell ref="AF42:AK42"/>
    <mergeCell ref="AL42:AX42"/>
    <mergeCell ref="AY42:BK42"/>
    <mergeCell ref="BL42:BX42"/>
    <mergeCell ref="BY42:CK42"/>
    <mergeCell ref="CL42:CX42"/>
    <mergeCell ref="CY42:DK42"/>
    <mergeCell ref="DL42:DX42"/>
    <mergeCell ref="CL34:CX36"/>
    <mergeCell ref="CY34:DK36"/>
    <mergeCell ref="DL34:DX36"/>
    <mergeCell ref="DY34:EK36"/>
    <mergeCell ref="DY40:EK41"/>
    <mergeCell ref="A40:AE40"/>
    <mergeCell ref="A39:AE39"/>
    <mergeCell ref="AF37:AK39"/>
    <mergeCell ref="AL37:AX39"/>
    <mergeCell ref="AY37:BK39"/>
    <mergeCell ref="BL37:BX39"/>
    <mergeCell ref="BY37:CK39"/>
    <mergeCell ref="CL37:CX39"/>
    <mergeCell ref="CY37:DK39"/>
    <mergeCell ref="DL37:DX39"/>
    <mergeCell ref="DY37:EK39"/>
    <mergeCell ref="A38:AE38"/>
    <mergeCell ref="A37:AE37"/>
    <mergeCell ref="A41:AE41"/>
    <mergeCell ref="AF40:AK41"/>
    <mergeCell ref="AL40:AX41"/>
    <mergeCell ref="AY40:BK41"/>
    <mergeCell ref="BL40:BX41"/>
    <mergeCell ref="BY40:CK41"/>
    <mergeCell ref="A36:AE36"/>
    <mergeCell ref="A35:AE35"/>
    <mergeCell ref="A34:AE34"/>
    <mergeCell ref="A33:AE33"/>
    <mergeCell ref="AF31:AK33"/>
    <mergeCell ref="AL31:AX33"/>
    <mergeCell ref="AY31:BK33"/>
    <mergeCell ref="BL31:BX33"/>
    <mergeCell ref="BY31:CK33"/>
    <mergeCell ref="AF34:AK36"/>
    <mergeCell ref="AL34:AX36"/>
    <mergeCell ref="AY34:BK36"/>
    <mergeCell ref="BL34:BX36"/>
    <mergeCell ref="BY34:CK36"/>
    <mergeCell ref="CL31:CX33"/>
    <mergeCell ref="CY31:DK33"/>
    <mergeCell ref="DL31:DX33"/>
    <mergeCell ref="DY31:EK33"/>
    <mergeCell ref="A32:AE32"/>
    <mergeCell ref="A31:AE31"/>
    <mergeCell ref="AF28:AK30"/>
    <mergeCell ref="AL28:AX30"/>
    <mergeCell ref="BY28:CK30"/>
    <mergeCell ref="CL28:CX30"/>
    <mergeCell ref="CY28:DK30"/>
    <mergeCell ref="DL28:DX30"/>
    <mergeCell ref="DY28:EK30"/>
    <mergeCell ref="A30:AE30"/>
    <mergeCell ref="A29:AE29"/>
    <mergeCell ref="A28:AE28"/>
    <mergeCell ref="AY28:BX30"/>
    <mergeCell ref="DL23:DX25"/>
    <mergeCell ref="DY23:EK25"/>
    <mergeCell ref="A24:AE24"/>
    <mergeCell ref="A23:AE23"/>
    <mergeCell ref="A27:AE27"/>
    <mergeCell ref="AF26:AK27"/>
    <mergeCell ref="AL26:AX27"/>
    <mergeCell ref="BY26:CK27"/>
    <mergeCell ref="CL26:CX27"/>
    <mergeCell ref="CY26:DK27"/>
    <mergeCell ref="AY26:BX27"/>
    <mergeCell ref="A26:AE26"/>
    <mergeCell ref="A25:AE25"/>
    <mergeCell ref="AF23:AK25"/>
    <mergeCell ref="AL23:AX25"/>
    <mergeCell ref="AY23:BK25"/>
    <mergeCell ref="BL23:BX25"/>
    <mergeCell ref="BY23:CK25"/>
    <mergeCell ref="CL23:CX25"/>
    <mergeCell ref="CY23:DK25"/>
    <mergeCell ref="DL26:EK27"/>
    <mergeCell ref="A22:AE22"/>
    <mergeCell ref="DY20:EK20"/>
    <mergeCell ref="A21:AE21"/>
    <mergeCell ref="A20:AE20"/>
    <mergeCell ref="AF20:AK20"/>
    <mergeCell ref="AL20:AX20"/>
    <mergeCell ref="AY20:BK20"/>
    <mergeCell ref="BL20:BX20"/>
    <mergeCell ref="BY20:CK20"/>
    <mergeCell ref="CL20:CX20"/>
    <mergeCell ref="CY20:DK20"/>
    <mergeCell ref="DL20:DX20"/>
    <mergeCell ref="AF21:AK22"/>
    <mergeCell ref="AL21:AX22"/>
    <mergeCell ref="AY21:BK22"/>
    <mergeCell ref="BL21:BX22"/>
    <mergeCell ref="BY21:CK22"/>
    <mergeCell ref="CL21:CX22"/>
    <mergeCell ref="CY21:DK22"/>
    <mergeCell ref="DL21:DX22"/>
    <mergeCell ref="DY21:EK22"/>
    <mergeCell ref="DY19:EK19"/>
    <mergeCell ref="A18:AE18"/>
    <mergeCell ref="AF18:AK18"/>
    <mergeCell ref="AL18:AX18"/>
    <mergeCell ref="AY18:BK18"/>
    <mergeCell ref="BL18:BX18"/>
    <mergeCell ref="BY18:CK18"/>
    <mergeCell ref="CL18:CX18"/>
    <mergeCell ref="CY18:DK18"/>
    <mergeCell ref="DL18:DX18"/>
    <mergeCell ref="A19:AE19"/>
    <mergeCell ref="AF19:AK19"/>
    <mergeCell ref="AL19:AX19"/>
    <mergeCell ref="AY19:BK19"/>
    <mergeCell ref="BL19:BX19"/>
    <mergeCell ref="BY19:CK19"/>
    <mergeCell ref="CL19:CX19"/>
    <mergeCell ref="CY19:DK19"/>
    <mergeCell ref="DL19:DX19"/>
    <mergeCell ref="A17:AE17"/>
    <mergeCell ref="AF17:AK17"/>
    <mergeCell ref="DY18:EK18"/>
    <mergeCell ref="AL17:BK17"/>
    <mergeCell ref="BL17:CK17"/>
    <mergeCell ref="CL17:DK17"/>
    <mergeCell ref="DL17:EK17"/>
    <mergeCell ref="A13:EK13"/>
    <mergeCell ref="DW5:EK5"/>
    <mergeCell ref="DW6:EK6"/>
    <mergeCell ref="Z7:DE7"/>
    <mergeCell ref="DW7:EK7"/>
    <mergeCell ref="DW8:EK9"/>
    <mergeCell ref="Z9:DE9"/>
    <mergeCell ref="AL15:EK15"/>
    <mergeCell ref="A15:AE15"/>
    <mergeCell ref="AF15:AK15"/>
    <mergeCell ref="A16:AE16"/>
    <mergeCell ref="AF16:AK16"/>
    <mergeCell ref="BL16:EK16"/>
    <mergeCell ref="AL16:BK16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80"/>
  <sheetViews>
    <sheetView topLeftCell="A19" workbookViewId="0">
      <selection activeCell="DB36" sqref="DB36:DM40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16384" width="1.42578125" style="1"/>
  </cols>
  <sheetData>
    <row r="1" spans="1:142" s="11" customFormat="1" ht="15" x14ac:dyDescent="0.25">
      <c r="A1" s="311" t="s">
        <v>704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2" s="22" customFormat="1" ht="8.25" x14ac:dyDescent="0.15"/>
    <row r="3" spans="1:142" s="25" customFormat="1" ht="12.75" x14ac:dyDescent="0.2">
      <c r="A3" s="253" t="s">
        <v>93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89" t="s">
        <v>18</v>
      </c>
      <c r="AD3" s="253"/>
      <c r="AE3" s="253"/>
      <c r="AF3" s="253"/>
      <c r="AG3" s="307"/>
      <c r="AH3" s="289" t="s">
        <v>382</v>
      </c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53"/>
      <c r="CB3" s="253"/>
      <c r="CC3" s="307"/>
      <c r="CD3" s="253" t="s">
        <v>418</v>
      </c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77"/>
    </row>
    <row r="4" spans="1:142" s="25" customFormat="1" ht="12.75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302" t="s">
        <v>21</v>
      </c>
      <c r="AD4" s="437"/>
      <c r="AE4" s="437"/>
      <c r="AF4" s="437"/>
      <c r="AG4" s="306"/>
      <c r="AH4" s="305" t="s">
        <v>383</v>
      </c>
      <c r="AI4" s="246"/>
      <c r="AJ4" s="246"/>
      <c r="AK4" s="246"/>
      <c r="AL4" s="246"/>
      <c r="AM4" s="246"/>
      <c r="AN4" s="246"/>
      <c r="AO4" s="246"/>
      <c r="AP4" s="246"/>
      <c r="AQ4" s="246"/>
      <c r="AR4" s="246"/>
      <c r="AS4" s="246"/>
      <c r="AT4" s="246"/>
      <c r="AU4" s="246"/>
      <c r="AV4" s="246"/>
      <c r="AW4" s="246"/>
      <c r="AX4" s="246"/>
      <c r="AY4" s="246"/>
      <c r="AZ4" s="246"/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303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  <c r="EL4" s="77"/>
    </row>
    <row r="5" spans="1:142" s="25" customFormat="1" ht="12.75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302"/>
      <c r="AD5" s="437"/>
      <c r="AE5" s="437"/>
      <c r="AF5" s="437"/>
      <c r="AG5" s="306"/>
      <c r="AH5" s="289" t="s">
        <v>28</v>
      </c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307"/>
      <c r="AT5" s="436" t="s">
        <v>133</v>
      </c>
      <c r="AU5" s="435"/>
      <c r="AV5" s="435"/>
      <c r="AW5" s="435"/>
      <c r="AX5" s="435"/>
      <c r="AY5" s="435"/>
      <c r="AZ5" s="435"/>
      <c r="BA5" s="435"/>
      <c r="BB5" s="435"/>
      <c r="BC5" s="435"/>
      <c r="BD5" s="435"/>
      <c r="BE5" s="435"/>
      <c r="BF5" s="435"/>
      <c r="BG5" s="435"/>
      <c r="BH5" s="435"/>
      <c r="BI5" s="435"/>
      <c r="BJ5" s="435"/>
      <c r="BK5" s="435"/>
      <c r="BL5" s="435"/>
      <c r="BM5" s="435"/>
      <c r="BN5" s="435"/>
      <c r="BO5" s="435"/>
      <c r="BP5" s="435"/>
      <c r="BQ5" s="435"/>
      <c r="BR5" s="435"/>
      <c r="BS5" s="435"/>
      <c r="BT5" s="435"/>
      <c r="BU5" s="435"/>
      <c r="BV5" s="435"/>
      <c r="BW5" s="435"/>
      <c r="BX5" s="435"/>
      <c r="BY5" s="435"/>
      <c r="BZ5" s="435"/>
      <c r="CA5" s="435"/>
      <c r="CB5" s="435"/>
      <c r="CC5" s="298"/>
      <c r="CD5" s="289" t="s">
        <v>28</v>
      </c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307"/>
      <c r="CP5" s="246" t="s">
        <v>133</v>
      </c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6"/>
      <c r="EH5" s="246"/>
      <c r="EI5" s="246"/>
      <c r="EJ5" s="246"/>
      <c r="EK5" s="246"/>
      <c r="EL5" s="77"/>
    </row>
    <row r="6" spans="1:142" s="25" customFormat="1" ht="12.75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302"/>
      <c r="AD6" s="437"/>
      <c r="AE6" s="437"/>
      <c r="AF6" s="437"/>
      <c r="AG6" s="306"/>
      <c r="AH6" s="302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306"/>
      <c r="AT6" s="289" t="s">
        <v>384</v>
      </c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307"/>
      <c r="BF6" s="289" t="s">
        <v>719</v>
      </c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307"/>
      <c r="BR6" s="289" t="s">
        <v>715</v>
      </c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307"/>
      <c r="CD6" s="302"/>
      <c r="CE6" s="437"/>
      <c r="CF6" s="437"/>
      <c r="CG6" s="437"/>
      <c r="CH6" s="437"/>
      <c r="CI6" s="437"/>
      <c r="CJ6" s="437"/>
      <c r="CK6" s="437"/>
      <c r="CL6" s="437"/>
      <c r="CM6" s="437"/>
      <c r="CN6" s="437"/>
      <c r="CO6" s="306"/>
      <c r="CP6" s="289" t="s">
        <v>712</v>
      </c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307"/>
      <c r="DB6" s="289" t="s">
        <v>423</v>
      </c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307"/>
      <c r="DN6" s="289" t="s">
        <v>423</v>
      </c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307"/>
      <c r="DZ6" s="511" t="s">
        <v>705</v>
      </c>
      <c r="EA6" s="511"/>
      <c r="EB6" s="511"/>
      <c r="EC6" s="511"/>
      <c r="ED6" s="511"/>
      <c r="EE6" s="511"/>
      <c r="EF6" s="511"/>
      <c r="EG6" s="511"/>
      <c r="EH6" s="511"/>
      <c r="EI6" s="511"/>
      <c r="EJ6" s="511"/>
      <c r="EK6" s="511"/>
      <c r="EL6" s="77"/>
    </row>
    <row r="7" spans="1:142" s="25" customFormat="1" ht="12.75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511"/>
      <c r="AC7" s="302"/>
      <c r="AD7" s="437"/>
      <c r="AE7" s="437"/>
      <c r="AF7" s="437"/>
      <c r="AG7" s="306"/>
      <c r="AH7" s="302"/>
      <c r="AI7" s="437"/>
      <c r="AJ7" s="437"/>
      <c r="AK7" s="437"/>
      <c r="AL7" s="437"/>
      <c r="AM7" s="437"/>
      <c r="AN7" s="437"/>
      <c r="AO7" s="437"/>
      <c r="AP7" s="437"/>
      <c r="AQ7" s="437"/>
      <c r="AR7" s="437"/>
      <c r="AS7" s="306"/>
      <c r="AT7" s="302" t="s">
        <v>720</v>
      </c>
      <c r="AU7" s="437"/>
      <c r="AV7" s="437"/>
      <c r="AW7" s="437"/>
      <c r="AX7" s="437"/>
      <c r="AY7" s="437"/>
      <c r="AZ7" s="437"/>
      <c r="BA7" s="437"/>
      <c r="BB7" s="437"/>
      <c r="BC7" s="437"/>
      <c r="BD7" s="437"/>
      <c r="BE7" s="306"/>
      <c r="BF7" s="302" t="s">
        <v>718</v>
      </c>
      <c r="BG7" s="437"/>
      <c r="BH7" s="437"/>
      <c r="BI7" s="437"/>
      <c r="BJ7" s="437"/>
      <c r="BK7" s="437"/>
      <c r="BL7" s="437"/>
      <c r="BM7" s="437"/>
      <c r="BN7" s="437"/>
      <c r="BO7" s="437"/>
      <c r="BP7" s="437"/>
      <c r="BQ7" s="306"/>
      <c r="BR7" s="302" t="s">
        <v>716</v>
      </c>
      <c r="BS7" s="437"/>
      <c r="BT7" s="437"/>
      <c r="BU7" s="437"/>
      <c r="BV7" s="437"/>
      <c r="BW7" s="437"/>
      <c r="BX7" s="437"/>
      <c r="BY7" s="437"/>
      <c r="BZ7" s="437"/>
      <c r="CA7" s="437"/>
      <c r="CB7" s="437"/>
      <c r="CC7" s="306"/>
      <c r="CD7" s="302"/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306"/>
      <c r="CP7" s="302" t="s">
        <v>713</v>
      </c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306"/>
      <c r="DB7" s="302" t="s">
        <v>710</v>
      </c>
      <c r="DC7" s="437"/>
      <c r="DD7" s="437"/>
      <c r="DE7" s="437"/>
      <c r="DF7" s="437"/>
      <c r="DG7" s="437"/>
      <c r="DH7" s="437"/>
      <c r="DI7" s="437"/>
      <c r="DJ7" s="437"/>
      <c r="DK7" s="437"/>
      <c r="DL7" s="437"/>
      <c r="DM7" s="306"/>
      <c r="DN7" s="302" t="s">
        <v>708</v>
      </c>
      <c r="DO7" s="437"/>
      <c r="DP7" s="437"/>
      <c r="DQ7" s="437"/>
      <c r="DR7" s="437"/>
      <c r="DS7" s="437"/>
      <c r="DT7" s="437"/>
      <c r="DU7" s="437"/>
      <c r="DV7" s="437"/>
      <c r="DW7" s="437"/>
      <c r="DX7" s="437"/>
      <c r="DY7" s="306"/>
      <c r="DZ7" s="511" t="s">
        <v>706</v>
      </c>
      <c r="EA7" s="511"/>
      <c r="EB7" s="511"/>
      <c r="EC7" s="511"/>
      <c r="ED7" s="511"/>
      <c r="EE7" s="511"/>
      <c r="EF7" s="511"/>
      <c r="EG7" s="511"/>
      <c r="EH7" s="511"/>
      <c r="EI7" s="511"/>
      <c r="EJ7" s="511"/>
      <c r="EK7" s="511"/>
      <c r="EL7" s="77"/>
    </row>
    <row r="8" spans="1:142" s="25" customFormat="1" ht="12.75" customHeight="1" x14ac:dyDescent="0.2">
      <c r="A8" s="246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305"/>
      <c r="AD8" s="246"/>
      <c r="AE8" s="246"/>
      <c r="AF8" s="246"/>
      <c r="AG8" s="303"/>
      <c r="AH8" s="305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303"/>
      <c r="AT8" s="305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303"/>
      <c r="BF8" s="305" t="s">
        <v>717</v>
      </c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303"/>
      <c r="BR8" s="305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303"/>
      <c r="CD8" s="305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303"/>
      <c r="CP8" s="305" t="s">
        <v>714</v>
      </c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303"/>
      <c r="DB8" s="305" t="s">
        <v>711</v>
      </c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303"/>
      <c r="DN8" s="495" t="s">
        <v>709</v>
      </c>
      <c r="DO8" s="258"/>
      <c r="DP8" s="258"/>
      <c r="DQ8" s="258"/>
      <c r="DR8" s="258"/>
      <c r="DS8" s="258"/>
      <c r="DT8" s="258"/>
      <c r="DU8" s="258"/>
      <c r="DV8" s="258"/>
      <c r="DW8" s="258"/>
      <c r="DX8" s="258"/>
      <c r="DY8" s="496"/>
      <c r="DZ8" s="246" t="s">
        <v>707</v>
      </c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77"/>
    </row>
    <row r="9" spans="1:142" s="25" customFormat="1" ht="13.5" thickBot="1" x14ac:dyDescent="0.25">
      <c r="A9" s="298">
        <v>1</v>
      </c>
      <c r="B9" s="299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88">
        <v>2</v>
      </c>
      <c r="AD9" s="288"/>
      <c r="AE9" s="288"/>
      <c r="AF9" s="288"/>
      <c r="AG9" s="288"/>
      <c r="AH9" s="288">
        <v>3</v>
      </c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>
        <v>4</v>
      </c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>
        <v>5</v>
      </c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>
        <v>6</v>
      </c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>
        <v>7</v>
      </c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>
        <v>8</v>
      </c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>
        <v>9</v>
      </c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>
        <v>10</v>
      </c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>
        <v>11</v>
      </c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9"/>
      <c r="EL9" s="77"/>
    </row>
    <row r="10" spans="1:142" s="25" customFormat="1" ht="15.75" customHeight="1" x14ac:dyDescent="0.2">
      <c r="A10" s="683" t="s">
        <v>638</v>
      </c>
      <c r="B10" s="683"/>
      <c r="C10" s="683"/>
      <c r="D10" s="683"/>
      <c r="E10" s="683"/>
      <c r="F10" s="683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3"/>
      <c r="S10" s="683"/>
      <c r="T10" s="683"/>
      <c r="U10" s="683"/>
      <c r="V10" s="683"/>
      <c r="W10" s="683"/>
      <c r="X10" s="683"/>
      <c r="Y10" s="683"/>
      <c r="Z10" s="683"/>
      <c r="AA10" s="683"/>
      <c r="AB10" s="683"/>
      <c r="AC10" s="707" t="s">
        <v>40</v>
      </c>
      <c r="AD10" s="590"/>
      <c r="AE10" s="590"/>
      <c r="AF10" s="590"/>
      <c r="AG10" s="590"/>
      <c r="AH10" s="409"/>
      <c r="AI10" s="409"/>
      <c r="AJ10" s="409"/>
      <c r="AK10" s="409"/>
      <c r="AL10" s="409"/>
      <c r="AM10" s="409"/>
      <c r="AN10" s="409"/>
      <c r="AO10" s="409"/>
      <c r="AP10" s="409"/>
      <c r="AQ10" s="409"/>
      <c r="AR10" s="409"/>
      <c r="AS10" s="409"/>
      <c r="AT10" s="409"/>
      <c r="AU10" s="409"/>
      <c r="AV10" s="409"/>
      <c r="AW10" s="409"/>
      <c r="AX10" s="409"/>
      <c r="AY10" s="409"/>
      <c r="AZ10" s="409"/>
      <c r="BA10" s="409"/>
      <c r="BB10" s="409"/>
      <c r="BC10" s="409"/>
      <c r="BD10" s="409"/>
      <c r="BE10" s="409"/>
      <c r="BF10" s="409"/>
      <c r="BG10" s="409"/>
      <c r="BH10" s="409"/>
      <c r="BI10" s="409"/>
      <c r="BJ10" s="409"/>
      <c r="BK10" s="409"/>
      <c r="BL10" s="409"/>
      <c r="BM10" s="409"/>
      <c r="BN10" s="409"/>
      <c r="BO10" s="409"/>
      <c r="BP10" s="409"/>
      <c r="BQ10" s="409"/>
      <c r="BR10" s="409"/>
      <c r="BS10" s="409"/>
      <c r="BT10" s="409"/>
      <c r="BU10" s="409"/>
      <c r="BV10" s="409"/>
      <c r="BW10" s="409"/>
      <c r="BX10" s="409"/>
      <c r="BY10" s="409"/>
      <c r="BZ10" s="409"/>
      <c r="CA10" s="409"/>
      <c r="CB10" s="409"/>
      <c r="CC10" s="409"/>
      <c r="CD10" s="409"/>
      <c r="CE10" s="409"/>
      <c r="CF10" s="409"/>
      <c r="CG10" s="409"/>
      <c r="CH10" s="409"/>
      <c r="CI10" s="409"/>
      <c r="CJ10" s="409"/>
      <c r="CK10" s="409"/>
      <c r="CL10" s="409"/>
      <c r="CM10" s="409"/>
      <c r="CN10" s="409"/>
      <c r="CO10" s="409"/>
      <c r="CP10" s="409"/>
      <c r="CQ10" s="409"/>
      <c r="CR10" s="409"/>
      <c r="CS10" s="409"/>
      <c r="CT10" s="409"/>
      <c r="CU10" s="409"/>
      <c r="CV10" s="409"/>
      <c r="CW10" s="409"/>
      <c r="CX10" s="409"/>
      <c r="CY10" s="409"/>
      <c r="CZ10" s="409"/>
      <c r="DA10" s="409"/>
      <c r="DB10" s="409"/>
      <c r="DC10" s="409"/>
      <c r="DD10" s="409"/>
      <c r="DE10" s="409"/>
      <c r="DF10" s="409"/>
      <c r="DG10" s="409"/>
      <c r="DH10" s="409"/>
      <c r="DI10" s="409"/>
      <c r="DJ10" s="409"/>
      <c r="DK10" s="409"/>
      <c r="DL10" s="409"/>
      <c r="DM10" s="409"/>
      <c r="DN10" s="409"/>
      <c r="DO10" s="409"/>
      <c r="DP10" s="409"/>
      <c r="DQ10" s="409"/>
      <c r="DR10" s="409"/>
      <c r="DS10" s="409"/>
      <c r="DT10" s="409"/>
      <c r="DU10" s="409"/>
      <c r="DV10" s="409"/>
      <c r="DW10" s="409"/>
      <c r="DX10" s="409"/>
      <c r="DY10" s="409"/>
      <c r="DZ10" s="409"/>
      <c r="EA10" s="409"/>
      <c r="EB10" s="409"/>
      <c r="EC10" s="409"/>
      <c r="ED10" s="409"/>
      <c r="EE10" s="409"/>
      <c r="EF10" s="409"/>
      <c r="EG10" s="409"/>
      <c r="EH10" s="409"/>
      <c r="EI10" s="409"/>
      <c r="EJ10" s="409"/>
      <c r="EK10" s="410"/>
    </row>
    <row r="11" spans="1:142" s="25" customFormat="1" ht="12.75" x14ac:dyDescent="0.2">
      <c r="A11" s="262" t="s">
        <v>722</v>
      </c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3" t="s">
        <v>278</v>
      </c>
      <c r="AD11" s="264"/>
      <c r="AE11" s="264"/>
      <c r="AF11" s="264"/>
      <c r="AG11" s="264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9"/>
    </row>
    <row r="12" spans="1:142" s="25" customFormat="1" ht="12.75" x14ac:dyDescent="0.2">
      <c r="A12" s="280" t="s">
        <v>723</v>
      </c>
      <c r="B12" s="280"/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63"/>
      <c r="AD12" s="264"/>
      <c r="AE12" s="264"/>
      <c r="AF12" s="264"/>
      <c r="AG12" s="264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9"/>
    </row>
    <row r="13" spans="1:142" s="25" customFormat="1" ht="12.75" customHeight="1" x14ac:dyDescent="0.2">
      <c r="A13" s="269" t="s">
        <v>641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3" t="s">
        <v>663</v>
      </c>
      <c r="AD13" s="264"/>
      <c r="AE13" s="264"/>
      <c r="AF13" s="264"/>
      <c r="AG13" s="264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2" s="25" customFormat="1" ht="12.75" x14ac:dyDescent="0.2">
      <c r="A14" s="279" t="s">
        <v>642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63"/>
      <c r="AD14" s="264"/>
      <c r="AE14" s="264"/>
      <c r="AF14" s="264"/>
      <c r="AG14" s="264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5" customFormat="1" ht="12.75" x14ac:dyDescent="0.2">
      <c r="A15" s="259" t="s">
        <v>643</v>
      </c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63"/>
      <c r="AD15" s="264"/>
      <c r="AE15" s="264"/>
      <c r="AF15" s="264"/>
      <c r="AG15" s="264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5" customFormat="1" ht="12.75" x14ac:dyDescent="0.2">
      <c r="A16" s="269" t="s">
        <v>642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3" t="s">
        <v>789</v>
      </c>
      <c r="AD16" s="264"/>
      <c r="AE16" s="264"/>
      <c r="AF16" s="264"/>
      <c r="AG16" s="264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59" t="s">
        <v>644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63"/>
      <c r="AD17" s="264"/>
      <c r="AE17" s="264"/>
      <c r="AF17" s="264"/>
      <c r="AG17" s="264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2.75" x14ac:dyDescent="0.2">
      <c r="A18" s="273" t="s">
        <v>724</v>
      </c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  <c r="AA18" s="273"/>
      <c r="AB18" s="273"/>
      <c r="AC18" s="263" t="s">
        <v>664</v>
      </c>
      <c r="AD18" s="264"/>
      <c r="AE18" s="264"/>
      <c r="AF18" s="264"/>
      <c r="AG18" s="264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273" t="s">
        <v>725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63"/>
      <c r="AD19" s="264"/>
      <c r="AE19" s="264"/>
      <c r="AF19" s="264"/>
      <c r="AG19" s="264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259" t="s">
        <v>726</v>
      </c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63"/>
      <c r="AD20" s="264"/>
      <c r="AE20" s="264"/>
      <c r="AF20" s="264"/>
      <c r="AG20" s="264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269" t="s">
        <v>724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3" t="s">
        <v>665</v>
      </c>
      <c r="AD21" s="264"/>
      <c r="AE21" s="264"/>
      <c r="AF21" s="264"/>
      <c r="AG21" s="264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279" t="s">
        <v>725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79"/>
      <c r="Y22" s="279"/>
      <c r="Z22" s="279"/>
      <c r="AA22" s="279"/>
      <c r="AB22" s="279"/>
      <c r="AC22" s="263"/>
      <c r="AD22" s="264"/>
      <c r="AE22" s="264"/>
      <c r="AF22" s="264"/>
      <c r="AG22" s="264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2.75" x14ac:dyDescent="0.2">
      <c r="A23" s="259" t="s">
        <v>727</v>
      </c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63"/>
      <c r="AD23" s="264"/>
      <c r="AE23" s="264"/>
      <c r="AF23" s="264"/>
      <c r="AG23" s="264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69" t="s">
        <v>728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3" t="s">
        <v>666</v>
      </c>
      <c r="AD24" s="264"/>
      <c r="AE24" s="264"/>
      <c r="AF24" s="264"/>
      <c r="AG24" s="264"/>
      <c r="AH24" s="611"/>
      <c r="AI24" s="612"/>
      <c r="AJ24" s="612"/>
      <c r="AK24" s="612"/>
      <c r="AL24" s="612"/>
      <c r="AM24" s="612"/>
      <c r="AN24" s="612"/>
      <c r="AO24" s="612"/>
      <c r="AP24" s="612"/>
      <c r="AQ24" s="612"/>
      <c r="AR24" s="612"/>
      <c r="AS24" s="61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662"/>
      <c r="BT24" s="662"/>
      <c r="BU24" s="662"/>
      <c r="BV24" s="662"/>
      <c r="BW24" s="662"/>
      <c r="BX24" s="662"/>
      <c r="BY24" s="662"/>
      <c r="BZ24" s="662"/>
      <c r="CA24" s="662"/>
      <c r="CB24" s="662"/>
      <c r="CC24" s="666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611"/>
      <c r="DO24" s="612"/>
      <c r="DP24" s="612"/>
      <c r="DQ24" s="612"/>
      <c r="DR24" s="612"/>
      <c r="DS24" s="612"/>
      <c r="DT24" s="612"/>
      <c r="DU24" s="612"/>
      <c r="DV24" s="612"/>
      <c r="DW24" s="612"/>
      <c r="DX24" s="612"/>
      <c r="DY24" s="612"/>
      <c r="DZ24" s="662"/>
      <c r="EA24" s="662"/>
      <c r="EB24" s="662"/>
      <c r="EC24" s="662"/>
      <c r="ED24" s="662"/>
      <c r="EE24" s="662"/>
      <c r="EF24" s="662"/>
      <c r="EG24" s="662"/>
      <c r="EH24" s="662"/>
      <c r="EI24" s="662"/>
      <c r="EJ24" s="662"/>
      <c r="EK24" s="663"/>
    </row>
    <row r="25" spans="1:141" s="25" customFormat="1" ht="12.75" x14ac:dyDescent="0.2">
      <c r="A25" s="279" t="s">
        <v>725</v>
      </c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63"/>
      <c r="AD25" s="264"/>
      <c r="AE25" s="264"/>
      <c r="AF25" s="264"/>
      <c r="AG25" s="264"/>
      <c r="AH25" s="693"/>
      <c r="AI25" s="694"/>
      <c r="AJ25" s="694"/>
      <c r="AK25" s="694"/>
      <c r="AL25" s="694"/>
      <c r="AM25" s="694"/>
      <c r="AN25" s="694"/>
      <c r="AO25" s="694"/>
      <c r="AP25" s="694"/>
      <c r="AQ25" s="694"/>
      <c r="AR25" s="694"/>
      <c r="AS25" s="694"/>
      <c r="AT25" s="668"/>
      <c r="AU25" s="668"/>
      <c r="AV25" s="668"/>
      <c r="AW25" s="668"/>
      <c r="AX25" s="668"/>
      <c r="AY25" s="668"/>
      <c r="AZ25" s="668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68"/>
      <c r="BM25" s="668"/>
      <c r="BN25" s="668"/>
      <c r="BO25" s="668"/>
      <c r="BP25" s="668"/>
      <c r="BQ25" s="713"/>
      <c r="BR25" s="668"/>
      <c r="BS25" s="668"/>
      <c r="BT25" s="668"/>
      <c r="BU25" s="668"/>
      <c r="BV25" s="668"/>
      <c r="BW25" s="668"/>
      <c r="BX25" s="668"/>
      <c r="BY25" s="668"/>
      <c r="BZ25" s="668"/>
      <c r="CA25" s="668"/>
      <c r="CB25" s="668"/>
      <c r="CC25" s="669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693"/>
      <c r="DO25" s="694"/>
      <c r="DP25" s="694"/>
      <c r="DQ25" s="694"/>
      <c r="DR25" s="694"/>
      <c r="DS25" s="694"/>
      <c r="DT25" s="694"/>
      <c r="DU25" s="694"/>
      <c r="DV25" s="694"/>
      <c r="DW25" s="694"/>
      <c r="DX25" s="694"/>
      <c r="DY25" s="694"/>
      <c r="DZ25" s="668"/>
      <c r="EA25" s="668"/>
      <c r="EB25" s="668"/>
      <c r="EC25" s="668"/>
      <c r="ED25" s="668"/>
      <c r="EE25" s="668"/>
      <c r="EF25" s="668"/>
      <c r="EG25" s="668"/>
      <c r="EH25" s="668"/>
      <c r="EI25" s="668"/>
      <c r="EJ25" s="668"/>
      <c r="EK25" s="704"/>
    </row>
    <row r="26" spans="1:141" s="25" customFormat="1" ht="12.75" x14ac:dyDescent="0.2">
      <c r="A26" s="259" t="s">
        <v>726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63"/>
      <c r="AD26" s="264"/>
      <c r="AE26" s="264"/>
      <c r="AF26" s="264"/>
      <c r="AG26" s="264"/>
      <c r="AH26" s="693"/>
      <c r="AI26" s="694"/>
      <c r="AJ26" s="694"/>
      <c r="AK26" s="694"/>
      <c r="AL26" s="694"/>
      <c r="AM26" s="694"/>
      <c r="AN26" s="694"/>
      <c r="AO26" s="694"/>
      <c r="AP26" s="502"/>
      <c r="AQ26" s="502"/>
      <c r="AR26" s="502"/>
      <c r="AS26" s="502"/>
      <c r="AT26" s="655"/>
      <c r="AU26" s="655"/>
      <c r="AV26" s="668"/>
      <c r="AW26" s="668"/>
      <c r="AX26" s="668"/>
      <c r="AY26" s="668"/>
      <c r="AZ26" s="668"/>
      <c r="BA26" s="668"/>
      <c r="BB26" s="668"/>
      <c r="BC26" s="668"/>
      <c r="BD26" s="655"/>
      <c r="BE26" s="655"/>
      <c r="BF26" s="655"/>
      <c r="BG26" s="655"/>
      <c r="BH26" s="655"/>
      <c r="BI26" s="655"/>
      <c r="BJ26" s="655"/>
      <c r="BK26" s="655"/>
      <c r="BL26" s="655"/>
      <c r="BM26" s="655"/>
      <c r="BN26" s="655"/>
      <c r="BO26" s="655"/>
      <c r="BP26" s="655"/>
      <c r="BQ26" s="667"/>
      <c r="BR26" s="655"/>
      <c r="BS26" s="655"/>
      <c r="BT26" s="655"/>
      <c r="BU26" s="655"/>
      <c r="BV26" s="655"/>
      <c r="BW26" s="668"/>
      <c r="BX26" s="668"/>
      <c r="BY26" s="668"/>
      <c r="BZ26" s="668"/>
      <c r="CA26" s="668"/>
      <c r="CB26" s="714"/>
      <c r="CC26" s="715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49"/>
      <c r="DG26" s="449"/>
      <c r="DH26" s="449"/>
      <c r="DI26" s="449"/>
      <c r="DJ26" s="449"/>
      <c r="DK26" s="449"/>
      <c r="DL26" s="449"/>
      <c r="DM26" s="449"/>
      <c r="DN26" s="693"/>
      <c r="DO26" s="694"/>
      <c r="DP26" s="694"/>
      <c r="DQ26" s="694"/>
      <c r="DR26" s="694"/>
      <c r="DS26" s="694"/>
      <c r="DT26" s="694"/>
      <c r="DU26" s="694"/>
      <c r="DV26" s="691"/>
      <c r="DW26" s="691"/>
      <c r="DX26" s="691"/>
      <c r="DY26" s="691"/>
      <c r="DZ26" s="655"/>
      <c r="EA26" s="655"/>
      <c r="EB26" s="655"/>
      <c r="EC26" s="655"/>
      <c r="ED26" s="668"/>
      <c r="EE26" s="668"/>
      <c r="EF26" s="668"/>
      <c r="EG26" s="668"/>
      <c r="EH26" s="668"/>
      <c r="EI26" s="668"/>
      <c r="EJ26" s="668"/>
      <c r="EK26" s="704"/>
    </row>
    <row r="27" spans="1:141" s="25" customFormat="1" ht="12.75" x14ac:dyDescent="0.2">
      <c r="A27" s="269" t="s">
        <v>728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696"/>
      <c r="AC27" s="263" t="s">
        <v>667</v>
      </c>
      <c r="AD27" s="264"/>
      <c r="AE27" s="264"/>
      <c r="AF27" s="264"/>
      <c r="AG27" s="264"/>
      <c r="AH27" s="716"/>
      <c r="AI27" s="668"/>
      <c r="AJ27" s="668"/>
      <c r="AK27" s="668"/>
      <c r="AL27" s="668"/>
      <c r="AM27" s="668"/>
      <c r="AN27" s="668"/>
      <c r="AO27" s="668"/>
      <c r="AP27" s="655"/>
      <c r="AQ27" s="655"/>
      <c r="AR27" s="655"/>
      <c r="AS27" s="655"/>
      <c r="AT27" s="655"/>
      <c r="AU27" s="655"/>
      <c r="AV27" s="668"/>
      <c r="AW27" s="668"/>
      <c r="AX27" s="668"/>
      <c r="AY27" s="668"/>
      <c r="AZ27" s="668"/>
      <c r="BA27" s="668"/>
      <c r="BB27" s="668"/>
      <c r="BC27" s="668"/>
      <c r="BD27" s="655"/>
      <c r="BE27" s="655"/>
      <c r="BF27" s="655"/>
      <c r="BG27" s="655"/>
      <c r="BH27" s="655"/>
      <c r="BI27" s="655"/>
      <c r="BJ27" s="655"/>
      <c r="BK27" s="655"/>
      <c r="BL27" s="655"/>
      <c r="BM27" s="655"/>
      <c r="BN27" s="655"/>
      <c r="BO27" s="655"/>
      <c r="BP27" s="655"/>
      <c r="BQ27" s="667"/>
      <c r="BR27" s="655"/>
      <c r="BS27" s="655"/>
      <c r="BT27" s="655"/>
      <c r="BU27" s="655"/>
      <c r="BV27" s="655"/>
      <c r="BW27" s="668"/>
      <c r="BX27" s="668"/>
      <c r="BY27" s="668"/>
      <c r="BZ27" s="668"/>
      <c r="CA27" s="668"/>
      <c r="CB27" s="714"/>
      <c r="CC27" s="715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49"/>
      <c r="DG27" s="449"/>
      <c r="DH27" s="449"/>
      <c r="DI27" s="449"/>
      <c r="DJ27" s="449"/>
      <c r="DK27" s="449"/>
      <c r="DL27" s="449"/>
      <c r="DM27" s="449"/>
      <c r="DN27" s="716"/>
      <c r="DO27" s="668"/>
      <c r="DP27" s="668"/>
      <c r="DQ27" s="668"/>
      <c r="DR27" s="668"/>
      <c r="DS27" s="668"/>
      <c r="DT27" s="668"/>
      <c r="DU27" s="668"/>
      <c r="DV27" s="655"/>
      <c r="DW27" s="655"/>
      <c r="DX27" s="655"/>
      <c r="DY27" s="655"/>
      <c r="DZ27" s="655"/>
      <c r="EA27" s="655"/>
      <c r="EB27" s="655"/>
      <c r="EC27" s="655"/>
      <c r="ED27" s="668"/>
      <c r="EE27" s="668"/>
      <c r="EF27" s="668"/>
      <c r="EG27" s="668"/>
      <c r="EH27" s="668"/>
      <c r="EI27" s="668"/>
      <c r="EJ27" s="668"/>
      <c r="EK27" s="704"/>
    </row>
    <row r="28" spans="1:141" s="25" customFormat="1" ht="19.5" customHeight="1" x14ac:dyDescent="0.2">
      <c r="A28" s="279"/>
      <c r="B28" s="279"/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279"/>
      <c r="Z28" s="279"/>
      <c r="AA28" s="279"/>
      <c r="AB28" s="279"/>
      <c r="AC28" s="263"/>
      <c r="AD28" s="264"/>
      <c r="AE28" s="264"/>
      <c r="AF28" s="264"/>
      <c r="AG28" s="264"/>
      <c r="AH28" s="716"/>
      <c r="AI28" s="668"/>
      <c r="AJ28" s="668"/>
      <c r="AK28" s="668"/>
      <c r="AL28" s="668"/>
      <c r="AM28" s="668"/>
      <c r="AN28" s="668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68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68"/>
      <c r="BM28" s="668"/>
      <c r="BN28" s="668"/>
      <c r="BO28" s="668"/>
      <c r="BP28" s="668"/>
      <c r="BQ28" s="713"/>
      <c r="BR28" s="668"/>
      <c r="BS28" s="668"/>
      <c r="BT28" s="668"/>
      <c r="BU28" s="668"/>
      <c r="BV28" s="668"/>
      <c r="BW28" s="668"/>
      <c r="BX28" s="668"/>
      <c r="BY28" s="668"/>
      <c r="BZ28" s="668"/>
      <c r="CA28" s="668"/>
      <c r="CB28" s="668"/>
      <c r="CC28" s="669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716"/>
      <c r="DO28" s="668"/>
      <c r="DP28" s="668"/>
      <c r="DQ28" s="668"/>
      <c r="DR28" s="668"/>
      <c r="DS28" s="668"/>
      <c r="DT28" s="668"/>
      <c r="DU28" s="668"/>
      <c r="DV28" s="668"/>
      <c r="DW28" s="668"/>
      <c r="DX28" s="668"/>
      <c r="DY28" s="668"/>
      <c r="DZ28" s="668"/>
      <c r="EA28" s="668"/>
      <c r="EB28" s="668"/>
      <c r="EC28" s="668"/>
      <c r="ED28" s="668"/>
      <c r="EE28" s="668"/>
      <c r="EF28" s="668"/>
      <c r="EG28" s="668"/>
      <c r="EH28" s="668"/>
      <c r="EI28" s="668"/>
      <c r="EJ28" s="668"/>
      <c r="EK28" s="704"/>
    </row>
    <row r="29" spans="1:141" s="25" customFormat="1" ht="12.75" x14ac:dyDescent="0.2">
      <c r="A29" s="259" t="s">
        <v>727</v>
      </c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63"/>
      <c r="AD29" s="264"/>
      <c r="AE29" s="264"/>
      <c r="AF29" s="264"/>
      <c r="AG29" s="264"/>
      <c r="AH29" s="657"/>
      <c r="AI29" s="658"/>
      <c r="AJ29" s="658"/>
      <c r="AK29" s="658"/>
      <c r="AL29" s="658"/>
      <c r="AM29" s="658"/>
      <c r="AN29" s="658"/>
      <c r="AO29" s="658"/>
      <c r="AP29" s="658"/>
      <c r="AQ29" s="658"/>
      <c r="AR29" s="658"/>
      <c r="AS29" s="658"/>
      <c r="AT29" s="658"/>
      <c r="AU29" s="658"/>
      <c r="AV29" s="658"/>
      <c r="AW29" s="658"/>
      <c r="AX29" s="658"/>
      <c r="AY29" s="658"/>
      <c r="AZ29" s="658"/>
      <c r="BA29" s="658"/>
      <c r="BB29" s="658"/>
      <c r="BC29" s="658"/>
      <c r="BD29" s="658"/>
      <c r="BE29" s="658"/>
      <c r="BF29" s="658"/>
      <c r="BG29" s="658"/>
      <c r="BH29" s="658"/>
      <c r="BI29" s="658"/>
      <c r="BJ29" s="658"/>
      <c r="BK29" s="658"/>
      <c r="BL29" s="658"/>
      <c r="BM29" s="658"/>
      <c r="BN29" s="658"/>
      <c r="BO29" s="658"/>
      <c r="BP29" s="658"/>
      <c r="BQ29" s="658"/>
      <c r="BR29" s="658"/>
      <c r="BS29" s="658"/>
      <c r="BT29" s="658"/>
      <c r="BU29" s="658"/>
      <c r="BV29" s="658"/>
      <c r="BW29" s="658"/>
      <c r="BX29" s="658"/>
      <c r="BY29" s="658"/>
      <c r="BZ29" s="658"/>
      <c r="CA29" s="658"/>
      <c r="CB29" s="658"/>
      <c r="CC29" s="659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657"/>
      <c r="DO29" s="658"/>
      <c r="DP29" s="658"/>
      <c r="DQ29" s="658"/>
      <c r="DR29" s="658"/>
      <c r="DS29" s="658"/>
      <c r="DT29" s="658"/>
      <c r="DU29" s="658"/>
      <c r="DV29" s="658"/>
      <c r="DW29" s="658"/>
      <c r="DX29" s="658"/>
      <c r="DY29" s="658"/>
      <c r="DZ29" s="658"/>
      <c r="EA29" s="658"/>
      <c r="EB29" s="658"/>
      <c r="EC29" s="658"/>
      <c r="ED29" s="658"/>
      <c r="EE29" s="658"/>
      <c r="EF29" s="658"/>
      <c r="EG29" s="658"/>
      <c r="EH29" s="658"/>
      <c r="EI29" s="658"/>
      <c r="EJ29" s="658"/>
      <c r="EK29" s="665"/>
    </row>
    <row r="30" spans="1:141" s="25" customFormat="1" ht="12.75" x14ac:dyDescent="0.2">
      <c r="A30" s="269" t="s">
        <v>729</v>
      </c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3" t="s">
        <v>668</v>
      </c>
      <c r="AD30" s="264"/>
      <c r="AE30" s="264"/>
      <c r="AF30" s="264"/>
      <c r="AG30" s="264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259" t="s">
        <v>730</v>
      </c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63"/>
      <c r="AD31" s="264"/>
      <c r="AE31" s="264"/>
      <c r="AF31" s="264"/>
      <c r="AG31" s="264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5.75" customHeight="1" x14ac:dyDescent="0.2">
      <c r="A32" s="274" t="s">
        <v>651</v>
      </c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63" t="s">
        <v>669</v>
      </c>
      <c r="AD32" s="264"/>
      <c r="AE32" s="264"/>
      <c r="AF32" s="264"/>
      <c r="AG32" s="264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5.75" customHeight="1" x14ac:dyDescent="0.2">
      <c r="A33" s="280" t="s">
        <v>652</v>
      </c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63" t="s">
        <v>573</v>
      </c>
      <c r="AD33" s="264"/>
      <c r="AE33" s="264"/>
      <c r="AF33" s="264"/>
      <c r="AG33" s="264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2.75" x14ac:dyDescent="0.2">
      <c r="A34" s="262" t="s">
        <v>731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717"/>
      <c r="AC34" s="598" t="s">
        <v>670</v>
      </c>
      <c r="AD34" s="599"/>
      <c r="AE34" s="599"/>
      <c r="AF34" s="599"/>
      <c r="AG34" s="600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36" customFormat="1" ht="12.75" x14ac:dyDescent="0.2">
      <c r="A35" s="280" t="s">
        <v>732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601"/>
      <c r="AD35" s="255"/>
      <c r="AE35" s="255"/>
      <c r="AF35" s="255"/>
      <c r="AG35" s="602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2.75" x14ac:dyDescent="0.2">
      <c r="A36" s="262" t="s">
        <v>654</v>
      </c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3" t="s">
        <v>671</v>
      </c>
      <c r="AD36" s="264"/>
      <c r="AE36" s="264"/>
      <c r="AF36" s="264"/>
      <c r="AG36" s="264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708" t="s">
        <v>733</v>
      </c>
      <c r="B37" s="708"/>
      <c r="C37" s="708"/>
      <c r="D37" s="708"/>
      <c r="E37" s="708"/>
      <c r="F37" s="708"/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263"/>
      <c r="AD37" s="264"/>
      <c r="AE37" s="264"/>
      <c r="AF37" s="264"/>
      <c r="AG37" s="264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708" t="s">
        <v>734</v>
      </c>
      <c r="B38" s="708"/>
      <c r="C38" s="708"/>
      <c r="D38" s="708"/>
      <c r="E38" s="708"/>
      <c r="F38" s="708"/>
      <c r="G38" s="708"/>
      <c r="H38" s="708"/>
      <c r="I38" s="708"/>
      <c r="J38" s="708"/>
      <c r="K38" s="708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263"/>
      <c r="AD38" s="264"/>
      <c r="AE38" s="264"/>
      <c r="AF38" s="264"/>
      <c r="AG38" s="264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36" customFormat="1" ht="12.75" x14ac:dyDescent="0.2">
      <c r="A39" s="708" t="s">
        <v>736</v>
      </c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263"/>
      <c r="AD39" s="264"/>
      <c r="AE39" s="264"/>
      <c r="AF39" s="264"/>
      <c r="AG39" s="264"/>
      <c r="AH39" s="438"/>
      <c r="AI39" s="438"/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80" t="s">
        <v>735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63"/>
      <c r="AD40" s="264"/>
      <c r="AE40" s="264"/>
      <c r="AF40" s="264"/>
      <c r="AG40" s="264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5.75" customHeight="1" x14ac:dyDescent="0.2">
      <c r="A41" s="280" t="s">
        <v>658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63" t="s">
        <v>672</v>
      </c>
      <c r="AD41" s="264"/>
      <c r="AE41" s="264"/>
      <c r="AF41" s="264"/>
      <c r="AG41" s="264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5.75" customHeight="1" x14ac:dyDescent="0.2">
      <c r="A42" s="280" t="s">
        <v>773</v>
      </c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63" t="s">
        <v>673</v>
      </c>
      <c r="AD42" s="264"/>
      <c r="AE42" s="264"/>
      <c r="AF42" s="264"/>
      <c r="AG42" s="264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5.75" customHeight="1" x14ac:dyDescent="0.2">
      <c r="A43" s="280" t="s">
        <v>659</v>
      </c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63" t="s">
        <v>674</v>
      </c>
      <c r="AD43" s="264"/>
      <c r="AE43" s="264"/>
      <c r="AF43" s="264"/>
      <c r="AG43" s="264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2.75" x14ac:dyDescent="0.2">
      <c r="A44" s="278" t="s">
        <v>660</v>
      </c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  <c r="AB44" s="278"/>
      <c r="AC44" s="263" t="s">
        <v>675</v>
      </c>
      <c r="AD44" s="264"/>
      <c r="AE44" s="264"/>
      <c r="AF44" s="264"/>
      <c r="AG44" s="264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2.75" x14ac:dyDescent="0.2">
      <c r="A45" s="280" t="s">
        <v>661</v>
      </c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63"/>
      <c r="AD45" s="264"/>
      <c r="AE45" s="264"/>
      <c r="AF45" s="264"/>
      <c r="AG45" s="264"/>
      <c r="AH45" s="438"/>
      <c r="AI45" s="438"/>
      <c r="AJ45" s="438"/>
      <c r="AK45" s="438"/>
      <c r="AL45" s="438"/>
      <c r="AM45" s="438"/>
      <c r="AN45" s="438"/>
      <c r="AO45" s="438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5" customFormat="1" ht="15.75" customHeight="1" x14ac:dyDescent="0.2">
      <c r="A46" s="268" t="s">
        <v>662</v>
      </c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3" t="s">
        <v>676</v>
      </c>
      <c r="AD46" s="264"/>
      <c r="AE46" s="264"/>
      <c r="AF46" s="264"/>
      <c r="AG46" s="264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5" customFormat="1" ht="15.75" customHeight="1" x14ac:dyDescent="0.2">
      <c r="A47" s="683" t="s">
        <v>677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711">
        <v>2000</v>
      </c>
      <c r="AD47" s="685"/>
      <c r="AE47" s="685"/>
      <c r="AF47" s="685"/>
      <c r="AG47" s="685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25" customFormat="1" ht="15.75" customHeight="1" x14ac:dyDescent="0.2">
      <c r="A48" s="268" t="s">
        <v>678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577">
        <v>2100</v>
      </c>
      <c r="AD48" s="449"/>
      <c r="AE48" s="449"/>
      <c r="AF48" s="449"/>
      <c r="AG48" s="449"/>
      <c r="AH48" s="438"/>
      <c r="AI48" s="438"/>
      <c r="AJ48" s="438"/>
      <c r="AK48" s="438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38"/>
      <c r="DS48" s="438"/>
      <c r="DT48" s="43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5" customFormat="1" ht="13.5" customHeight="1" x14ac:dyDescent="0.2">
      <c r="A49" s="269" t="s">
        <v>641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577">
        <v>2101</v>
      </c>
      <c r="AD49" s="449"/>
      <c r="AE49" s="449"/>
      <c r="AF49" s="449"/>
      <c r="AG49" s="449"/>
      <c r="AH49" s="438"/>
      <c r="AI49" s="438"/>
      <c r="AJ49" s="438"/>
      <c r="AK49" s="438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38"/>
      <c r="DS49" s="438"/>
      <c r="DT49" s="438"/>
      <c r="DU49" s="438"/>
      <c r="DV49" s="438"/>
      <c r="DW49" s="438"/>
      <c r="DX49" s="438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9"/>
    </row>
    <row r="50" spans="1:141" s="25" customFormat="1" ht="12.75" x14ac:dyDescent="0.2">
      <c r="A50" s="259" t="s">
        <v>679</v>
      </c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577"/>
      <c r="AD50" s="449"/>
      <c r="AE50" s="449"/>
      <c r="AF50" s="449"/>
      <c r="AG50" s="449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  <c r="AV50" s="438"/>
      <c r="AW50" s="438"/>
      <c r="AX50" s="438"/>
      <c r="AY50" s="438"/>
      <c r="AZ50" s="438"/>
      <c r="BA50" s="438"/>
      <c r="BB50" s="438"/>
      <c r="BC50" s="438"/>
      <c r="BD50" s="438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38"/>
      <c r="BZ50" s="438"/>
      <c r="CA50" s="438"/>
      <c r="CB50" s="438"/>
      <c r="CC50" s="438"/>
      <c r="CD50" s="438"/>
      <c r="CE50" s="438"/>
      <c r="CF50" s="438"/>
      <c r="CG50" s="438"/>
      <c r="CH50" s="438"/>
      <c r="CI50" s="438"/>
      <c r="CJ50" s="438"/>
      <c r="CK50" s="438"/>
      <c r="CL50" s="438"/>
      <c r="CM50" s="438"/>
      <c r="CN50" s="438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38"/>
      <c r="DO50" s="438"/>
      <c r="DP50" s="438"/>
      <c r="DQ50" s="438"/>
      <c r="DR50" s="438"/>
      <c r="DS50" s="438"/>
      <c r="DT50" s="438"/>
      <c r="DU50" s="438"/>
      <c r="DV50" s="438"/>
      <c r="DW50" s="438"/>
      <c r="DX50" s="438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9"/>
    </row>
    <row r="51" spans="1:141" s="25" customFormat="1" ht="15" customHeight="1" x14ac:dyDescent="0.2">
      <c r="A51" s="259" t="s">
        <v>680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577">
        <v>2102</v>
      </c>
      <c r="AD51" s="449"/>
      <c r="AE51" s="449"/>
      <c r="AF51" s="449"/>
      <c r="AG51" s="449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9"/>
    </row>
    <row r="52" spans="1:141" s="36" customFormat="1" ht="15" customHeight="1" x14ac:dyDescent="0.2">
      <c r="A52" s="259" t="s">
        <v>681</v>
      </c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577">
        <v>2103</v>
      </c>
      <c r="AD52" s="449"/>
      <c r="AE52" s="449"/>
      <c r="AF52" s="449"/>
      <c r="AG52" s="449"/>
      <c r="AH52" s="438"/>
      <c r="AI52" s="438"/>
      <c r="AJ52" s="438"/>
      <c r="AK52" s="438"/>
      <c r="AL52" s="438"/>
      <c r="AM52" s="438"/>
      <c r="AN52" s="438"/>
      <c r="AO52" s="438"/>
      <c r="AP52" s="438"/>
      <c r="AQ52" s="438"/>
      <c r="AR52" s="438"/>
      <c r="AS52" s="438"/>
      <c r="AT52" s="438"/>
      <c r="AU52" s="438"/>
      <c r="AV52" s="438"/>
      <c r="AW52" s="438"/>
      <c r="AX52" s="438"/>
      <c r="AY52" s="438"/>
      <c r="AZ52" s="438"/>
      <c r="BA52" s="438"/>
      <c r="BB52" s="438"/>
      <c r="BC52" s="438"/>
      <c r="BD52" s="438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38"/>
      <c r="BZ52" s="438"/>
      <c r="CA52" s="438"/>
      <c r="CB52" s="438"/>
      <c r="CC52" s="438"/>
      <c r="CD52" s="438"/>
      <c r="CE52" s="438"/>
      <c r="CF52" s="438"/>
      <c r="CG52" s="438"/>
      <c r="CH52" s="438"/>
      <c r="CI52" s="438"/>
      <c r="CJ52" s="438"/>
      <c r="CK52" s="438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9"/>
    </row>
    <row r="53" spans="1:141" s="36" customFormat="1" ht="15" customHeight="1" x14ac:dyDescent="0.2">
      <c r="A53" s="259" t="s">
        <v>682</v>
      </c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577">
        <v>2104</v>
      </c>
      <c r="AD53" s="449"/>
      <c r="AE53" s="449"/>
      <c r="AF53" s="449"/>
      <c r="AG53" s="449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9"/>
    </row>
    <row r="54" spans="1:141" s="36" customFormat="1" ht="15" customHeight="1" x14ac:dyDescent="0.2">
      <c r="A54" s="259" t="s">
        <v>683</v>
      </c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577">
        <v>2105</v>
      </c>
      <c r="AD54" s="449"/>
      <c r="AE54" s="449"/>
      <c r="AF54" s="449"/>
      <c r="AG54" s="449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9"/>
    </row>
    <row r="55" spans="1:141" s="36" customFormat="1" ht="15" customHeight="1" x14ac:dyDescent="0.2">
      <c r="A55" s="280" t="s">
        <v>684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577">
        <v>2200</v>
      </c>
      <c r="AD55" s="449"/>
      <c r="AE55" s="449"/>
      <c r="AF55" s="449"/>
      <c r="AG55" s="449"/>
      <c r="AH55" s="438"/>
      <c r="AI55" s="438"/>
      <c r="AJ55" s="438"/>
      <c r="AK55" s="438"/>
      <c r="AL55" s="438"/>
      <c r="AM55" s="438"/>
      <c r="AN55" s="438"/>
      <c r="AO55" s="438"/>
      <c r="AP55" s="438"/>
      <c r="AQ55" s="438"/>
      <c r="AR55" s="438"/>
      <c r="AS55" s="438"/>
      <c r="AT55" s="438"/>
      <c r="AU55" s="438"/>
      <c r="AV55" s="438"/>
      <c r="AW55" s="438"/>
      <c r="AX55" s="438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9"/>
    </row>
    <row r="56" spans="1:141" s="36" customFormat="1" ht="13.5" customHeight="1" x14ac:dyDescent="0.2">
      <c r="A56" s="269" t="s">
        <v>641</v>
      </c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577">
        <v>2201</v>
      </c>
      <c r="AD56" s="449"/>
      <c r="AE56" s="449"/>
      <c r="AF56" s="449"/>
      <c r="AG56" s="449"/>
      <c r="AH56" s="438"/>
      <c r="AI56" s="438"/>
      <c r="AJ56" s="438"/>
      <c r="AK56" s="438"/>
      <c r="AL56" s="438"/>
      <c r="AM56" s="438"/>
      <c r="AN56" s="438"/>
      <c r="AO56" s="438"/>
      <c r="AP56" s="438"/>
      <c r="AQ56" s="438"/>
      <c r="AR56" s="438"/>
      <c r="AS56" s="438"/>
      <c r="AT56" s="438"/>
      <c r="AU56" s="438"/>
      <c r="AV56" s="438"/>
      <c r="AW56" s="438"/>
      <c r="AX56" s="438"/>
      <c r="AY56" s="438"/>
      <c r="AZ56" s="438"/>
      <c r="BA56" s="438"/>
      <c r="BB56" s="438"/>
      <c r="BC56" s="438"/>
      <c r="BD56" s="438"/>
      <c r="BE56" s="438"/>
      <c r="BF56" s="438"/>
      <c r="BG56" s="438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  <c r="BW56" s="438"/>
      <c r="BX56" s="438"/>
      <c r="BY56" s="438"/>
      <c r="BZ56" s="438"/>
      <c r="CA56" s="438"/>
      <c r="CB56" s="438"/>
      <c r="CC56" s="438"/>
      <c r="CD56" s="438"/>
      <c r="CE56" s="438"/>
      <c r="CF56" s="438"/>
      <c r="CG56" s="438"/>
      <c r="CH56" s="438"/>
      <c r="CI56" s="438"/>
      <c r="CJ56" s="438"/>
      <c r="CK56" s="438"/>
      <c r="CL56" s="438"/>
      <c r="CM56" s="438"/>
      <c r="CN56" s="438"/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38"/>
      <c r="DT56" s="43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9"/>
    </row>
    <row r="57" spans="1:141" s="36" customFormat="1" ht="12.75" x14ac:dyDescent="0.2">
      <c r="A57" s="259" t="s">
        <v>685</v>
      </c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577"/>
      <c r="AD57" s="449"/>
      <c r="AE57" s="449"/>
      <c r="AF57" s="449"/>
      <c r="AG57" s="449"/>
      <c r="AH57" s="438"/>
      <c r="AI57" s="438"/>
      <c r="AJ57" s="438"/>
      <c r="AK57" s="438"/>
      <c r="AL57" s="438"/>
      <c r="AM57" s="438"/>
      <c r="AN57" s="438"/>
      <c r="AO57" s="438"/>
      <c r="AP57" s="438"/>
      <c r="AQ57" s="438"/>
      <c r="AR57" s="438"/>
      <c r="AS57" s="438"/>
      <c r="AT57" s="438"/>
      <c r="AU57" s="438"/>
      <c r="AV57" s="438"/>
      <c r="AW57" s="438"/>
      <c r="AX57" s="438"/>
      <c r="AY57" s="438"/>
      <c r="AZ57" s="438"/>
      <c r="BA57" s="438"/>
      <c r="BB57" s="438"/>
      <c r="BC57" s="438"/>
      <c r="BD57" s="438"/>
      <c r="BE57" s="438"/>
      <c r="BF57" s="438"/>
      <c r="BG57" s="438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  <c r="BW57" s="438"/>
      <c r="BX57" s="438"/>
      <c r="BY57" s="438"/>
      <c r="BZ57" s="438"/>
      <c r="CA57" s="438"/>
      <c r="CB57" s="438"/>
      <c r="CC57" s="438"/>
      <c r="CD57" s="438"/>
      <c r="CE57" s="438"/>
      <c r="CF57" s="438"/>
      <c r="CG57" s="438"/>
      <c r="CH57" s="438"/>
      <c r="CI57" s="438"/>
      <c r="CJ57" s="438"/>
      <c r="CK57" s="438"/>
      <c r="CL57" s="438"/>
      <c r="CM57" s="438"/>
      <c r="CN57" s="438"/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9"/>
    </row>
    <row r="58" spans="1:141" s="36" customFormat="1" ht="15" customHeight="1" x14ac:dyDescent="0.2">
      <c r="A58" s="259" t="s">
        <v>686</v>
      </c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577">
        <v>2202</v>
      </c>
      <c r="AD58" s="449"/>
      <c r="AE58" s="449"/>
      <c r="AF58" s="449"/>
      <c r="AG58" s="449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9"/>
    </row>
    <row r="59" spans="1:141" s="36" customFormat="1" ht="15" customHeight="1" x14ac:dyDescent="0.2">
      <c r="A59" s="259" t="s">
        <v>687</v>
      </c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577">
        <v>2203</v>
      </c>
      <c r="AD59" s="449"/>
      <c r="AE59" s="449"/>
      <c r="AF59" s="449"/>
      <c r="AG59" s="449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  <c r="AZ59" s="438"/>
      <c r="BA59" s="438"/>
      <c r="BB59" s="438"/>
      <c r="BC59" s="438"/>
      <c r="BD59" s="438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438"/>
      <c r="CE59" s="438"/>
      <c r="CF59" s="438"/>
      <c r="CG59" s="438"/>
      <c r="CH59" s="438"/>
      <c r="CI59" s="438"/>
      <c r="CJ59" s="438"/>
      <c r="CK59" s="438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38"/>
      <c r="DT59" s="43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9"/>
    </row>
    <row r="60" spans="1:141" s="36" customFormat="1" ht="15" customHeight="1" x14ac:dyDescent="0.2">
      <c r="A60" s="259" t="s">
        <v>688</v>
      </c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577">
        <v>2204</v>
      </c>
      <c r="AD60" s="449"/>
      <c r="AE60" s="449"/>
      <c r="AF60" s="449"/>
      <c r="AG60" s="449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  <c r="CD60" s="438"/>
      <c r="CE60" s="438"/>
      <c r="CF60" s="438"/>
      <c r="CG60" s="438"/>
      <c r="CH60" s="438"/>
      <c r="CI60" s="438"/>
      <c r="CJ60" s="438"/>
      <c r="CK60" s="438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38"/>
      <c r="DT60" s="43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9"/>
    </row>
    <row r="61" spans="1:141" s="36" customFormat="1" ht="15" customHeight="1" x14ac:dyDescent="0.2">
      <c r="A61" s="259" t="s">
        <v>689</v>
      </c>
      <c r="B61" s="259"/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577">
        <v>2205</v>
      </c>
      <c r="AD61" s="449"/>
      <c r="AE61" s="449"/>
      <c r="AF61" s="449"/>
      <c r="AG61" s="449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438"/>
      <c r="CA61" s="438"/>
      <c r="CB61" s="438"/>
      <c r="CC61" s="438"/>
      <c r="CD61" s="438"/>
      <c r="CE61" s="438"/>
      <c r="CF61" s="438"/>
      <c r="CG61" s="438"/>
      <c r="CH61" s="438"/>
      <c r="CI61" s="438"/>
      <c r="CJ61" s="438"/>
      <c r="CK61" s="438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38"/>
      <c r="DT61" s="43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9"/>
    </row>
    <row r="62" spans="1:141" s="36" customFormat="1" ht="12.75" x14ac:dyDescent="0.2">
      <c r="A62" s="269" t="s">
        <v>690</v>
      </c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718">
        <v>2206</v>
      </c>
      <c r="AD62" s="456"/>
      <c r="AE62" s="456"/>
      <c r="AF62" s="456"/>
      <c r="AG62" s="454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  <c r="CD62" s="438"/>
      <c r="CE62" s="438"/>
      <c r="CF62" s="438"/>
      <c r="CG62" s="438"/>
      <c r="CH62" s="438"/>
      <c r="CI62" s="438"/>
      <c r="CJ62" s="438"/>
      <c r="CK62" s="438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38"/>
      <c r="DT62" s="43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9"/>
    </row>
    <row r="63" spans="1:141" s="36" customFormat="1" ht="12.75" x14ac:dyDescent="0.2">
      <c r="A63" s="259" t="s">
        <v>856</v>
      </c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701"/>
      <c r="AC63" s="719"/>
      <c r="AD63" s="258"/>
      <c r="AE63" s="258"/>
      <c r="AF63" s="258"/>
      <c r="AG63" s="496"/>
      <c r="AH63" s="438"/>
      <c r="AI63" s="438"/>
      <c r="AJ63" s="438"/>
      <c r="AK63" s="438"/>
      <c r="AL63" s="438"/>
      <c r="AM63" s="438"/>
      <c r="AN63" s="438"/>
      <c r="AO63" s="438"/>
      <c r="AP63" s="438"/>
      <c r="AQ63" s="438"/>
      <c r="AR63" s="438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438"/>
      <c r="CA63" s="438"/>
      <c r="CB63" s="438"/>
      <c r="CC63" s="438"/>
      <c r="CD63" s="438"/>
      <c r="CE63" s="438"/>
      <c r="CF63" s="438"/>
      <c r="CG63" s="438"/>
      <c r="CH63" s="438"/>
      <c r="CI63" s="438"/>
      <c r="CJ63" s="438"/>
      <c r="CK63" s="438"/>
      <c r="CL63" s="438"/>
      <c r="CM63" s="438"/>
      <c r="CN63" s="438"/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9"/>
    </row>
    <row r="64" spans="1:141" s="36" customFormat="1" ht="15" customHeight="1" x14ac:dyDescent="0.2">
      <c r="A64" s="709" t="s">
        <v>691</v>
      </c>
      <c r="B64" s="709"/>
      <c r="C64" s="709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S64" s="709"/>
      <c r="T64" s="709"/>
      <c r="U64" s="709"/>
      <c r="V64" s="709"/>
      <c r="W64" s="709"/>
      <c r="X64" s="709"/>
      <c r="Y64" s="709"/>
      <c r="Z64" s="709"/>
      <c r="AA64" s="709"/>
      <c r="AB64" s="709"/>
      <c r="AC64" s="711">
        <v>3000</v>
      </c>
      <c r="AD64" s="685"/>
      <c r="AE64" s="685"/>
      <c r="AF64" s="685"/>
      <c r="AG64" s="685"/>
      <c r="AH64" s="438"/>
      <c r="AI64" s="438"/>
      <c r="AJ64" s="438"/>
      <c r="AK64" s="438"/>
      <c r="AL64" s="438"/>
      <c r="AM64" s="438"/>
      <c r="AN64" s="438"/>
      <c r="AO64" s="438"/>
      <c r="AP64" s="438"/>
      <c r="AQ64" s="438"/>
      <c r="AR64" s="438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  <c r="BX64" s="438"/>
      <c r="BY64" s="438"/>
      <c r="BZ64" s="438"/>
      <c r="CA64" s="438"/>
      <c r="CB64" s="438"/>
      <c r="CC64" s="438"/>
      <c r="CD64" s="438"/>
      <c r="CE64" s="438"/>
      <c r="CF64" s="438"/>
      <c r="CG64" s="438"/>
      <c r="CH64" s="438"/>
      <c r="CI64" s="438"/>
      <c r="CJ64" s="438"/>
      <c r="CK64" s="438"/>
      <c r="CL64" s="438"/>
      <c r="CM64" s="438"/>
      <c r="CN64" s="438"/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9"/>
    </row>
    <row r="65" spans="1:141" s="36" customFormat="1" ht="15" customHeight="1" x14ac:dyDescent="0.2">
      <c r="A65" s="280" t="s">
        <v>692</v>
      </c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577">
        <v>3100</v>
      </c>
      <c r="AD65" s="449"/>
      <c r="AE65" s="449"/>
      <c r="AF65" s="449"/>
      <c r="AG65" s="449"/>
      <c r="AH65" s="438"/>
      <c r="AI65" s="438"/>
      <c r="AJ65" s="438"/>
      <c r="AK65" s="438"/>
      <c r="AL65" s="438"/>
      <c r="AM65" s="438"/>
      <c r="AN65" s="438"/>
      <c r="AO65" s="438"/>
      <c r="AP65" s="438"/>
      <c r="AQ65" s="438"/>
      <c r="AR65" s="438"/>
      <c r="AS65" s="438"/>
      <c r="AT65" s="438"/>
      <c r="AU65" s="438"/>
      <c r="AV65" s="438"/>
      <c r="AW65" s="438"/>
      <c r="AX65" s="438"/>
      <c r="AY65" s="438"/>
      <c r="AZ65" s="438"/>
      <c r="BA65" s="438"/>
      <c r="BB65" s="438"/>
      <c r="BC65" s="438"/>
      <c r="BD65" s="438"/>
      <c r="BE65" s="438"/>
      <c r="BF65" s="438"/>
      <c r="BG65" s="438"/>
      <c r="BH65" s="438"/>
      <c r="BI65" s="438"/>
      <c r="BJ65" s="438"/>
      <c r="BK65" s="438"/>
      <c r="BL65" s="438"/>
      <c r="BM65" s="438"/>
      <c r="BN65" s="438"/>
      <c r="BO65" s="438"/>
      <c r="BP65" s="438"/>
      <c r="BQ65" s="438"/>
      <c r="BR65" s="438"/>
      <c r="BS65" s="438"/>
      <c r="BT65" s="438"/>
      <c r="BU65" s="438"/>
      <c r="BV65" s="438"/>
      <c r="BW65" s="438"/>
      <c r="BX65" s="438"/>
      <c r="BY65" s="438"/>
      <c r="BZ65" s="438"/>
      <c r="CA65" s="438"/>
      <c r="CB65" s="438"/>
      <c r="CC65" s="438"/>
      <c r="CD65" s="438"/>
      <c r="CE65" s="438"/>
      <c r="CF65" s="438"/>
      <c r="CG65" s="438"/>
      <c r="CH65" s="438"/>
      <c r="CI65" s="438"/>
      <c r="CJ65" s="438"/>
      <c r="CK65" s="438"/>
      <c r="CL65" s="438"/>
      <c r="CM65" s="438"/>
      <c r="CN65" s="438"/>
      <c r="CO65" s="438"/>
      <c r="CP65" s="438"/>
      <c r="CQ65" s="438"/>
      <c r="CR65" s="43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38"/>
      <c r="DT65" s="43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9"/>
    </row>
    <row r="66" spans="1:141" s="36" customFormat="1" ht="15" customHeight="1" x14ac:dyDescent="0.2">
      <c r="A66" s="280" t="s">
        <v>693</v>
      </c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577">
        <v>3200</v>
      </c>
      <c r="AD66" s="449"/>
      <c r="AE66" s="449"/>
      <c r="AF66" s="449"/>
      <c r="AG66" s="449"/>
      <c r="AH66" s="438"/>
      <c r="AI66" s="438"/>
      <c r="AJ66" s="438"/>
      <c r="AK66" s="438"/>
      <c r="AL66" s="438"/>
      <c r="AM66" s="438"/>
      <c r="AN66" s="438"/>
      <c r="AO66" s="438"/>
      <c r="AP66" s="438"/>
      <c r="AQ66" s="438"/>
      <c r="AR66" s="438"/>
      <c r="AS66" s="438"/>
      <c r="AT66" s="438"/>
      <c r="AU66" s="438"/>
      <c r="AV66" s="438"/>
      <c r="AW66" s="438"/>
      <c r="AX66" s="438"/>
      <c r="AY66" s="438"/>
      <c r="AZ66" s="438"/>
      <c r="BA66" s="438"/>
      <c r="BB66" s="438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  <c r="BX66" s="438"/>
      <c r="BY66" s="438"/>
      <c r="BZ66" s="438"/>
      <c r="CA66" s="438"/>
      <c r="CB66" s="438"/>
      <c r="CC66" s="438"/>
      <c r="CD66" s="438"/>
      <c r="CE66" s="438"/>
      <c r="CF66" s="438"/>
      <c r="CG66" s="438"/>
      <c r="CH66" s="438"/>
      <c r="CI66" s="438"/>
      <c r="CJ66" s="438"/>
      <c r="CK66" s="438"/>
      <c r="CL66" s="438"/>
      <c r="CM66" s="438"/>
      <c r="CN66" s="438"/>
      <c r="CO66" s="438"/>
      <c r="CP66" s="438"/>
      <c r="CQ66" s="438"/>
      <c r="CR66" s="43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8"/>
      <c r="DT66" s="43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9"/>
    </row>
    <row r="67" spans="1:141" s="36" customFormat="1" ht="15" customHeight="1" x14ac:dyDescent="0.2">
      <c r="A67" s="280" t="s">
        <v>694</v>
      </c>
      <c r="B67" s="280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577">
        <v>3300</v>
      </c>
      <c r="AD67" s="449"/>
      <c r="AE67" s="449"/>
      <c r="AF67" s="449"/>
      <c r="AG67" s="449"/>
      <c r="AH67" s="438"/>
      <c r="AI67" s="438"/>
      <c r="AJ67" s="438"/>
      <c r="AK67" s="438"/>
      <c r="AL67" s="438"/>
      <c r="AM67" s="438"/>
      <c r="AN67" s="438"/>
      <c r="AO67" s="438"/>
      <c r="AP67" s="438"/>
      <c r="AQ67" s="438"/>
      <c r="AR67" s="438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38"/>
      <c r="BR67" s="438"/>
      <c r="BS67" s="438"/>
      <c r="BT67" s="438"/>
      <c r="BU67" s="438"/>
      <c r="BV67" s="438"/>
      <c r="BW67" s="438"/>
      <c r="BX67" s="438"/>
      <c r="BY67" s="438"/>
      <c r="BZ67" s="438"/>
      <c r="CA67" s="438"/>
      <c r="CB67" s="438"/>
      <c r="CC67" s="438"/>
      <c r="CD67" s="438"/>
      <c r="CE67" s="438"/>
      <c r="CF67" s="438"/>
      <c r="CG67" s="438"/>
      <c r="CH67" s="438"/>
      <c r="CI67" s="438"/>
      <c r="CJ67" s="438"/>
      <c r="CK67" s="438"/>
      <c r="CL67" s="438"/>
      <c r="CM67" s="438"/>
      <c r="CN67" s="438"/>
      <c r="CO67" s="438"/>
      <c r="CP67" s="438"/>
      <c r="CQ67" s="438"/>
      <c r="CR67" s="43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38"/>
      <c r="DT67" s="43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9"/>
    </row>
    <row r="68" spans="1:141" s="36" customFormat="1" ht="15" customHeight="1" x14ac:dyDescent="0.2">
      <c r="A68" s="280" t="s">
        <v>695</v>
      </c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577">
        <v>3400</v>
      </c>
      <c r="AD68" s="449"/>
      <c r="AE68" s="449"/>
      <c r="AF68" s="449"/>
      <c r="AG68" s="449"/>
      <c r="AH68" s="438"/>
      <c r="AI68" s="438"/>
      <c r="AJ68" s="438"/>
      <c r="AK68" s="438"/>
      <c r="AL68" s="438"/>
      <c r="AM68" s="438"/>
      <c r="AN68" s="438"/>
      <c r="AO68" s="438"/>
      <c r="AP68" s="438"/>
      <c r="AQ68" s="438"/>
      <c r="AR68" s="438"/>
      <c r="AS68" s="438"/>
      <c r="AT68" s="438"/>
      <c r="AU68" s="438"/>
      <c r="AV68" s="438"/>
      <c r="AW68" s="438"/>
      <c r="AX68" s="438"/>
      <c r="AY68" s="438"/>
      <c r="AZ68" s="438"/>
      <c r="BA68" s="438"/>
      <c r="BB68" s="438"/>
      <c r="BC68" s="438"/>
      <c r="BD68" s="438"/>
      <c r="BE68" s="438"/>
      <c r="BF68" s="438"/>
      <c r="BG68" s="438"/>
      <c r="BH68" s="438"/>
      <c r="BI68" s="438"/>
      <c r="BJ68" s="438"/>
      <c r="BK68" s="438"/>
      <c r="BL68" s="438"/>
      <c r="BM68" s="438"/>
      <c r="BN68" s="438"/>
      <c r="BO68" s="438"/>
      <c r="BP68" s="438"/>
      <c r="BQ68" s="438"/>
      <c r="BR68" s="438"/>
      <c r="BS68" s="438"/>
      <c r="BT68" s="438"/>
      <c r="BU68" s="438"/>
      <c r="BV68" s="438"/>
      <c r="BW68" s="438"/>
      <c r="BX68" s="438"/>
      <c r="BY68" s="438"/>
      <c r="BZ68" s="438"/>
      <c r="CA68" s="438"/>
      <c r="CB68" s="438"/>
      <c r="CC68" s="438"/>
      <c r="CD68" s="438"/>
      <c r="CE68" s="438"/>
      <c r="CF68" s="438"/>
      <c r="CG68" s="438"/>
      <c r="CH68" s="438"/>
      <c r="CI68" s="438"/>
      <c r="CJ68" s="438"/>
      <c r="CK68" s="438"/>
      <c r="CL68" s="438"/>
      <c r="CM68" s="438"/>
      <c r="CN68" s="438"/>
      <c r="CO68" s="438"/>
      <c r="CP68" s="438"/>
      <c r="CQ68" s="438"/>
      <c r="CR68" s="43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38"/>
      <c r="DT68" s="43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9"/>
    </row>
    <row r="69" spans="1:141" s="36" customFormat="1" ht="15" customHeight="1" x14ac:dyDescent="0.2">
      <c r="A69" s="280" t="s">
        <v>696</v>
      </c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577">
        <v>3500</v>
      </c>
      <c r="AD69" s="449"/>
      <c r="AE69" s="449"/>
      <c r="AF69" s="449"/>
      <c r="AG69" s="449"/>
      <c r="AH69" s="438"/>
      <c r="AI69" s="438"/>
      <c r="AJ69" s="438"/>
      <c r="AK69" s="438"/>
      <c r="AL69" s="438"/>
      <c r="AM69" s="438"/>
      <c r="AN69" s="438"/>
      <c r="AO69" s="438"/>
      <c r="AP69" s="438"/>
      <c r="AQ69" s="438"/>
      <c r="AR69" s="438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438"/>
      <c r="CA69" s="438"/>
      <c r="CB69" s="438"/>
      <c r="CC69" s="438"/>
      <c r="CD69" s="438"/>
      <c r="CE69" s="438"/>
      <c r="CF69" s="438"/>
      <c r="CG69" s="438"/>
      <c r="CH69" s="438"/>
      <c r="CI69" s="438"/>
      <c r="CJ69" s="438"/>
      <c r="CK69" s="438"/>
      <c r="CL69" s="438"/>
      <c r="CM69" s="438"/>
      <c r="CN69" s="438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38"/>
      <c r="DT69" s="43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9"/>
    </row>
    <row r="70" spans="1:141" s="36" customFormat="1" ht="15" customHeight="1" x14ac:dyDescent="0.2">
      <c r="A70" s="280" t="s">
        <v>697</v>
      </c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577">
        <v>3600</v>
      </c>
      <c r="AD70" s="449"/>
      <c r="AE70" s="449"/>
      <c r="AF70" s="449"/>
      <c r="AG70" s="449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  <c r="AV70" s="438"/>
      <c r="AW70" s="438"/>
      <c r="AX70" s="438"/>
      <c r="AY70" s="438"/>
      <c r="AZ70" s="438"/>
      <c r="BA70" s="438"/>
      <c r="BB70" s="438"/>
      <c r="BC70" s="438"/>
      <c r="BD70" s="438"/>
      <c r="BE70" s="438"/>
      <c r="BF70" s="438"/>
      <c r="BG70" s="438"/>
      <c r="BH70" s="438"/>
      <c r="BI70" s="438"/>
      <c r="BJ70" s="438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  <c r="BX70" s="438"/>
      <c r="BY70" s="438"/>
      <c r="BZ70" s="438"/>
      <c r="CA70" s="438"/>
      <c r="CB70" s="438"/>
      <c r="CC70" s="438"/>
      <c r="CD70" s="438"/>
      <c r="CE70" s="438"/>
      <c r="CF70" s="438"/>
      <c r="CG70" s="438"/>
      <c r="CH70" s="438"/>
      <c r="CI70" s="438"/>
      <c r="CJ70" s="438"/>
      <c r="CK70" s="438"/>
      <c r="CL70" s="438"/>
      <c r="CM70" s="438"/>
      <c r="CN70" s="438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38"/>
      <c r="DT70" s="43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9"/>
    </row>
    <row r="71" spans="1:141" s="36" customFormat="1" ht="15" customHeight="1" x14ac:dyDescent="0.2">
      <c r="A71" s="280" t="s">
        <v>698</v>
      </c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577">
        <v>3700</v>
      </c>
      <c r="AD71" s="449"/>
      <c r="AE71" s="449"/>
      <c r="AF71" s="449"/>
      <c r="AG71" s="449"/>
      <c r="AH71" s="438"/>
      <c r="AI71" s="438"/>
      <c r="AJ71" s="438"/>
      <c r="AK71" s="438"/>
      <c r="AL71" s="438"/>
      <c r="AM71" s="438"/>
      <c r="AN71" s="438"/>
      <c r="AO71" s="438"/>
      <c r="AP71" s="438"/>
      <c r="AQ71" s="438"/>
      <c r="AR71" s="438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8"/>
      <c r="BW71" s="438"/>
      <c r="BX71" s="438"/>
      <c r="BY71" s="438"/>
      <c r="BZ71" s="438"/>
      <c r="CA71" s="438"/>
      <c r="CB71" s="438"/>
      <c r="CC71" s="438"/>
      <c r="CD71" s="438"/>
      <c r="CE71" s="438"/>
      <c r="CF71" s="438"/>
      <c r="CG71" s="438"/>
      <c r="CH71" s="438"/>
      <c r="CI71" s="438"/>
      <c r="CJ71" s="438"/>
      <c r="CK71" s="438"/>
      <c r="CL71" s="438"/>
      <c r="CM71" s="438"/>
      <c r="CN71" s="438"/>
      <c r="CO71" s="438"/>
      <c r="CP71" s="438"/>
      <c r="CQ71" s="438"/>
      <c r="CR71" s="43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38"/>
      <c r="DO71" s="438"/>
      <c r="DP71" s="438"/>
      <c r="DQ71" s="438"/>
      <c r="DR71" s="438"/>
      <c r="DS71" s="438"/>
      <c r="DT71" s="438"/>
      <c r="DU71" s="438"/>
      <c r="DV71" s="438"/>
      <c r="DW71" s="438"/>
      <c r="DX71" s="438"/>
      <c r="DY71" s="438"/>
      <c r="DZ71" s="438"/>
      <c r="EA71" s="438"/>
      <c r="EB71" s="438"/>
      <c r="EC71" s="438"/>
      <c r="ED71" s="438"/>
      <c r="EE71" s="438"/>
      <c r="EF71" s="438"/>
      <c r="EG71" s="438"/>
      <c r="EH71" s="438"/>
      <c r="EI71" s="438"/>
      <c r="EJ71" s="438"/>
      <c r="EK71" s="439"/>
    </row>
    <row r="72" spans="1:141" s="36" customFormat="1" ht="15" customHeight="1" x14ac:dyDescent="0.2">
      <c r="A72" s="280" t="s">
        <v>699</v>
      </c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577">
        <v>3800</v>
      </c>
      <c r="AD72" s="449"/>
      <c r="AE72" s="449"/>
      <c r="AF72" s="449"/>
      <c r="AG72" s="449"/>
      <c r="AH72" s="438"/>
      <c r="AI72" s="438"/>
      <c r="AJ72" s="438"/>
      <c r="AK72" s="438"/>
      <c r="AL72" s="438"/>
      <c r="AM72" s="438"/>
      <c r="AN72" s="438"/>
      <c r="AO72" s="438"/>
      <c r="AP72" s="438"/>
      <c r="AQ72" s="438"/>
      <c r="AR72" s="438"/>
      <c r="AS72" s="438"/>
      <c r="AT72" s="438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38"/>
      <c r="BU72" s="438"/>
      <c r="BV72" s="438"/>
      <c r="BW72" s="438"/>
      <c r="BX72" s="438"/>
      <c r="BY72" s="438"/>
      <c r="BZ72" s="438"/>
      <c r="CA72" s="438"/>
      <c r="CB72" s="438"/>
      <c r="CC72" s="438"/>
      <c r="CD72" s="438"/>
      <c r="CE72" s="438"/>
      <c r="CF72" s="438"/>
      <c r="CG72" s="438"/>
      <c r="CH72" s="438"/>
      <c r="CI72" s="438"/>
      <c r="CJ72" s="438"/>
      <c r="CK72" s="438"/>
      <c r="CL72" s="438"/>
      <c r="CM72" s="438"/>
      <c r="CN72" s="438"/>
      <c r="CO72" s="438"/>
      <c r="CP72" s="438"/>
      <c r="CQ72" s="438"/>
      <c r="CR72" s="43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38"/>
      <c r="DO72" s="438"/>
      <c r="DP72" s="438"/>
      <c r="DQ72" s="438"/>
      <c r="DR72" s="438"/>
      <c r="DS72" s="438"/>
      <c r="DT72" s="438"/>
      <c r="DU72" s="438"/>
      <c r="DV72" s="438"/>
      <c r="DW72" s="438"/>
      <c r="DX72" s="438"/>
      <c r="DY72" s="438"/>
      <c r="DZ72" s="438"/>
      <c r="EA72" s="438"/>
      <c r="EB72" s="438"/>
      <c r="EC72" s="438"/>
      <c r="ED72" s="438"/>
      <c r="EE72" s="438"/>
      <c r="EF72" s="438"/>
      <c r="EG72" s="438"/>
      <c r="EH72" s="438"/>
      <c r="EI72" s="438"/>
      <c r="EJ72" s="438"/>
      <c r="EK72" s="439"/>
    </row>
    <row r="73" spans="1:141" s="36" customFormat="1" ht="12.75" x14ac:dyDescent="0.2">
      <c r="A73" s="278" t="s">
        <v>700</v>
      </c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577">
        <v>3900</v>
      </c>
      <c r="AD73" s="449"/>
      <c r="AE73" s="449"/>
      <c r="AF73" s="449"/>
      <c r="AG73" s="449"/>
      <c r="AH73" s="438"/>
      <c r="AI73" s="438"/>
      <c r="AJ73" s="438"/>
      <c r="AK73" s="438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38"/>
      <c r="BF73" s="438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  <c r="BX73" s="438"/>
      <c r="BY73" s="438"/>
      <c r="BZ73" s="438"/>
      <c r="CA73" s="438"/>
      <c r="CB73" s="438"/>
      <c r="CC73" s="438"/>
      <c r="CD73" s="438"/>
      <c r="CE73" s="438"/>
      <c r="CF73" s="438"/>
      <c r="CG73" s="438"/>
      <c r="CH73" s="438"/>
      <c r="CI73" s="438"/>
      <c r="CJ73" s="438"/>
      <c r="CK73" s="438"/>
      <c r="CL73" s="438"/>
      <c r="CM73" s="438"/>
      <c r="CN73" s="438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38"/>
      <c r="DT73" s="43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9"/>
    </row>
    <row r="74" spans="1:141" s="36" customFormat="1" ht="12.75" x14ac:dyDescent="0.2">
      <c r="A74" s="278" t="s">
        <v>701</v>
      </c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577"/>
      <c r="AD74" s="449"/>
      <c r="AE74" s="449"/>
      <c r="AF74" s="449"/>
      <c r="AG74" s="449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9"/>
    </row>
    <row r="75" spans="1:141" s="36" customFormat="1" ht="12.75" x14ac:dyDescent="0.2">
      <c r="A75" s="280" t="s">
        <v>702</v>
      </c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577"/>
      <c r="AD75" s="449"/>
      <c r="AE75" s="449"/>
      <c r="AF75" s="449"/>
      <c r="AG75" s="449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438"/>
      <c r="CA75" s="438"/>
      <c r="CB75" s="438"/>
      <c r="CC75" s="438"/>
      <c r="CD75" s="438"/>
      <c r="CE75" s="438"/>
      <c r="CF75" s="438"/>
      <c r="CG75" s="438"/>
      <c r="CH75" s="438"/>
      <c r="CI75" s="438"/>
      <c r="CJ75" s="438"/>
      <c r="CK75" s="438"/>
      <c r="CL75" s="438"/>
      <c r="CM75" s="438"/>
      <c r="CN75" s="438"/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9"/>
    </row>
    <row r="76" spans="1:141" s="36" customFormat="1" ht="15" customHeight="1" thickBot="1" x14ac:dyDescent="0.25">
      <c r="A76" s="260" t="s">
        <v>38</v>
      </c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712">
        <v>9000</v>
      </c>
      <c r="AD76" s="609"/>
      <c r="AE76" s="609"/>
      <c r="AF76" s="609"/>
      <c r="AG76" s="609"/>
      <c r="AH76" s="450"/>
      <c r="AI76" s="450"/>
      <c r="AJ76" s="450"/>
      <c r="AK76" s="450"/>
      <c r="AL76" s="450"/>
      <c r="AM76" s="450"/>
      <c r="AN76" s="450"/>
      <c r="AO76" s="450"/>
      <c r="AP76" s="450"/>
      <c r="AQ76" s="450"/>
      <c r="AR76" s="450"/>
      <c r="AS76" s="450"/>
      <c r="AT76" s="450"/>
      <c r="AU76" s="450"/>
      <c r="AV76" s="450"/>
      <c r="AW76" s="450"/>
      <c r="AX76" s="450"/>
      <c r="AY76" s="450"/>
      <c r="AZ76" s="450"/>
      <c r="BA76" s="450"/>
      <c r="BB76" s="450"/>
      <c r="BC76" s="450"/>
      <c r="BD76" s="450"/>
      <c r="BE76" s="450"/>
      <c r="BF76" s="450"/>
      <c r="BG76" s="450"/>
      <c r="BH76" s="450"/>
      <c r="BI76" s="450"/>
      <c r="BJ76" s="450"/>
      <c r="BK76" s="450"/>
      <c r="BL76" s="450"/>
      <c r="BM76" s="450"/>
      <c r="BN76" s="450"/>
      <c r="BO76" s="450"/>
      <c r="BP76" s="450"/>
      <c r="BQ76" s="450"/>
      <c r="BR76" s="450"/>
      <c r="BS76" s="450"/>
      <c r="BT76" s="450"/>
      <c r="BU76" s="450"/>
      <c r="BV76" s="450"/>
      <c r="BW76" s="450"/>
      <c r="BX76" s="450"/>
      <c r="BY76" s="450"/>
      <c r="BZ76" s="450"/>
      <c r="CA76" s="450"/>
      <c r="CB76" s="450"/>
      <c r="CC76" s="450"/>
      <c r="CD76" s="450"/>
      <c r="CE76" s="450"/>
      <c r="CF76" s="450"/>
      <c r="CG76" s="450"/>
      <c r="CH76" s="450"/>
      <c r="CI76" s="450"/>
      <c r="CJ76" s="450"/>
      <c r="CK76" s="450"/>
      <c r="CL76" s="450"/>
      <c r="CM76" s="450"/>
      <c r="CN76" s="450"/>
      <c r="CO76" s="450"/>
      <c r="CP76" s="450"/>
      <c r="CQ76" s="450"/>
      <c r="CR76" s="450"/>
      <c r="CS76" s="450"/>
      <c r="CT76" s="450"/>
      <c r="CU76" s="450"/>
      <c r="CV76" s="450"/>
      <c r="CW76" s="450"/>
      <c r="CX76" s="450"/>
      <c r="CY76" s="450"/>
      <c r="CZ76" s="450"/>
      <c r="DA76" s="450"/>
      <c r="DB76" s="450"/>
      <c r="DC76" s="450"/>
      <c r="DD76" s="450"/>
      <c r="DE76" s="450"/>
      <c r="DF76" s="450"/>
      <c r="DG76" s="450"/>
      <c r="DH76" s="450"/>
      <c r="DI76" s="450"/>
      <c r="DJ76" s="450"/>
      <c r="DK76" s="450"/>
      <c r="DL76" s="450"/>
      <c r="DM76" s="450"/>
      <c r="DN76" s="450"/>
      <c r="DO76" s="450"/>
      <c r="DP76" s="450"/>
      <c r="DQ76" s="450"/>
      <c r="DR76" s="450"/>
      <c r="DS76" s="450"/>
      <c r="DT76" s="450"/>
      <c r="DU76" s="450"/>
      <c r="DV76" s="450"/>
      <c r="DW76" s="450"/>
      <c r="DX76" s="450"/>
      <c r="DY76" s="450"/>
      <c r="DZ76" s="450"/>
      <c r="EA76" s="450"/>
      <c r="EB76" s="450"/>
      <c r="EC76" s="450"/>
      <c r="ED76" s="450"/>
      <c r="EE76" s="450"/>
      <c r="EF76" s="450"/>
      <c r="EG76" s="450"/>
      <c r="EH76" s="450"/>
      <c r="EI76" s="450"/>
      <c r="EJ76" s="450"/>
      <c r="EK76" s="451"/>
    </row>
    <row r="79" spans="1:14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</row>
    <row r="80" spans="1:141" s="2" customFormat="1" ht="12" customHeight="1" x14ac:dyDescent="0.2">
      <c r="A80" s="17" t="s">
        <v>721</v>
      </c>
    </row>
  </sheetData>
  <customSheetViews>
    <customSheetView guid="{5B44D67A-4A8A-4B75-BA10-E8F24D4649E0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9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46">
    <mergeCell ref="AH76:AS76"/>
    <mergeCell ref="AT76:BE76"/>
    <mergeCell ref="BF76:BQ76"/>
    <mergeCell ref="BR76:CC76"/>
    <mergeCell ref="CD76:CO76"/>
    <mergeCell ref="CP76:DA76"/>
    <mergeCell ref="DB76:DM76"/>
    <mergeCell ref="DN76:DY76"/>
    <mergeCell ref="DZ76:EK76"/>
    <mergeCell ref="AH73:AS75"/>
    <mergeCell ref="AT73:BE75"/>
    <mergeCell ref="BF73:BQ75"/>
    <mergeCell ref="BR73:CC75"/>
    <mergeCell ref="CD73:CO75"/>
    <mergeCell ref="CP73:DA75"/>
    <mergeCell ref="DB73:DM75"/>
    <mergeCell ref="DN73:DY75"/>
    <mergeCell ref="DZ73:EK75"/>
    <mergeCell ref="AH72:AS72"/>
    <mergeCell ref="AT72:BE72"/>
    <mergeCell ref="BF72:BQ72"/>
    <mergeCell ref="BR72:CC72"/>
    <mergeCell ref="CD72:CO72"/>
    <mergeCell ref="CP72:DA72"/>
    <mergeCell ref="DB72:DM72"/>
    <mergeCell ref="DN72:DY72"/>
    <mergeCell ref="DZ72:EK72"/>
    <mergeCell ref="AH71:AS71"/>
    <mergeCell ref="AT71:BE71"/>
    <mergeCell ref="BF71:BQ71"/>
    <mergeCell ref="BR71:CC71"/>
    <mergeCell ref="CD71:CO71"/>
    <mergeCell ref="CP71:DA71"/>
    <mergeCell ref="DB71:DM71"/>
    <mergeCell ref="DN71:DY71"/>
    <mergeCell ref="DZ71:EK71"/>
    <mergeCell ref="AH70:AS70"/>
    <mergeCell ref="AT70:BE70"/>
    <mergeCell ref="BF70:BQ70"/>
    <mergeCell ref="BR70:CC70"/>
    <mergeCell ref="CD70:CO70"/>
    <mergeCell ref="CP70:DA70"/>
    <mergeCell ref="DB70:DM70"/>
    <mergeCell ref="DN70:DY70"/>
    <mergeCell ref="DZ70:EK70"/>
    <mergeCell ref="AH69:AS69"/>
    <mergeCell ref="AT69:BE69"/>
    <mergeCell ref="BF69:BQ69"/>
    <mergeCell ref="BR69:CC69"/>
    <mergeCell ref="CD69:CO69"/>
    <mergeCell ref="CP69:DA69"/>
    <mergeCell ref="DB69:DM69"/>
    <mergeCell ref="DN69:DY69"/>
    <mergeCell ref="DZ69:EK69"/>
    <mergeCell ref="AH68:AS68"/>
    <mergeCell ref="AT68:BE68"/>
    <mergeCell ref="BF68:BQ68"/>
    <mergeCell ref="BR68:CC68"/>
    <mergeCell ref="CD68:CO68"/>
    <mergeCell ref="CP68:DA68"/>
    <mergeCell ref="DB68:DM68"/>
    <mergeCell ref="DN68:DY68"/>
    <mergeCell ref="DZ68:EK68"/>
    <mergeCell ref="AH67:AS67"/>
    <mergeCell ref="AT67:BE67"/>
    <mergeCell ref="BF67:BQ67"/>
    <mergeCell ref="BR67:CC67"/>
    <mergeCell ref="CD67:CO67"/>
    <mergeCell ref="CP67:DA67"/>
    <mergeCell ref="DB67:DM67"/>
    <mergeCell ref="DN67:DY67"/>
    <mergeCell ref="DZ67:EK67"/>
    <mergeCell ref="AH66:AS66"/>
    <mergeCell ref="AT66:BE66"/>
    <mergeCell ref="BF66:BQ66"/>
    <mergeCell ref="BR66:CC66"/>
    <mergeCell ref="CD66:CO66"/>
    <mergeCell ref="CP66:DA66"/>
    <mergeCell ref="DB66:DM66"/>
    <mergeCell ref="DN66:DY66"/>
    <mergeCell ref="DZ66:EK66"/>
    <mergeCell ref="A76:AB76"/>
    <mergeCell ref="AC76:AG76"/>
    <mergeCell ref="AH11:AS12"/>
    <mergeCell ref="AT11:BE12"/>
    <mergeCell ref="BF11:BQ12"/>
    <mergeCell ref="BR11:CC12"/>
    <mergeCell ref="CD11:CO12"/>
    <mergeCell ref="CP11:DA12"/>
    <mergeCell ref="DB11:DM12"/>
    <mergeCell ref="AH16:AS17"/>
    <mergeCell ref="AT16:BE17"/>
    <mergeCell ref="BF16:BQ17"/>
    <mergeCell ref="BR16:CC17"/>
    <mergeCell ref="CD16:CO17"/>
    <mergeCell ref="CP16:DA17"/>
    <mergeCell ref="DB16:DM17"/>
    <mergeCell ref="AH30:AS31"/>
    <mergeCell ref="AT30:BE31"/>
    <mergeCell ref="BF30:BQ31"/>
    <mergeCell ref="BR30:CC31"/>
    <mergeCell ref="CD30:CO31"/>
    <mergeCell ref="CP30:DA31"/>
    <mergeCell ref="DB30:DM31"/>
    <mergeCell ref="AH44:AS45"/>
    <mergeCell ref="A70:AB70"/>
    <mergeCell ref="AC70:AG70"/>
    <mergeCell ref="A71:AB71"/>
    <mergeCell ref="AC71:AG71"/>
    <mergeCell ref="A72:AB72"/>
    <mergeCell ref="AC72:AG72"/>
    <mergeCell ref="A73:AB73"/>
    <mergeCell ref="AC73:AG75"/>
    <mergeCell ref="A74:AB74"/>
    <mergeCell ref="A75:AB75"/>
    <mergeCell ref="A65:AB65"/>
    <mergeCell ref="AC65:AG65"/>
    <mergeCell ref="A66:AB66"/>
    <mergeCell ref="AC66:AG66"/>
    <mergeCell ref="A67:AB67"/>
    <mergeCell ref="AC67:AG67"/>
    <mergeCell ref="A68:AB68"/>
    <mergeCell ref="AC68:AG68"/>
    <mergeCell ref="A69:AB69"/>
    <mergeCell ref="AC69:AG69"/>
    <mergeCell ref="A58:AB58"/>
    <mergeCell ref="AC58:AG58"/>
    <mergeCell ref="A59:AB59"/>
    <mergeCell ref="AC59:AG59"/>
    <mergeCell ref="A60:AB60"/>
    <mergeCell ref="AC60:AG60"/>
    <mergeCell ref="A61:AB61"/>
    <mergeCell ref="AC61:AG61"/>
    <mergeCell ref="A62:AB62"/>
    <mergeCell ref="AC62:AG63"/>
    <mergeCell ref="A53:AB53"/>
    <mergeCell ref="AC53:AG53"/>
    <mergeCell ref="A54:AB54"/>
    <mergeCell ref="AC54:AG54"/>
    <mergeCell ref="A55:AB55"/>
    <mergeCell ref="AC55:AG55"/>
    <mergeCell ref="A56:AB56"/>
    <mergeCell ref="AC56:AG57"/>
    <mergeCell ref="A57:AB57"/>
    <mergeCell ref="A48:AB48"/>
    <mergeCell ref="AC48:AG48"/>
    <mergeCell ref="A49:AB49"/>
    <mergeCell ref="AC49:AG50"/>
    <mergeCell ref="A50:AB50"/>
    <mergeCell ref="A51:AB51"/>
    <mergeCell ref="AC51:AG51"/>
    <mergeCell ref="A52:AB52"/>
    <mergeCell ref="AC52:AG52"/>
    <mergeCell ref="A43:AB43"/>
    <mergeCell ref="AC43:AG43"/>
    <mergeCell ref="A44:AB44"/>
    <mergeCell ref="AC44:AG45"/>
    <mergeCell ref="A45:AB45"/>
    <mergeCell ref="A46:AB46"/>
    <mergeCell ref="AC46:AG46"/>
    <mergeCell ref="A47:AB47"/>
    <mergeCell ref="AC47:AG47"/>
    <mergeCell ref="A36:AB36"/>
    <mergeCell ref="AC36:AG40"/>
    <mergeCell ref="A37:AB37"/>
    <mergeCell ref="A38:AB38"/>
    <mergeCell ref="A40:AB40"/>
    <mergeCell ref="A41:AB41"/>
    <mergeCell ref="AC41:AG41"/>
    <mergeCell ref="A42:AB42"/>
    <mergeCell ref="AC42:AG42"/>
    <mergeCell ref="A39:AB39"/>
    <mergeCell ref="A30:AB30"/>
    <mergeCell ref="AC30:AG31"/>
    <mergeCell ref="A31:AB31"/>
    <mergeCell ref="A32:AB32"/>
    <mergeCell ref="AC32:AG32"/>
    <mergeCell ref="A33:AB33"/>
    <mergeCell ref="AC33:AG33"/>
    <mergeCell ref="A34:AB34"/>
    <mergeCell ref="AC34:AG35"/>
    <mergeCell ref="A21:AB21"/>
    <mergeCell ref="AC21:AG23"/>
    <mergeCell ref="A22:AB22"/>
    <mergeCell ref="A23:AB23"/>
    <mergeCell ref="A24:AB24"/>
    <mergeCell ref="AC24:AG26"/>
    <mergeCell ref="A25:AB25"/>
    <mergeCell ref="A26:AB26"/>
    <mergeCell ref="A27:AB27"/>
    <mergeCell ref="AC27:AG29"/>
    <mergeCell ref="A28:AB28"/>
    <mergeCell ref="A29:AB29"/>
    <mergeCell ref="A13:AB13"/>
    <mergeCell ref="AC13:AG15"/>
    <mergeCell ref="A14:AB14"/>
    <mergeCell ref="A15:AB15"/>
    <mergeCell ref="A16:AB16"/>
    <mergeCell ref="AC16:AG17"/>
    <mergeCell ref="A17:AB17"/>
    <mergeCell ref="A18:AB18"/>
    <mergeCell ref="AC18:AG20"/>
    <mergeCell ref="A19:AB19"/>
    <mergeCell ref="A20:AB20"/>
    <mergeCell ref="A10:AB10"/>
    <mergeCell ref="AC10:AG10"/>
    <mergeCell ref="A11:AB11"/>
    <mergeCell ref="AC11:AG12"/>
    <mergeCell ref="A12:AB12"/>
    <mergeCell ref="DN11:DY12"/>
    <mergeCell ref="DZ11:EK12"/>
    <mergeCell ref="CD10:CO10"/>
    <mergeCell ref="CP10:DA10"/>
    <mergeCell ref="DB10:DM10"/>
    <mergeCell ref="DN10:DY10"/>
    <mergeCell ref="DZ10:EK10"/>
    <mergeCell ref="BR10:CC10"/>
    <mergeCell ref="AH10:AS10"/>
    <mergeCell ref="AT10:BE10"/>
    <mergeCell ref="BF10:BQ10"/>
    <mergeCell ref="CD65:CO65"/>
    <mergeCell ref="CP65:DA65"/>
    <mergeCell ref="DB65:DM65"/>
    <mergeCell ref="DN65:DY65"/>
    <mergeCell ref="DZ65:EK65"/>
    <mergeCell ref="AH65:AS65"/>
    <mergeCell ref="AT65:BE65"/>
    <mergeCell ref="BF65:BQ65"/>
    <mergeCell ref="BR65:CC65"/>
    <mergeCell ref="CP64:DA64"/>
    <mergeCell ref="DB64:DM64"/>
    <mergeCell ref="DN64:DY64"/>
    <mergeCell ref="DZ64:EK64"/>
    <mergeCell ref="BR62:CC63"/>
    <mergeCell ref="CD62:CO63"/>
    <mergeCell ref="CP62:DA63"/>
    <mergeCell ref="DB62:DM63"/>
    <mergeCell ref="DN62:DY63"/>
    <mergeCell ref="DZ62:EK63"/>
    <mergeCell ref="AH64:AS64"/>
    <mergeCell ref="AT64:BE64"/>
    <mergeCell ref="BF64:BQ64"/>
    <mergeCell ref="A63:AB63"/>
    <mergeCell ref="AH62:AS63"/>
    <mergeCell ref="AT62:BE63"/>
    <mergeCell ref="BF62:BQ63"/>
    <mergeCell ref="BR61:CC61"/>
    <mergeCell ref="CD61:CO61"/>
    <mergeCell ref="BR64:CC64"/>
    <mergeCell ref="CD64:CO64"/>
    <mergeCell ref="A64:AB64"/>
    <mergeCell ref="AC64:AG64"/>
    <mergeCell ref="CP61:DA61"/>
    <mergeCell ref="DB61:DM61"/>
    <mergeCell ref="DN61:DY61"/>
    <mergeCell ref="DZ61:EK61"/>
    <mergeCell ref="CD60:CO60"/>
    <mergeCell ref="CP60:DA60"/>
    <mergeCell ref="DB60:DM60"/>
    <mergeCell ref="DN60:DY60"/>
    <mergeCell ref="DZ60:EK60"/>
    <mergeCell ref="BR60:CC60"/>
    <mergeCell ref="AH61:AS61"/>
    <mergeCell ref="AT61:BE61"/>
    <mergeCell ref="BF61:BQ61"/>
    <mergeCell ref="AH60:AS60"/>
    <mergeCell ref="AT60:BE60"/>
    <mergeCell ref="BF60:BQ60"/>
    <mergeCell ref="BR59:CC59"/>
    <mergeCell ref="CD59:CO59"/>
    <mergeCell ref="CP59:DA59"/>
    <mergeCell ref="DB59:DM59"/>
    <mergeCell ref="DN59:DY59"/>
    <mergeCell ref="DZ59:EK59"/>
    <mergeCell ref="CD58:CO58"/>
    <mergeCell ref="CP58:DA58"/>
    <mergeCell ref="DB58:DM58"/>
    <mergeCell ref="DN58:DY58"/>
    <mergeCell ref="DZ58:EK58"/>
    <mergeCell ref="BR58:CC58"/>
    <mergeCell ref="AH59:AS59"/>
    <mergeCell ref="AT59:BE59"/>
    <mergeCell ref="BF59:BQ59"/>
    <mergeCell ref="AH58:AS58"/>
    <mergeCell ref="AT58:BE58"/>
    <mergeCell ref="BF58:BQ58"/>
    <mergeCell ref="BR56:CC57"/>
    <mergeCell ref="CD56:CO57"/>
    <mergeCell ref="CP56:DA57"/>
    <mergeCell ref="DB56:DM57"/>
    <mergeCell ref="DN56:DY57"/>
    <mergeCell ref="DZ56:EK57"/>
    <mergeCell ref="AH56:AS57"/>
    <mergeCell ref="AT56:BE57"/>
    <mergeCell ref="BF56:BQ57"/>
    <mergeCell ref="BR55:CC55"/>
    <mergeCell ref="CD55:CO55"/>
    <mergeCell ref="CP55:DA55"/>
    <mergeCell ref="DB55:DM55"/>
    <mergeCell ref="DN55:DY55"/>
    <mergeCell ref="DZ55:EK55"/>
    <mergeCell ref="CD54:CO54"/>
    <mergeCell ref="CP54:DA54"/>
    <mergeCell ref="DB54:DM54"/>
    <mergeCell ref="DN54:DY54"/>
    <mergeCell ref="DZ54:EK54"/>
    <mergeCell ref="BR54:CC54"/>
    <mergeCell ref="AH55:AS55"/>
    <mergeCell ref="AT55:BE55"/>
    <mergeCell ref="BF55:BQ55"/>
    <mergeCell ref="AH54:AS54"/>
    <mergeCell ref="AT54:BE54"/>
    <mergeCell ref="BF54:BQ54"/>
    <mergeCell ref="DB53:DM53"/>
    <mergeCell ref="DN53:DY53"/>
    <mergeCell ref="DZ53:EK53"/>
    <mergeCell ref="CD52:CO52"/>
    <mergeCell ref="CP52:DA52"/>
    <mergeCell ref="DB52:DM52"/>
    <mergeCell ref="DN52:DY52"/>
    <mergeCell ref="DZ52:EK52"/>
    <mergeCell ref="BR52:CC52"/>
    <mergeCell ref="AH53:AS53"/>
    <mergeCell ref="AT53:BE53"/>
    <mergeCell ref="BF53:BQ53"/>
    <mergeCell ref="AH52:AS52"/>
    <mergeCell ref="AT52:BE52"/>
    <mergeCell ref="BF52:BQ52"/>
    <mergeCell ref="BR51:CC51"/>
    <mergeCell ref="CD51:CO51"/>
    <mergeCell ref="CP51:DA51"/>
    <mergeCell ref="AH51:AS51"/>
    <mergeCell ref="AT51:BE51"/>
    <mergeCell ref="BF51:BQ51"/>
    <mergeCell ref="BR53:CC53"/>
    <mergeCell ref="CD53:CO53"/>
    <mergeCell ref="CP53:DA53"/>
    <mergeCell ref="DB51:DM51"/>
    <mergeCell ref="DN51:DY51"/>
    <mergeCell ref="DZ51:EK51"/>
    <mergeCell ref="BR49:CC50"/>
    <mergeCell ref="CD49:CO50"/>
    <mergeCell ref="CP49:DA50"/>
    <mergeCell ref="DB49:DM50"/>
    <mergeCell ref="DN49:DY50"/>
    <mergeCell ref="DZ49:EK50"/>
    <mergeCell ref="AH49:AS50"/>
    <mergeCell ref="AT49:BE50"/>
    <mergeCell ref="BF49:BQ50"/>
    <mergeCell ref="CD48:CO48"/>
    <mergeCell ref="CP48:DA48"/>
    <mergeCell ref="DB48:DM48"/>
    <mergeCell ref="DN48:DY48"/>
    <mergeCell ref="DZ48:EK48"/>
    <mergeCell ref="BR48:CC48"/>
    <mergeCell ref="AH48:AS48"/>
    <mergeCell ref="AT48:BE48"/>
    <mergeCell ref="BF48:BQ48"/>
    <mergeCell ref="DB47:DM47"/>
    <mergeCell ref="DN47:DY47"/>
    <mergeCell ref="DZ47:EK47"/>
    <mergeCell ref="CD46:CO46"/>
    <mergeCell ref="CP46:DA46"/>
    <mergeCell ref="DB46:DM46"/>
    <mergeCell ref="DN46:DY46"/>
    <mergeCell ref="DZ46:EK46"/>
    <mergeCell ref="BR46:CC46"/>
    <mergeCell ref="AH47:AS47"/>
    <mergeCell ref="AT47:BE47"/>
    <mergeCell ref="BF47:BQ47"/>
    <mergeCell ref="AH46:AS46"/>
    <mergeCell ref="AT46:BE46"/>
    <mergeCell ref="BF46:BQ46"/>
    <mergeCell ref="BR44:CC45"/>
    <mergeCell ref="CD44:CO45"/>
    <mergeCell ref="CP44:DA45"/>
    <mergeCell ref="BR47:CC47"/>
    <mergeCell ref="CD47:CO47"/>
    <mergeCell ref="CP47:DA47"/>
    <mergeCell ref="DB44:DM45"/>
    <mergeCell ref="DN44:DY45"/>
    <mergeCell ref="DZ44:EK45"/>
    <mergeCell ref="AT44:BE45"/>
    <mergeCell ref="BF44:BQ45"/>
    <mergeCell ref="BR43:CC43"/>
    <mergeCell ref="CD43:CO43"/>
    <mergeCell ref="CP43:DA43"/>
    <mergeCell ref="DB43:DM43"/>
    <mergeCell ref="DN43:DY43"/>
    <mergeCell ref="DZ43:EK43"/>
    <mergeCell ref="CD42:CO42"/>
    <mergeCell ref="CP42:DA42"/>
    <mergeCell ref="DB42:DM42"/>
    <mergeCell ref="DN42:DY42"/>
    <mergeCell ref="DZ42:EK42"/>
    <mergeCell ref="BR42:CC42"/>
    <mergeCell ref="AH43:AS43"/>
    <mergeCell ref="AT43:BE43"/>
    <mergeCell ref="BF43:BQ43"/>
    <mergeCell ref="AH42:AS42"/>
    <mergeCell ref="AT42:BE42"/>
    <mergeCell ref="BF42:BQ42"/>
    <mergeCell ref="BR41:CC41"/>
    <mergeCell ref="CD41:CO41"/>
    <mergeCell ref="CP41:DA41"/>
    <mergeCell ref="DB41:DM41"/>
    <mergeCell ref="DN41:DY41"/>
    <mergeCell ref="DZ41:EK41"/>
    <mergeCell ref="BR36:CC40"/>
    <mergeCell ref="CD36:CO40"/>
    <mergeCell ref="CP36:DA40"/>
    <mergeCell ref="DB36:DM40"/>
    <mergeCell ref="DN36:DY40"/>
    <mergeCell ref="DZ36:EK40"/>
    <mergeCell ref="AH41:AS41"/>
    <mergeCell ref="AT41:BE41"/>
    <mergeCell ref="BF41:BQ41"/>
    <mergeCell ref="AH36:AS40"/>
    <mergeCell ref="AT36:BE40"/>
    <mergeCell ref="BF36:BQ40"/>
    <mergeCell ref="AH34:AS35"/>
    <mergeCell ref="AT34:BE35"/>
    <mergeCell ref="BF34:BQ35"/>
    <mergeCell ref="BR34:CC35"/>
    <mergeCell ref="CD34:CO35"/>
    <mergeCell ref="CP34:DA35"/>
    <mergeCell ref="DB34:DM35"/>
    <mergeCell ref="DN34:DY35"/>
    <mergeCell ref="DZ34:EK35"/>
    <mergeCell ref="A35:AB35"/>
    <mergeCell ref="BR33:CC33"/>
    <mergeCell ref="CD33:CO33"/>
    <mergeCell ref="CP33:DA33"/>
    <mergeCell ref="DB33:DM33"/>
    <mergeCell ref="DN33:DY33"/>
    <mergeCell ref="DZ33:EK33"/>
    <mergeCell ref="CD32:CO32"/>
    <mergeCell ref="CP32:DA32"/>
    <mergeCell ref="DB32:DM32"/>
    <mergeCell ref="DN32:DY32"/>
    <mergeCell ref="DZ32:EK32"/>
    <mergeCell ref="BR32:CC32"/>
    <mergeCell ref="AH33:AS33"/>
    <mergeCell ref="AT33:BE33"/>
    <mergeCell ref="BF33:BQ33"/>
    <mergeCell ref="AH32:AS32"/>
    <mergeCell ref="AT32:BE32"/>
    <mergeCell ref="BF32:BQ32"/>
    <mergeCell ref="DN30:DY31"/>
    <mergeCell ref="DZ30:EK31"/>
    <mergeCell ref="CD27:CO29"/>
    <mergeCell ref="CP27:DA29"/>
    <mergeCell ref="DB27:DM29"/>
    <mergeCell ref="AH24:CC29"/>
    <mergeCell ref="DN24:EK29"/>
    <mergeCell ref="CD24:CO26"/>
    <mergeCell ref="CP24:DA26"/>
    <mergeCell ref="DB24:DM26"/>
    <mergeCell ref="BR21:CC23"/>
    <mergeCell ref="CD21:CO23"/>
    <mergeCell ref="CP21:DA23"/>
    <mergeCell ref="DB21:DM23"/>
    <mergeCell ref="DN21:DY23"/>
    <mergeCell ref="DZ21:EK23"/>
    <mergeCell ref="AH21:AS23"/>
    <mergeCell ref="AT21:BE23"/>
    <mergeCell ref="BF21:BQ23"/>
    <mergeCell ref="BR18:CC20"/>
    <mergeCell ref="CD18:CO20"/>
    <mergeCell ref="CP18:DA20"/>
    <mergeCell ref="DB18:DM20"/>
    <mergeCell ref="DN18:DY20"/>
    <mergeCell ref="DZ18:EK20"/>
    <mergeCell ref="AH18:AS20"/>
    <mergeCell ref="AT18:BE20"/>
    <mergeCell ref="BF18:BQ20"/>
    <mergeCell ref="DN16:DY17"/>
    <mergeCell ref="DZ16:EK17"/>
    <mergeCell ref="BR13:CC15"/>
    <mergeCell ref="CD13:CO15"/>
    <mergeCell ref="CP13:DA15"/>
    <mergeCell ref="DB13:DM15"/>
    <mergeCell ref="DN13:DY15"/>
    <mergeCell ref="DZ13:EK15"/>
    <mergeCell ref="AH13:AS15"/>
    <mergeCell ref="AT13:BE15"/>
    <mergeCell ref="BF13:BQ15"/>
    <mergeCell ref="BF7:BQ7"/>
    <mergeCell ref="BR7:CC7"/>
    <mergeCell ref="DZ9:EK9"/>
    <mergeCell ref="CD8:CO8"/>
    <mergeCell ref="CP8:DA8"/>
    <mergeCell ref="DB8:DM8"/>
    <mergeCell ref="DN8:DY8"/>
    <mergeCell ref="DZ8:EK8"/>
    <mergeCell ref="CP7:DA7"/>
    <mergeCell ref="DB7:DM7"/>
    <mergeCell ref="DN7:DY7"/>
    <mergeCell ref="DZ7:EK7"/>
    <mergeCell ref="CD7:CO7"/>
    <mergeCell ref="CP9:DA9"/>
    <mergeCell ref="DB9:DM9"/>
    <mergeCell ref="DN9:DY9"/>
    <mergeCell ref="A9:AB9"/>
    <mergeCell ref="AC9:AG9"/>
    <mergeCell ref="AH9:AS9"/>
    <mergeCell ref="AT9:BE9"/>
    <mergeCell ref="BF9:BQ9"/>
    <mergeCell ref="BR9:CC9"/>
    <mergeCell ref="CD9:CO9"/>
    <mergeCell ref="A6:AB6"/>
    <mergeCell ref="AC6:AG6"/>
    <mergeCell ref="AH6:AS6"/>
    <mergeCell ref="AT6:BE6"/>
    <mergeCell ref="BF6:BQ6"/>
    <mergeCell ref="BR6:CC6"/>
    <mergeCell ref="CD6:CO6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A1:EK1"/>
    <mergeCell ref="AH3:CC3"/>
    <mergeCell ref="CP6:DA6"/>
    <mergeCell ref="DB6:DM6"/>
    <mergeCell ref="DN6:DY6"/>
    <mergeCell ref="DZ6:EK6"/>
    <mergeCell ref="A5:AB5"/>
    <mergeCell ref="AC5:AG5"/>
    <mergeCell ref="AH5:AS5"/>
    <mergeCell ref="CD5:CO5"/>
    <mergeCell ref="AC3:AG3"/>
    <mergeCell ref="A3:AB3"/>
    <mergeCell ref="A4:AB4"/>
    <mergeCell ref="AC4:AG4"/>
    <mergeCell ref="AH4:CC4"/>
    <mergeCell ref="CD3:EK3"/>
    <mergeCell ref="CD4:EK4"/>
    <mergeCell ref="AT5:CC5"/>
    <mergeCell ref="CP5:EK5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4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101"/>
  <sheetViews>
    <sheetView topLeftCell="A70" workbookViewId="0">
      <selection activeCell="DC36" sqref="DC36:DQ39"/>
    </sheetView>
  </sheetViews>
  <sheetFormatPr defaultColWidth="1.42578125" defaultRowHeight="15.75" x14ac:dyDescent="0.25"/>
  <cols>
    <col min="1" max="15" width="1.42578125" style="1"/>
    <col min="16" max="16" width="3.42578125" style="1" customWidth="1"/>
    <col min="17" max="17" width="4.5703125" style="1" customWidth="1"/>
    <col min="18" max="30" width="1.42578125" style="1"/>
    <col min="31" max="31" width="0.5703125" style="1" customWidth="1"/>
    <col min="32" max="32" width="0" style="1" hidden="1" customWidth="1"/>
    <col min="33" max="40" width="1.42578125" style="1"/>
    <col min="41" max="41" width="4.28515625" style="1" customWidth="1"/>
    <col min="42" max="16384" width="1.42578125" style="1"/>
  </cols>
  <sheetData>
    <row r="1" spans="1:142" s="11" customFormat="1" ht="15" x14ac:dyDescent="0.25">
      <c r="A1" s="311" t="s">
        <v>737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2" s="22" customFormat="1" ht="8.25" x14ac:dyDescent="0.15"/>
    <row r="3" spans="1:142" s="2" customFormat="1" ht="11.25" x14ac:dyDescent="0.2">
      <c r="A3" s="218" t="s">
        <v>93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721"/>
      <c r="R3" s="720" t="s">
        <v>18</v>
      </c>
      <c r="S3" s="218"/>
      <c r="T3" s="218"/>
      <c r="U3" s="721"/>
      <c r="V3" s="720" t="s">
        <v>738</v>
      </c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721"/>
      <c r="BJ3" s="762" t="s">
        <v>740</v>
      </c>
      <c r="BK3" s="763"/>
      <c r="BL3" s="763"/>
      <c r="BM3" s="763"/>
      <c r="BN3" s="763"/>
      <c r="BO3" s="763"/>
      <c r="BP3" s="763"/>
      <c r="BQ3" s="763"/>
      <c r="BR3" s="763"/>
      <c r="BS3" s="763"/>
      <c r="BT3" s="763"/>
      <c r="BU3" s="763"/>
      <c r="BV3" s="763"/>
      <c r="BW3" s="763"/>
      <c r="BX3" s="763"/>
      <c r="BY3" s="763"/>
      <c r="BZ3" s="763"/>
      <c r="CA3" s="763"/>
      <c r="CB3" s="763"/>
      <c r="CC3" s="763"/>
      <c r="CD3" s="763"/>
      <c r="CE3" s="763"/>
      <c r="CF3" s="763"/>
      <c r="CG3" s="763"/>
      <c r="CH3" s="763"/>
      <c r="CI3" s="763"/>
      <c r="CJ3" s="763"/>
      <c r="CK3" s="763"/>
      <c r="CL3" s="763"/>
      <c r="CM3" s="763"/>
      <c r="CN3" s="763"/>
      <c r="CO3" s="763"/>
      <c r="CP3" s="763"/>
      <c r="CQ3" s="763"/>
      <c r="CR3" s="763"/>
      <c r="CS3" s="763"/>
      <c r="CT3" s="763"/>
      <c r="CU3" s="763"/>
      <c r="CV3" s="763"/>
      <c r="CW3" s="763"/>
      <c r="CX3" s="763"/>
      <c r="CY3" s="763"/>
      <c r="CZ3" s="763"/>
      <c r="DA3" s="763"/>
      <c r="DB3" s="763"/>
      <c r="DC3" s="763"/>
      <c r="DD3" s="763"/>
      <c r="DE3" s="763"/>
      <c r="DF3" s="763"/>
      <c r="DG3" s="763"/>
      <c r="DH3" s="763"/>
      <c r="DI3" s="763"/>
      <c r="DJ3" s="763"/>
      <c r="DK3" s="763"/>
      <c r="DL3" s="763"/>
      <c r="DM3" s="763"/>
      <c r="DN3" s="763"/>
      <c r="DO3" s="763"/>
      <c r="DP3" s="763"/>
      <c r="DQ3" s="763"/>
      <c r="DR3" s="763"/>
      <c r="DS3" s="763"/>
      <c r="DT3" s="763"/>
      <c r="DU3" s="763"/>
      <c r="DV3" s="763"/>
      <c r="DW3" s="763"/>
      <c r="DX3" s="763"/>
      <c r="DY3" s="763"/>
      <c r="DZ3" s="763"/>
      <c r="EA3" s="763"/>
      <c r="EB3" s="763"/>
      <c r="EC3" s="763"/>
      <c r="ED3" s="763"/>
      <c r="EE3" s="763"/>
      <c r="EF3" s="763"/>
      <c r="EG3" s="763"/>
      <c r="EH3" s="763"/>
      <c r="EI3" s="763"/>
      <c r="EJ3" s="763"/>
      <c r="EK3" s="763"/>
      <c r="EL3" s="112"/>
    </row>
    <row r="4" spans="1:142" s="2" customFormat="1" ht="12.75" customHeight="1" x14ac:dyDescent="0.2">
      <c r="A4" s="726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7"/>
      <c r="R4" s="725" t="s">
        <v>21</v>
      </c>
      <c r="S4" s="726"/>
      <c r="T4" s="726"/>
      <c r="U4" s="727"/>
      <c r="V4" s="722" t="s">
        <v>739</v>
      </c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723"/>
      <c r="AW4" s="723"/>
      <c r="AX4" s="723"/>
      <c r="AY4" s="723"/>
      <c r="AZ4" s="723"/>
      <c r="BA4" s="723"/>
      <c r="BB4" s="723"/>
      <c r="BC4" s="723"/>
      <c r="BD4" s="723"/>
      <c r="BE4" s="723"/>
      <c r="BF4" s="723"/>
      <c r="BG4" s="723"/>
      <c r="BH4" s="723"/>
      <c r="BI4" s="724"/>
      <c r="BJ4" s="762" t="s">
        <v>741</v>
      </c>
      <c r="BK4" s="763"/>
      <c r="BL4" s="763"/>
      <c r="BM4" s="763"/>
      <c r="BN4" s="763"/>
      <c r="BO4" s="763"/>
      <c r="BP4" s="763"/>
      <c r="BQ4" s="763"/>
      <c r="BR4" s="763"/>
      <c r="BS4" s="763"/>
      <c r="BT4" s="763"/>
      <c r="BU4" s="763"/>
      <c r="BV4" s="763"/>
      <c r="BW4" s="763"/>
      <c r="BX4" s="763"/>
      <c r="BY4" s="763"/>
      <c r="BZ4" s="763"/>
      <c r="CA4" s="763"/>
      <c r="CB4" s="763"/>
      <c r="CC4" s="763"/>
      <c r="CD4" s="763"/>
      <c r="CE4" s="763"/>
      <c r="CF4" s="763"/>
      <c r="CG4" s="763"/>
      <c r="CH4" s="763"/>
      <c r="CI4" s="763"/>
      <c r="CJ4" s="763"/>
      <c r="CK4" s="763"/>
      <c r="CL4" s="763"/>
      <c r="CM4" s="763"/>
      <c r="CN4" s="763"/>
      <c r="CO4" s="763"/>
      <c r="CP4" s="763"/>
      <c r="CQ4" s="763"/>
      <c r="CR4" s="763"/>
      <c r="CS4" s="763"/>
      <c r="CT4" s="763"/>
      <c r="CU4" s="763"/>
      <c r="CV4" s="763"/>
      <c r="CW4" s="739"/>
      <c r="CX4" s="764" t="s">
        <v>777</v>
      </c>
      <c r="CY4" s="765"/>
      <c r="CZ4" s="765"/>
      <c r="DA4" s="765"/>
      <c r="DB4" s="765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5"/>
      <c r="DN4" s="765"/>
      <c r="DO4" s="765"/>
      <c r="DP4" s="765"/>
      <c r="DQ4" s="765"/>
      <c r="DR4" s="765"/>
      <c r="DS4" s="765"/>
      <c r="DT4" s="765"/>
      <c r="DU4" s="765"/>
      <c r="DV4" s="765"/>
      <c r="DW4" s="765"/>
      <c r="DX4" s="765"/>
      <c r="DY4" s="765"/>
      <c r="DZ4" s="765"/>
      <c r="EA4" s="765"/>
      <c r="EB4" s="765"/>
      <c r="EC4" s="765"/>
      <c r="ED4" s="765"/>
      <c r="EE4" s="765"/>
      <c r="EF4" s="765"/>
      <c r="EG4" s="765"/>
      <c r="EH4" s="765"/>
      <c r="EI4" s="765"/>
      <c r="EJ4" s="765"/>
      <c r="EK4" s="765"/>
      <c r="EL4" s="112"/>
    </row>
    <row r="5" spans="1:142" s="2" customFormat="1" ht="11.25" x14ac:dyDescent="0.2">
      <c r="A5" s="726"/>
      <c r="B5" s="726"/>
      <c r="C5" s="726"/>
      <c r="D5" s="726"/>
      <c r="E5" s="726"/>
      <c r="F5" s="726"/>
      <c r="G5" s="726"/>
      <c r="H5" s="726"/>
      <c r="I5" s="726"/>
      <c r="J5" s="726"/>
      <c r="K5" s="726"/>
      <c r="L5" s="726"/>
      <c r="M5" s="726"/>
      <c r="N5" s="726"/>
      <c r="O5" s="726"/>
      <c r="P5" s="726"/>
      <c r="Q5" s="727"/>
      <c r="R5" s="725"/>
      <c r="S5" s="726"/>
      <c r="T5" s="726"/>
      <c r="U5" s="727"/>
      <c r="V5" s="720" t="s">
        <v>28</v>
      </c>
      <c r="W5" s="218"/>
      <c r="X5" s="218"/>
      <c r="Y5" s="218"/>
      <c r="Z5" s="218"/>
      <c r="AA5" s="218"/>
      <c r="AB5" s="218"/>
      <c r="AC5" s="218"/>
      <c r="AD5" s="218"/>
      <c r="AE5" s="721"/>
      <c r="AF5" s="720" t="s">
        <v>133</v>
      </c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721"/>
      <c r="BJ5" s="720" t="s">
        <v>28</v>
      </c>
      <c r="BK5" s="218"/>
      <c r="BL5" s="218"/>
      <c r="BM5" s="218"/>
      <c r="BN5" s="218"/>
      <c r="BO5" s="218"/>
      <c r="BP5" s="218"/>
      <c r="BQ5" s="218"/>
      <c r="BR5" s="218"/>
      <c r="BS5" s="721"/>
      <c r="BT5" s="720" t="s">
        <v>133</v>
      </c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721"/>
      <c r="CX5" s="720" t="s">
        <v>28</v>
      </c>
      <c r="CY5" s="218"/>
      <c r="CZ5" s="218"/>
      <c r="DA5" s="218"/>
      <c r="DB5" s="218"/>
      <c r="DC5" s="218"/>
      <c r="DD5" s="218"/>
      <c r="DE5" s="218"/>
      <c r="DF5" s="218"/>
      <c r="DG5" s="721"/>
      <c r="DH5" s="762" t="s">
        <v>133</v>
      </c>
      <c r="DI5" s="763"/>
      <c r="DJ5" s="763"/>
      <c r="DK5" s="763"/>
      <c r="DL5" s="763"/>
      <c r="DM5" s="763"/>
      <c r="DN5" s="763"/>
      <c r="DO5" s="763"/>
      <c r="DP5" s="763"/>
      <c r="DQ5" s="763"/>
      <c r="DR5" s="763"/>
      <c r="DS5" s="763"/>
      <c r="DT5" s="763"/>
      <c r="DU5" s="763"/>
      <c r="DV5" s="763"/>
      <c r="DW5" s="763"/>
      <c r="DX5" s="763"/>
      <c r="DY5" s="763"/>
      <c r="DZ5" s="763"/>
      <c r="EA5" s="763"/>
      <c r="EB5" s="763"/>
      <c r="EC5" s="763"/>
      <c r="ED5" s="763"/>
      <c r="EE5" s="763"/>
      <c r="EF5" s="763"/>
      <c r="EG5" s="763"/>
      <c r="EH5" s="763"/>
      <c r="EI5" s="763"/>
      <c r="EJ5" s="763"/>
      <c r="EK5" s="763"/>
      <c r="EL5" s="112"/>
    </row>
    <row r="6" spans="1:142" s="2" customFormat="1" ht="11.25" x14ac:dyDescent="0.2">
      <c r="A6" s="726"/>
      <c r="B6" s="726"/>
      <c r="C6" s="726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726"/>
      <c r="O6" s="726"/>
      <c r="P6" s="726"/>
      <c r="Q6" s="727"/>
      <c r="R6" s="725"/>
      <c r="S6" s="726"/>
      <c r="T6" s="726"/>
      <c r="U6" s="727"/>
      <c r="V6" s="725"/>
      <c r="W6" s="726"/>
      <c r="X6" s="726"/>
      <c r="Y6" s="726"/>
      <c r="Z6" s="726"/>
      <c r="AA6" s="726"/>
      <c r="AB6" s="726"/>
      <c r="AC6" s="726"/>
      <c r="AD6" s="726"/>
      <c r="AE6" s="727"/>
      <c r="AF6" s="720" t="s">
        <v>742</v>
      </c>
      <c r="AG6" s="218"/>
      <c r="AH6" s="218"/>
      <c r="AI6" s="218"/>
      <c r="AJ6" s="218"/>
      <c r="AK6" s="218"/>
      <c r="AL6" s="218"/>
      <c r="AM6" s="218"/>
      <c r="AN6" s="218"/>
      <c r="AO6" s="218"/>
      <c r="AP6" s="720" t="s">
        <v>745</v>
      </c>
      <c r="AQ6" s="218"/>
      <c r="AR6" s="218"/>
      <c r="AS6" s="218"/>
      <c r="AT6" s="218"/>
      <c r="AU6" s="218"/>
      <c r="AV6" s="218"/>
      <c r="AW6" s="218"/>
      <c r="AX6" s="218"/>
      <c r="AY6" s="721"/>
      <c r="AZ6" s="720" t="s">
        <v>745</v>
      </c>
      <c r="BA6" s="218"/>
      <c r="BB6" s="218"/>
      <c r="BC6" s="218"/>
      <c r="BD6" s="218"/>
      <c r="BE6" s="218"/>
      <c r="BF6" s="218"/>
      <c r="BG6" s="218"/>
      <c r="BH6" s="218"/>
      <c r="BI6" s="721"/>
      <c r="BJ6" s="725"/>
      <c r="BK6" s="726"/>
      <c r="BL6" s="726"/>
      <c r="BM6" s="726"/>
      <c r="BN6" s="726"/>
      <c r="BO6" s="726"/>
      <c r="BP6" s="726"/>
      <c r="BQ6" s="726"/>
      <c r="BR6" s="726"/>
      <c r="BS6" s="727"/>
      <c r="BT6" s="720" t="s">
        <v>742</v>
      </c>
      <c r="BU6" s="218"/>
      <c r="BV6" s="218"/>
      <c r="BW6" s="218"/>
      <c r="BX6" s="218"/>
      <c r="BY6" s="218"/>
      <c r="BZ6" s="218"/>
      <c r="CA6" s="218"/>
      <c r="CB6" s="218"/>
      <c r="CC6" s="218"/>
      <c r="CD6" s="720" t="s">
        <v>745</v>
      </c>
      <c r="CE6" s="218"/>
      <c r="CF6" s="218"/>
      <c r="CG6" s="218"/>
      <c r="CH6" s="218"/>
      <c r="CI6" s="218"/>
      <c r="CJ6" s="218"/>
      <c r="CK6" s="218"/>
      <c r="CL6" s="218"/>
      <c r="CM6" s="721"/>
      <c r="CN6" s="720" t="s">
        <v>745</v>
      </c>
      <c r="CO6" s="218"/>
      <c r="CP6" s="218"/>
      <c r="CQ6" s="218"/>
      <c r="CR6" s="218"/>
      <c r="CS6" s="218"/>
      <c r="CT6" s="218"/>
      <c r="CU6" s="218"/>
      <c r="CV6" s="218"/>
      <c r="CW6" s="721"/>
      <c r="CX6" s="725"/>
      <c r="CY6" s="726"/>
      <c r="CZ6" s="726"/>
      <c r="DA6" s="726"/>
      <c r="DB6" s="726"/>
      <c r="DC6" s="726"/>
      <c r="DD6" s="726"/>
      <c r="DE6" s="726"/>
      <c r="DF6" s="726"/>
      <c r="DG6" s="727"/>
      <c r="DH6" s="720" t="s">
        <v>742</v>
      </c>
      <c r="DI6" s="218"/>
      <c r="DJ6" s="218"/>
      <c r="DK6" s="218"/>
      <c r="DL6" s="218"/>
      <c r="DM6" s="218"/>
      <c r="DN6" s="218"/>
      <c r="DO6" s="218"/>
      <c r="DP6" s="218"/>
      <c r="DQ6" s="218"/>
      <c r="DR6" s="720" t="s">
        <v>745</v>
      </c>
      <c r="DS6" s="218"/>
      <c r="DT6" s="218"/>
      <c r="DU6" s="218"/>
      <c r="DV6" s="218"/>
      <c r="DW6" s="218"/>
      <c r="DX6" s="218"/>
      <c r="DY6" s="218"/>
      <c r="DZ6" s="218"/>
      <c r="EA6" s="721"/>
      <c r="EB6" s="720" t="s">
        <v>745</v>
      </c>
      <c r="EC6" s="218"/>
      <c r="ED6" s="218"/>
      <c r="EE6" s="218"/>
      <c r="EF6" s="218"/>
      <c r="EG6" s="218"/>
      <c r="EH6" s="218"/>
      <c r="EI6" s="218"/>
      <c r="EJ6" s="218"/>
      <c r="EK6" s="218"/>
      <c r="EL6" s="112"/>
    </row>
    <row r="7" spans="1:142" s="2" customFormat="1" ht="11.25" x14ac:dyDescent="0.2">
      <c r="A7" s="726"/>
      <c r="B7" s="726"/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726"/>
      <c r="P7" s="726"/>
      <c r="Q7" s="727"/>
      <c r="R7" s="725"/>
      <c r="S7" s="726"/>
      <c r="T7" s="726"/>
      <c r="U7" s="727"/>
      <c r="V7" s="725"/>
      <c r="W7" s="726"/>
      <c r="X7" s="726"/>
      <c r="Y7" s="726"/>
      <c r="Z7" s="726"/>
      <c r="AA7" s="726"/>
      <c r="AB7" s="726"/>
      <c r="AC7" s="726"/>
      <c r="AD7" s="726"/>
      <c r="AE7" s="727"/>
      <c r="AF7" s="725" t="s">
        <v>743</v>
      </c>
      <c r="AG7" s="726"/>
      <c r="AH7" s="726"/>
      <c r="AI7" s="726"/>
      <c r="AJ7" s="726"/>
      <c r="AK7" s="726"/>
      <c r="AL7" s="726"/>
      <c r="AM7" s="726"/>
      <c r="AN7" s="726"/>
      <c r="AO7" s="726"/>
      <c r="AP7" s="725" t="s">
        <v>746</v>
      </c>
      <c r="AQ7" s="726"/>
      <c r="AR7" s="726"/>
      <c r="AS7" s="726"/>
      <c r="AT7" s="726"/>
      <c r="AU7" s="726"/>
      <c r="AV7" s="726"/>
      <c r="AW7" s="726"/>
      <c r="AX7" s="726"/>
      <c r="AY7" s="727"/>
      <c r="AZ7" s="725" t="s">
        <v>747</v>
      </c>
      <c r="BA7" s="726"/>
      <c r="BB7" s="726"/>
      <c r="BC7" s="726"/>
      <c r="BD7" s="726"/>
      <c r="BE7" s="726"/>
      <c r="BF7" s="726"/>
      <c r="BG7" s="726"/>
      <c r="BH7" s="726"/>
      <c r="BI7" s="727"/>
      <c r="BJ7" s="725"/>
      <c r="BK7" s="726"/>
      <c r="BL7" s="726"/>
      <c r="BM7" s="726"/>
      <c r="BN7" s="726"/>
      <c r="BO7" s="726"/>
      <c r="BP7" s="726"/>
      <c r="BQ7" s="726"/>
      <c r="BR7" s="726"/>
      <c r="BS7" s="727"/>
      <c r="BT7" s="725" t="s">
        <v>743</v>
      </c>
      <c r="BU7" s="726"/>
      <c r="BV7" s="726"/>
      <c r="BW7" s="726"/>
      <c r="BX7" s="726"/>
      <c r="BY7" s="726"/>
      <c r="BZ7" s="726"/>
      <c r="CA7" s="726"/>
      <c r="CB7" s="726"/>
      <c r="CC7" s="726"/>
      <c r="CD7" s="725" t="s">
        <v>746</v>
      </c>
      <c r="CE7" s="726"/>
      <c r="CF7" s="726"/>
      <c r="CG7" s="726"/>
      <c r="CH7" s="726"/>
      <c r="CI7" s="726"/>
      <c r="CJ7" s="726"/>
      <c r="CK7" s="726"/>
      <c r="CL7" s="726"/>
      <c r="CM7" s="727"/>
      <c r="CN7" s="725" t="s">
        <v>747</v>
      </c>
      <c r="CO7" s="726"/>
      <c r="CP7" s="726"/>
      <c r="CQ7" s="726"/>
      <c r="CR7" s="726"/>
      <c r="CS7" s="726"/>
      <c r="CT7" s="726"/>
      <c r="CU7" s="726"/>
      <c r="CV7" s="726"/>
      <c r="CW7" s="727"/>
      <c r="CX7" s="725"/>
      <c r="CY7" s="726"/>
      <c r="CZ7" s="726"/>
      <c r="DA7" s="726"/>
      <c r="DB7" s="726"/>
      <c r="DC7" s="726"/>
      <c r="DD7" s="726"/>
      <c r="DE7" s="726"/>
      <c r="DF7" s="726"/>
      <c r="DG7" s="727"/>
      <c r="DH7" s="725" t="s">
        <v>743</v>
      </c>
      <c r="DI7" s="726"/>
      <c r="DJ7" s="726"/>
      <c r="DK7" s="726"/>
      <c r="DL7" s="726"/>
      <c r="DM7" s="726"/>
      <c r="DN7" s="726"/>
      <c r="DO7" s="726"/>
      <c r="DP7" s="726"/>
      <c r="DQ7" s="726"/>
      <c r="DR7" s="725" t="s">
        <v>746</v>
      </c>
      <c r="DS7" s="726"/>
      <c r="DT7" s="726"/>
      <c r="DU7" s="726"/>
      <c r="DV7" s="726"/>
      <c r="DW7" s="726"/>
      <c r="DX7" s="726"/>
      <c r="DY7" s="726"/>
      <c r="DZ7" s="726"/>
      <c r="EA7" s="727"/>
      <c r="EB7" s="725" t="s">
        <v>747</v>
      </c>
      <c r="EC7" s="726"/>
      <c r="ED7" s="726"/>
      <c r="EE7" s="726"/>
      <c r="EF7" s="726"/>
      <c r="EG7" s="726"/>
      <c r="EH7" s="726"/>
      <c r="EI7" s="726"/>
      <c r="EJ7" s="726"/>
      <c r="EK7" s="726"/>
      <c r="EL7" s="112"/>
    </row>
    <row r="8" spans="1:142" s="2" customFormat="1" ht="11.25" x14ac:dyDescent="0.2">
      <c r="A8" s="726"/>
      <c r="B8" s="726"/>
      <c r="C8" s="726"/>
      <c r="D8" s="726"/>
      <c r="E8" s="726"/>
      <c r="F8" s="726"/>
      <c r="G8" s="726"/>
      <c r="H8" s="726"/>
      <c r="I8" s="726"/>
      <c r="J8" s="726"/>
      <c r="K8" s="726"/>
      <c r="L8" s="726"/>
      <c r="M8" s="726"/>
      <c r="N8" s="726"/>
      <c r="O8" s="726"/>
      <c r="P8" s="726"/>
      <c r="Q8" s="727"/>
      <c r="R8" s="725"/>
      <c r="S8" s="726"/>
      <c r="T8" s="726"/>
      <c r="U8" s="727"/>
      <c r="V8" s="722"/>
      <c r="W8" s="723"/>
      <c r="X8" s="723"/>
      <c r="Y8" s="723"/>
      <c r="Z8" s="723"/>
      <c r="AA8" s="723"/>
      <c r="AB8" s="723"/>
      <c r="AC8" s="723"/>
      <c r="AD8" s="723"/>
      <c r="AE8" s="724"/>
      <c r="AF8" s="722" t="s">
        <v>744</v>
      </c>
      <c r="AG8" s="723"/>
      <c r="AH8" s="723"/>
      <c r="AI8" s="723"/>
      <c r="AJ8" s="723"/>
      <c r="AK8" s="723"/>
      <c r="AL8" s="723"/>
      <c r="AM8" s="723"/>
      <c r="AN8" s="723"/>
      <c r="AO8" s="723"/>
      <c r="AP8" s="722"/>
      <c r="AQ8" s="723"/>
      <c r="AR8" s="723"/>
      <c r="AS8" s="723"/>
      <c r="AT8" s="723"/>
      <c r="AU8" s="723"/>
      <c r="AV8" s="723"/>
      <c r="AW8" s="723"/>
      <c r="AX8" s="723"/>
      <c r="AY8" s="724"/>
      <c r="AZ8" s="722" t="s">
        <v>748</v>
      </c>
      <c r="BA8" s="723"/>
      <c r="BB8" s="723"/>
      <c r="BC8" s="723"/>
      <c r="BD8" s="723"/>
      <c r="BE8" s="723"/>
      <c r="BF8" s="723"/>
      <c r="BG8" s="723"/>
      <c r="BH8" s="723"/>
      <c r="BI8" s="724"/>
      <c r="BJ8" s="722"/>
      <c r="BK8" s="723"/>
      <c r="BL8" s="723"/>
      <c r="BM8" s="723"/>
      <c r="BN8" s="723"/>
      <c r="BO8" s="723"/>
      <c r="BP8" s="723"/>
      <c r="BQ8" s="723"/>
      <c r="BR8" s="723"/>
      <c r="BS8" s="724"/>
      <c r="BT8" s="722" t="s">
        <v>744</v>
      </c>
      <c r="BU8" s="723"/>
      <c r="BV8" s="723"/>
      <c r="BW8" s="723"/>
      <c r="BX8" s="723"/>
      <c r="BY8" s="723"/>
      <c r="BZ8" s="723"/>
      <c r="CA8" s="723"/>
      <c r="CB8" s="723"/>
      <c r="CC8" s="723"/>
      <c r="CD8" s="722"/>
      <c r="CE8" s="723"/>
      <c r="CF8" s="723"/>
      <c r="CG8" s="723"/>
      <c r="CH8" s="723"/>
      <c r="CI8" s="723"/>
      <c r="CJ8" s="723"/>
      <c r="CK8" s="723"/>
      <c r="CL8" s="723"/>
      <c r="CM8" s="724"/>
      <c r="CN8" s="722" t="s">
        <v>748</v>
      </c>
      <c r="CO8" s="723"/>
      <c r="CP8" s="723"/>
      <c r="CQ8" s="723"/>
      <c r="CR8" s="723"/>
      <c r="CS8" s="723"/>
      <c r="CT8" s="723"/>
      <c r="CU8" s="723"/>
      <c r="CV8" s="723"/>
      <c r="CW8" s="724"/>
      <c r="CX8" s="722"/>
      <c r="CY8" s="723"/>
      <c r="CZ8" s="723"/>
      <c r="DA8" s="723"/>
      <c r="DB8" s="723"/>
      <c r="DC8" s="723"/>
      <c r="DD8" s="723"/>
      <c r="DE8" s="723"/>
      <c r="DF8" s="723"/>
      <c r="DG8" s="724"/>
      <c r="DH8" s="722" t="s">
        <v>744</v>
      </c>
      <c r="DI8" s="723"/>
      <c r="DJ8" s="723"/>
      <c r="DK8" s="723"/>
      <c r="DL8" s="723"/>
      <c r="DM8" s="723"/>
      <c r="DN8" s="723"/>
      <c r="DO8" s="723"/>
      <c r="DP8" s="723"/>
      <c r="DQ8" s="723"/>
      <c r="DR8" s="722"/>
      <c r="DS8" s="723"/>
      <c r="DT8" s="723"/>
      <c r="DU8" s="723"/>
      <c r="DV8" s="723"/>
      <c r="DW8" s="723"/>
      <c r="DX8" s="723"/>
      <c r="DY8" s="723"/>
      <c r="DZ8" s="723"/>
      <c r="EA8" s="724"/>
      <c r="EB8" s="722" t="s">
        <v>748</v>
      </c>
      <c r="EC8" s="723"/>
      <c r="ED8" s="723"/>
      <c r="EE8" s="723"/>
      <c r="EF8" s="723"/>
      <c r="EG8" s="723"/>
      <c r="EH8" s="723"/>
      <c r="EI8" s="723"/>
      <c r="EJ8" s="723"/>
      <c r="EK8" s="723"/>
      <c r="EL8" s="112"/>
    </row>
    <row r="9" spans="1:142" s="2" customFormat="1" ht="11.25" x14ac:dyDescent="0.2">
      <c r="A9" s="726"/>
      <c r="B9" s="726"/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6"/>
      <c r="P9" s="726"/>
      <c r="Q9" s="727"/>
      <c r="R9" s="725"/>
      <c r="S9" s="726"/>
      <c r="T9" s="726"/>
      <c r="U9" s="727"/>
      <c r="V9" s="720" t="s">
        <v>749</v>
      </c>
      <c r="W9" s="218"/>
      <c r="X9" s="218"/>
      <c r="Y9" s="218"/>
      <c r="Z9" s="721"/>
      <c r="AA9" s="720" t="s">
        <v>752</v>
      </c>
      <c r="AB9" s="218"/>
      <c r="AC9" s="218"/>
      <c r="AD9" s="218"/>
      <c r="AE9" s="721"/>
      <c r="AF9" s="720" t="s">
        <v>749</v>
      </c>
      <c r="AG9" s="218"/>
      <c r="AH9" s="218"/>
      <c r="AI9" s="218"/>
      <c r="AJ9" s="721"/>
      <c r="AK9" s="720" t="s">
        <v>752</v>
      </c>
      <c r="AL9" s="218"/>
      <c r="AM9" s="218"/>
      <c r="AN9" s="218"/>
      <c r="AO9" s="721"/>
      <c r="AP9" s="720" t="s">
        <v>749</v>
      </c>
      <c r="AQ9" s="218"/>
      <c r="AR9" s="218"/>
      <c r="AS9" s="218"/>
      <c r="AT9" s="721"/>
      <c r="AU9" s="720" t="s">
        <v>752</v>
      </c>
      <c r="AV9" s="218"/>
      <c r="AW9" s="218"/>
      <c r="AX9" s="218"/>
      <c r="AY9" s="721"/>
      <c r="AZ9" s="720" t="s">
        <v>749</v>
      </c>
      <c r="BA9" s="218"/>
      <c r="BB9" s="218"/>
      <c r="BC9" s="218"/>
      <c r="BD9" s="721"/>
      <c r="BE9" s="720" t="s">
        <v>752</v>
      </c>
      <c r="BF9" s="218"/>
      <c r="BG9" s="218"/>
      <c r="BH9" s="218"/>
      <c r="BI9" s="721"/>
      <c r="BJ9" s="720" t="s">
        <v>749</v>
      </c>
      <c r="BK9" s="218"/>
      <c r="BL9" s="218"/>
      <c r="BM9" s="218"/>
      <c r="BN9" s="721"/>
      <c r="BO9" s="720" t="s">
        <v>752</v>
      </c>
      <c r="BP9" s="218"/>
      <c r="BQ9" s="218"/>
      <c r="BR9" s="218"/>
      <c r="BS9" s="721"/>
      <c r="BT9" s="720" t="s">
        <v>749</v>
      </c>
      <c r="BU9" s="218"/>
      <c r="BV9" s="218"/>
      <c r="BW9" s="218"/>
      <c r="BX9" s="721"/>
      <c r="BY9" s="720" t="s">
        <v>752</v>
      </c>
      <c r="BZ9" s="218"/>
      <c r="CA9" s="218"/>
      <c r="CB9" s="218"/>
      <c r="CC9" s="721"/>
      <c r="CD9" s="720" t="s">
        <v>749</v>
      </c>
      <c r="CE9" s="218"/>
      <c r="CF9" s="218"/>
      <c r="CG9" s="218"/>
      <c r="CH9" s="721"/>
      <c r="CI9" s="720" t="s">
        <v>752</v>
      </c>
      <c r="CJ9" s="218"/>
      <c r="CK9" s="218"/>
      <c r="CL9" s="218"/>
      <c r="CM9" s="721"/>
      <c r="CN9" s="720" t="s">
        <v>749</v>
      </c>
      <c r="CO9" s="218"/>
      <c r="CP9" s="218"/>
      <c r="CQ9" s="218"/>
      <c r="CR9" s="721"/>
      <c r="CS9" s="720" t="s">
        <v>752</v>
      </c>
      <c r="CT9" s="218"/>
      <c r="CU9" s="218"/>
      <c r="CV9" s="218"/>
      <c r="CW9" s="721"/>
      <c r="CX9" s="720" t="s">
        <v>749</v>
      </c>
      <c r="CY9" s="218"/>
      <c r="CZ9" s="218"/>
      <c r="DA9" s="218"/>
      <c r="DB9" s="721"/>
      <c r="DC9" s="720" t="s">
        <v>752</v>
      </c>
      <c r="DD9" s="218"/>
      <c r="DE9" s="218"/>
      <c r="DF9" s="218"/>
      <c r="DG9" s="721"/>
      <c r="DH9" s="720" t="s">
        <v>749</v>
      </c>
      <c r="DI9" s="218"/>
      <c r="DJ9" s="218"/>
      <c r="DK9" s="218"/>
      <c r="DL9" s="721"/>
      <c r="DM9" s="720" t="s">
        <v>752</v>
      </c>
      <c r="DN9" s="218"/>
      <c r="DO9" s="218"/>
      <c r="DP9" s="218"/>
      <c r="DQ9" s="721"/>
      <c r="DR9" s="720" t="s">
        <v>749</v>
      </c>
      <c r="DS9" s="218"/>
      <c r="DT9" s="218"/>
      <c r="DU9" s="218"/>
      <c r="DV9" s="721"/>
      <c r="DW9" s="720" t="s">
        <v>752</v>
      </c>
      <c r="DX9" s="218"/>
      <c r="DY9" s="218"/>
      <c r="DZ9" s="218"/>
      <c r="EA9" s="721"/>
      <c r="EB9" s="720" t="s">
        <v>749</v>
      </c>
      <c r="EC9" s="218"/>
      <c r="ED9" s="218"/>
      <c r="EE9" s="218"/>
      <c r="EF9" s="721"/>
      <c r="EG9" s="720" t="s">
        <v>752</v>
      </c>
      <c r="EH9" s="218"/>
      <c r="EI9" s="218"/>
      <c r="EJ9" s="218"/>
      <c r="EK9" s="218"/>
      <c r="EL9" s="112"/>
    </row>
    <row r="10" spans="1:142" s="2" customFormat="1" ht="11.25" x14ac:dyDescent="0.2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7"/>
      <c r="R10" s="725"/>
      <c r="S10" s="726"/>
      <c r="T10" s="726"/>
      <c r="U10" s="727"/>
      <c r="V10" s="725" t="s">
        <v>750</v>
      </c>
      <c r="W10" s="726"/>
      <c r="X10" s="726"/>
      <c r="Y10" s="726"/>
      <c r="Z10" s="727"/>
      <c r="AA10" s="725" t="s">
        <v>753</v>
      </c>
      <c r="AB10" s="726"/>
      <c r="AC10" s="726"/>
      <c r="AD10" s="726"/>
      <c r="AE10" s="727"/>
      <c r="AF10" s="725" t="s">
        <v>750</v>
      </c>
      <c r="AG10" s="726"/>
      <c r="AH10" s="726"/>
      <c r="AI10" s="726"/>
      <c r="AJ10" s="727"/>
      <c r="AK10" s="725" t="s">
        <v>753</v>
      </c>
      <c r="AL10" s="726"/>
      <c r="AM10" s="726"/>
      <c r="AN10" s="726"/>
      <c r="AO10" s="727"/>
      <c r="AP10" s="725" t="s">
        <v>750</v>
      </c>
      <c r="AQ10" s="726"/>
      <c r="AR10" s="726"/>
      <c r="AS10" s="726"/>
      <c r="AT10" s="727"/>
      <c r="AU10" s="725" t="s">
        <v>753</v>
      </c>
      <c r="AV10" s="726"/>
      <c r="AW10" s="726"/>
      <c r="AX10" s="726"/>
      <c r="AY10" s="727"/>
      <c r="AZ10" s="725" t="s">
        <v>750</v>
      </c>
      <c r="BA10" s="726"/>
      <c r="BB10" s="726"/>
      <c r="BC10" s="726"/>
      <c r="BD10" s="727"/>
      <c r="BE10" s="725" t="s">
        <v>753</v>
      </c>
      <c r="BF10" s="726"/>
      <c r="BG10" s="726"/>
      <c r="BH10" s="726"/>
      <c r="BI10" s="727"/>
      <c r="BJ10" s="725" t="s">
        <v>750</v>
      </c>
      <c r="BK10" s="726"/>
      <c r="BL10" s="726"/>
      <c r="BM10" s="726"/>
      <c r="BN10" s="727"/>
      <c r="BO10" s="725" t="s">
        <v>753</v>
      </c>
      <c r="BP10" s="726"/>
      <c r="BQ10" s="726"/>
      <c r="BR10" s="726"/>
      <c r="BS10" s="727"/>
      <c r="BT10" s="725" t="s">
        <v>750</v>
      </c>
      <c r="BU10" s="726"/>
      <c r="BV10" s="726"/>
      <c r="BW10" s="726"/>
      <c r="BX10" s="727"/>
      <c r="BY10" s="725" t="s">
        <v>753</v>
      </c>
      <c r="BZ10" s="726"/>
      <c r="CA10" s="726"/>
      <c r="CB10" s="726"/>
      <c r="CC10" s="727"/>
      <c r="CD10" s="725" t="s">
        <v>750</v>
      </c>
      <c r="CE10" s="726"/>
      <c r="CF10" s="726"/>
      <c r="CG10" s="726"/>
      <c r="CH10" s="727"/>
      <c r="CI10" s="725" t="s">
        <v>753</v>
      </c>
      <c r="CJ10" s="726"/>
      <c r="CK10" s="726"/>
      <c r="CL10" s="726"/>
      <c r="CM10" s="727"/>
      <c r="CN10" s="725" t="s">
        <v>750</v>
      </c>
      <c r="CO10" s="726"/>
      <c r="CP10" s="726"/>
      <c r="CQ10" s="726"/>
      <c r="CR10" s="727"/>
      <c r="CS10" s="725" t="s">
        <v>753</v>
      </c>
      <c r="CT10" s="726"/>
      <c r="CU10" s="726"/>
      <c r="CV10" s="726"/>
      <c r="CW10" s="727"/>
      <c r="CX10" s="725" t="s">
        <v>750</v>
      </c>
      <c r="CY10" s="726"/>
      <c r="CZ10" s="726"/>
      <c r="DA10" s="726"/>
      <c r="DB10" s="727"/>
      <c r="DC10" s="725" t="s">
        <v>753</v>
      </c>
      <c r="DD10" s="726"/>
      <c r="DE10" s="726"/>
      <c r="DF10" s="726"/>
      <c r="DG10" s="727"/>
      <c r="DH10" s="725" t="s">
        <v>750</v>
      </c>
      <c r="DI10" s="726"/>
      <c r="DJ10" s="726"/>
      <c r="DK10" s="726"/>
      <c r="DL10" s="727"/>
      <c r="DM10" s="725" t="s">
        <v>753</v>
      </c>
      <c r="DN10" s="726"/>
      <c r="DO10" s="726"/>
      <c r="DP10" s="726"/>
      <c r="DQ10" s="727"/>
      <c r="DR10" s="725" t="s">
        <v>750</v>
      </c>
      <c r="DS10" s="726"/>
      <c r="DT10" s="726"/>
      <c r="DU10" s="726"/>
      <c r="DV10" s="727"/>
      <c r="DW10" s="725" t="s">
        <v>753</v>
      </c>
      <c r="DX10" s="726"/>
      <c r="DY10" s="726"/>
      <c r="DZ10" s="726"/>
      <c r="EA10" s="727"/>
      <c r="EB10" s="725" t="s">
        <v>750</v>
      </c>
      <c r="EC10" s="726"/>
      <c r="ED10" s="726"/>
      <c r="EE10" s="726"/>
      <c r="EF10" s="727"/>
      <c r="EG10" s="725" t="s">
        <v>753</v>
      </c>
      <c r="EH10" s="726"/>
      <c r="EI10" s="726"/>
      <c r="EJ10" s="726"/>
      <c r="EK10" s="726"/>
      <c r="EL10" s="112"/>
    </row>
    <row r="11" spans="1:142" s="2" customFormat="1" ht="11.25" x14ac:dyDescent="0.2">
      <c r="A11" s="723"/>
      <c r="B11" s="723"/>
      <c r="C11" s="723"/>
      <c r="D11" s="723"/>
      <c r="E11" s="723"/>
      <c r="F11" s="723"/>
      <c r="G11" s="723"/>
      <c r="H11" s="723"/>
      <c r="I11" s="723"/>
      <c r="J11" s="723"/>
      <c r="K11" s="723"/>
      <c r="L11" s="723"/>
      <c r="M11" s="723"/>
      <c r="N11" s="723"/>
      <c r="O11" s="723"/>
      <c r="P11" s="723"/>
      <c r="Q11" s="724"/>
      <c r="R11" s="722"/>
      <c r="S11" s="723"/>
      <c r="T11" s="723"/>
      <c r="U11" s="724"/>
      <c r="V11" s="722" t="s">
        <v>751</v>
      </c>
      <c r="W11" s="723"/>
      <c r="X11" s="723"/>
      <c r="Y11" s="723"/>
      <c r="Z11" s="724"/>
      <c r="AA11" s="722" t="s">
        <v>754</v>
      </c>
      <c r="AB11" s="723"/>
      <c r="AC11" s="723"/>
      <c r="AD11" s="723"/>
      <c r="AE11" s="724"/>
      <c r="AF11" s="722" t="s">
        <v>751</v>
      </c>
      <c r="AG11" s="723"/>
      <c r="AH11" s="723"/>
      <c r="AI11" s="723"/>
      <c r="AJ11" s="724"/>
      <c r="AK11" s="722" t="s">
        <v>754</v>
      </c>
      <c r="AL11" s="723"/>
      <c r="AM11" s="723"/>
      <c r="AN11" s="723"/>
      <c r="AO11" s="724"/>
      <c r="AP11" s="722" t="s">
        <v>751</v>
      </c>
      <c r="AQ11" s="723"/>
      <c r="AR11" s="723"/>
      <c r="AS11" s="723"/>
      <c r="AT11" s="724"/>
      <c r="AU11" s="722" t="s">
        <v>754</v>
      </c>
      <c r="AV11" s="723"/>
      <c r="AW11" s="723"/>
      <c r="AX11" s="723"/>
      <c r="AY11" s="724"/>
      <c r="AZ11" s="722" t="s">
        <v>751</v>
      </c>
      <c r="BA11" s="723"/>
      <c r="BB11" s="723"/>
      <c r="BC11" s="723"/>
      <c r="BD11" s="724"/>
      <c r="BE11" s="722" t="s">
        <v>754</v>
      </c>
      <c r="BF11" s="723"/>
      <c r="BG11" s="723"/>
      <c r="BH11" s="723"/>
      <c r="BI11" s="724"/>
      <c r="BJ11" s="722" t="s">
        <v>751</v>
      </c>
      <c r="BK11" s="723"/>
      <c r="BL11" s="723"/>
      <c r="BM11" s="723"/>
      <c r="BN11" s="724"/>
      <c r="BO11" s="722" t="s">
        <v>754</v>
      </c>
      <c r="BP11" s="723"/>
      <c r="BQ11" s="723"/>
      <c r="BR11" s="723"/>
      <c r="BS11" s="724"/>
      <c r="BT11" s="722" t="s">
        <v>751</v>
      </c>
      <c r="BU11" s="723"/>
      <c r="BV11" s="723"/>
      <c r="BW11" s="723"/>
      <c r="BX11" s="724"/>
      <c r="BY11" s="722" t="s">
        <v>754</v>
      </c>
      <c r="BZ11" s="723"/>
      <c r="CA11" s="723"/>
      <c r="CB11" s="723"/>
      <c r="CC11" s="724"/>
      <c r="CD11" s="722" t="s">
        <v>751</v>
      </c>
      <c r="CE11" s="723"/>
      <c r="CF11" s="723"/>
      <c r="CG11" s="723"/>
      <c r="CH11" s="724"/>
      <c r="CI11" s="722" t="s">
        <v>754</v>
      </c>
      <c r="CJ11" s="723"/>
      <c r="CK11" s="723"/>
      <c r="CL11" s="723"/>
      <c r="CM11" s="724"/>
      <c r="CN11" s="722" t="s">
        <v>751</v>
      </c>
      <c r="CO11" s="723"/>
      <c r="CP11" s="723"/>
      <c r="CQ11" s="723"/>
      <c r="CR11" s="724"/>
      <c r="CS11" s="722" t="s">
        <v>754</v>
      </c>
      <c r="CT11" s="723"/>
      <c r="CU11" s="723"/>
      <c r="CV11" s="723"/>
      <c r="CW11" s="724"/>
      <c r="CX11" s="722" t="s">
        <v>751</v>
      </c>
      <c r="CY11" s="723"/>
      <c r="CZ11" s="723"/>
      <c r="DA11" s="723"/>
      <c r="DB11" s="724"/>
      <c r="DC11" s="722" t="s">
        <v>754</v>
      </c>
      <c r="DD11" s="723"/>
      <c r="DE11" s="723"/>
      <c r="DF11" s="723"/>
      <c r="DG11" s="724"/>
      <c r="DH11" s="722" t="s">
        <v>751</v>
      </c>
      <c r="DI11" s="723"/>
      <c r="DJ11" s="723"/>
      <c r="DK11" s="723"/>
      <c r="DL11" s="724"/>
      <c r="DM11" s="722" t="s">
        <v>754</v>
      </c>
      <c r="DN11" s="723"/>
      <c r="DO11" s="723"/>
      <c r="DP11" s="723"/>
      <c r="DQ11" s="724"/>
      <c r="DR11" s="722" t="s">
        <v>751</v>
      </c>
      <c r="DS11" s="723"/>
      <c r="DT11" s="723"/>
      <c r="DU11" s="723"/>
      <c r="DV11" s="724"/>
      <c r="DW11" s="722" t="s">
        <v>754</v>
      </c>
      <c r="DX11" s="723"/>
      <c r="DY11" s="723"/>
      <c r="DZ11" s="723"/>
      <c r="EA11" s="724"/>
      <c r="EB11" s="722" t="s">
        <v>751</v>
      </c>
      <c r="EC11" s="723"/>
      <c r="ED11" s="723"/>
      <c r="EE11" s="723"/>
      <c r="EF11" s="724"/>
      <c r="EG11" s="722" t="s">
        <v>754</v>
      </c>
      <c r="EH11" s="723"/>
      <c r="EI11" s="723"/>
      <c r="EJ11" s="723"/>
      <c r="EK11" s="723"/>
      <c r="EL11" s="112"/>
    </row>
    <row r="12" spans="1:142" s="2" customFormat="1" ht="12" thickBot="1" x14ac:dyDescent="0.25">
      <c r="A12" s="739">
        <v>1</v>
      </c>
      <c r="B12" s="740"/>
      <c r="C12" s="740"/>
      <c r="D12" s="740"/>
      <c r="E12" s="740"/>
      <c r="F12" s="740"/>
      <c r="G12" s="740"/>
      <c r="H12" s="740"/>
      <c r="I12" s="740"/>
      <c r="J12" s="740"/>
      <c r="K12" s="740"/>
      <c r="L12" s="740"/>
      <c r="M12" s="740"/>
      <c r="N12" s="740"/>
      <c r="O12" s="740"/>
      <c r="P12" s="740"/>
      <c r="Q12" s="740"/>
      <c r="R12" s="729">
        <v>2</v>
      </c>
      <c r="S12" s="729"/>
      <c r="T12" s="729"/>
      <c r="U12" s="729"/>
      <c r="V12" s="729">
        <v>3</v>
      </c>
      <c r="W12" s="729"/>
      <c r="X12" s="729"/>
      <c r="Y12" s="729"/>
      <c r="Z12" s="729"/>
      <c r="AA12" s="729">
        <v>4</v>
      </c>
      <c r="AB12" s="729"/>
      <c r="AC12" s="729"/>
      <c r="AD12" s="729"/>
      <c r="AE12" s="729"/>
      <c r="AF12" s="729">
        <v>5</v>
      </c>
      <c r="AG12" s="729"/>
      <c r="AH12" s="729"/>
      <c r="AI12" s="729"/>
      <c r="AJ12" s="729"/>
      <c r="AK12" s="729">
        <v>6</v>
      </c>
      <c r="AL12" s="729"/>
      <c r="AM12" s="729"/>
      <c r="AN12" s="729"/>
      <c r="AO12" s="729"/>
      <c r="AP12" s="729">
        <v>7</v>
      </c>
      <c r="AQ12" s="729"/>
      <c r="AR12" s="729"/>
      <c r="AS12" s="729"/>
      <c r="AT12" s="729"/>
      <c r="AU12" s="729">
        <v>8</v>
      </c>
      <c r="AV12" s="729"/>
      <c r="AW12" s="729"/>
      <c r="AX12" s="729"/>
      <c r="AY12" s="729"/>
      <c r="AZ12" s="729">
        <v>9</v>
      </c>
      <c r="BA12" s="729"/>
      <c r="BB12" s="729"/>
      <c r="BC12" s="729"/>
      <c r="BD12" s="729"/>
      <c r="BE12" s="729">
        <v>10</v>
      </c>
      <c r="BF12" s="729"/>
      <c r="BG12" s="729"/>
      <c r="BH12" s="729"/>
      <c r="BI12" s="729"/>
      <c r="BJ12" s="729">
        <v>11</v>
      </c>
      <c r="BK12" s="729"/>
      <c r="BL12" s="729"/>
      <c r="BM12" s="729"/>
      <c r="BN12" s="729"/>
      <c r="BO12" s="729">
        <v>12</v>
      </c>
      <c r="BP12" s="729"/>
      <c r="BQ12" s="729"/>
      <c r="BR12" s="729"/>
      <c r="BS12" s="729"/>
      <c r="BT12" s="729">
        <v>13</v>
      </c>
      <c r="BU12" s="729"/>
      <c r="BV12" s="729"/>
      <c r="BW12" s="729"/>
      <c r="BX12" s="729"/>
      <c r="BY12" s="729">
        <v>14</v>
      </c>
      <c r="BZ12" s="729"/>
      <c r="CA12" s="729"/>
      <c r="CB12" s="729"/>
      <c r="CC12" s="729"/>
      <c r="CD12" s="729">
        <v>15</v>
      </c>
      <c r="CE12" s="729"/>
      <c r="CF12" s="729"/>
      <c r="CG12" s="729"/>
      <c r="CH12" s="729"/>
      <c r="CI12" s="729">
        <v>16</v>
      </c>
      <c r="CJ12" s="729"/>
      <c r="CK12" s="729"/>
      <c r="CL12" s="729"/>
      <c r="CM12" s="729"/>
      <c r="CN12" s="729">
        <v>17</v>
      </c>
      <c r="CO12" s="729"/>
      <c r="CP12" s="729"/>
      <c r="CQ12" s="729"/>
      <c r="CR12" s="729"/>
      <c r="CS12" s="729">
        <v>18</v>
      </c>
      <c r="CT12" s="729"/>
      <c r="CU12" s="729"/>
      <c r="CV12" s="729"/>
      <c r="CW12" s="729"/>
      <c r="CX12" s="729">
        <v>19</v>
      </c>
      <c r="CY12" s="729"/>
      <c r="CZ12" s="729"/>
      <c r="DA12" s="729"/>
      <c r="DB12" s="729"/>
      <c r="DC12" s="729">
        <v>20</v>
      </c>
      <c r="DD12" s="729"/>
      <c r="DE12" s="729"/>
      <c r="DF12" s="729"/>
      <c r="DG12" s="729"/>
      <c r="DH12" s="729">
        <v>21</v>
      </c>
      <c r="DI12" s="729"/>
      <c r="DJ12" s="729"/>
      <c r="DK12" s="729"/>
      <c r="DL12" s="729"/>
      <c r="DM12" s="729">
        <v>22</v>
      </c>
      <c r="DN12" s="729"/>
      <c r="DO12" s="729"/>
      <c r="DP12" s="729"/>
      <c r="DQ12" s="729"/>
      <c r="DR12" s="729">
        <v>23</v>
      </c>
      <c r="DS12" s="729"/>
      <c r="DT12" s="729"/>
      <c r="DU12" s="729"/>
      <c r="DV12" s="729"/>
      <c r="DW12" s="729">
        <v>24</v>
      </c>
      <c r="DX12" s="729"/>
      <c r="DY12" s="729"/>
      <c r="DZ12" s="729"/>
      <c r="EA12" s="729"/>
      <c r="EB12" s="729">
        <v>25</v>
      </c>
      <c r="EC12" s="729"/>
      <c r="ED12" s="729"/>
      <c r="EE12" s="729"/>
      <c r="EF12" s="729"/>
      <c r="EG12" s="729">
        <v>26</v>
      </c>
      <c r="EH12" s="729"/>
      <c r="EI12" s="729"/>
      <c r="EJ12" s="729"/>
      <c r="EK12" s="720"/>
      <c r="EL12" s="112"/>
    </row>
    <row r="13" spans="1:142" s="2" customFormat="1" ht="13.5" customHeight="1" x14ac:dyDescent="0.2">
      <c r="A13" s="741" t="s">
        <v>638</v>
      </c>
      <c r="B13" s="741"/>
      <c r="C13" s="741"/>
      <c r="D13" s="741"/>
      <c r="E13" s="741"/>
      <c r="F13" s="741"/>
      <c r="G13" s="741"/>
      <c r="H13" s="741"/>
      <c r="I13" s="741"/>
      <c r="J13" s="741"/>
      <c r="K13" s="741"/>
      <c r="L13" s="741"/>
      <c r="M13" s="741"/>
      <c r="N13" s="741"/>
      <c r="O13" s="741"/>
      <c r="P13" s="741"/>
      <c r="Q13" s="741"/>
      <c r="R13" s="760" t="s">
        <v>40</v>
      </c>
      <c r="S13" s="761"/>
      <c r="T13" s="761"/>
      <c r="U13" s="761"/>
      <c r="V13" s="728"/>
      <c r="W13" s="728"/>
      <c r="X13" s="728"/>
      <c r="Y13" s="728"/>
      <c r="Z13" s="728"/>
      <c r="AA13" s="728"/>
      <c r="AB13" s="728"/>
      <c r="AC13" s="728"/>
      <c r="AD13" s="728"/>
      <c r="AE13" s="728"/>
      <c r="AF13" s="728"/>
      <c r="AG13" s="728"/>
      <c r="AH13" s="728"/>
      <c r="AI13" s="728"/>
      <c r="AJ13" s="728"/>
      <c r="AK13" s="728"/>
      <c r="AL13" s="728"/>
      <c r="AM13" s="728"/>
      <c r="AN13" s="728"/>
      <c r="AO13" s="728"/>
      <c r="AP13" s="728"/>
      <c r="AQ13" s="728"/>
      <c r="AR13" s="728"/>
      <c r="AS13" s="728"/>
      <c r="AT13" s="728"/>
      <c r="AU13" s="728"/>
      <c r="AV13" s="728"/>
      <c r="AW13" s="728"/>
      <c r="AX13" s="728"/>
      <c r="AY13" s="728"/>
      <c r="AZ13" s="728"/>
      <c r="BA13" s="728"/>
      <c r="BB13" s="728"/>
      <c r="BC13" s="728"/>
      <c r="BD13" s="728"/>
      <c r="BE13" s="728"/>
      <c r="BF13" s="728"/>
      <c r="BG13" s="728"/>
      <c r="BH13" s="728"/>
      <c r="BI13" s="728"/>
      <c r="BJ13" s="728"/>
      <c r="BK13" s="728"/>
      <c r="BL13" s="728"/>
      <c r="BM13" s="728"/>
      <c r="BN13" s="728"/>
      <c r="BO13" s="728"/>
      <c r="BP13" s="728"/>
      <c r="BQ13" s="728"/>
      <c r="BR13" s="728"/>
      <c r="BS13" s="728"/>
      <c r="BT13" s="728"/>
      <c r="BU13" s="728"/>
      <c r="BV13" s="728"/>
      <c r="BW13" s="728"/>
      <c r="BX13" s="728"/>
      <c r="BY13" s="728"/>
      <c r="BZ13" s="728"/>
      <c r="CA13" s="728"/>
      <c r="CB13" s="728"/>
      <c r="CC13" s="728"/>
      <c r="CD13" s="728"/>
      <c r="CE13" s="728"/>
      <c r="CF13" s="728"/>
      <c r="CG13" s="728"/>
      <c r="CH13" s="728"/>
      <c r="CI13" s="728"/>
      <c r="CJ13" s="728"/>
      <c r="CK13" s="728"/>
      <c r="CL13" s="728"/>
      <c r="CM13" s="728"/>
      <c r="CN13" s="728"/>
      <c r="CO13" s="728"/>
      <c r="CP13" s="728"/>
      <c r="CQ13" s="728"/>
      <c r="CR13" s="728"/>
      <c r="CS13" s="728"/>
      <c r="CT13" s="728"/>
      <c r="CU13" s="728"/>
      <c r="CV13" s="728"/>
      <c r="CW13" s="728"/>
      <c r="CX13" s="728"/>
      <c r="CY13" s="728"/>
      <c r="CZ13" s="728"/>
      <c r="DA13" s="728"/>
      <c r="DB13" s="728"/>
      <c r="DC13" s="728"/>
      <c r="DD13" s="728"/>
      <c r="DE13" s="728"/>
      <c r="DF13" s="728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728"/>
      <c r="DW13" s="728"/>
      <c r="DX13" s="728"/>
      <c r="DY13" s="728"/>
      <c r="DZ13" s="728"/>
      <c r="EA13" s="728"/>
      <c r="EB13" s="728"/>
      <c r="EC13" s="728"/>
      <c r="ED13" s="728"/>
      <c r="EE13" s="728"/>
      <c r="EF13" s="728"/>
      <c r="EG13" s="728"/>
      <c r="EH13" s="728"/>
      <c r="EI13" s="728"/>
      <c r="EJ13" s="728"/>
      <c r="EK13" s="738"/>
    </row>
    <row r="14" spans="1:142" s="2" customFormat="1" ht="11.25" x14ac:dyDescent="0.2">
      <c r="A14" s="734" t="s">
        <v>779</v>
      </c>
      <c r="B14" s="734"/>
      <c r="C14" s="734"/>
      <c r="D14" s="734"/>
      <c r="E14" s="734"/>
      <c r="F14" s="734"/>
      <c r="G14" s="734"/>
      <c r="H14" s="734"/>
      <c r="I14" s="734"/>
      <c r="J14" s="734"/>
      <c r="K14" s="734"/>
      <c r="L14" s="734"/>
      <c r="M14" s="734"/>
      <c r="N14" s="734"/>
      <c r="O14" s="734"/>
      <c r="P14" s="734"/>
      <c r="Q14" s="734"/>
      <c r="R14" s="753" t="s">
        <v>278</v>
      </c>
      <c r="S14" s="754"/>
      <c r="T14" s="754"/>
      <c r="U14" s="754"/>
      <c r="V14" s="730"/>
      <c r="W14" s="730"/>
      <c r="X14" s="730"/>
      <c r="Y14" s="730"/>
      <c r="Z14" s="730"/>
      <c r="AA14" s="730"/>
      <c r="AB14" s="730"/>
      <c r="AC14" s="730"/>
      <c r="AD14" s="730"/>
      <c r="AE14" s="730"/>
      <c r="AF14" s="730"/>
      <c r="AG14" s="730"/>
      <c r="AH14" s="730"/>
      <c r="AI14" s="730"/>
      <c r="AJ14" s="730"/>
      <c r="AK14" s="730"/>
      <c r="AL14" s="730"/>
      <c r="AM14" s="730"/>
      <c r="AN14" s="730"/>
      <c r="AO14" s="730"/>
      <c r="AP14" s="730"/>
      <c r="AQ14" s="730"/>
      <c r="AR14" s="730"/>
      <c r="AS14" s="730"/>
      <c r="AT14" s="730"/>
      <c r="AU14" s="730"/>
      <c r="AV14" s="730"/>
      <c r="AW14" s="730"/>
      <c r="AX14" s="730"/>
      <c r="AY14" s="730"/>
      <c r="AZ14" s="730"/>
      <c r="BA14" s="730"/>
      <c r="BB14" s="730"/>
      <c r="BC14" s="730"/>
      <c r="BD14" s="730"/>
      <c r="BE14" s="730"/>
      <c r="BF14" s="730"/>
      <c r="BG14" s="730"/>
      <c r="BH14" s="730"/>
      <c r="BI14" s="730"/>
      <c r="BJ14" s="730"/>
      <c r="BK14" s="730"/>
      <c r="BL14" s="730"/>
      <c r="BM14" s="730"/>
      <c r="BN14" s="730"/>
      <c r="BO14" s="730"/>
      <c r="BP14" s="730"/>
      <c r="BQ14" s="730"/>
      <c r="BR14" s="730"/>
      <c r="BS14" s="730"/>
      <c r="BT14" s="730"/>
      <c r="BU14" s="730"/>
      <c r="BV14" s="730"/>
      <c r="BW14" s="730"/>
      <c r="BX14" s="730"/>
      <c r="BY14" s="730"/>
      <c r="BZ14" s="730"/>
      <c r="CA14" s="730"/>
      <c r="CB14" s="730"/>
      <c r="CC14" s="730"/>
      <c r="CD14" s="730"/>
      <c r="CE14" s="730"/>
      <c r="CF14" s="730"/>
      <c r="CG14" s="730"/>
      <c r="CH14" s="730"/>
      <c r="CI14" s="730"/>
      <c r="CJ14" s="730"/>
      <c r="CK14" s="730"/>
      <c r="CL14" s="730"/>
      <c r="CM14" s="730"/>
      <c r="CN14" s="730"/>
      <c r="CO14" s="730"/>
      <c r="CP14" s="730"/>
      <c r="CQ14" s="730"/>
      <c r="CR14" s="730"/>
      <c r="CS14" s="730"/>
      <c r="CT14" s="730"/>
      <c r="CU14" s="730"/>
      <c r="CV14" s="730"/>
      <c r="CW14" s="730"/>
      <c r="CX14" s="730"/>
      <c r="CY14" s="730"/>
      <c r="CZ14" s="730"/>
      <c r="DA14" s="730"/>
      <c r="DB14" s="730"/>
      <c r="DC14" s="730"/>
      <c r="DD14" s="730"/>
      <c r="DE14" s="730"/>
      <c r="DF14" s="730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1"/>
    </row>
    <row r="15" spans="1:142" s="2" customFormat="1" ht="11.25" x14ac:dyDescent="0.2">
      <c r="A15" s="735" t="s">
        <v>780</v>
      </c>
      <c r="B15" s="735"/>
      <c r="C15" s="735"/>
      <c r="D15" s="735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753"/>
      <c r="S15" s="754"/>
      <c r="T15" s="754"/>
      <c r="U15" s="754"/>
      <c r="V15" s="730"/>
      <c r="W15" s="730"/>
      <c r="X15" s="730"/>
      <c r="Y15" s="730"/>
      <c r="Z15" s="730"/>
      <c r="AA15" s="730"/>
      <c r="AB15" s="730"/>
      <c r="AC15" s="730"/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  <c r="AN15" s="730"/>
      <c r="AO15" s="730"/>
      <c r="AP15" s="730"/>
      <c r="AQ15" s="730"/>
      <c r="AR15" s="730"/>
      <c r="AS15" s="730"/>
      <c r="AT15" s="730"/>
      <c r="AU15" s="730"/>
      <c r="AV15" s="730"/>
      <c r="AW15" s="730"/>
      <c r="AX15" s="730"/>
      <c r="AY15" s="730"/>
      <c r="AZ15" s="730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  <c r="BK15" s="730"/>
      <c r="BL15" s="730"/>
      <c r="BM15" s="730"/>
      <c r="BN15" s="730"/>
      <c r="BO15" s="730"/>
      <c r="BP15" s="730"/>
      <c r="BQ15" s="730"/>
      <c r="BR15" s="730"/>
      <c r="BS15" s="730"/>
      <c r="BT15" s="730"/>
      <c r="BU15" s="730"/>
      <c r="BV15" s="730"/>
      <c r="BW15" s="730"/>
      <c r="BX15" s="730"/>
      <c r="BY15" s="730"/>
      <c r="BZ15" s="730"/>
      <c r="CA15" s="730"/>
      <c r="CB15" s="730"/>
      <c r="CC15" s="730"/>
      <c r="CD15" s="730"/>
      <c r="CE15" s="730"/>
      <c r="CF15" s="730"/>
      <c r="CG15" s="730"/>
      <c r="CH15" s="730"/>
      <c r="CI15" s="730"/>
      <c r="CJ15" s="730"/>
      <c r="CK15" s="730"/>
      <c r="CL15" s="730"/>
      <c r="CM15" s="730"/>
      <c r="CN15" s="730"/>
      <c r="CO15" s="730"/>
      <c r="CP15" s="730"/>
      <c r="CQ15" s="730"/>
      <c r="CR15" s="730"/>
      <c r="CS15" s="730"/>
      <c r="CT15" s="730"/>
      <c r="CU15" s="730"/>
      <c r="CV15" s="730"/>
      <c r="CW15" s="730"/>
      <c r="CX15" s="730"/>
      <c r="CY15" s="730"/>
      <c r="CZ15" s="730"/>
      <c r="DA15" s="730"/>
      <c r="DB15" s="730"/>
      <c r="DC15" s="730"/>
      <c r="DD15" s="730"/>
      <c r="DE15" s="730"/>
      <c r="DF15" s="730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1"/>
    </row>
    <row r="16" spans="1:142" s="2" customFormat="1" ht="11.25" x14ac:dyDescent="0.2">
      <c r="A16" s="736" t="s">
        <v>781</v>
      </c>
      <c r="B16" s="736"/>
      <c r="C16" s="736"/>
      <c r="D16" s="736"/>
      <c r="E16" s="736"/>
      <c r="F16" s="736"/>
      <c r="G16" s="736"/>
      <c r="H16" s="736"/>
      <c r="I16" s="736"/>
      <c r="J16" s="736"/>
      <c r="K16" s="736"/>
      <c r="L16" s="736"/>
      <c r="M16" s="736"/>
      <c r="N16" s="736"/>
      <c r="O16" s="736"/>
      <c r="P16" s="736"/>
      <c r="Q16" s="736"/>
      <c r="R16" s="753"/>
      <c r="S16" s="754"/>
      <c r="T16" s="754"/>
      <c r="U16" s="754"/>
      <c r="V16" s="730"/>
      <c r="W16" s="730"/>
      <c r="X16" s="730"/>
      <c r="Y16" s="730"/>
      <c r="Z16" s="730"/>
      <c r="AA16" s="730"/>
      <c r="AB16" s="730"/>
      <c r="AC16" s="730"/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  <c r="AN16" s="730"/>
      <c r="AO16" s="730"/>
      <c r="AP16" s="730"/>
      <c r="AQ16" s="730"/>
      <c r="AR16" s="730"/>
      <c r="AS16" s="730"/>
      <c r="AT16" s="730"/>
      <c r="AU16" s="730"/>
      <c r="AV16" s="730"/>
      <c r="AW16" s="730"/>
      <c r="AX16" s="730"/>
      <c r="AY16" s="730"/>
      <c r="AZ16" s="730"/>
      <c r="BA16" s="730"/>
      <c r="BB16" s="730"/>
      <c r="BC16" s="730"/>
      <c r="BD16" s="730"/>
      <c r="BE16" s="730"/>
      <c r="BF16" s="730"/>
      <c r="BG16" s="730"/>
      <c r="BH16" s="730"/>
      <c r="BI16" s="730"/>
      <c r="BJ16" s="730"/>
      <c r="BK16" s="730"/>
      <c r="BL16" s="730"/>
      <c r="BM16" s="730"/>
      <c r="BN16" s="730"/>
      <c r="BO16" s="730"/>
      <c r="BP16" s="730"/>
      <c r="BQ16" s="730"/>
      <c r="BR16" s="730"/>
      <c r="BS16" s="730"/>
      <c r="BT16" s="730"/>
      <c r="BU16" s="730"/>
      <c r="BV16" s="730"/>
      <c r="BW16" s="730"/>
      <c r="BX16" s="730"/>
      <c r="BY16" s="730"/>
      <c r="BZ16" s="730"/>
      <c r="CA16" s="730"/>
      <c r="CB16" s="730"/>
      <c r="CC16" s="730"/>
      <c r="CD16" s="730"/>
      <c r="CE16" s="730"/>
      <c r="CF16" s="730"/>
      <c r="CG16" s="730"/>
      <c r="CH16" s="730"/>
      <c r="CI16" s="730"/>
      <c r="CJ16" s="730"/>
      <c r="CK16" s="730"/>
      <c r="CL16" s="730"/>
      <c r="CM16" s="730"/>
      <c r="CN16" s="730"/>
      <c r="CO16" s="730"/>
      <c r="CP16" s="730"/>
      <c r="CQ16" s="730"/>
      <c r="CR16" s="730"/>
      <c r="CS16" s="730"/>
      <c r="CT16" s="730"/>
      <c r="CU16" s="730"/>
      <c r="CV16" s="730"/>
      <c r="CW16" s="730"/>
      <c r="CX16" s="730"/>
      <c r="CY16" s="730"/>
      <c r="CZ16" s="730"/>
      <c r="DA16" s="730"/>
      <c r="DB16" s="730"/>
      <c r="DC16" s="730"/>
      <c r="DD16" s="730"/>
      <c r="DE16" s="730"/>
      <c r="DF16" s="730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1"/>
    </row>
    <row r="17" spans="1:141" s="2" customFormat="1" ht="11.25" x14ac:dyDescent="0.2">
      <c r="A17" s="737" t="s">
        <v>778</v>
      </c>
      <c r="B17" s="737"/>
      <c r="C17" s="737"/>
      <c r="D17" s="737"/>
      <c r="E17" s="737"/>
      <c r="F17" s="737"/>
      <c r="G17" s="737"/>
      <c r="H17" s="737"/>
      <c r="I17" s="737"/>
      <c r="J17" s="737"/>
      <c r="K17" s="737"/>
      <c r="L17" s="737"/>
      <c r="M17" s="737"/>
      <c r="N17" s="737"/>
      <c r="O17" s="737"/>
      <c r="P17" s="737"/>
      <c r="Q17" s="737"/>
      <c r="R17" s="753" t="s">
        <v>663</v>
      </c>
      <c r="S17" s="754"/>
      <c r="T17" s="754"/>
      <c r="U17" s="754"/>
      <c r="V17" s="730"/>
      <c r="W17" s="730"/>
      <c r="X17" s="730"/>
      <c r="Y17" s="730"/>
      <c r="Z17" s="730"/>
      <c r="AA17" s="730"/>
      <c r="AB17" s="730"/>
      <c r="AC17" s="730"/>
      <c r="AD17" s="730"/>
      <c r="AE17" s="730"/>
      <c r="AF17" s="730"/>
      <c r="AG17" s="730"/>
      <c r="AH17" s="730"/>
      <c r="AI17" s="730"/>
      <c r="AJ17" s="730"/>
      <c r="AK17" s="730"/>
      <c r="AL17" s="730"/>
      <c r="AM17" s="730"/>
      <c r="AN17" s="730"/>
      <c r="AO17" s="730"/>
      <c r="AP17" s="730"/>
      <c r="AQ17" s="730"/>
      <c r="AR17" s="730"/>
      <c r="AS17" s="730"/>
      <c r="AT17" s="730"/>
      <c r="AU17" s="730"/>
      <c r="AV17" s="730"/>
      <c r="AW17" s="730"/>
      <c r="AX17" s="730"/>
      <c r="AY17" s="730"/>
      <c r="AZ17" s="730"/>
      <c r="BA17" s="730"/>
      <c r="BB17" s="730"/>
      <c r="BC17" s="730"/>
      <c r="BD17" s="730"/>
      <c r="BE17" s="730"/>
      <c r="BF17" s="730"/>
      <c r="BG17" s="730"/>
      <c r="BH17" s="730"/>
      <c r="BI17" s="730"/>
      <c r="BJ17" s="730"/>
      <c r="BK17" s="730"/>
      <c r="BL17" s="730"/>
      <c r="BM17" s="730"/>
      <c r="BN17" s="730"/>
      <c r="BO17" s="730"/>
      <c r="BP17" s="730"/>
      <c r="BQ17" s="730"/>
      <c r="BR17" s="730"/>
      <c r="BS17" s="730"/>
      <c r="BT17" s="730"/>
      <c r="BU17" s="730"/>
      <c r="BV17" s="730"/>
      <c r="BW17" s="730"/>
      <c r="BX17" s="730"/>
      <c r="BY17" s="730"/>
      <c r="BZ17" s="730"/>
      <c r="CA17" s="730"/>
      <c r="CB17" s="730"/>
      <c r="CC17" s="730"/>
      <c r="CD17" s="730"/>
      <c r="CE17" s="730"/>
      <c r="CF17" s="730"/>
      <c r="CG17" s="730"/>
      <c r="CH17" s="730"/>
      <c r="CI17" s="730"/>
      <c r="CJ17" s="730"/>
      <c r="CK17" s="730"/>
      <c r="CL17" s="730"/>
      <c r="CM17" s="730"/>
      <c r="CN17" s="730"/>
      <c r="CO17" s="730"/>
      <c r="CP17" s="730"/>
      <c r="CQ17" s="730"/>
      <c r="CR17" s="730"/>
      <c r="CS17" s="730"/>
      <c r="CT17" s="730"/>
      <c r="CU17" s="730"/>
      <c r="CV17" s="730"/>
      <c r="CW17" s="730"/>
      <c r="CX17" s="730"/>
      <c r="CY17" s="730"/>
      <c r="CZ17" s="730"/>
      <c r="DA17" s="730"/>
      <c r="DB17" s="730"/>
      <c r="DC17" s="730"/>
      <c r="DD17" s="730"/>
      <c r="DE17" s="730"/>
      <c r="DF17" s="730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1"/>
    </row>
    <row r="18" spans="1:141" s="2" customFormat="1" ht="11.25" x14ac:dyDescent="0.2">
      <c r="A18" s="733" t="s">
        <v>782</v>
      </c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  <c r="Q18" s="733"/>
      <c r="R18" s="753"/>
      <c r="S18" s="754"/>
      <c r="T18" s="754"/>
      <c r="U18" s="754"/>
      <c r="V18" s="730"/>
      <c r="W18" s="730"/>
      <c r="X18" s="730"/>
      <c r="Y18" s="730"/>
      <c r="Z18" s="730"/>
      <c r="AA18" s="730"/>
      <c r="AB18" s="730"/>
      <c r="AC18" s="730"/>
      <c r="AD18" s="730"/>
      <c r="AE18" s="730"/>
      <c r="AF18" s="730"/>
      <c r="AG18" s="730"/>
      <c r="AH18" s="730"/>
      <c r="AI18" s="730"/>
      <c r="AJ18" s="730"/>
      <c r="AK18" s="730"/>
      <c r="AL18" s="730"/>
      <c r="AM18" s="730"/>
      <c r="AN18" s="730"/>
      <c r="AO18" s="730"/>
      <c r="AP18" s="730"/>
      <c r="AQ18" s="730"/>
      <c r="AR18" s="730"/>
      <c r="AS18" s="730"/>
      <c r="AT18" s="730"/>
      <c r="AU18" s="730"/>
      <c r="AV18" s="730"/>
      <c r="AW18" s="730"/>
      <c r="AX18" s="730"/>
      <c r="AY18" s="730"/>
      <c r="AZ18" s="730"/>
      <c r="BA18" s="730"/>
      <c r="BB18" s="730"/>
      <c r="BC18" s="730"/>
      <c r="BD18" s="730"/>
      <c r="BE18" s="730"/>
      <c r="BF18" s="730"/>
      <c r="BG18" s="730"/>
      <c r="BH18" s="730"/>
      <c r="BI18" s="730"/>
      <c r="BJ18" s="730"/>
      <c r="BK18" s="730"/>
      <c r="BL18" s="730"/>
      <c r="BM18" s="730"/>
      <c r="BN18" s="730"/>
      <c r="BO18" s="730"/>
      <c r="BP18" s="730"/>
      <c r="BQ18" s="730"/>
      <c r="BR18" s="730"/>
      <c r="BS18" s="730"/>
      <c r="BT18" s="730"/>
      <c r="BU18" s="730"/>
      <c r="BV18" s="730"/>
      <c r="BW18" s="730"/>
      <c r="BX18" s="730"/>
      <c r="BY18" s="730"/>
      <c r="BZ18" s="730"/>
      <c r="CA18" s="730"/>
      <c r="CB18" s="730"/>
      <c r="CC18" s="730"/>
      <c r="CD18" s="730"/>
      <c r="CE18" s="730"/>
      <c r="CF18" s="730"/>
      <c r="CG18" s="730"/>
      <c r="CH18" s="730"/>
      <c r="CI18" s="730"/>
      <c r="CJ18" s="730"/>
      <c r="CK18" s="730"/>
      <c r="CL18" s="730"/>
      <c r="CM18" s="730"/>
      <c r="CN18" s="730"/>
      <c r="CO18" s="730"/>
      <c r="CP18" s="730"/>
      <c r="CQ18" s="730"/>
      <c r="CR18" s="730"/>
      <c r="CS18" s="730"/>
      <c r="CT18" s="730"/>
      <c r="CU18" s="730"/>
      <c r="CV18" s="730"/>
      <c r="CW18" s="730"/>
      <c r="CX18" s="730"/>
      <c r="CY18" s="730"/>
      <c r="CZ18" s="730"/>
      <c r="DA18" s="730"/>
      <c r="DB18" s="730"/>
      <c r="DC18" s="730"/>
      <c r="DD18" s="730"/>
      <c r="DE18" s="730"/>
      <c r="DF18" s="730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1"/>
    </row>
    <row r="19" spans="1:141" s="2" customFormat="1" ht="11.25" x14ac:dyDescent="0.2">
      <c r="A19" s="733" t="s">
        <v>783</v>
      </c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  <c r="Q19" s="733"/>
      <c r="R19" s="753"/>
      <c r="S19" s="754"/>
      <c r="T19" s="754"/>
      <c r="U19" s="754"/>
      <c r="V19" s="730"/>
      <c r="W19" s="730"/>
      <c r="X19" s="730"/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30"/>
      <c r="AJ19" s="730"/>
      <c r="AK19" s="730"/>
      <c r="AL19" s="730"/>
      <c r="AM19" s="730"/>
      <c r="AN19" s="730"/>
      <c r="AO19" s="730"/>
      <c r="AP19" s="730"/>
      <c r="AQ19" s="730"/>
      <c r="AR19" s="730"/>
      <c r="AS19" s="730"/>
      <c r="AT19" s="730"/>
      <c r="AU19" s="730"/>
      <c r="AV19" s="730"/>
      <c r="AW19" s="730"/>
      <c r="AX19" s="730"/>
      <c r="AY19" s="730"/>
      <c r="AZ19" s="730"/>
      <c r="BA19" s="730"/>
      <c r="BB19" s="730"/>
      <c r="BC19" s="730"/>
      <c r="BD19" s="730"/>
      <c r="BE19" s="730"/>
      <c r="BF19" s="730"/>
      <c r="BG19" s="730"/>
      <c r="BH19" s="730"/>
      <c r="BI19" s="730"/>
      <c r="BJ19" s="730"/>
      <c r="BK19" s="730"/>
      <c r="BL19" s="730"/>
      <c r="BM19" s="730"/>
      <c r="BN19" s="730"/>
      <c r="BO19" s="730"/>
      <c r="BP19" s="730"/>
      <c r="BQ19" s="730"/>
      <c r="BR19" s="730"/>
      <c r="BS19" s="730"/>
      <c r="BT19" s="730"/>
      <c r="BU19" s="730"/>
      <c r="BV19" s="730"/>
      <c r="BW19" s="730"/>
      <c r="BX19" s="730"/>
      <c r="BY19" s="730"/>
      <c r="BZ19" s="730"/>
      <c r="CA19" s="730"/>
      <c r="CB19" s="730"/>
      <c r="CC19" s="730"/>
      <c r="CD19" s="730"/>
      <c r="CE19" s="730"/>
      <c r="CF19" s="730"/>
      <c r="CG19" s="730"/>
      <c r="CH19" s="730"/>
      <c r="CI19" s="730"/>
      <c r="CJ19" s="730"/>
      <c r="CK19" s="730"/>
      <c r="CL19" s="730"/>
      <c r="CM19" s="730"/>
      <c r="CN19" s="730"/>
      <c r="CO19" s="730"/>
      <c r="CP19" s="730"/>
      <c r="CQ19" s="730"/>
      <c r="CR19" s="730"/>
      <c r="CS19" s="730"/>
      <c r="CT19" s="730"/>
      <c r="CU19" s="730"/>
      <c r="CV19" s="730"/>
      <c r="CW19" s="730"/>
      <c r="CX19" s="730"/>
      <c r="CY19" s="730"/>
      <c r="CZ19" s="730"/>
      <c r="DA19" s="730"/>
      <c r="DB19" s="730"/>
      <c r="DC19" s="730"/>
      <c r="DD19" s="730"/>
      <c r="DE19" s="730"/>
      <c r="DF19" s="730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1"/>
    </row>
    <row r="20" spans="1:141" s="2" customFormat="1" ht="11.25" x14ac:dyDescent="0.2">
      <c r="A20" s="732" t="s">
        <v>785</v>
      </c>
      <c r="B20" s="732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2"/>
      <c r="Q20" s="732"/>
      <c r="R20" s="753"/>
      <c r="S20" s="754"/>
      <c r="T20" s="754"/>
      <c r="U20" s="754"/>
      <c r="V20" s="730"/>
      <c r="W20" s="730"/>
      <c r="X20" s="730"/>
      <c r="Y20" s="730"/>
      <c r="Z20" s="730"/>
      <c r="AA20" s="730"/>
      <c r="AB20" s="730"/>
      <c r="AC20" s="730"/>
      <c r="AD20" s="730"/>
      <c r="AE20" s="730"/>
      <c r="AF20" s="730"/>
      <c r="AG20" s="730"/>
      <c r="AH20" s="730"/>
      <c r="AI20" s="730"/>
      <c r="AJ20" s="730"/>
      <c r="AK20" s="730"/>
      <c r="AL20" s="730"/>
      <c r="AM20" s="730"/>
      <c r="AN20" s="730"/>
      <c r="AO20" s="730"/>
      <c r="AP20" s="730"/>
      <c r="AQ20" s="730"/>
      <c r="AR20" s="730"/>
      <c r="AS20" s="730"/>
      <c r="AT20" s="730"/>
      <c r="AU20" s="730"/>
      <c r="AV20" s="730"/>
      <c r="AW20" s="730"/>
      <c r="AX20" s="730"/>
      <c r="AY20" s="730"/>
      <c r="AZ20" s="730"/>
      <c r="BA20" s="730"/>
      <c r="BB20" s="730"/>
      <c r="BC20" s="730"/>
      <c r="BD20" s="730"/>
      <c r="BE20" s="730"/>
      <c r="BF20" s="730"/>
      <c r="BG20" s="730"/>
      <c r="BH20" s="730"/>
      <c r="BI20" s="730"/>
      <c r="BJ20" s="730"/>
      <c r="BK20" s="730"/>
      <c r="BL20" s="730"/>
      <c r="BM20" s="730"/>
      <c r="BN20" s="730"/>
      <c r="BO20" s="730"/>
      <c r="BP20" s="730"/>
      <c r="BQ20" s="730"/>
      <c r="BR20" s="730"/>
      <c r="BS20" s="730"/>
      <c r="BT20" s="730"/>
      <c r="BU20" s="730"/>
      <c r="BV20" s="730"/>
      <c r="BW20" s="730"/>
      <c r="BX20" s="730"/>
      <c r="BY20" s="730"/>
      <c r="BZ20" s="730"/>
      <c r="CA20" s="730"/>
      <c r="CB20" s="730"/>
      <c r="CC20" s="730"/>
      <c r="CD20" s="730"/>
      <c r="CE20" s="730"/>
      <c r="CF20" s="730"/>
      <c r="CG20" s="730"/>
      <c r="CH20" s="730"/>
      <c r="CI20" s="730"/>
      <c r="CJ20" s="730"/>
      <c r="CK20" s="730"/>
      <c r="CL20" s="730"/>
      <c r="CM20" s="730"/>
      <c r="CN20" s="730"/>
      <c r="CO20" s="730"/>
      <c r="CP20" s="730"/>
      <c r="CQ20" s="730"/>
      <c r="CR20" s="730"/>
      <c r="CS20" s="730"/>
      <c r="CT20" s="730"/>
      <c r="CU20" s="730"/>
      <c r="CV20" s="730"/>
      <c r="CW20" s="730"/>
      <c r="CX20" s="730"/>
      <c r="CY20" s="730"/>
      <c r="CZ20" s="730"/>
      <c r="DA20" s="730"/>
      <c r="DB20" s="730"/>
      <c r="DC20" s="730"/>
      <c r="DD20" s="730"/>
      <c r="DE20" s="730"/>
      <c r="DF20" s="730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1"/>
    </row>
    <row r="21" spans="1:141" s="2" customFormat="1" ht="11.25" x14ac:dyDescent="0.2">
      <c r="A21" s="737" t="s">
        <v>782</v>
      </c>
      <c r="B21" s="737"/>
      <c r="C21" s="737"/>
      <c r="D21" s="737"/>
      <c r="E21" s="737"/>
      <c r="F21" s="737"/>
      <c r="G21" s="737"/>
      <c r="H21" s="737"/>
      <c r="I21" s="737"/>
      <c r="J21" s="737"/>
      <c r="K21" s="737"/>
      <c r="L21" s="737"/>
      <c r="M21" s="737"/>
      <c r="N21" s="737"/>
      <c r="O21" s="737"/>
      <c r="P21" s="737"/>
      <c r="Q21" s="737"/>
      <c r="R21" s="753" t="s">
        <v>789</v>
      </c>
      <c r="S21" s="754"/>
      <c r="T21" s="754"/>
      <c r="U21" s="754"/>
      <c r="V21" s="730"/>
      <c r="W21" s="730"/>
      <c r="X21" s="730"/>
      <c r="Y21" s="730"/>
      <c r="Z21" s="730"/>
      <c r="AA21" s="730"/>
      <c r="AB21" s="730"/>
      <c r="AC21" s="730"/>
      <c r="AD21" s="730"/>
      <c r="AE21" s="730"/>
      <c r="AF21" s="730"/>
      <c r="AG21" s="730"/>
      <c r="AH21" s="730"/>
      <c r="AI21" s="730"/>
      <c r="AJ21" s="730"/>
      <c r="AK21" s="730"/>
      <c r="AL21" s="730"/>
      <c r="AM21" s="730"/>
      <c r="AN21" s="730"/>
      <c r="AO21" s="730"/>
      <c r="AP21" s="730"/>
      <c r="AQ21" s="730"/>
      <c r="AR21" s="730"/>
      <c r="AS21" s="730"/>
      <c r="AT21" s="730"/>
      <c r="AU21" s="730"/>
      <c r="AV21" s="730"/>
      <c r="AW21" s="730"/>
      <c r="AX21" s="730"/>
      <c r="AY21" s="730"/>
      <c r="AZ21" s="730"/>
      <c r="BA21" s="730"/>
      <c r="BB21" s="730"/>
      <c r="BC21" s="730"/>
      <c r="BD21" s="730"/>
      <c r="BE21" s="730"/>
      <c r="BF21" s="730"/>
      <c r="BG21" s="730"/>
      <c r="BH21" s="730"/>
      <c r="BI21" s="730"/>
      <c r="BJ21" s="730"/>
      <c r="BK21" s="730"/>
      <c r="BL21" s="730"/>
      <c r="BM21" s="730"/>
      <c r="BN21" s="730"/>
      <c r="BO21" s="730"/>
      <c r="BP21" s="730"/>
      <c r="BQ21" s="730"/>
      <c r="BR21" s="730"/>
      <c r="BS21" s="730"/>
      <c r="BT21" s="730"/>
      <c r="BU21" s="730"/>
      <c r="BV21" s="730"/>
      <c r="BW21" s="730"/>
      <c r="BX21" s="730"/>
      <c r="BY21" s="730"/>
      <c r="BZ21" s="730"/>
      <c r="CA21" s="730"/>
      <c r="CB21" s="730"/>
      <c r="CC21" s="730"/>
      <c r="CD21" s="730"/>
      <c r="CE21" s="730"/>
      <c r="CF21" s="730"/>
      <c r="CG21" s="730"/>
      <c r="CH21" s="730"/>
      <c r="CI21" s="730"/>
      <c r="CJ21" s="730"/>
      <c r="CK21" s="730"/>
      <c r="CL21" s="730"/>
      <c r="CM21" s="730"/>
      <c r="CN21" s="730"/>
      <c r="CO21" s="730"/>
      <c r="CP21" s="730"/>
      <c r="CQ21" s="730"/>
      <c r="CR21" s="730"/>
      <c r="CS21" s="730"/>
      <c r="CT21" s="730"/>
      <c r="CU21" s="730"/>
      <c r="CV21" s="730"/>
      <c r="CW21" s="730"/>
      <c r="CX21" s="730"/>
      <c r="CY21" s="730"/>
      <c r="CZ21" s="730"/>
      <c r="DA21" s="730"/>
      <c r="DB21" s="730"/>
      <c r="DC21" s="730"/>
      <c r="DD21" s="730"/>
      <c r="DE21" s="730"/>
      <c r="DF21" s="730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1"/>
    </row>
    <row r="22" spans="1:141" s="2" customFormat="1" ht="11.25" x14ac:dyDescent="0.2">
      <c r="A22" s="733" t="s">
        <v>783</v>
      </c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  <c r="Q22" s="733"/>
      <c r="R22" s="753"/>
      <c r="S22" s="754"/>
      <c r="T22" s="754"/>
      <c r="U22" s="754"/>
      <c r="V22" s="730"/>
      <c r="W22" s="730"/>
      <c r="X22" s="730"/>
      <c r="Y22" s="730"/>
      <c r="Z22" s="730"/>
      <c r="AA22" s="730"/>
      <c r="AB22" s="730"/>
      <c r="AC22" s="730"/>
      <c r="AD22" s="730"/>
      <c r="AE22" s="730"/>
      <c r="AF22" s="730"/>
      <c r="AG22" s="730"/>
      <c r="AH22" s="730"/>
      <c r="AI22" s="730"/>
      <c r="AJ22" s="730"/>
      <c r="AK22" s="730"/>
      <c r="AL22" s="730"/>
      <c r="AM22" s="730"/>
      <c r="AN22" s="730"/>
      <c r="AO22" s="730"/>
      <c r="AP22" s="730"/>
      <c r="AQ22" s="730"/>
      <c r="AR22" s="730"/>
      <c r="AS22" s="730"/>
      <c r="AT22" s="730"/>
      <c r="AU22" s="730"/>
      <c r="AV22" s="730"/>
      <c r="AW22" s="730"/>
      <c r="AX22" s="730"/>
      <c r="AY22" s="730"/>
      <c r="AZ22" s="730"/>
      <c r="BA22" s="730"/>
      <c r="BB22" s="730"/>
      <c r="BC22" s="730"/>
      <c r="BD22" s="730"/>
      <c r="BE22" s="730"/>
      <c r="BF22" s="730"/>
      <c r="BG22" s="730"/>
      <c r="BH22" s="730"/>
      <c r="BI22" s="730"/>
      <c r="BJ22" s="730"/>
      <c r="BK22" s="730"/>
      <c r="BL22" s="730"/>
      <c r="BM22" s="730"/>
      <c r="BN22" s="730"/>
      <c r="BO22" s="730"/>
      <c r="BP22" s="730"/>
      <c r="BQ22" s="730"/>
      <c r="BR22" s="730"/>
      <c r="BS22" s="730"/>
      <c r="BT22" s="730"/>
      <c r="BU22" s="730"/>
      <c r="BV22" s="730"/>
      <c r="BW22" s="730"/>
      <c r="BX22" s="730"/>
      <c r="BY22" s="730"/>
      <c r="BZ22" s="730"/>
      <c r="CA22" s="730"/>
      <c r="CB22" s="730"/>
      <c r="CC22" s="730"/>
      <c r="CD22" s="730"/>
      <c r="CE22" s="730"/>
      <c r="CF22" s="730"/>
      <c r="CG22" s="730"/>
      <c r="CH22" s="730"/>
      <c r="CI22" s="730"/>
      <c r="CJ22" s="730"/>
      <c r="CK22" s="730"/>
      <c r="CL22" s="730"/>
      <c r="CM22" s="730"/>
      <c r="CN22" s="730"/>
      <c r="CO22" s="730"/>
      <c r="CP22" s="730"/>
      <c r="CQ22" s="730"/>
      <c r="CR22" s="730"/>
      <c r="CS22" s="730"/>
      <c r="CT22" s="730"/>
      <c r="CU22" s="730"/>
      <c r="CV22" s="730"/>
      <c r="CW22" s="730"/>
      <c r="CX22" s="730"/>
      <c r="CY22" s="730"/>
      <c r="CZ22" s="730"/>
      <c r="DA22" s="730"/>
      <c r="DB22" s="730"/>
      <c r="DC22" s="730"/>
      <c r="DD22" s="730"/>
      <c r="DE22" s="730"/>
      <c r="DF22" s="730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1"/>
    </row>
    <row r="23" spans="1:141" s="2" customFormat="1" ht="11.25" x14ac:dyDescent="0.2">
      <c r="A23" s="732" t="s">
        <v>784</v>
      </c>
      <c r="B23" s="732"/>
      <c r="C23" s="732"/>
      <c r="D23" s="732"/>
      <c r="E23" s="732"/>
      <c r="F23" s="732"/>
      <c r="G23" s="732"/>
      <c r="H23" s="732"/>
      <c r="I23" s="732"/>
      <c r="J23" s="732"/>
      <c r="K23" s="732"/>
      <c r="L23" s="732"/>
      <c r="M23" s="732"/>
      <c r="N23" s="732"/>
      <c r="O23" s="732"/>
      <c r="P23" s="732"/>
      <c r="Q23" s="732"/>
      <c r="R23" s="753"/>
      <c r="S23" s="754"/>
      <c r="T23" s="754"/>
      <c r="U23" s="754"/>
      <c r="V23" s="730"/>
      <c r="W23" s="730"/>
      <c r="X23" s="730"/>
      <c r="Y23" s="730"/>
      <c r="Z23" s="730"/>
      <c r="AA23" s="730"/>
      <c r="AB23" s="730"/>
      <c r="AC23" s="730"/>
      <c r="AD23" s="730"/>
      <c r="AE23" s="730"/>
      <c r="AF23" s="730"/>
      <c r="AG23" s="730"/>
      <c r="AH23" s="730"/>
      <c r="AI23" s="730"/>
      <c r="AJ23" s="730"/>
      <c r="AK23" s="730"/>
      <c r="AL23" s="730"/>
      <c r="AM23" s="730"/>
      <c r="AN23" s="730"/>
      <c r="AO23" s="730"/>
      <c r="AP23" s="730"/>
      <c r="AQ23" s="730"/>
      <c r="AR23" s="730"/>
      <c r="AS23" s="730"/>
      <c r="AT23" s="730"/>
      <c r="AU23" s="730"/>
      <c r="AV23" s="730"/>
      <c r="AW23" s="730"/>
      <c r="AX23" s="730"/>
      <c r="AY23" s="730"/>
      <c r="AZ23" s="730"/>
      <c r="BA23" s="730"/>
      <c r="BB23" s="730"/>
      <c r="BC23" s="730"/>
      <c r="BD23" s="730"/>
      <c r="BE23" s="730"/>
      <c r="BF23" s="730"/>
      <c r="BG23" s="730"/>
      <c r="BH23" s="730"/>
      <c r="BI23" s="730"/>
      <c r="BJ23" s="730"/>
      <c r="BK23" s="730"/>
      <c r="BL23" s="730"/>
      <c r="BM23" s="730"/>
      <c r="BN23" s="730"/>
      <c r="BO23" s="730"/>
      <c r="BP23" s="730"/>
      <c r="BQ23" s="730"/>
      <c r="BR23" s="730"/>
      <c r="BS23" s="730"/>
      <c r="BT23" s="730"/>
      <c r="BU23" s="730"/>
      <c r="BV23" s="730"/>
      <c r="BW23" s="730"/>
      <c r="BX23" s="730"/>
      <c r="BY23" s="730"/>
      <c r="BZ23" s="730"/>
      <c r="CA23" s="730"/>
      <c r="CB23" s="730"/>
      <c r="CC23" s="730"/>
      <c r="CD23" s="730"/>
      <c r="CE23" s="730"/>
      <c r="CF23" s="730"/>
      <c r="CG23" s="730"/>
      <c r="CH23" s="730"/>
      <c r="CI23" s="730"/>
      <c r="CJ23" s="730"/>
      <c r="CK23" s="730"/>
      <c r="CL23" s="730"/>
      <c r="CM23" s="730"/>
      <c r="CN23" s="730"/>
      <c r="CO23" s="730"/>
      <c r="CP23" s="730"/>
      <c r="CQ23" s="730"/>
      <c r="CR23" s="730"/>
      <c r="CS23" s="730"/>
      <c r="CT23" s="730"/>
      <c r="CU23" s="730"/>
      <c r="CV23" s="730"/>
      <c r="CW23" s="730"/>
      <c r="CX23" s="730"/>
      <c r="CY23" s="730"/>
      <c r="CZ23" s="730"/>
      <c r="DA23" s="730"/>
      <c r="DB23" s="730"/>
      <c r="DC23" s="730"/>
      <c r="DD23" s="730"/>
      <c r="DE23" s="730"/>
      <c r="DF23" s="730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1"/>
    </row>
    <row r="24" spans="1:141" s="2" customFormat="1" ht="11.25" x14ac:dyDescent="0.2">
      <c r="A24" s="737" t="s">
        <v>755</v>
      </c>
      <c r="B24" s="737"/>
      <c r="C24" s="737"/>
      <c r="D24" s="737"/>
      <c r="E24" s="737"/>
      <c r="F24" s="737"/>
      <c r="G24" s="737"/>
      <c r="H24" s="737"/>
      <c r="I24" s="737"/>
      <c r="J24" s="737"/>
      <c r="K24" s="737"/>
      <c r="L24" s="737"/>
      <c r="M24" s="737"/>
      <c r="N24" s="737"/>
      <c r="O24" s="737"/>
      <c r="P24" s="737"/>
      <c r="Q24" s="737"/>
      <c r="R24" s="753" t="s">
        <v>664</v>
      </c>
      <c r="S24" s="754"/>
      <c r="T24" s="754"/>
      <c r="U24" s="754"/>
      <c r="V24" s="730"/>
      <c r="W24" s="730"/>
      <c r="X24" s="730"/>
      <c r="Y24" s="730"/>
      <c r="Z24" s="730"/>
      <c r="AA24" s="730"/>
      <c r="AB24" s="730"/>
      <c r="AC24" s="730"/>
      <c r="AD24" s="730"/>
      <c r="AE24" s="730"/>
      <c r="AF24" s="730"/>
      <c r="AG24" s="730"/>
      <c r="AH24" s="730"/>
      <c r="AI24" s="730"/>
      <c r="AJ24" s="730"/>
      <c r="AK24" s="730"/>
      <c r="AL24" s="730"/>
      <c r="AM24" s="730"/>
      <c r="AN24" s="730"/>
      <c r="AO24" s="730"/>
      <c r="AP24" s="730"/>
      <c r="AQ24" s="730"/>
      <c r="AR24" s="730"/>
      <c r="AS24" s="730"/>
      <c r="AT24" s="730"/>
      <c r="AU24" s="730"/>
      <c r="AV24" s="730"/>
      <c r="AW24" s="730"/>
      <c r="AX24" s="730"/>
      <c r="AY24" s="730"/>
      <c r="AZ24" s="745"/>
      <c r="BA24" s="746"/>
      <c r="BB24" s="746"/>
      <c r="BC24" s="746"/>
      <c r="BD24" s="746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662"/>
      <c r="BT24" s="662"/>
      <c r="BU24" s="662"/>
      <c r="BV24" s="662"/>
      <c r="BW24" s="662"/>
      <c r="BX24" s="666"/>
      <c r="BY24" s="730"/>
      <c r="BZ24" s="730"/>
      <c r="CA24" s="730"/>
      <c r="CB24" s="730"/>
      <c r="CC24" s="730"/>
      <c r="CD24" s="730"/>
      <c r="CE24" s="730"/>
      <c r="CF24" s="730"/>
      <c r="CG24" s="730"/>
      <c r="CH24" s="730"/>
      <c r="CI24" s="730"/>
      <c r="CJ24" s="730"/>
      <c r="CK24" s="730"/>
      <c r="CL24" s="730"/>
      <c r="CM24" s="730"/>
      <c r="CN24" s="730"/>
      <c r="CO24" s="730"/>
      <c r="CP24" s="730"/>
      <c r="CQ24" s="730"/>
      <c r="CR24" s="730"/>
      <c r="CS24" s="730"/>
      <c r="CT24" s="730"/>
      <c r="CU24" s="730"/>
      <c r="CV24" s="730"/>
      <c r="CW24" s="730"/>
      <c r="CX24" s="730"/>
      <c r="CY24" s="730"/>
      <c r="CZ24" s="730"/>
      <c r="DA24" s="730"/>
      <c r="DB24" s="730"/>
      <c r="DC24" s="730"/>
      <c r="DD24" s="730"/>
      <c r="DE24" s="730"/>
      <c r="DF24" s="730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45"/>
      <c r="DS24" s="746"/>
      <c r="DT24" s="746"/>
      <c r="DU24" s="746"/>
      <c r="DV24" s="746"/>
      <c r="DW24" s="662"/>
      <c r="DX24" s="662"/>
      <c r="DY24" s="662"/>
      <c r="DZ24" s="662"/>
      <c r="EA24" s="662"/>
      <c r="EB24" s="662"/>
      <c r="EC24" s="662"/>
      <c r="ED24" s="662"/>
      <c r="EE24" s="662"/>
      <c r="EF24" s="666"/>
      <c r="EG24" s="730"/>
      <c r="EH24" s="730"/>
      <c r="EI24" s="730"/>
      <c r="EJ24" s="730"/>
      <c r="EK24" s="731"/>
    </row>
    <row r="25" spans="1:141" s="2" customFormat="1" ht="11.25" x14ac:dyDescent="0.2">
      <c r="A25" s="733" t="s">
        <v>788</v>
      </c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733"/>
      <c r="P25" s="733"/>
      <c r="Q25" s="733"/>
      <c r="R25" s="753"/>
      <c r="S25" s="754"/>
      <c r="T25" s="754"/>
      <c r="U25" s="754"/>
      <c r="V25" s="730"/>
      <c r="W25" s="730"/>
      <c r="X25" s="730"/>
      <c r="Y25" s="730"/>
      <c r="Z25" s="730"/>
      <c r="AA25" s="730"/>
      <c r="AB25" s="730"/>
      <c r="AC25" s="730"/>
      <c r="AD25" s="730"/>
      <c r="AE25" s="730"/>
      <c r="AF25" s="730"/>
      <c r="AG25" s="730"/>
      <c r="AH25" s="730"/>
      <c r="AI25" s="730"/>
      <c r="AJ25" s="730"/>
      <c r="AK25" s="730"/>
      <c r="AL25" s="730"/>
      <c r="AM25" s="730"/>
      <c r="AN25" s="730"/>
      <c r="AO25" s="730"/>
      <c r="AP25" s="730"/>
      <c r="AQ25" s="730"/>
      <c r="AR25" s="730"/>
      <c r="AS25" s="730"/>
      <c r="AT25" s="730"/>
      <c r="AU25" s="730"/>
      <c r="AV25" s="730"/>
      <c r="AW25" s="730"/>
      <c r="AX25" s="730"/>
      <c r="AY25" s="730"/>
      <c r="AZ25" s="747"/>
      <c r="BA25" s="748"/>
      <c r="BB25" s="748"/>
      <c r="BC25" s="748"/>
      <c r="BD25" s="748"/>
      <c r="BE25" s="668"/>
      <c r="BF25" s="668"/>
      <c r="BG25" s="668"/>
      <c r="BH25" s="668"/>
      <c r="BI25" s="713"/>
      <c r="BJ25" s="668"/>
      <c r="BK25" s="668"/>
      <c r="BL25" s="668"/>
      <c r="BM25" s="668"/>
      <c r="BN25" s="668"/>
      <c r="BO25" s="668"/>
      <c r="BP25" s="668"/>
      <c r="BQ25" s="668"/>
      <c r="BR25" s="668"/>
      <c r="BS25" s="713"/>
      <c r="BT25" s="668"/>
      <c r="BU25" s="668"/>
      <c r="BV25" s="668"/>
      <c r="BW25" s="668"/>
      <c r="BX25" s="669"/>
      <c r="BY25" s="730"/>
      <c r="BZ25" s="730"/>
      <c r="CA25" s="730"/>
      <c r="CB25" s="730"/>
      <c r="CC25" s="730"/>
      <c r="CD25" s="730"/>
      <c r="CE25" s="730"/>
      <c r="CF25" s="730"/>
      <c r="CG25" s="730"/>
      <c r="CH25" s="730"/>
      <c r="CI25" s="730"/>
      <c r="CJ25" s="730"/>
      <c r="CK25" s="730"/>
      <c r="CL25" s="730"/>
      <c r="CM25" s="730"/>
      <c r="CN25" s="730"/>
      <c r="CO25" s="730"/>
      <c r="CP25" s="730"/>
      <c r="CQ25" s="730"/>
      <c r="CR25" s="730"/>
      <c r="CS25" s="730"/>
      <c r="CT25" s="730"/>
      <c r="CU25" s="730"/>
      <c r="CV25" s="730"/>
      <c r="CW25" s="730"/>
      <c r="CX25" s="730"/>
      <c r="CY25" s="730"/>
      <c r="CZ25" s="730"/>
      <c r="DA25" s="730"/>
      <c r="DB25" s="730"/>
      <c r="DC25" s="730"/>
      <c r="DD25" s="730"/>
      <c r="DE25" s="730"/>
      <c r="DF25" s="730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47"/>
      <c r="DS25" s="748"/>
      <c r="DT25" s="748"/>
      <c r="DU25" s="748"/>
      <c r="DV25" s="748"/>
      <c r="DW25" s="668"/>
      <c r="DX25" s="668"/>
      <c r="DY25" s="668"/>
      <c r="DZ25" s="668"/>
      <c r="EA25" s="668"/>
      <c r="EB25" s="668"/>
      <c r="EC25" s="668"/>
      <c r="ED25" s="668"/>
      <c r="EE25" s="668"/>
      <c r="EF25" s="669"/>
      <c r="EG25" s="730"/>
      <c r="EH25" s="730"/>
      <c r="EI25" s="730"/>
      <c r="EJ25" s="730"/>
      <c r="EK25" s="731"/>
    </row>
    <row r="26" spans="1:141" s="2" customFormat="1" ht="11.25" x14ac:dyDescent="0.2">
      <c r="A26" s="733" t="s">
        <v>786</v>
      </c>
      <c r="B26" s="733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733"/>
      <c r="Q26" s="733"/>
      <c r="R26" s="753"/>
      <c r="S26" s="754"/>
      <c r="T26" s="754"/>
      <c r="U26" s="754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30"/>
      <c r="AJ26" s="730"/>
      <c r="AK26" s="730"/>
      <c r="AL26" s="730"/>
      <c r="AM26" s="730"/>
      <c r="AN26" s="730"/>
      <c r="AO26" s="730"/>
      <c r="AP26" s="742"/>
      <c r="AQ26" s="742"/>
      <c r="AR26" s="742"/>
      <c r="AS26" s="742"/>
      <c r="AT26" s="742"/>
      <c r="AU26" s="742"/>
      <c r="AV26" s="730"/>
      <c r="AW26" s="730"/>
      <c r="AX26" s="730"/>
      <c r="AY26" s="730"/>
      <c r="AZ26" s="747"/>
      <c r="BA26" s="748"/>
      <c r="BB26" s="748"/>
      <c r="BC26" s="748"/>
      <c r="BD26" s="749"/>
      <c r="BE26" s="655"/>
      <c r="BF26" s="655"/>
      <c r="BG26" s="655"/>
      <c r="BH26" s="655"/>
      <c r="BI26" s="667"/>
      <c r="BJ26" s="655"/>
      <c r="BK26" s="655"/>
      <c r="BL26" s="655"/>
      <c r="BM26" s="655"/>
      <c r="BN26" s="655"/>
      <c r="BO26" s="655"/>
      <c r="BP26" s="655"/>
      <c r="BQ26" s="655"/>
      <c r="BR26" s="655"/>
      <c r="BS26" s="667"/>
      <c r="BT26" s="655"/>
      <c r="BU26" s="655"/>
      <c r="BV26" s="655"/>
      <c r="BW26" s="668"/>
      <c r="BX26" s="669"/>
      <c r="BY26" s="730"/>
      <c r="BZ26" s="730"/>
      <c r="CA26" s="730"/>
      <c r="CB26" s="743"/>
      <c r="CC26" s="743"/>
      <c r="CD26" s="743"/>
      <c r="CE26" s="743"/>
      <c r="CF26" s="743"/>
      <c r="CG26" s="743"/>
      <c r="CH26" s="743"/>
      <c r="CI26" s="743"/>
      <c r="CJ26" s="743"/>
      <c r="CK26" s="743"/>
      <c r="CL26" s="743"/>
      <c r="CM26" s="743"/>
      <c r="CN26" s="743"/>
      <c r="CO26" s="743"/>
      <c r="CP26" s="743"/>
      <c r="CQ26" s="730"/>
      <c r="CR26" s="730"/>
      <c r="CS26" s="730"/>
      <c r="CT26" s="730"/>
      <c r="CU26" s="730"/>
      <c r="CV26" s="730"/>
      <c r="CW26" s="730"/>
      <c r="CX26" s="730"/>
      <c r="CY26" s="730"/>
      <c r="CZ26" s="730"/>
      <c r="DA26" s="730"/>
      <c r="DB26" s="730"/>
      <c r="DC26" s="730"/>
      <c r="DD26" s="730"/>
      <c r="DE26" s="730"/>
      <c r="DF26" s="742"/>
      <c r="DG26" s="742"/>
      <c r="DH26" s="742"/>
      <c r="DI26" s="742"/>
      <c r="DJ26" s="742"/>
      <c r="DK26" s="742"/>
      <c r="DL26" s="742"/>
      <c r="DM26" s="742"/>
      <c r="DN26" s="730"/>
      <c r="DO26" s="730"/>
      <c r="DP26" s="730"/>
      <c r="DQ26" s="730"/>
      <c r="DR26" s="747"/>
      <c r="DS26" s="748"/>
      <c r="DT26" s="748"/>
      <c r="DU26" s="748"/>
      <c r="DV26" s="767"/>
      <c r="DW26" s="655"/>
      <c r="DX26" s="655"/>
      <c r="DY26" s="655"/>
      <c r="DZ26" s="655"/>
      <c r="EA26" s="655"/>
      <c r="EB26" s="655"/>
      <c r="EC26" s="655"/>
      <c r="ED26" s="668"/>
      <c r="EE26" s="668"/>
      <c r="EF26" s="669"/>
      <c r="EG26" s="730"/>
      <c r="EH26" s="730"/>
      <c r="EI26" s="730"/>
      <c r="EJ26" s="730"/>
      <c r="EK26" s="731"/>
    </row>
    <row r="27" spans="1:141" s="2" customFormat="1" ht="11.25" x14ac:dyDescent="0.2">
      <c r="A27" s="737" t="s">
        <v>1532</v>
      </c>
      <c r="B27" s="737"/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M27" s="737"/>
      <c r="N27" s="737"/>
      <c r="O27" s="737"/>
      <c r="P27" s="737"/>
      <c r="Q27" s="744"/>
      <c r="R27" s="753"/>
      <c r="S27" s="754"/>
      <c r="T27" s="754"/>
      <c r="U27" s="754"/>
      <c r="V27" s="730"/>
      <c r="W27" s="730"/>
      <c r="X27" s="730"/>
      <c r="Y27" s="730"/>
      <c r="Z27" s="730"/>
      <c r="AA27" s="730"/>
      <c r="AB27" s="730"/>
      <c r="AC27" s="730"/>
      <c r="AD27" s="730"/>
      <c r="AE27" s="730"/>
      <c r="AF27" s="730"/>
      <c r="AG27" s="730"/>
      <c r="AH27" s="730"/>
      <c r="AI27" s="730"/>
      <c r="AJ27" s="730"/>
      <c r="AK27" s="730"/>
      <c r="AL27" s="730"/>
      <c r="AM27" s="730"/>
      <c r="AN27" s="730"/>
      <c r="AO27" s="730"/>
      <c r="AP27" s="742"/>
      <c r="AQ27" s="742"/>
      <c r="AR27" s="742"/>
      <c r="AS27" s="742"/>
      <c r="AT27" s="742"/>
      <c r="AU27" s="742"/>
      <c r="AV27" s="730"/>
      <c r="AW27" s="730"/>
      <c r="AX27" s="730"/>
      <c r="AY27" s="730"/>
      <c r="AZ27" s="750"/>
      <c r="BA27" s="751"/>
      <c r="BB27" s="751"/>
      <c r="BC27" s="751"/>
      <c r="BD27" s="752"/>
      <c r="BE27" s="664"/>
      <c r="BF27" s="664"/>
      <c r="BG27" s="664"/>
      <c r="BH27" s="664"/>
      <c r="BI27" s="664"/>
      <c r="BJ27" s="664"/>
      <c r="BK27" s="664"/>
      <c r="BL27" s="664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58"/>
      <c r="BX27" s="659"/>
      <c r="BY27" s="730"/>
      <c r="BZ27" s="730"/>
      <c r="CA27" s="730"/>
      <c r="CB27" s="743"/>
      <c r="CC27" s="743"/>
      <c r="CD27" s="743"/>
      <c r="CE27" s="743"/>
      <c r="CF27" s="743"/>
      <c r="CG27" s="743"/>
      <c r="CH27" s="743"/>
      <c r="CI27" s="743"/>
      <c r="CJ27" s="743"/>
      <c r="CK27" s="743"/>
      <c r="CL27" s="743"/>
      <c r="CM27" s="743"/>
      <c r="CN27" s="743"/>
      <c r="CO27" s="743"/>
      <c r="CP27" s="743"/>
      <c r="CQ27" s="730"/>
      <c r="CR27" s="730"/>
      <c r="CS27" s="730"/>
      <c r="CT27" s="730"/>
      <c r="CU27" s="730"/>
      <c r="CV27" s="730"/>
      <c r="CW27" s="730"/>
      <c r="CX27" s="730"/>
      <c r="CY27" s="730"/>
      <c r="CZ27" s="730"/>
      <c r="DA27" s="730"/>
      <c r="DB27" s="730"/>
      <c r="DC27" s="730"/>
      <c r="DD27" s="730"/>
      <c r="DE27" s="730"/>
      <c r="DF27" s="742"/>
      <c r="DG27" s="742"/>
      <c r="DH27" s="742"/>
      <c r="DI27" s="742"/>
      <c r="DJ27" s="742"/>
      <c r="DK27" s="742"/>
      <c r="DL27" s="742"/>
      <c r="DM27" s="742"/>
      <c r="DN27" s="730"/>
      <c r="DO27" s="730"/>
      <c r="DP27" s="730"/>
      <c r="DQ27" s="730"/>
      <c r="DR27" s="750"/>
      <c r="DS27" s="751"/>
      <c r="DT27" s="751"/>
      <c r="DU27" s="751"/>
      <c r="DV27" s="768"/>
      <c r="DW27" s="664"/>
      <c r="DX27" s="664"/>
      <c r="DY27" s="664"/>
      <c r="DZ27" s="664"/>
      <c r="EA27" s="664"/>
      <c r="EB27" s="664"/>
      <c r="EC27" s="664"/>
      <c r="ED27" s="658"/>
      <c r="EE27" s="658"/>
      <c r="EF27" s="659"/>
      <c r="EG27" s="730"/>
      <c r="EH27" s="730"/>
      <c r="EI27" s="730"/>
      <c r="EJ27" s="730"/>
      <c r="EK27" s="731"/>
    </row>
    <row r="28" spans="1:141" s="2" customFormat="1" ht="19.5" customHeight="1" x14ac:dyDescent="0.2">
      <c r="A28" s="737"/>
      <c r="B28" s="737"/>
      <c r="C28" s="737"/>
      <c r="D28" s="737"/>
      <c r="E28" s="737"/>
      <c r="F28" s="737"/>
      <c r="G28" s="737"/>
      <c r="H28" s="737"/>
      <c r="I28" s="737"/>
      <c r="J28" s="737"/>
      <c r="K28" s="737"/>
      <c r="L28" s="737"/>
      <c r="M28" s="737"/>
      <c r="N28" s="737"/>
      <c r="O28" s="737"/>
      <c r="P28" s="737"/>
      <c r="Q28" s="744"/>
      <c r="R28" s="753"/>
      <c r="S28" s="754"/>
      <c r="T28" s="754"/>
      <c r="U28" s="754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30"/>
      <c r="AH28" s="730"/>
      <c r="AI28" s="730"/>
      <c r="AJ28" s="730"/>
      <c r="AK28" s="730"/>
      <c r="AL28" s="730"/>
      <c r="AM28" s="730"/>
      <c r="AN28" s="730"/>
      <c r="AO28" s="730"/>
      <c r="AP28" s="769"/>
      <c r="AQ28" s="770"/>
      <c r="AR28" s="770"/>
      <c r="AS28" s="770"/>
      <c r="AT28" s="770"/>
      <c r="AU28" s="661"/>
      <c r="AV28" s="662"/>
      <c r="AW28" s="662"/>
      <c r="AX28" s="662"/>
      <c r="AY28" s="666"/>
      <c r="AZ28" s="745"/>
      <c r="BA28" s="746"/>
      <c r="BB28" s="746"/>
      <c r="BC28" s="746"/>
      <c r="BD28" s="770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2"/>
      <c r="BR28" s="662"/>
      <c r="BS28" s="666"/>
      <c r="BT28" s="730"/>
      <c r="BU28" s="730"/>
      <c r="BV28" s="730"/>
      <c r="BW28" s="730"/>
      <c r="BX28" s="730"/>
      <c r="BY28" s="730"/>
      <c r="BZ28" s="730"/>
      <c r="CA28" s="730"/>
      <c r="CB28" s="730"/>
      <c r="CC28" s="730"/>
      <c r="CD28" s="730"/>
      <c r="CE28" s="730"/>
      <c r="CF28" s="730"/>
      <c r="CG28" s="730"/>
      <c r="CH28" s="730"/>
      <c r="CI28" s="730"/>
      <c r="CJ28" s="730"/>
      <c r="CK28" s="730"/>
      <c r="CL28" s="730"/>
      <c r="CM28" s="730"/>
      <c r="CN28" s="730"/>
      <c r="CO28" s="730"/>
      <c r="CP28" s="730"/>
      <c r="CQ28" s="730"/>
      <c r="CR28" s="730"/>
      <c r="CS28" s="730"/>
      <c r="CT28" s="730"/>
      <c r="CU28" s="730"/>
      <c r="CV28" s="730"/>
      <c r="CW28" s="730"/>
      <c r="CX28" s="730"/>
      <c r="CY28" s="730"/>
      <c r="CZ28" s="730"/>
      <c r="DA28" s="730"/>
      <c r="DB28" s="730"/>
      <c r="DC28" s="730"/>
      <c r="DD28" s="730"/>
      <c r="DE28" s="730"/>
      <c r="DF28" s="730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1"/>
    </row>
    <row r="29" spans="1:141" s="2" customFormat="1" ht="11.25" x14ac:dyDescent="0.2">
      <c r="A29" s="733" t="s">
        <v>788</v>
      </c>
      <c r="B29" s="733"/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3"/>
      <c r="R29" s="753"/>
      <c r="S29" s="754"/>
      <c r="T29" s="754"/>
      <c r="U29" s="754"/>
      <c r="V29" s="730"/>
      <c r="W29" s="730"/>
      <c r="X29" s="730"/>
      <c r="Y29" s="730"/>
      <c r="Z29" s="730"/>
      <c r="AA29" s="730"/>
      <c r="AB29" s="730"/>
      <c r="AC29" s="730"/>
      <c r="AD29" s="730"/>
      <c r="AE29" s="730"/>
      <c r="AF29" s="730"/>
      <c r="AG29" s="730"/>
      <c r="AH29" s="730"/>
      <c r="AI29" s="730"/>
      <c r="AJ29" s="730"/>
      <c r="AK29" s="730"/>
      <c r="AL29" s="730"/>
      <c r="AM29" s="730"/>
      <c r="AN29" s="730"/>
      <c r="AO29" s="730"/>
      <c r="AP29" s="747"/>
      <c r="AQ29" s="748"/>
      <c r="AR29" s="748"/>
      <c r="AS29" s="748"/>
      <c r="AT29" s="748"/>
      <c r="AU29" s="668"/>
      <c r="AV29" s="668"/>
      <c r="AW29" s="668"/>
      <c r="AX29" s="668"/>
      <c r="AY29" s="669"/>
      <c r="AZ29" s="747"/>
      <c r="BA29" s="748"/>
      <c r="BB29" s="748"/>
      <c r="BC29" s="748"/>
      <c r="BD29" s="748"/>
      <c r="BE29" s="668"/>
      <c r="BF29" s="668"/>
      <c r="BG29" s="668"/>
      <c r="BH29" s="668"/>
      <c r="BI29" s="713"/>
      <c r="BJ29" s="668"/>
      <c r="BK29" s="668"/>
      <c r="BL29" s="668"/>
      <c r="BM29" s="668"/>
      <c r="BN29" s="668"/>
      <c r="BO29" s="668"/>
      <c r="BP29" s="668"/>
      <c r="BQ29" s="668"/>
      <c r="BR29" s="668"/>
      <c r="BS29" s="669"/>
      <c r="BT29" s="730"/>
      <c r="BU29" s="730"/>
      <c r="BV29" s="730"/>
      <c r="BW29" s="730"/>
      <c r="BX29" s="730"/>
      <c r="BY29" s="730"/>
      <c r="BZ29" s="730"/>
      <c r="CA29" s="730"/>
      <c r="CB29" s="730"/>
      <c r="CC29" s="730"/>
      <c r="CD29" s="730"/>
      <c r="CE29" s="730"/>
      <c r="CF29" s="730"/>
      <c r="CG29" s="730"/>
      <c r="CH29" s="730"/>
      <c r="CI29" s="730"/>
      <c r="CJ29" s="730"/>
      <c r="CK29" s="730"/>
      <c r="CL29" s="730"/>
      <c r="CM29" s="730"/>
      <c r="CN29" s="730"/>
      <c r="CO29" s="730"/>
      <c r="CP29" s="730"/>
      <c r="CQ29" s="730"/>
      <c r="CR29" s="730"/>
      <c r="CS29" s="730"/>
      <c r="CT29" s="730"/>
      <c r="CU29" s="730"/>
      <c r="CV29" s="730"/>
      <c r="CW29" s="730"/>
      <c r="CX29" s="730"/>
      <c r="CY29" s="730"/>
      <c r="CZ29" s="730"/>
      <c r="DA29" s="730"/>
      <c r="DB29" s="730"/>
      <c r="DC29" s="730"/>
      <c r="DD29" s="730"/>
      <c r="DE29" s="730"/>
      <c r="DF29" s="730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1"/>
    </row>
    <row r="30" spans="1:141" s="2" customFormat="1" ht="11.25" x14ac:dyDescent="0.2">
      <c r="A30" s="733" t="s">
        <v>786</v>
      </c>
      <c r="B30" s="733"/>
      <c r="C30" s="733"/>
      <c r="D30" s="733"/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733"/>
      <c r="Q30" s="733"/>
      <c r="R30" s="753"/>
      <c r="S30" s="754"/>
      <c r="T30" s="754"/>
      <c r="U30" s="754"/>
      <c r="V30" s="730"/>
      <c r="W30" s="730"/>
      <c r="X30" s="730"/>
      <c r="Y30" s="730"/>
      <c r="Z30" s="730"/>
      <c r="AA30" s="730"/>
      <c r="AB30" s="730"/>
      <c r="AC30" s="730"/>
      <c r="AD30" s="730"/>
      <c r="AE30" s="730"/>
      <c r="AF30" s="730"/>
      <c r="AG30" s="730"/>
      <c r="AH30" s="730"/>
      <c r="AI30" s="730"/>
      <c r="AJ30" s="730"/>
      <c r="AK30" s="730"/>
      <c r="AL30" s="730"/>
      <c r="AM30" s="730"/>
      <c r="AN30" s="730"/>
      <c r="AO30" s="730"/>
      <c r="AP30" s="747"/>
      <c r="AQ30" s="748"/>
      <c r="AR30" s="748"/>
      <c r="AS30" s="748"/>
      <c r="AT30" s="748"/>
      <c r="AU30" s="668"/>
      <c r="AV30" s="668"/>
      <c r="AW30" s="668"/>
      <c r="AX30" s="668"/>
      <c r="AY30" s="669"/>
      <c r="AZ30" s="747"/>
      <c r="BA30" s="748"/>
      <c r="BB30" s="748"/>
      <c r="BC30" s="748"/>
      <c r="BD30" s="748"/>
      <c r="BE30" s="668"/>
      <c r="BF30" s="668"/>
      <c r="BG30" s="668"/>
      <c r="BH30" s="668"/>
      <c r="BI30" s="713"/>
      <c r="BJ30" s="668"/>
      <c r="BK30" s="668"/>
      <c r="BL30" s="668"/>
      <c r="BM30" s="668"/>
      <c r="BN30" s="668"/>
      <c r="BO30" s="668"/>
      <c r="BP30" s="668"/>
      <c r="BQ30" s="668"/>
      <c r="BR30" s="668"/>
      <c r="BS30" s="669"/>
      <c r="BT30" s="730"/>
      <c r="BU30" s="730"/>
      <c r="BV30" s="730"/>
      <c r="BW30" s="730"/>
      <c r="BX30" s="730"/>
      <c r="BY30" s="730"/>
      <c r="BZ30" s="730"/>
      <c r="CA30" s="730"/>
      <c r="CB30" s="730"/>
      <c r="CC30" s="730"/>
      <c r="CD30" s="730"/>
      <c r="CE30" s="730"/>
      <c r="CF30" s="730"/>
      <c r="CG30" s="730"/>
      <c r="CH30" s="730"/>
      <c r="CI30" s="730"/>
      <c r="CJ30" s="730"/>
      <c r="CK30" s="730"/>
      <c r="CL30" s="730"/>
      <c r="CM30" s="730"/>
      <c r="CN30" s="730"/>
      <c r="CO30" s="730"/>
      <c r="CP30" s="730"/>
      <c r="CQ30" s="730"/>
      <c r="CR30" s="730"/>
      <c r="CS30" s="730"/>
      <c r="CT30" s="730"/>
      <c r="CU30" s="730"/>
      <c r="CV30" s="730"/>
      <c r="CW30" s="730"/>
      <c r="CX30" s="730"/>
      <c r="CY30" s="730"/>
      <c r="CZ30" s="730"/>
      <c r="DA30" s="730"/>
      <c r="DB30" s="730"/>
      <c r="DC30" s="730"/>
      <c r="DD30" s="730"/>
      <c r="DE30" s="730"/>
      <c r="DF30" s="730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1"/>
    </row>
    <row r="31" spans="1:141" s="2" customFormat="1" ht="11.25" x14ac:dyDescent="0.2">
      <c r="A31" s="732" t="s">
        <v>784</v>
      </c>
      <c r="B31" s="732"/>
      <c r="C31" s="732"/>
      <c r="D31" s="732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732"/>
      <c r="P31" s="732"/>
      <c r="Q31" s="732"/>
      <c r="R31" s="753"/>
      <c r="S31" s="754"/>
      <c r="T31" s="754"/>
      <c r="U31" s="754"/>
      <c r="V31" s="730"/>
      <c r="W31" s="730"/>
      <c r="X31" s="730"/>
      <c r="Y31" s="730"/>
      <c r="Z31" s="730"/>
      <c r="AA31" s="730"/>
      <c r="AB31" s="730"/>
      <c r="AC31" s="730"/>
      <c r="AD31" s="730"/>
      <c r="AE31" s="730"/>
      <c r="AF31" s="730"/>
      <c r="AG31" s="730"/>
      <c r="AH31" s="730"/>
      <c r="AI31" s="730"/>
      <c r="AJ31" s="730"/>
      <c r="AK31" s="730"/>
      <c r="AL31" s="730"/>
      <c r="AM31" s="730"/>
      <c r="AN31" s="730"/>
      <c r="AO31" s="730"/>
      <c r="AP31" s="750"/>
      <c r="AQ31" s="751"/>
      <c r="AR31" s="751"/>
      <c r="AS31" s="751"/>
      <c r="AT31" s="751"/>
      <c r="AU31" s="658"/>
      <c r="AV31" s="658"/>
      <c r="AW31" s="658"/>
      <c r="AX31" s="658"/>
      <c r="AY31" s="659"/>
      <c r="AZ31" s="750"/>
      <c r="BA31" s="751"/>
      <c r="BB31" s="751"/>
      <c r="BC31" s="751"/>
      <c r="BD31" s="751"/>
      <c r="BE31" s="658"/>
      <c r="BF31" s="658"/>
      <c r="BG31" s="658"/>
      <c r="BH31" s="658"/>
      <c r="BI31" s="658"/>
      <c r="BJ31" s="658"/>
      <c r="BK31" s="658"/>
      <c r="BL31" s="658"/>
      <c r="BM31" s="658"/>
      <c r="BN31" s="658"/>
      <c r="BO31" s="658"/>
      <c r="BP31" s="658"/>
      <c r="BQ31" s="658"/>
      <c r="BR31" s="658"/>
      <c r="BS31" s="659"/>
      <c r="BT31" s="730"/>
      <c r="BU31" s="730"/>
      <c r="BV31" s="730"/>
      <c r="BW31" s="730"/>
      <c r="BX31" s="730"/>
      <c r="BY31" s="730"/>
      <c r="BZ31" s="730"/>
      <c r="CA31" s="730"/>
      <c r="CB31" s="730"/>
      <c r="CC31" s="730"/>
      <c r="CD31" s="730"/>
      <c r="CE31" s="730"/>
      <c r="CF31" s="730"/>
      <c r="CG31" s="730"/>
      <c r="CH31" s="730"/>
      <c r="CI31" s="730"/>
      <c r="CJ31" s="730"/>
      <c r="CK31" s="730"/>
      <c r="CL31" s="730"/>
      <c r="CM31" s="730"/>
      <c r="CN31" s="730"/>
      <c r="CO31" s="730"/>
      <c r="CP31" s="730"/>
      <c r="CQ31" s="730"/>
      <c r="CR31" s="730"/>
      <c r="CS31" s="730"/>
      <c r="CT31" s="730"/>
      <c r="CU31" s="730"/>
      <c r="CV31" s="730"/>
      <c r="CW31" s="730"/>
      <c r="CX31" s="730"/>
      <c r="CY31" s="730"/>
      <c r="CZ31" s="730"/>
      <c r="DA31" s="730"/>
      <c r="DB31" s="730"/>
      <c r="DC31" s="730"/>
      <c r="DD31" s="730"/>
      <c r="DE31" s="730"/>
      <c r="DF31" s="730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1"/>
    </row>
    <row r="32" spans="1:141" s="2" customFormat="1" ht="11.25" x14ac:dyDescent="0.2">
      <c r="A32" s="737" t="s">
        <v>756</v>
      </c>
      <c r="B32" s="737"/>
      <c r="C32" s="737"/>
      <c r="D32" s="737"/>
      <c r="E32" s="737"/>
      <c r="F32" s="737"/>
      <c r="G32" s="737"/>
      <c r="H32" s="737"/>
      <c r="I32" s="737"/>
      <c r="J32" s="737"/>
      <c r="K32" s="737"/>
      <c r="L32" s="737"/>
      <c r="M32" s="737"/>
      <c r="N32" s="737"/>
      <c r="O32" s="737"/>
      <c r="P32" s="737"/>
      <c r="Q32" s="737"/>
      <c r="R32" s="753" t="s">
        <v>666</v>
      </c>
      <c r="S32" s="754"/>
      <c r="T32" s="754"/>
      <c r="U32" s="754"/>
      <c r="V32" s="730"/>
      <c r="W32" s="730"/>
      <c r="X32" s="730"/>
      <c r="Y32" s="730"/>
      <c r="Z32" s="730"/>
      <c r="AA32" s="730"/>
      <c r="AB32" s="730"/>
      <c r="AC32" s="730"/>
      <c r="AD32" s="730"/>
      <c r="AE32" s="730"/>
      <c r="AF32" s="730"/>
      <c r="AG32" s="730"/>
      <c r="AH32" s="730"/>
      <c r="AI32" s="730"/>
      <c r="AJ32" s="730"/>
      <c r="AK32" s="730"/>
      <c r="AL32" s="730"/>
      <c r="AM32" s="730"/>
      <c r="AN32" s="730"/>
      <c r="AO32" s="730"/>
      <c r="AP32" s="730"/>
      <c r="AQ32" s="730"/>
      <c r="AR32" s="730"/>
      <c r="AS32" s="730"/>
      <c r="AT32" s="730"/>
      <c r="AU32" s="730"/>
      <c r="AV32" s="730"/>
      <c r="AW32" s="730"/>
      <c r="AX32" s="730"/>
      <c r="AY32" s="730"/>
      <c r="AZ32" s="730"/>
      <c r="BA32" s="730"/>
      <c r="BB32" s="730"/>
      <c r="BC32" s="730"/>
      <c r="BD32" s="730"/>
      <c r="BE32" s="730"/>
      <c r="BF32" s="730"/>
      <c r="BG32" s="730"/>
      <c r="BH32" s="730"/>
      <c r="BI32" s="730"/>
      <c r="BJ32" s="730"/>
      <c r="BK32" s="730"/>
      <c r="BL32" s="730"/>
      <c r="BM32" s="730"/>
      <c r="BN32" s="730"/>
      <c r="BO32" s="730"/>
      <c r="BP32" s="730"/>
      <c r="BQ32" s="730"/>
      <c r="BR32" s="730"/>
      <c r="BS32" s="730"/>
      <c r="BT32" s="730"/>
      <c r="BU32" s="730"/>
      <c r="BV32" s="730"/>
      <c r="BW32" s="730"/>
      <c r="BX32" s="730"/>
      <c r="BY32" s="730"/>
      <c r="BZ32" s="730"/>
      <c r="CA32" s="730"/>
      <c r="CB32" s="730"/>
      <c r="CC32" s="730"/>
      <c r="CD32" s="730"/>
      <c r="CE32" s="730"/>
      <c r="CF32" s="730"/>
      <c r="CG32" s="730"/>
      <c r="CH32" s="730"/>
      <c r="CI32" s="730"/>
      <c r="CJ32" s="730"/>
      <c r="CK32" s="730"/>
      <c r="CL32" s="730"/>
      <c r="CM32" s="730"/>
      <c r="CN32" s="730"/>
      <c r="CO32" s="730"/>
      <c r="CP32" s="730"/>
      <c r="CQ32" s="730"/>
      <c r="CR32" s="730"/>
      <c r="CS32" s="730"/>
      <c r="CT32" s="730"/>
      <c r="CU32" s="730"/>
      <c r="CV32" s="730"/>
      <c r="CW32" s="730"/>
      <c r="CX32" s="730"/>
      <c r="CY32" s="730"/>
      <c r="CZ32" s="730"/>
      <c r="DA32" s="730"/>
      <c r="DB32" s="730"/>
      <c r="DC32" s="730"/>
      <c r="DD32" s="730"/>
      <c r="DE32" s="730"/>
      <c r="DF32" s="730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1"/>
    </row>
    <row r="33" spans="1:141" s="2" customFormat="1" ht="11.25" x14ac:dyDescent="0.2">
      <c r="A33" s="733" t="s">
        <v>787</v>
      </c>
      <c r="B33" s="733"/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53"/>
      <c r="S33" s="754"/>
      <c r="T33" s="754"/>
      <c r="U33" s="754"/>
      <c r="V33" s="730"/>
      <c r="W33" s="730"/>
      <c r="X33" s="730"/>
      <c r="Y33" s="730"/>
      <c r="Z33" s="730"/>
      <c r="AA33" s="730"/>
      <c r="AB33" s="730"/>
      <c r="AC33" s="730"/>
      <c r="AD33" s="730"/>
      <c r="AE33" s="730"/>
      <c r="AF33" s="730"/>
      <c r="AG33" s="730"/>
      <c r="AH33" s="730"/>
      <c r="AI33" s="730"/>
      <c r="AJ33" s="730"/>
      <c r="AK33" s="730"/>
      <c r="AL33" s="730"/>
      <c r="AM33" s="730"/>
      <c r="AN33" s="730"/>
      <c r="AO33" s="730"/>
      <c r="AP33" s="730"/>
      <c r="AQ33" s="730"/>
      <c r="AR33" s="730"/>
      <c r="AS33" s="730"/>
      <c r="AT33" s="730"/>
      <c r="AU33" s="730"/>
      <c r="AV33" s="730"/>
      <c r="AW33" s="730"/>
      <c r="AX33" s="730"/>
      <c r="AY33" s="730"/>
      <c r="AZ33" s="730"/>
      <c r="BA33" s="730"/>
      <c r="BB33" s="730"/>
      <c r="BC33" s="730"/>
      <c r="BD33" s="730"/>
      <c r="BE33" s="730"/>
      <c r="BF33" s="730"/>
      <c r="BG33" s="730"/>
      <c r="BH33" s="730"/>
      <c r="BI33" s="730"/>
      <c r="BJ33" s="730"/>
      <c r="BK33" s="730"/>
      <c r="BL33" s="730"/>
      <c r="BM33" s="730"/>
      <c r="BN33" s="730"/>
      <c r="BO33" s="730"/>
      <c r="BP33" s="730"/>
      <c r="BQ33" s="730"/>
      <c r="BR33" s="730"/>
      <c r="BS33" s="730"/>
      <c r="BT33" s="730"/>
      <c r="BU33" s="730"/>
      <c r="BV33" s="730"/>
      <c r="BW33" s="730"/>
      <c r="BX33" s="730"/>
      <c r="BY33" s="730"/>
      <c r="BZ33" s="730"/>
      <c r="CA33" s="730"/>
      <c r="CB33" s="730"/>
      <c r="CC33" s="730"/>
      <c r="CD33" s="730"/>
      <c r="CE33" s="730"/>
      <c r="CF33" s="730"/>
      <c r="CG33" s="730"/>
      <c r="CH33" s="730"/>
      <c r="CI33" s="730"/>
      <c r="CJ33" s="730"/>
      <c r="CK33" s="730"/>
      <c r="CL33" s="730"/>
      <c r="CM33" s="730"/>
      <c r="CN33" s="730"/>
      <c r="CO33" s="730"/>
      <c r="CP33" s="730"/>
      <c r="CQ33" s="730"/>
      <c r="CR33" s="730"/>
      <c r="CS33" s="730"/>
      <c r="CT33" s="730"/>
      <c r="CU33" s="730"/>
      <c r="CV33" s="730"/>
      <c r="CW33" s="730"/>
      <c r="CX33" s="730"/>
      <c r="CY33" s="730"/>
      <c r="CZ33" s="730"/>
      <c r="DA33" s="730"/>
      <c r="DB33" s="730"/>
      <c r="DC33" s="730"/>
      <c r="DD33" s="730"/>
      <c r="DE33" s="730"/>
      <c r="DF33" s="730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1"/>
    </row>
    <row r="34" spans="1:141" s="2" customFormat="1" ht="11.25" x14ac:dyDescent="0.2">
      <c r="A34" s="733" t="s">
        <v>786</v>
      </c>
      <c r="B34" s="733"/>
      <c r="C34" s="733"/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3"/>
      <c r="P34" s="733"/>
      <c r="Q34" s="733"/>
      <c r="R34" s="753"/>
      <c r="S34" s="754"/>
      <c r="T34" s="754"/>
      <c r="U34" s="754"/>
      <c r="V34" s="730"/>
      <c r="W34" s="730"/>
      <c r="X34" s="730"/>
      <c r="Y34" s="730"/>
      <c r="Z34" s="730"/>
      <c r="AA34" s="730"/>
      <c r="AB34" s="730"/>
      <c r="AC34" s="730"/>
      <c r="AD34" s="730"/>
      <c r="AE34" s="730"/>
      <c r="AF34" s="730"/>
      <c r="AG34" s="730"/>
      <c r="AH34" s="730"/>
      <c r="AI34" s="730"/>
      <c r="AJ34" s="730"/>
      <c r="AK34" s="730"/>
      <c r="AL34" s="730"/>
      <c r="AM34" s="730"/>
      <c r="AN34" s="730"/>
      <c r="AO34" s="730"/>
      <c r="AP34" s="730"/>
      <c r="AQ34" s="730"/>
      <c r="AR34" s="730"/>
      <c r="AS34" s="730"/>
      <c r="AT34" s="730"/>
      <c r="AU34" s="730"/>
      <c r="AV34" s="730"/>
      <c r="AW34" s="730"/>
      <c r="AX34" s="730"/>
      <c r="AY34" s="730"/>
      <c r="AZ34" s="730"/>
      <c r="BA34" s="730"/>
      <c r="BB34" s="730"/>
      <c r="BC34" s="730"/>
      <c r="BD34" s="730"/>
      <c r="BE34" s="730"/>
      <c r="BF34" s="730"/>
      <c r="BG34" s="730"/>
      <c r="BH34" s="730"/>
      <c r="BI34" s="730"/>
      <c r="BJ34" s="730"/>
      <c r="BK34" s="730"/>
      <c r="BL34" s="730"/>
      <c r="BM34" s="730"/>
      <c r="BN34" s="730"/>
      <c r="BO34" s="730"/>
      <c r="BP34" s="730"/>
      <c r="BQ34" s="730"/>
      <c r="BR34" s="730"/>
      <c r="BS34" s="730"/>
      <c r="BT34" s="730"/>
      <c r="BU34" s="730"/>
      <c r="BV34" s="730"/>
      <c r="BW34" s="730"/>
      <c r="BX34" s="730"/>
      <c r="BY34" s="730"/>
      <c r="BZ34" s="730"/>
      <c r="CA34" s="730"/>
      <c r="CB34" s="730"/>
      <c r="CC34" s="730"/>
      <c r="CD34" s="730"/>
      <c r="CE34" s="730"/>
      <c r="CF34" s="730"/>
      <c r="CG34" s="730"/>
      <c r="CH34" s="730"/>
      <c r="CI34" s="730"/>
      <c r="CJ34" s="730"/>
      <c r="CK34" s="730"/>
      <c r="CL34" s="730"/>
      <c r="CM34" s="730"/>
      <c r="CN34" s="730"/>
      <c r="CO34" s="730"/>
      <c r="CP34" s="730"/>
      <c r="CQ34" s="730"/>
      <c r="CR34" s="730"/>
      <c r="CS34" s="730"/>
      <c r="CT34" s="730"/>
      <c r="CU34" s="730"/>
      <c r="CV34" s="730"/>
      <c r="CW34" s="730"/>
      <c r="CX34" s="730"/>
      <c r="CY34" s="730"/>
      <c r="CZ34" s="730"/>
      <c r="DA34" s="730"/>
      <c r="DB34" s="730"/>
      <c r="DC34" s="730"/>
      <c r="DD34" s="730"/>
      <c r="DE34" s="730"/>
      <c r="DF34" s="730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1"/>
    </row>
    <row r="35" spans="1:141" s="2" customFormat="1" ht="11.25" x14ac:dyDescent="0.2">
      <c r="A35" s="732" t="s">
        <v>785</v>
      </c>
      <c r="B35" s="732"/>
      <c r="C35" s="732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32"/>
      <c r="Q35" s="732"/>
      <c r="R35" s="753"/>
      <c r="S35" s="754"/>
      <c r="T35" s="754"/>
      <c r="U35" s="754"/>
      <c r="V35" s="730"/>
      <c r="W35" s="730"/>
      <c r="X35" s="730"/>
      <c r="Y35" s="730"/>
      <c r="Z35" s="730"/>
      <c r="AA35" s="730"/>
      <c r="AB35" s="730"/>
      <c r="AC35" s="730"/>
      <c r="AD35" s="730"/>
      <c r="AE35" s="730"/>
      <c r="AF35" s="730"/>
      <c r="AG35" s="730"/>
      <c r="AH35" s="730"/>
      <c r="AI35" s="730"/>
      <c r="AJ35" s="730"/>
      <c r="AK35" s="730"/>
      <c r="AL35" s="730"/>
      <c r="AM35" s="730"/>
      <c r="AN35" s="730"/>
      <c r="AO35" s="730"/>
      <c r="AP35" s="730"/>
      <c r="AQ35" s="730"/>
      <c r="AR35" s="730"/>
      <c r="AS35" s="730"/>
      <c r="AT35" s="730"/>
      <c r="AU35" s="730"/>
      <c r="AV35" s="730"/>
      <c r="AW35" s="730"/>
      <c r="AX35" s="730"/>
      <c r="AY35" s="730"/>
      <c r="AZ35" s="730"/>
      <c r="BA35" s="730"/>
      <c r="BB35" s="730"/>
      <c r="BC35" s="730"/>
      <c r="BD35" s="730"/>
      <c r="BE35" s="730"/>
      <c r="BF35" s="730"/>
      <c r="BG35" s="730"/>
      <c r="BH35" s="730"/>
      <c r="BI35" s="730"/>
      <c r="BJ35" s="730"/>
      <c r="BK35" s="730"/>
      <c r="BL35" s="730"/>
      <c r="BM35" s="730"/>
      <c r="BN35" s="730"/>
      <c r="BO35" s="730"/>
      <c r="BP35" s="730"/>
      <c r="BQ35" s="730"/>
      <c r="BR35" s="730"/>
      <c r="BS35" s="730"/>
      <c r="BT35" s="730"/>
      <c r="BU35" s="730"/>
      <c r="BV35" s="730"/>
      <c r="BW35" s="730"/>
      <c r="BX35" s="730"/>
      <c r="BY35" s="730"/>
      <c r="BZ35" s="730"/>
      <c r="CA35" s="730"/>
      <c r="CB35" s="730"/>
      <c r="CC35" s="730"/>
      <c r="CD35" s="730"/>
      <c r="CE35" s="730"/>
      <c r="CF35" s="730"/>
      <c r="CG35" s="730"/>
      <c r="CH35" s="730"/>
      <c r="CI35" s="730"/>
      <c r="CJ35" s="730"/>
      <c r="CK35" s="730"/>
      <c r="CL35" s="730"/>
      <c r="CM35" s="730"/>
      <c r="CN35" s="730"/>
      <c r="CO35" s="730"/>
      <c r="CP35" s="730"/>
      <c r="CQ35" s="730"/>
      <c r="CR35" s="730"/>
      <c r="CS35" s="730"/>
      <c r="CT35" s="730"/>
      <c r="CU35" s="730"/>
      <c r="CV35" s="730"/>
      <c r="CW35" s="730"/>
      <c r="CX35" s="730"/>
      <c r="CY35" s="730"/>
      <c r="CZ35" s="730"/>
      <c r="DA35" s="730"/>
      <c r="DB35" s="730"/>
      <c r="DC35" s="730"/>
      <c r="DD35" s="730"/>
      <c r="DE35" s="730"/>
      <c r="DF35" s="730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1"/>
    </row>
    <row r="36" spans="1:141" s="2" customFormat="1" ht="11.25" x14ac:dyDescent="0.2">
      <c r="A36" s="737" t="s">
        <v>756</v>
      </c>
      <c r="B36" s="737"/>
      <c r="C36" s="737"/>
      <c r="D36" s="737"/>
      <c r="E36" s="737"/>
      <c r="F36" s="737"/>
      <c r="G36" s="737"/>
      <c r="H36" s="737"/>
      <c r="I36" s="737"/>
      <c r="J36" s="737"/>
      <c r="K36" s="737"/>
      <c r="L36" s="737"/>
      <c r="M36" s="737"/>
      <c r="N36" s="737"/>
      <c r="O36" s="737"/>
      <c r="P36" s="737"/>
      <c r="Q36" s="737"/>
      <c r="R36" s="753" t="s">
        <v>667</v>
      </c>
      <c r="S36" s="754"/>
      <c r="T36" s="754"/>
      <c r="U36" s="754"/>
      <c r="V36" s="730"/>
      <c r="W36" s="730"/>
      <c r="X36" s="730"/>
      <c r="Y36" s="730"/>
      <c r="Z36" s="730"/>
      <c r="AA36" s="730"/>
      <c r="AB36" s="730"/>
      <c r="AC36" s="730"/>
      <c r="AD36" s="730"/>
      <c r="AE36" s="730"/>
      <c r="AF36" s="730"/>
      <c r="AG36" s="730"/>
      <c r="AH36" s="730"/>
      <c r="AI36" s="730"/>
      <c r="AJ36" s="730"/>
      <c r="AK36" s="730"/>
      <c r="AL36" s="730"/>
      <c r="AM36" s="730"/>
      <c r="AN36" s="730"/>
      <c r="AO36" s="730"/>
      <c r="AP36" s="730"/>
      <c r="AQ36" s="730"/>
      <c r="AR36" s="730"/>
      <c r="AS36" s="730"/>
      <c r="AT36" s="730"/>
      <c r="AU36" s="730"/>
      <c r="AV36" s="730"/>
      <c r="AW36" s="730"/>
      <c r="AX36" s="730"/>
      <c r="AY36" s="730"/>
      <c r="AZ36" s="730"/>
      <c r="BA36" s="730"/>
      <c r="BB36" s="730"/>
      <c r="BC36" s="730"/>
      <c r="BD36" s="730"/>
      <c r="BE36" s="730"/>
      <c r="BF36" s="730"/>
      <c r="BG36" s="730"/>
      <c r="BH36" s="730"/>
      <c r="BI36" s="730"/>
      <c r="BJ36" s="730"/>
      <c r="BK36" s="730"/>
      <c r="BL36" s="730"/>
      <c r="BM36" s="730"/>
      <c r="BN36" s="730"/>
      <c r="BO36" s="730"/>
      <c r="BP36" s="730"/>
      <c r="BQ36" s="730"/>
      <c r="BR36" s="730"/>
      <c r="BS36" s="730"/>
      <c r="BT36" s="730"/>
      <c r="BU36" s="730"/>
      <c r="BV36" s="730"/>
      <c r="BW36" s="730"/>
      <c r="BX36" s="730"/>
      <c r="BY36" s="730"/>
      <c r="BZ36" s="730"/>
      <c r="CA36" s="730"/>
      <c r="CB36" s="730"/>
      <c r="CC36" s="730"/>
      <c r="CD36" s="730"/>
      <c r="CE36" s="730"/>
      <c r="CF36" s="730"/>
      <c r="CG36" s="730"/>
      <c r="CH36" s="730"/>
      <c r="CI36" s="730"/>
      <c r="CJ36" s="730"/>
      <c r="CK36" s="730"/>
      <c r="CL36" s="730"/>
      <c r="CM36" s="730"/>
      <c r="CN36" s="730"/>
      <c r="CO36" s="730"/>
      <c r="CP36" s="730"/>
      <c r="CQ36" s="730"/>
      <c r="CR36" s="730"/>
      <c r="CS36" s="730"/>
      <c r="CT36" s="730"/>
      <c r="CU36" s="730"/>
      <c r="CV36" s="730"/>
      <c r="CW36" s="730"/>
      <c r="CX36" s="730"/>
      <c r="CY36" s="730"/>
      <c r="CZ36" s="730"/>
      <c r="DA36" s="730"/>
      <c r="DB36" s="730"/>
      <c r="DC36" s="730"/>
      <c r="DD36" s="730"/>
      <c r="DE36" s="730"/>
      <c r="DF36" s="730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1"/>
    </row>
    <row r="37" spans="1:141" s="2" customFormat="1" ht="11.25" x14ac:dyDescent="0.2">
      <c r="A37" s="733" t="s">
        <v>787</v>
      </c>
      <c r="B37" s="733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53"/>
      <c r="S37" s="754"/>
      <c r="T37" s="754"/>
      <c r="U37" s="754"/>
      <c r="V37" s="730"/>
      <c r="W37" s="730"/>
      <c r="X37" s="730"/>
      <c r="Y37" s="730"/>
      <c r="Z37" s="730"/>
      <c r="AA37" s="730"/>
      <c r="AB37" s="730"/>
      <c r="AC37" s="730"/>
      <c r="AD37" s="730"/>
      <c r="AE37" s="730"/>
      <c r="AF37" s="730"/>
      <c r="AG37" s="730"/>
      <c r="AH37" s="730"/>
      <c r="AI37" s="730"/>
      <c r="AJ37" s="730"/>
      <c r="AK37" s="730"/>
      <c r="AL37" s="730"/>
      <c r="AM37" s="730"/>
      <c r="AN37" s="730"/>
      <c r="AO37" s="730"/>
      <c r="AP37" s="730"/>
      <c r="AQ37" s="730"/>
      <c r="AR37" s="730"/>
      <c r="AS37" s="730"/>
      <c r="AT37" s="730"/>
      <c r="AU37" s="730"/>
      <c r="AV37" s="730"/>
      <c r="AW37" s="730"/>
      <c r="AX37" s="730"/>
      <c r="AY37" s="730"/>
      <c r="AZ37" s="730"/>
      <c r="BA37" s="730"/>
      <c r="BB37" s="730"/>
      <c r="BC37" s="730"/>
      <c r="BD37" s="730"/>
      <c r="BE37" s="730"/>
      <c r="BF37" s="730"/>
      <c r="BG37" s="730"/>
      <c r="BH37" s="730"/>
      <c r="BI37" s="730"/>
      <c r="BJ37" s="730"/>
      <c r="BK37" s="730"/>
      <c r="BL37" s="730"/>
      <c r="BM37" s="730"/>
      <c r="BN37" s="730"/>
      <c r="BO37" s="730"/>
      <c r="BP37" s="730"/>
      <c r="BQ37" s="730"/>
      <c r="BR37" s="730"/>
      <c r="BS37" s="730"/>
      <c r="BT37" s="730"/>
      <c r="BU37" s="730"/>
      <c r="BV37" s="730"/>
      <c r="BW37" s="730"/>
      <c r="BX37" s="730"/>
      <c r="BY37" s="730"/>
      <c r="BZ37" s="730"/>
      <c r="CA37" s="730"/>
      <c r="CB37" s="730"/>
      <c r="CC37" s="730"/>
      <c r="CD37" s="730"/>
      <c r="CE37" s="730"/>
      <c r="CF37" s="730"/>
      <c r="CG37" s="730"/>
      <c r="CH37" s="730"/>
      <c r="CI37" s="730"/>
      <c r="CJ37" s="730"/>
      <c r="CK37" s="730"/>
      <c r="CL37" s="730"/>
      <c r="CM37" s="730"/>
      <c r="CN37" s="730"/>
      <c r="CO37" s="730"/>
      <c r="CP37" s="730"/>
      <c r="CQ37" s="730"/>
      <c r="CR37" s="730"/>
      <c r="CS37" s="730"/>
      <c r="CT37" s="730"/>
      <c r="CU37" s="730"/>
      <c r="CV37" s="730"/>
      <c r="CW37" s="730"/>
      <c r="CX37" s="730"/>
      <c r="CY37" s="730"/>
      <c r="CZ37" s="730"/>
      <c r="DA37" s="730"/>
      <c r="DB37" s="730"/>
      <c r="DC37" s="730"/>
      <c r="DD37" s="730"/>
      <c r="DE37" s="730"/>
      <c r="DF37" s="730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1"/>
    </row>
    <row r="38" spans="1:141" s="2" customFormat="1" ht="11.25" x14ac:dyDescent="0.2">
      <c r="A38" s="733" t="s">
        <v>786</v>
      </c>
      <c r="B38" s="733"/>
      <c r="C38" s="733"/>
      <c r="D38" s="733"/>
      <c r="E38" s="733"/>
      <c r="F38" s="733"/>
      <c r="G38" s="733"/>
      <c r="H38" s="733"/>
      <c r="I38" s="733"/>
      <c r="J38" s="733"/>
      <c r="K38" s="733"/>
      <c r="L38" s="733"/>
      <c r="M38" s="733"/>
      <c r="N38" s="733"/>
      <c r="O38" s="733"/>
      <c r="P38" s="733"/>
      <c r="Q38" s="733"/>
      <c r="R38" s="753"/>
      <c r="S38" s="754"/>
      <c r="T38" s="754"/>
      <c r="U38" s="754"/>
      <c r="V38" s="730"/>
      <c r="W38" s="730"/>
      <c r="X38" s="730"/>
      <c r="Y38" s="730"/>
      <c r="Z38" s="730"/>
      <c r="AA38" s="730"/>
      <c r="AB38" s="730"/>
      <c r="AC38" s="730"/>
      <c r="AD38" s="730"/>
      <c r="AE38" s="730"/>
      <c r="AF38" s="730"/>
      <c r="AG38" s="730"/>
      <c r="AH38" s="730"/>
      <c r="AI38" s="730"/>
      <c r="AJ38" s="730"/>
      <c r="AK38" s="730"/>
      <c r="AL38" s="730"/>
      <c r="AM38" s="730"/>
      <c r="AN38" s="730"/>
      <c r="AO38" s="730"/>
      <c r="AP38" s="730"/>
      <c r="AQ38" s="730"/>
      <c r="AR38" s="730"/>
      <c r="AS38" s="730"/>
      <c r="AT38" s="730"/>
      <c r="AU38" s="730"/>
      <c r="AV38" s="730"/>
      <c r="AW38" s="730"/>
      <c r="AX38" s="730"/>
      <c r="AY38" s="730"/>
      <c r="AZ38" s="730"/>
      <c r="BA38" s="730"/>
      <c r="BB38" s="730"/>
      <c r="BC38" s="730"/>
      <c r="BD38" s="730"/>
      <c r="BE38" s="730"/>
      <c r="BF38" s="730"/>
      <c r="BG38" s="730"/>
      <c r="BH38" s="730"/>
      <c r="BI38" s="730"/>
      <c r="BJ38" s="730"/>
      <c r="BK38" s="730"/>
      <c r="BL38" s="730"/>
      <c r="BM38" s="730"/>
      <c r="BN38" s="730"/>
      <c r="BO38" s="730"/>
      <c r="BP38" s="730"/>
      <c r="BQ38" s="730"/>
      <c r="BR38" s="730"/>
      <c r="BS38" s="730"/>
      <c r="BT38" s="730"/>
      <c r="BU38" s="730"/>
      <c r="BV38" s="730"/>
      <c r="BW38" s="730"/>
      <c r="BX38" s="730"/>
      <c r="BY38" s="730"/>
      <c r="BZ38" s="730"/>
      <c r="CA38" s="730"/>
      <c r="CB38" s="730"/>
      <c r="CC38" s="730"/>
      <c r="CD38" s="730"/>
      <c r="CE38" s="730"/>
      <c r="CF38" s="730"/>
      <c r="CG38" s="730"/>
      <c r="CH38" s="730"/>
      <c r="CI38" s="730"/>
      <c r="CJ38" s="730"/>
      <c r="CK38" s="730"/>
      <c r="CL38" s="730"/>
      <c r="CM38" s="730"/>
      <c r="CN38" s="730"/>
      <c r="CO38" s="730"/>
      <c r="CP38" s="730"/>
      <c r="CQ38" s="730"/>
      <c r="CR38" s="730"/>
      <c r="CS38" s="730"/>
      <c r="CT38" s="730"/>
      <c r="CU38" s="730"/>
      <c r="CV38" s="730"/>
      <c r="CW38" s="730"/>
      <c r="CX38" s="730"/>
      <c r="CY38" s="730"/>
      <c r="CZ38" s="730"/>
      <c r="DA38" s="730"/>
      <c r="DB38" s="730"/>
      <c r="DC38" s="730"/>
      <c r="DD38" s="730"/>
      <c r="DE38" s="730"/>
      <c r="DF38" s="730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1"/>
    </row>
    <row r="39" spans="1:141" s="2" customFormat="1" ht="11.25" x14ac:dyDescent="0.2">
      <c r="A39" s="732" t="s">
        <v>784</v>
      </c>
      <c r="B39" s="732"/>
      <c r="C39" s="732"/>
      <c r="D39" s="732"/>
      <c r="E39" s="732"/>
      <c r="F39" s="732"/>
      <c r="G39" s="732"/>
      <c r="H39" s="732"/>
      <c r="I39" s="732"/>
      <c r="J39" s="732"/>
      <c r="K39" s="732"/>
      <c r="L39" s="732"/>
      <c r="M39" s="732"/>
      <c r="N39" s="732"/>
      <c r="O39" s="732"/>
      <c r="P39" s="732"/>
      <c r="Q39" s="732"/>
      <c r="R39" s="753"/>
      <c r="S39" s="754"/>
      <c r="T39" s="754"/>
      <c r="U39" s="754"/>
      <c r="V39" s="730"/>
      <c r="W39" s="730"/>
      <c r="X39" s="730"/>
      <c r="Y39" s="730"/>
      <c r="Z39" s="730"/>
      <c r="AA39" s="730"/>
      <c r="AB39" s="730"/>
      <c r="AC39" s="730"/>
      <c r="AD39" s="730"/>
      <c r="AE39" s="730"/>
      <c r="AF39" s="730"/>
      <c r="AG39" s="730"/>
      <c r="AH39" s="730"/>
      <c r="AI39" s="730"/>
      <c r="AJ39" s="730"/>
      <c r="AK39" s="730"/>
      <c r="AL39" s="730"/>
      <c r="AM39" s="730"/>
      <c r="AN39" s="730"/>
      <c r="AO39" s="730"/>
      <c r="AP39" s="730"/>
      <c r="AQ39" s="730"/>
      <c r="AR39" s="730"/>
      <c r="AS39" s="730"/>
      <c r="AT39" s="730"/>
      <c r="AU39" s="730"/>
      <c r="AV39" s="730"/>
      <c r="AW39" s="730"/>
      <c r="AX39" s="730"/>
      <c r="AY39" s="730"/>
      <c r="AZ39" s="730"/>
      <c r="BA39" s="730"/>
      <c r="BB39" s="730"/>
      <c r="BC39" s="730"/>
      <c r="BD39" s="730"/>
      <c r="BE39" s="730"/>
      <c r="BF39" s="730"/>
      <c r="BG39" s="730"/>
      <c r="BH39" s="730"/>
      <c r="BI39" s="730"/>
      <c r="BJ39" s="730"/>
      <c r="BK39" s="730"/>
      <c r="BL39" s="730"/>
      <c r="BM39" s="730"/>
      <c r="BN39" s="730"/>
      <c r="BO39" s="730"/>
      <c r="BP39" s="730"/>
      <c r="BQ39" s="730"/>
      <c r="BR39" s="730"/>
      <c r="BS39" s="730"/>
      <c r="BT39" s="730"/>
      <c r="BU39" s="730"/>
      <c r="BV39" s="730"/>
      <c r="BW39" s="730"/>
      <c r="BX39" s="730"/>
      <c r="BY39" s="730"/>
      <c r="BZ39" s="730"/>
      <c r="CA39" s="730"/>
      <c r="CB39" s="730"/>
      <c r="CC39" s="730"/>
      <c r="CD39" s="730"/>
      <c r="CE39" s="730"/>
      <c r="CF39" s="730"/>
      <c r="CG39" s="730"/>
      <c r="CH39" s="730"/>
      <c r="CI39" s="730"/>
      <c r="CJ39" s="730"/>
      <c r="CK39" s="730"/>
      <c r="CL39" s="730"/>
      <c r="CM39" s="730"/>
      <c r="CN39" s="730"/>
      <c r="CO39" s="730"/>
      <c r="CP39" s="730"/>
      <c r="CQ39" s="730"/>
      <c r="CR39" s="730"/>
      <c r="CS39" s="730"/>
      <c r="CT39" s="730"/>
      <c r="CU39" s="730"/>
      <c r="CV39" s="730"/>
      <c r="CW39" s="730"/>
      <c r="CX39" s="730"/>
      <c r="CY39" s="730"/>
      <c r="CZ39" s="730"/>
      <c r="DA39" s="730"/>
      <c r="DB39" s="730"/>
      <c r="DC39" s="730"/>
      <c r="DD39" s="730"/>
      <c r="DE39" s="730"/>
      <c r="DF39" s="730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1"/>
    </row>
    <row r="40" spans="1:141" s="2" customFormat="1" ht="11.25" x14ac:dyDescent="0.2">
      <c r="A40" s="737" t="s">
        <v>757</v>
      </c>
      <c r="B40" s="737"/>
      <c r="C40" s="737"/>
      <c r="D40" s="737"/>
      <c r="E40" s="737"/>
      <c r="F40" s="737"/>
      <c r="G40" s="737"/>
      <c r="H40" s="737"/>
      <c r="I40" s="737"/>
      <c r="J40" s="737"/>
      <c r="K40" s="737"/>
      <c r="L40" s="737"/>
      <c r="M40" s="737"/>
      <c r="N40" s="737"/>
      <c r="O40" s="737"/>
      <c r="P40" s="737"/>
      <c r="Q40" s="737"/>
      <c r="R40" s="753" t="s">
        <v>668</v>
      </c>
      <c r="S40" s="754"/>
      <c r="T40" s="754"/>
      <c r="U40" s="754"/>
      <c r="V40" s="730"/>
      <c r="W40" s="730"/>
      <c r="X40" s="730"/>
      <c r="Y40" s="730"/>
      <c r="Z40" s="730"/>
      <c r="AA40" s="730"/>
      <c r="AB40" s="730"/>
      <c r="AC40" s="730"/>
      <c r="AD40" s="730"/>
      <c r="AE40" s="730"/>
      <c r="AF40" s="730"/>
      <c r="AG40" s="730"/>
      <c r="AH40" s="730"/>
      <c r="AI40" s="730"/>
      <c r="AJ40" s="730"/>
      <c r="AK40" s="730"/>
      <c r="AL40" s="730"/>
      <c r="AM40" s="730"/>
      <c r="AN40" s="730"/>
      <c r="AO40" s="730"/>
      <c r="AP40" s="730"/>
      <c r="AQ40" s="730"/>
      <c r="AR40" s="730"/>
      <c r="AS40" s="730"/>
      <c r="AT40" s="730"/>
      <c r="AU40" s="730"/>
      <c r="AV40" s="730"/>
      <c r="AW40" s="730"/>
      <c r="AX40" s="730"/>
      <c r="AY40" s="730"/>
      <c r="AZ40" s="730"/>
      <c r="BA40" s="730"/>
      <c r="BB40" s="730"/>
      <c r="BC40" s="730"/>
      <c r="BD40" s="730"/>
      <c r="BE40" s="730"/>
      <c r="BF40" s="730"/>
      <c r="BG40" s="730"/>
      <c r="BH40" s="730"/>
      <c r="BI40" s="730"/>
      <c r="BJ40" s="730"/>
      <c r="BK40" s="730"/>
      <c r="BL40" s="730"/>
      <c r="BM40" s="730"/>
      <c r="BN40" s="730"/>
      <c r="BO40" s="730"/>
      <c r="BP40" s="730"/>
      <c r="BQ40" s="730"/>
      <c r="BR40" s="730"/>
      <c r="BS40" s="730"/>
      <c r="BT40" s="730"/>
      <c r="BU40" s="730"/>
      <c r="BV40" s="730"/>
      <c r="BW40" s="730"/>
      <c r="BX40" s="730"/>
      <c r="BY40" s="730"/>
      <c r="BZ40" s="730"/>
      <c r="CA40" s="730"/>
      <c r="CB40" s="730"/>
      <c r="CC40" s="730"/>
      <c r="CD40" s="730"/>
      <c r="CE40" s="730"/>
      <c r="CF40" s="730"/>
      <c r="CG40" s="730"/>
      <c r="CH40" s="730"/>
      <c r="CI40" s="730"/>
      <c r="CJ40" s="730"/>
      <c r="CK40" s="730"/>
      <c r="CL40" s="730"/>
      <c r="CM40" s="730"/>
      <c r="CN40" s="730"/>
      <c r="CO40" s="730"/>
      <c r="CP40" s="730"/>
      <c r="CQ40" s="730"/>
      <c r="CR40" s="730"/>
      <c r="CS40" s="730"/>
      <c r="CT40" s="730"/>
      <c r="CU40" s="730"/>
      <c r="CV40" s="730"/>
      <c r="CW40" s="730"/>
      <c r="CX40" s="730"/>
      <c r="CY40" s="730"/>
      <c r="CZ40" s="730"/>
      <c r="DA40" s="730"/>
      <c r="DB40" s="730"/>
      <c r="DC40" s="730"/>
      <c r="DD40" s="730"/>
      <c r="DE40" s="730"/>
      <c r="DF40" s="730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1"/>
    </row>
    <row r="41" spans="1:141" s="2" customFormat="1" ht="11.25" x14ac:dyDescent="0.2">
      <c r="A41" s="733" t="s">
        <v>758</v>
      </c>
      <c r="B41" s="733"/>
      <c r="C41" s="733"/>
      <c r="D41" s="733"/>
      <c r="E41" s="733"/>
      <c r="F41" s="733"/>
      <c r="G41" s="733"/>
      <c r="H41" s="733"/>
      <c r="I41" s="733"/>
      <c r="J41" s="733"/>
      <c r="K41" s="733"/>
      <c r="L41" s="733"/>
      <c r="M41" s="733"/>
      <c r="N41" s="733"/>
      <c r="O41" s="733"/>
      <c r="P41" s="733"/>
      <c r="Q41" s="733"/>
      <c r="R41" s="753"/>
      <c r="S41" s="754"/>
      <c r="T41" s="754"/>
      <c r="U41" s="754"/>
      <c r="V41" s="730"/>
      <c r="W41" s="730"/>
      <c r="X41" s="730"/>
      <c r="Y41" s="730"/>
      <c r="Z41" s="730"/>
      <c r="AA41" s="730"/>
      <c r="AB41" s="730"/>
      <c r="AC41" s="730"/>
      <c r="AD41" s="730"/>
      <c r="AE41" s="730"/>
      <c r="AF41" s="730"/>
      <c r="AG41" s="730"/>
      <c r="AH41" s="730"/>
      <c r="AI41" s="730"/>
      <c r="AJ41" s="730"/>
      <c r="AK41" s="730"/>
      <c r="AL41" s="730"/>
      <c r="AM41" s="730"/>
      <c r="AN41" s="730"/>
      <c r="AO41" s="730"/>
      <c r="AP41" s="730"/>
      <c r="AQ41" s="730"/>
      <c r="AR41" s="730"/>
      <c r="AS41" s="730"/>
      <c r="AT41" s="730"/>
      <c r="AU41" s="730"/>
      <c r="AV41" s="730"/>
      <c r="AW41" s="730"/>
      <c r="AX41" s="730"/>
      <c r="AY41" s="730"/>
      <c r="AZ41" s="730"/>
      <c r="BA41" s="730"/>
      <c r="BB41" s="730"/>
      <c r="BC41" s="730"/>
      <c r="BD41" s="730"/>
      <c r="BE41" s="730"/>
      <c r="BF41" s="730"/>
      <c r="BG41" s="730"/>
      <c r="BH41" s="730"/>
      <c r="BI41" s="730"/>
      <c r="BJ41" s="730"/>
      <c r="BK41" s="730"/>
      <c r="BL41" s="730"/>
      <c r="BM41" s="730"/>
      <c r="BN41" s="730"/>
      <c r="BO41" s="730"/>
      <c r="BP41" s="730"/>
      <c r="BQ41" s="730"/>
      <c r="BR41" s="730"/>
      <c r="BS41" s="730"/>
      <c r="BT41" s="730"/>
      <c r="BU41" s="730"/>
      <c r="BV41" s="730"/>
      <c r="BW41" s="730"/>
      <c r="BX41" s="730"/>
      <c r="BY41" s="730"/>
      <c r="BZ41" s="730"/>
      <c r="CA41" s="730"/>
      <c r="CB41" s="730"/>
      <c r="CC41" s="730"/>
      <c r="CD41" s="730"/>
      <c r="CE41" s="730"/>
      <c r="CF41" s="730"/>
      <c r="CG41" s="730"/>
      <c r="CH41" s="730"/>
      <c r="CI41" s="730"/>
      <c r="CJ41" s="730"/>
      <c r="CK41" s="730"/>
      <c r="CL41" s="730"/>
      <c r="CM41" s="730"/>
      <c r="CN41" s="730"/>
      <c r="CO41" s="730"/>
      <c r="CP41" s="730"/>
      <c r="CQ41" s="730"/>
      <c r="CR41" s="730"/>
      <c r="CS41" s="730"/>
      <c r="CT41" s="730"/>
      <c r="CU41" s="730"/>
      <c r="CV41" s="730"/>
      <c r="CW41" s="730"/>
      <c r="CX41" s="730"/>
      <c r="CY41" s="730"/>
      <c r="CZ41" s="730"/>
      <c r="DA41" s="730"/>
      <c r="DB41" s="730"/>
      <c r="DC41" s="730"/>
      <c r="DD41" s="730"/>
      <c r="DE41" s="730"/>
      <c r="DF41" s="730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1"/>
    </row>
    <row r="42" spans="1:141" s="2" customFormat="1" ht="11.25" x14ac:dyDescent="0.2">
      <c r="A42" s="732" t="s">
        <v>650</v>
      </c>
      <c r="B42" s="732"/>
      <c r="C42" s="732"/>
      <c r="D42" s="732"/>
      <c r="E42" s="732"/>
      <c r="F42" s="732"/>
      <c r="G42" s="732"/>
      <c r="H42" s="732"/>
      <c r="I42" s="732"/>
      <c r="J42" s="732"/>
      <c r="K42" s="732"/>
      <c r="L42" s="732"/>
      <c r="M42" s="732"/>
      <c r="N42" s="732"/>
      <c r="O42" s="732"/>
      <c r="P42" s="732"/>
      <c r="Q42" s="732"/>
      <c r="R42" s="753"/>
      <c r="S42" s="754"/>
      <c r="T42" s="754"/>
      <c r="U42" s="754"/>
      <c r="V42" s="730"/>
      <c r="W42" s="730"/>
      <c r="X42" s="730"/>
      <c r="Y42" s="730"/>
      <c r="Z42" s="730"/>
      <c r="AA42" s="730"/>
      <c r="AB42" s="730"/>
      <c r="AC42" s="730"/>
      <c r="AD42" s="730"/>
      <c r="AE42" s="730"/>
      <c r="AF42" s="730"/>
      <c r="AG42" s="730"/>
      <c r="AH42" s="730"/>
      <c r="AI42" s="730"/>
      <c r="AJ42" s="730"/>
      <c r="AK42" s="730"/>
      <c r="AL42" s="730"/>
      <c r="AM42" s="730"/>
      <c r="AN42" s="730"/>
      <c r="AO42" s="730"/>
      <c r="AP42" s="730"/>
      <c r="AQ42" s="730"/>
      <c r="AR42" s="730"/>
      <c r="AS42" s="730"/>
      <c r="AT42" s="730"/>
      <c r="AU42" s="730"/>
      <c r="AV42" s="730"/>
      <c r="AW42" s="730"/>
      <c r="AX42" s="730"/>
      <c r="AY42" s="730"/>
      <c r="AZ42" s="730"/>
      <c r="BA42" s="730"/>
      <c r="BB42" s="730"/>
      <c r="BC42" s="730"/>
      <c r="BD42" s="730"/>
      <c r="BE42" s="730"/>
      <c r="BF42" s="730"/>
      <c r="BG42" s="730"/>
      <c r="BH42" s="730"/>
      <c r="BI42" s="730"/>
      <c r="BJ42" s="730"/>
      <c r="BK42" s="730"/>
      <c r="BL42" s="730"/>
      <c r="BM42" s="730"/>
      <c r="BN42" s="730"/>
      <c r="BO42" s="730"/>
      <c r="BP42" s="730"/>
      <c r="BQ42" s="730"/>
      <c r="BR42" s="730"/>
      <c r="BS42" s="730"/>
      <c r="BT42" s="730"/>
      <c r="BU42" s="730"/>
      <c r="BV42" s="730"/>
      <c r="BW42" s="730"/>
      <c r="BX42" s="730"/>
      <c r="BY42" s="730"/>
      <c r="BZ42" s="730"/>
      <c r="CA42" s="730"/>
      <c r="CB42" s="730"/>
      <c r="CC42" s="730"/>
      <c r="CD42" s="730"/>
      <c r="CE42" s="730"/>
      <c r="CF42" s="730"/>
      <c r="CG42" s="730"/>
      <c r="CH42" s="730"/>
      <c r="CI42" s="730"/>
      <c r="CJ42" s="730"/>
      <c r="CK42" s="730"/>
      <c r="CL42" s="730"/>
      <c r="CM42" s="730"/>
      <c r="CN42" s="730"/>
      <c r="CO42" s="730"/>
      <c r="CP42" s="730"/>
      <c r="CQ42" s="730"/>
      <c r="CR42" s="730"/>
      <c r="CS42" s="730"/>
      <c r="CT42" s="730"/>
      <c r="CU42" s="730"/>
      <c r="CV42" s="730"/>
      <c r="CW42" s="730"/>
      <c r="CX42" s="730"/>
      <c r="CY42" s="730"/>
      <c r="CZ42" s="730"/>
      <c r="DA42" s="730"/>
      <c r="DB42" s="730"/>
      <c r="DC42" s="730"/>
      <c r="DD42" s="730"/>
      <c r="DE42" s="730"/>
      <c r="DF42" s="730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1"/>
    </row>
    <row r="43" spans="1:141" s="2" customFormat="1" ht="11.25" x14ac:dyDescent="0.2">
      <c r="A43" s="737" t="s">
        <v>759</v>
      </c>
      <c r="B43" s="737"/>
      <c r="C43" s="737"/>
      <c r="D43" s="737"/>
      <c r="E43" s="737"/>
      <c r="F43" s="737"/>
      <c r="G43" s="737"/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53" t="s">
        <v>669</v>
      </c>
      <c r="S43" s="754"/>
      <c r="T43" s="754"/>
      <c r="U43" s="754"/>
      <c r="V43" s="730"/>
      <c r="W43" s="730"/>
      <c r="X43" s="730"/>
      <c r="Y43" s="730"/>
      <c r="Z43" s="730"/>
      <c r="AA43" s="730"/>
      <c r="AB43" s="730"/>
      <c r="AC43" s="730"/>
      <c r="AD43" s="730"/>
      <c r="AE43" s="730"/>
      <c r="AF43" s="730"/>
      <c r="AG43" s="730"/>
      <c r="AH43" s="730"/>
      <c r="AI43" s="730"/>
      <c r="AJ43" s="730"/>
      <c r="AK43" s="730"/>
      <c r="AL43" s="730"/>
      <c r="AM43" s="730"/>
      <c r="AN43" s="730"/>
      <c r="AO43" s="730"/>
      <c r="AP43" s="730"/>
      <c r="AQ43" s="730"/>
      <c r="AR43" s="730"/>
      <c r="AS43" s="730"/>
      <c r="AT43" s="730"/>
      <c r="AU43" s="730"/>
      <c r="AV43" s="730"/>
      <c r="AW43" s="730"/>
      <c r="AX43" s="730"/>
      <c r="AY43" s="730"/>
      <c r="AZ43" s="730"/>
      <c r="BA43" s="730"/>
      <c r="BB43" s="730"/>
      <c r="BC43" s="730"/>
      <c r="BD43" s="730"/>
      <c r="BE43" s="730"/>
      <c r="BF43" s="730"/>
      <c r="BG43" s="730"/>
      <c r="BH43" s="730"/>
      <c r="BI43" s="730"/>
      <c r="BJ43" s="730"/>
      <c r="BK43" s="730"/>
      <c r="BL43" s="730"/>
      <c r="BM43" s="730"/>
      <c r="BN43" s="730"/>
      <c r="BO43" s="730"/>
      <c r="BP43" s="730"/>
      <c r="BQ43" s="730"/>
      <c r="BR43" s="730"/>
      <c r="BS43" s="730"/>
      <c r="BT43" s="730"/>
      <c r="BU43" s="730"/>
      <c r="BV43" s="730"/>
      <c r="BW43" s="730"/>
      <c r="BX43" s="730"/>
      <c r="BY43" s="730"/>
      <c r="BZ43" s="730"/>
      <c r="CA43" s="730"/>
      <c r="CB43" s="730"/>
      <c r="CC43" s="730"/>
      <c r="CD43" s="730"/>
      <c r="CE43" s="730"/>
      <c r="CF43" s="730"/>
      <c r="CG43" s="730"/>
      <c r="CH43" s="730"/>
      <c r="CI43" s="730"/>
      <c r="CJ43" s="730"/>
      <c r="CK43" s="730"/>
      <c r="CL43" s="730"/>
      <c r="CM43" s="730"/>
      <c r="CN43" s="730"/>
      <c r="CO43" s="730"/>
      <c r="CP43" s="730"/>
      <c r="CQ43" s="730"/>
      <c r="CR43" s="730"/>
      <c r="CS43" s="730"/>
      <c r="CT43" s="730"/>
      <c r="CU43" s="730"/>
      <c r="CV43" s="730"/>
      <c r="CW43" s="730"/>
      <c r="CX43" s="730"/>
      <c r="CY43" s="730"/>
      <c r="CZ43" s="730"/>
      <c r="DA43" s="730"/>
      <c r="DB43" s="730"/>
      <c r="DC43" s="730"/>
      <c r="DD43" s="730"/>
      <c r="DE43" s="730"/>
      <c r="DF43" s="730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1"/>
    </row>
    <row r="44" spans="1:141" s="2" customFormat="1" ht="11.25" x14ac:dyDescent="0.2">
      <c r="A44" s="732" t="s">
        <v>760</v>
      </c>
      <c r="B44" s="732"/>
      <c r="C44" s="732"/>
      <c r="D44" s="732"/>
      <c r="E44" s="732"/>
      <c r="F44" s="732"/>
      <c r="G44" s="732"/>
      <c r="H44" s="732"/>
      <c r="I44" s="732"/>
      <c r="J44" s="732"/>
      <c r="K44" s="732"/>
      <c r="L44" s="732"/>
      <c r="M44" s="732"/>
      <c r="N44" s="732"/>
      <c r="O44" s="732"/>
      <c r="P44" s="732"/>
      <c r="Q44" s="732"/>
      <c r="R44" s="753"/>
      <c r="S44" s="754"/>
      <c r="T44" s="754"/>
      <c r="U44" s="754"/>
      <c r="V44" s="730"/>
      <c r="W44" s="730"/>
      <c r="X44" s="730"/>
      <c r="Y44" s="730"/>
      <c r="Z44" s="730"/>
      <c r="AA44" s="730"/>
      <c r="AB44" s="730"/>
      <c r="AC44" s="730"/>
      <c r="AD44" s="730"/>
      <c r="AE44" s="730"/>
      <c r="AF44" s="730"/>
      <c r="AG44" s="730"/>
      <c r="AH44" s="730"/>
      <c r="AI44" s="730"/>
      <c r="AJ44" s="730"/>
      <c r="AK44" s="730"/>
      <c r="AL44" s="730"/>
      <c r="AM44" s="730"/>
      <c r="AN44" s="730"/>
      <c r="AO44" s="730"/>
      <c r="AP44" s="730"/>
      <c r="AQ44" s="730"/>
      <c r="AR44" s="730"/>
      <c r="AS44" s="730"/>
      <c r="AT44" s="730"/>
      <c r="AU44" s="730"/>
      <c r="AV44" s="730"/>
      <c r="AW44" s="730"/>
      <c r="AX44" s="730"/>
      <c r="AY44" s="730"/>
      <c r="AZ44" s="730"/>
      <c r="BA44" s="730"/>
      <c r="BB44" s="730"/>
      <c r="BC44" s="730"/>
      <c r="BD44" s="730"/>
      <c r="BE44" s="730"/>
      <c r="BF44" s="730"/>
      <c r="BG44" s="730"/>
      <c r="BH44" s="730"/>
      <c r="BI44" s="730"/>
      <c r="BJ44" s="730"/>
      <c r="BK44" s="730"/>
      <c r="BL44" s="730"/>
      <c r="BM44" s="730"/>
      <c r="BN44" s="730"/>
      <c r="BO44" s="730"/>
      <c r="BP44" s="730"/>
      <c r="BQ44" s="730"/>
      <c r="BR44" s="730"/>
      <c r="BS44" s="730"/>
      <c r="BT44" s="730"/>
      <c r="BU44" s="730"/>
      <c r="BV44" s="730"/>
      <c r="BW44" s="730"/>
      <c r="BX44" s="730"/>
      <c r="BY44" s="730"/>
      <c r="BZ44" s="730"/>
      <c r="CA44" s="730"/>
      <c r="CB44" s="730"/>
      <c r="CC44" s="730"/>
      <c r="CD44" s="730"/>
      <c r="CE44" s="730"/>
      <c r="CF44" s="730"/>
      <c r="CG44" s="730"/>
      <c r="CH44" s="730"/>
      <c r="CI44" s="730"/>
      <c r="CJ44" s="730"/>
      <c r="CK44" s="730"/>
      <c r="CL44" s="730"/>
      <c r="CM44" s="730"/>
      <c r="CN44" s="730"/>
      <c r="CO44" s="730"/>
      <c r="CP44" s="730"/>
      <c r="CQ44" s="730"/>
      <c r="CR44" s="730"/>
      <c r="CS44" s="730"/>
      <c r="CT44" s="730"/>
      <c r="CU44" s="730"/>
      <c r="CV44" s="730"/>
      <c r="CW44" s="730"/>
      <c r="CX44" s="730"/>
      <c r="CY44" s="730"/>
      <c r="CZ44" s="730"/>
      <c r="DA44" s="730"/>
      <c r="DB44" s="730"/>
      <c r="DC44" s="730"/>
      <c r="DD44" s="730"/>
      <c r="DE44" s="730"/>
      <c r="DF44" s="730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1"/>
    </row>
    <row r="45" spans="1:141" s="2" customFormat="1" ht="11.25" x14ac:dyDescent="0.2">
      <c r="A45" s="755" t="s">
        <v>761</v>
      </c>
      <c r="B45" s="755"/>
      <c r="C45" s="755"/>
      <c r="D45" s="755"/>
      <c r="E45" s="755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53" t="s">
        <v>573</v>
      </c>
      <c r="S45" s="754"/>
      <c r="T45" s="754"/>
      <c r="U45" s="754"/>
      <c r="V45" s="730"/>
      <c r="W45" s="730"/>
      <c r="X45" s="730"/>
      <c r="Y45" s="730"/>
      <c r="Z45" s="730"/>
      <c r="AA45" s="730"/>
      <c r="AB45" s="730"/>
      <c r="AC45" s="730"/>
      <c r="AD45" s="730"/>
      <c r="AE45" s="730"/>
      <c r="AF45" s="730"/>
      <c r="AG45" s="730"/>
      <c r="AH45" s="730"/>
      <c r="AI45" s="730"/>
      <c r="AJ45" s="730"/>
      <c r="AK45" s="730"/>
      <c r="AL45" s="730"/>
      <c r="AM45" s="730"/>
      <c r="AN45" s="730"/>
      <c r="AO45" s="730"/>
      <c r="AP45" s="730"/>
      <c r="AQ45" s="730"/>
      <c r="AR45" s="730"/>
      <c r="AS45" s="730"/>
      <c r="AT45" s="730"/>
      <c r="AU45" s="730"/>
      <c r="AV45" s="730"/>
      <c r="AW45" s="730"/>
      <c r="AX45" s="730"/>
      <c r="AY45" s="730"/>
      <c r="AZ45" s="730"/>
      <c r="BA45" s="730"/>
      <c r="BB45" s="730"/>
      <c r="BC45" s="730"/>
      <c r="BD45" s="730"/>
      <c r="BE45" s="730"/>
      <c r="BF45" s="730"/>
      <c r="BG45" s="730"/>
      <c r="BH45" s="730"/>
      <c r="BI45" s="730"/>
      <c r="BJ45" s="730"/>
      <c r="BK45" s="730"/>
      <c r="BL45" s="730"/>
      <c r="BM45" s="730"/>
      <c r="BN45" s="730"/>
      <c r="BO45" s="730"/>
      <c r="BP45" s="730"/>
      <c r="BQ45" s="730"/>
      <c r="BR45" s="730"/>
      <c r="BS45" s="730"/>
      <c r="BT45" s="730"/>
      <c r="BU45" s="730"/>
      <c r="BV45" s="730"/>
      <c r="BW45" s="730"/>
      <c r="BX45" s="730"/>
      <c r="BY45" s="730"/>
      <c r="BZ45" s="730"/>
      <c r="CA45" s="730"/>
      <c r="CB45" s="730"/>
      <c r="CC45" s="730"/>
      <c r="CD45" s="730"/>
      <c r="CE45" s="730"/>
      <c r="CF45" s="730"/>
      <c r="CG45" s="730"/>
      <c r="CH45" s="730"/>
      <c r="CI45" s="730"/>
      <c r="CJ45" s="730"/>
      <c r="CK45" s="730"/>
      <c r="CL45" s="730"/>
      <c r="CM45" s="730"/>
      <c r="CN45" s="730"/>
      <c r="CO45" s="730"/>
      <c r="CP45" s="730"/>
      <c r="CQ45" s="730"/>
      <c r="CR45" s="730"/>
      <c r="CS45" s="730"/>
      <c r="CT45" s="730"/>
      <c r="CU45" s="730"/>
      <c r="CV45" s="730"/>
      <c r="CW45" s="730"/>
      <c r="CX45" s="730"/>
      <c r="CY45" s="730"/>
      <c r="CZ45" s="730"/>
      <c r="DA45" s="730"/>
      <c r="DB45" s="730"/>
      <c r="DC45" s="730"/>
      <c r="DD45" s="730"/>
      <c r="DE45" s="730"/>
      <c r="DF45" s="730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1"/>
    </row>
    <row r="46" spans="1:141" s="2" customFormat="1" ht="11.25" x14ac:dyDescent="0.2">
      <c r="A46" s="736" t="s">
        <v>762</v>
      </c>
      <c r="B46" s="736"/>
      <c r="C46" s="736"/>
      <c r="D46" s="736"/>
      <c r="E46" s="736"/>
      <c r="F46" s="736"/>
      <c r="G46" s="736"/>
      <c r="H46" s="736"/>
      <c r="I46" s="736"/>
      <c r="J46" s="736"/>
      <c r="K46" s="736"/>
      <c r="L46" s="736"/>
      <c r="M46" s="736"/>
      <c r="N46" s="736"/>
      <c r="O46" s="736"/>
      <c r="P46" s="736"/>
      <c r="Q46" s="736"/>
      <c r="R46" s="753"/>
      <c r="S46" s="754"/>
      <c r="T46" s="754"/>
      <c r="U46" s="754"/>
      <c r="V46" s="730"/>
      <c r="W46" s="730"/>
      <c r="X46" s="730"/>
      <c r="Y46" s="730"/>
      <c r="Z46" s="730"/>
      <c r="AA46" s="730"/>
      <c r="AB46" s="730"/>
      <c r="AC46" s="730"/>
      <c r="AD46" s="730"/>
      <c r="AE46" s="730"/>
      <c r="AF46" s="730"/>
      <c r="AG46" s="730"/>
      <c r="AH46" s="730"/>
      <c r="AI46" s="730"/>
      <c r="AJ46" s="730"/>
      <c r="AK46" s="730"/>
      <c r="AL46" s="730"/>
      <c r="AM46" s="730"/>
      <c r="AN46" s="730"/>
      <c r="AO46" s="730"/>
      <c r="AP46" s="730"/>
      <c r="AQ46" s="730"/>
      <c r="AR46" s="730"/>
      <c r="AS46" s="730"/>
      <c r="AT46" s="730"/>
      <c r="AU46" s="730"/>
      <c r="AV46" s="730"/>
      <c r="AW46" s="730"/>
      <c r="AX46" s="730"/>
      <c r="AY46" s="730"/>
      <c r="AZ46" s="730"/>
      <c r="BA46" s="730"/>
      <c r="BB46" s="730"/>
      <c r="BC46" s="730"/>
      <c r="BD46" s="730"/>
      <c r="BE46" s="730"/>
      <c r="BF46" s="730"/>
      <c r="BG46" s="730"/>
      <c r="BH46" s="730"/>
      <c r="BI46" s="730"/>
      <c r="BJ46" s="730"/>
      <c r="BK46" s="730"/>
      <c r="BL46" s="730"/>
      <c r="BM46" s="730"/>
      <c r="BN46" s="730"/>
      <c r="BO46" s="730"/>
      <c r="BP46" s="730"/>
      <c r="BQ46" s="730"/>
      <c r="BR46" s="730"/>
      <c r="BS46" s="730"/>
      <c r="BT46" s="730"/>
      <c r="BU46" s="730"/>
      <c r="BV46" s="730"/>
      <c r="BW46" s="730"/>
      <c r="BX46" s="730"/>
      <c r="BY46" s="730"/>
      <c r="BZ46" s="730"/>
      <c r="CA46" s="730"/>
      <c r="CB46" s="730"/>
      <c r="CC46" s="730"/>
      <c r="CD46" s="730"/>
      <c r="CE46" s="730"/>
      <c r="CF46" s="730"/>
      <c r="CG46" s="730"/>
      <c r="CH46" s="730"/>
      <c r="CI46" s="730"/>
      <c r="CJ46" s="730"/>
      <c r="CK46" s="730"/>
      <c r="CL46" s="730"/>
      <c r="CM46" s="730"/>
      <c r="CN46" s="730"/>
      <c r="CO46" s="730"/>
      <c r="CP46" s="730"/>
      <c r="CQ46" s="730"/>
      <c r="CR46" s="730"/>
      <c r="CS46" s="730"/>
      <c r="CT46" s="730"/>
      <c r="CU46" s="730"/>
      <c r="CV46" s="730"/>
      <c r="CW46" s="730"/>
      <c r="CX46" s="730"/>
      <c r="CY46" s="730"/>
      <c r="CZ46" s="730"/>
      <c r="DA46" s="730"/>
      <c r="DB46" s="730"/>
      <c r="DC46" s="730"/>
      <c r="DD46" s="730"/>
      <c r="DE46" s="730"/>
      <c r="DF46" s="730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1"/>
    </row>
    <row r="47" spans="1:141" s="2" customFormat="1" ht="11.25" x14ac:dyDescent="0.2">
      <c r="A47" s="734" t="s">
        <v>763</v>
      </c>
      <c r="B47" s="734"/>
      <c r="C47" s="734"/>
      <c r="D47" s="734"/>
      <c r="E47" s="734"/>
      <c r="F47" s="734"/>
      <c r="G47" s="734"/>
      <c r="H47" s="734"/>
      <c r="I47" s="734"/>
      <c r="J47" s="734"/>
      <c r="K47" s="734"/>
      <c r="L47" s="734"/>
      <c r="M47" s="734"/>
      <c r="N47" s="734"/>
      <c r="O47" s="734"/>
      <c r="P47" s="734"/>
      <c r="Q47" s="734"/>
      <c r="R47" s="753" t="s">
        <v>670</v>
      </c>
      <c r="S47" s="754"/>
      <c r="T47" s="754"/>
      <c r="U47" s="754"/>
      <c r="V47" s="730"/>
      <c r="W47" s="730"/>
      <c r="X47" s="730"/>
      <c r="Y47" s="730"/>
      <c r="Z47" s="730"/>
      <c r="AA47" s="730"/>
      <c r="AB47" s="730"/>
      <c r="AC47" s="730"/>
      <c r="AD47" s="730"/>
      <c r="AE47" s="730"/>
      <c r="AF47" s="730"/>
      <c r="AG47" s="730"/>
      <c r="AH47" s="730"/>
      <c r="AI47" s="730"/>
      <c r="AJ47" s="730"/>
      <c r="AK47" s="730"/>
      <c r="AL47" s="730"/>
      <c r="AM47" s="730"/>
      <c r="AN47" s="730"/>
      <c r="AO47" s="730"/>
      <c r="AP47" s="730"/>
      <c r="AQ47" s="730"/>
      <c r="AR47" s="730"/>
      <c r="AS47" s="730"/>
      <c r="AT47" s="730"/>
      <c r="AU47" s="730"/>
      <c r="AV47" s="730"/>
      <c r="AW47" s="730"/>
      <c r="AX47" s="730"/>
      <c r="AY47" s="730"/>
      <c r="AZ47" s="730"/>
      <c r="BA47" s="730"/>
      <c r="BB47" s="730"/>
      <c r="BC47" s="730"/>
      <c r="BD47" s="730"/>
      <c r="BE47" s="730"/>
      <c r="BF47" s="730"/>
      <c r="BG47" s="730"/>
      <c r="BH47" s="730"/>
      <c r="BI47" s="730"/>
      <c r="BJ47" s="730"/>
      <c r="BK47" s="730"/>
      <c r="BL47" s="730"/>
      <c r="BM47" s="730"/>
      <c r="BN47" s="730"/>
      <c r="BO47" s="730"/>
      <c r="BP47" s="730"/>
      <c r="BQ47" s="730"/>
      <c r="BR47" s="730"/>
      <c r="BS47" s="730"/>
      <c r="BT47" s="730"/>
      <c r="BU47" s="730"/>
      <c r="BV47" s="730"/>
      <c r="BW47" s="730"/>
      <c r="BX47" s="730"/>
      <c r="BY47" s="730"/>
      <c r="BZ47" s="730"/>
      <c r="CA47" s="730"/>
      <c r="CB47" s="730"/>
      <c r="CC47" s="730"/>
      <c r="CD47" s="730"/>
      <c r="CE47" s="730"/>
      <c r="CF47" s="730"/>
      <c r="CG47" s="730"/>
      <c r="CH47" s="730"/>
      <c r="CI47" s="730"/>
      <c r="CJ47" s="730"/>
      <c r="CK47" s="730"/>
      <c r="CL47" s="730"/>
      <c r="CM47" s="730"/>
      <c r="CN47" s="730"/>
      <c r="CO47" s="730"/>
      <c r="CP47" s="730"/>
      <c r="CQ47" s="730"/>
      <c r="CR47" s="730"/>
      <c r="CS47" s="730"/>
      <c r="CT47" s="730"/>
      <c r="CU47" s="730"/>
      <c r="CV47" s="730"/>
      <c r="CW47" s="730"/>
      <c r="CX47" s="730"/>
      <c r="CY47" s="730"/>
      <c r="CZ47" s="730"/>
      <c r="DA47" s="730"/>
      <c r="DB47" s="730"/>
      <c r="DC47" s="730"/>
      <c r="DD47" s="730"/>
      <c r="DE47" s="730"/>
      <c r="DF47" s="730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1"/>
    </row>
    <row r="48" spans="1:141" s="2" customFormat="1" ht="11.25" x14ac:dyDescent="0.2">
      <c r="A48" s="736" t="s">
        <v>764</v>
      </c>
      <c r="B48" s="736"/>
      <c r="C48" s="736"/>
      <c r="D48" s="736"/>
      <c r="E48" s="736"/>
      <c r="F48" s="736"/>
      <c r="G48" s="736"/>
      <c r="H48" s="736"/>
      <c r="I48" s="736"/>
      <c r="J48" s="736"/>
      <c r="K48" s="736"/>
      <c r="L48" s="736"/>
      <c r="M48" s="736"/>
      <c r="N48" s="736"/>
      <c r="O48" s="736"/>
      <c r="P48" s="736"/>
      <c r="Q48" s="736"/>
      <c r="R48" s="753"/>
      <c r="S48" s="754"/>
      <c r="T48" s="754"/>
      <c r="U48" s="754"/>
      <c r="V48" s="730"/>
      <c r="W48" s="730"/>
      <c r="X48" s="730"/>
      <c r="Y48" s="730"/>
      <c r="Z48" s="730"/>
      <c r="AA48" s="730"/>
      <c r="AB48" s="730"/>
      <c r="AC48" s="730"/>
      <c r="AD48" s="730"/>
      <c r="AE48" s="730"/>
      <c r="AF48" s="730"/>
      <c r="AG48" s="730"/>
      <c r="AH48" s="730"/>
      <c r="AI48" s="730"/>
      <c r="AJ48" s="730"/>
      <c r="AK48" s="730"/>
      <c r="AL48" s="730"/>
      <c r="AM48" s="730"/>
      <c r="AN48" s="730"/>
      <c r="AO48" s="730"/>
      <c r="AP48" s="730"/>
      <c r="AQ48" s="730"/>
      <c r="AR48" s="730"/>
      <c r="AS48" s="730"/>
      <c r="AT48" s="730"/>
      <c r="AU48" s="730"/>
      <c r="AV48" s="730"/>
      <c r="AW48" s="730"/>
      <c r="AX48" s="730"/>
      <c r="AY48" s="730"/>
      <c r="AZ48" s="730"/>
      <c r="BA48" s="730"/>
      <c r="BB48" s="730"/>
      <c r="BC48" s="730"/>
      <c r="BD48" s="730"/>
      <c r="BE48" s="730"/>
      <c r="BF48" s="730"/>
      <c r="BG48" s="730"/>
      <c r="BH48" s="730"/>
      <c r="BI48" s="730"/>
      <c r="BJ48" s="730"/>
      <c r="BK48" s="730"/>
      <c r="BL48" s="730"/>
      <c r="BM48" s="730"/>
      <c r="BN48" s="730"/>
      <c r="BO48" s="730"/>
      <c r="BP48" s="730"/>
      <c r="BQ48" s="730"/>
      <c r="BR48" s="730"/>
      <c r="BS48" s="730"/>
      <c r="BT48" s="730"/>
      <c r="BU48" s="730"/>
      <c r="BV48" s="730"/>
      <c r="BW48" s="730"/>
      <c r="BX48" s="730"/>
      <c r="BY48" s="730"/>
      <c r="BZ48" s="730"/>
      <c r="CA48" s="730"/>
      <c r="CB48" s="730"/>
      <c r="CC48" s="730"/>
      <c r="CD48" s="730"/>
      <c r="CE48" s="730"/>
      <c r="CF48" s="730"/>
      <c r="CG48" s="730"/>
      <c r="CH48" s="730"/>
      <c r="CI48" s="730"/>
      <c r="CJ48" s="730"/>
      <c r="CK48" s="730"/>
      <c r="CL48" s="730"/>
      <c r="CM48" s="730"/>
      <c r="CN48" s="730"/>
      <c r="CO48" s="730"/>
      <c r="CP48" s="730"/>
      <c r="CQ48" s="730"/>
      <c r="CR48" s="730"/>
      <c r="CS48" s="730"/>
      <c r="CT48" s="730"/>
      <c r="CU48" s="730"/>
      <c r="CV48" s="730"/>
      <c r="CW48" s="730"/>
      <c r="CX48" s="730"/>
      <c r="CY48" s="730"/>
      <c r="CZ48" s="730"/>
      <c r="DA48" s="730"/>
      <c r="DB48" s="730"/>
      <c r="DC48" s="730"/>
      <c r="DD48" s="730"/>
      <c r="DE48" s="730"/>
      <c r="DF48" s="730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1"/>
    </row>
    <row r="49" spans="1:141" s="2" customFormat="1" ht="11.25" x14ac:dyDescent="0.2">
      <c r="A49" s="734" t="s">
        <v>765</v>
      </c>
      <c r="B49" s="734"/>
      <c r="C49" s="734"/>
      <c r="D49" s="734"/>
      <c r="E49" s="734"/>
      <c r="F49" s="734"/>
      <c r="G49" s="734"/>
      <c r="H49" s="734"/>
      <c r="I49" s="734"/>
      <c r="J49" s="734"/>
      <c r="K49" s="734"/>
      <c r="L49" s="734"/>
      <c r="M49" s="734"/>
      <c r="N49" s="734"/>
      <c r="O49" s="734"/>
      <c r="P49" s="734"/>
      <c r="Q49" s="734"/>
      <c r="R49" s="753" t="s">
        <v>671</v>
      </c>
      <c r="S49" s="754"/>
      <c r="T49" s="754"/>
      <c r="U49" s="754"/>
      <c r="V49" s="730"/>
      <c r="W49" s="730"/>
      <c r="X49" s="730"/>
      <c r="Y49" s="730"/>
      <c r="Z49" s="730"/>
      <c r="AA49" s="730"/>
      <c r="AB49" s="730"/>
      <c r="AC49" s="730"/>
      <c r="AD49" s="730"/>
      <c r="AE49" s="730"/>
      <c r="AF49" s="730"/>
      <c r="AG49" s="730"/>
      <c r="AH49" s="730"/>
      <c r="AI49" s="730"/>
      <c r="AJ49" s="730"/>
      <c r="AK49" s="730"/>
      <c r="AL49" s="730"/>
      <c r="AM49" s="730"/>
      <c r="AN49" s="730"/>
      <c r="AO49" s="730"/>
      <c r="AP49" s="730"/>
      <c r="AQ49" s="730"/>
      <c r="AR49" s="730"/>
      <c r="AS49" s="730"/>
      <c r="AT49" s="730"/>
      <c r="AU49" s="730"/>
      <c r="AV49" s="730"/>
      <c r="AW49" s="730"/>
      <c r="AX49" s="730"/>
      <c r="AY49" s="730"/>
      <c r="AZ49" s="730"/>
      <c r="BA49" s="730"/>
      <c r="BB49" s="730"/>
      <c r="BC49" s="730"/>
      <c r="BD49" s="730"/>
      <c r="BE49" s="730"/>
      <c r="BF49" s="730"/>
      <c r="BG49" s="730"/>
      <c r="BH49" s="730"/>
      <c r="BI49" s="730"/>
      <c r="BJ49" s="730"/>
      <c r="BK49" s="730"/>
      <c r="BL49" s="730"/>
      <c r="BM49" s="730"/>
      <c r="BN49" s="730"/>
      <c r="BO49" s="730"/>
      <c r="BP49" s="730"/>
      <c r="BQ49" s="730"/>
      <c r="BR49" s="730"/>
      <c r="BS49" s="730"/>
      <c r="BT49" s="730"/>
      <c r="BU49" s="730"/>
      <c r="BV49" s="730"/>
      <c r="BW49" s="730"/>
      <c r="BX49" s="730"/>
      <c r="BY49" s="730"/>
      <c r="BZ49" s="730"/>
      <c r="CA49" s="730"/>
      <c r="CB49" s="730"/>
      <c r="CC49" s="730"/>
      <c r="CD49" s="730"/>
      <c r="CE49" s="730"/>
      <c r="CF49" s="730"/>
      <c r="CG49" s="730"/>
      <c r="CH49" s="730"/>
      <c r="CI49" s="730"/>
      <c r="CJ49" s="730"/>
      <c r="CK49" s="730"/>
      <c r="CL49" s="730"/>
      <c r="CM49" s="730"/>
      <c r="CN49" s="730"/>
      <c r="CO49" s="730"/>
      <c r="CP49" s="730"/>
      <c r="CQ49" s="730"/>
      <c r="CR49" s="730"/>
      <c r="CS49" s="730"/>
      <c r="CT49" s="730"/>
      <c r="CU49" s="730"/>
      <c r="CV49" s="730"/>
      <c r="CW49" s="730"/>
      <c r="CX49" s="730"/>
      <c r="CY49" s="730"/>
      <c r="CZ49" s="730"/>
      <c r="DA49" s="730"/>
      <c r="DB49" s="730"/>
      <c r="DC49" s="730"/>
      <c r="DD49" s="730"/>
      <c r="DE49" s="730"/>
      <c r="DF49" s="730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1"/>
    </row>
    <row r="50" spans="1:141" s="2" customFormat="1" ht="11.25" x14ac:dyDescent="0.2">
      <c r="A50" s="735" t="s">
        <v>766</v>
      </c>
      <c r="B50" s="735"/>
      <c r="C50" s="735"/>
      <c r="D50" s="735"/>
      <c r="E50" s="735"/>
      <c r="F50" s="735"/>
      <c r="G50" s="735"/>
      <c r="H50" s="735"/>
      <c r="I50" s="735"/>
      <c r="J50" s="735"/>
      <c r="K50" s="735"/>
      <c r="L50" s="735"/>
      <c r="M50" s="735"/>
      <c r="N50" s="735"/>
      <c r="O50" s="735"/>
      <c r="P50" s="735"/>
      <c r="Q50" s="735"/>
      <c r="R50" s="753"/>
      <c r="S50" s="754"/>
      <c r="T50" s="754"/>
      <c r="U50" s="754"/>
      <c r="V50" s="730"/>
      <c r="W50" s="730"/>
      <c r="X50" s="730"/>
      <c r="Y50" s="730"/>
      <c r="Z50" s="730"/>
      <c r="AA50" s="730"/>
      <c r="AB50" s="730"/>
      <c r="AC50" s="730"/>
      <c r="AD50" s="730"/>
      <c r="AE50" s="730"/>
      <c r="AF50" s="730"/>
      <c r="AG50" s="730"/>
      <c r="AH50" s="730"/>
      <c r="AI50" s="730"/>
      <c r="AJ50" s="730"/>
      <c r="AK50" s="730"/>
      <c r="AL50" s="730"/>
      <c r="AM50" s="730"/>
      <c r="AN50" s="730"/>
      <c r="AO50" s="730"/>
      <c r="AP50" s="730"/>
      <c r="AQ50" s="730"/>
      <c r="AR50" s="730"/>
      <c r="AS50" s="730"/>
      <c r="AT50" s="730"/>
      <c r="AU50" s="730"/>
      <c r="AV50" s="730"/>
      <c r="AW50" s="730"/>
      <c r="AX50" s="730"/>
      <c r="AY50" s="730"/>
      <c r="AZ50" s="730"/>
      <c r="BA50" s="730"/>
      <c r="BB50" s="730"/>
      <c r="BC50" s="730"/>
      <c r="BD50" s="730"/>
      <c r="BE50" s="730"/>
      <c r="BF50" s="730"/>
      <c r="BG50" s="730"/>
      <c r="BH50" s="730"/>
      <c r="BI50" s="730"/>
      <c r="BJ50" s="730"/>
      <c r="BK50" s="730"/>
      <c r="BL50" s="730"/>
      <c r="BM50" s="730"/>
      <c r="BN50" s="730"/>
      <c r="BO50" s="730"/>
      <c r="BP50" s="730"/>
      <c r="BQ50" s="730"/>
      <c r="BR50" s="730"/>
      <c r="BS50" s="730"/>
      <c r="BT50" s="730"/>
      <c r="BU50" s="730"/>
      <c r="BV50" s="730"/>
      <c r="BW50" s="730"/>
      <c r="BX50" s="730"/>
      <c r="BY50" s="730"/>
      <c r="BZ50" s="730"/>
      <c r="CA50" s="730"/>
      <c r="CB50" s="730"/>
      <c r="CC50" s="730"/>
      <c r="CD50" s="730"/>
      <c r="CE50" s="730"/>
      <c r="CF50" s="730"/>
      <c r="CG50" s="730"/>
      <c r="CH50" s="730"/>
      <c r="CI50" s="730"/>
      <c r="CJ50" s="730"/>
      <c r="CK50" s="730"/>
      <c r="CL50" s="730"/>
      <c r="CM50" s="730"/>
      <c r="CN50" s="730"/>
      <c r="CO50" s="730"/>
      <c r="CP50" s="730"/>
      <c r="CQ50" s="730"/>
      <c r="CR50" s="730"/>
      <c r="CS50" s="730"/>
      <c r="CT50" s="730"/>
      <c r="CU50" s="730"/>
      <c r="CV50" s="730"/>
      <c r="CW50" s="730"/>
      <c r="CX50" s="730"/>
      <c r="CY50" s="730"/>
      <c r="CZ50" s="730"/>
      <c r="DA50" s="730"/>
      <c r="DB50" s="730"/>
      <c r="DC50" s="730"/>
      <c r="DD50" s="730"/>
      <c r="DE50" s="730"/>
      <c r="DF50" s="730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1"/>
    </row>
    <row r="51" spans="1:141" s="2" customFormat="1" ht="11.25" x14ac:dyDescent="0.2">
      <c r="A51" s="735" t="s">
        <v>767</v>
      </c>
      <c r="B51" s="735"/>
      <c r="C51" s="735"/>
      <c r="D51" s="735"/>
      <c r="E51" s="735"/>
      <c r="F51" s="735"/>
      <c r="G51" s="735"/>
      <c r="H51" s="735"/>
      <c r="I51" s="735"/>
      <c r="J51" s="735"/>
      <c r="K51" s="735"/>
      <c r="L51" s="735"/>
      <c r="M51" s="735"/>
      <c r="N51" s="735"/>
      <c r="O51" s="735"/>
      <c r="P51" s="735"/>
      <c r="Q51" s="735"/>
      <c r="R51" s="753"/>
      <c r="S51" s="754"/>
      <c r="T51" s="754"/>
      <c r="U51" s="754"/>
      <c r="V51" s="730"/>
      <c r="W51" s="730"/>
      <c r="X51" s="730"/>
      <c r="Y51" s="730"/>
      <c r="Z51" s="730"/>
      <c r="AA51" s="730"/>
      <c r="AB51" s="730"/>
      <c r="AC51" s="730"/>
      <c r="AD51" s="730"/>
      <c r="AE51" s="730"/>
      <c r="AF51" s="730"/>
      <c r="AG51" s="730"/>
      <c r="AH51" s="730"/>
      <c r="AI51" s="730"/>
      <c r="AJ51" s="730"/>
      <c r="AK51" s="730"/>
      <c r="AL51" s="730"/>
      <c r="AM51" s="730"/>
      <c r="AN51" s="730"/>
      <c r="AO51" s="730"/>
      <c r="AP51" s="730"/>
      <c r="AQ51" s="730"/>
      <c r="AR51" s="730"/>
      <c r="AS51" s="730"/>
      <c r="AT51" s="730"/>
      <c r="AU51" s="730"/>
      <c r="AV51" s="730"/>
      <c r="AW51" s="730"/>
      <c r="AX51" s="730"/>
      <c r="AY51" s="730"/>
      <c r="AZ51" s="730"/>
      <c r="BA51" s="730"/>
      <c r="BB51" s="730"/>
      <c r="BC51" s="730"/>
      <c r="BD51" s="730"/>
      <c r="BE51" s="730"/>
      <c r="BF51" s="730"/>
      <c r="BG51" s="730"/>
      <c r="BH51" s="730"/>
      <c r="BI51" s="730"/>
      <c r="BJ51" s="730"/>
      <c r="BK51" s="730"/>
      <c r="BL51" s="730"/>
      <c r="BM51" s="730"/>
      <c r="BN51" s="730"/>
      <c r="BO51" s="730"/>
      <c r="BP51" s="730"/>
      <c r="BQ51" s="730"/>
      <c r="BR51" s="730"/>
      <c r="BS51" s="730"/>
      <c r="BT51" s="730"/>
      <c r="BU51" s="730"/>
      <c r="BV51" s="730"/>
      <c r="BW51" s="730"/>
      <c r="BX51" s="730"/>
      <c r="BY51" s="730"/>
      <c r="BZ51" s="730"/>
      <c r="CA51" s="730"/>
      <c r="CB51" s="730"/>
      <c r="CC51" s="730"/>
      <c r="CD51" s="730"/>
      <c r="CE51" s="730"/>
      <c r="CF51" s="730"/>
      <c r="CG51" s="730"/>
      <c r="CH51" s="730"/>
      <c r="CI51" s="730"/>
      <c r="CJ51" s="730"/>
      <c r="CK51" s="730"/>
      <c r="CL51" s="730"/>
      <c r="CM51" s="730"/>
      <c r="CN51" s="730"/>
      <c r="CO51" s="730"/>
      <c r="CP51" s="730"/>
      <c r="CQ51" s="730"/>
      <c r="CR51" s="730"/>
      <c r="CS51" s="730"/>
      <c r="CT51" s="730"/>
      <c r="CU51" s="730"/>
      <c r="CV51" s="730"/>
      <c r="CW51" s="730"/>
      <c r="CX51" s="730"/>
      <c r="CY51" s="730"/>
      <c r="CZ51" s="730"/>
      <c r="DA51" s="730"/>
      <c r="DB51" s="730"/>
      <c r="DC51" s="730"/>
      <c r="DD51" s="730"/>
      <c r="DE51" s="730"/>
      <c r="DF51" s="730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1"/>
    </row>
    <row r="52" spans="1:141" s="2" customFormat="1" ht="11.25" x14ac:dyDescent="0.2">
      <c r="A52" s="735" t="s">
        <v>768</v>
      </c>
      <c r="B52" s="735"/>
      <c r="C52" s="735"/>
      <c r="D52" s="735"/>
      <c r="E52" s="735"/>
      <c r="F52" s="735"/>
      <c r="G52" s="735"/>
      <c r="H52" s="735"/>
      <c r="I52" s="735"/>
      <c r="J52" s="735"/>
      <c r="K52" s="735"/>
      <c r="L52" s="735"/>
      <c r="M52" s="735"/>
      <c r="N52" s="735"/>
      <c r="O52" s="735"/>
      <c r="P52" s="735"/>
      <c r="Q52" s="735"/>
      <c r="R52" s="753"/>
      <c r="S52" s="754"/>
      <c r="T52" s="754"/>
      <c r="U52" s="754"/>
      <c r="V52" s="730"/>
      <c r="W52" s="730"/>
      <c r="X52" s="730"/>
      <c r="Y52" s="730"/>
      <c r="Z52" s="730"/>
      <c r="AA52" s="730"/>
      <c r="AB52" s="730"/>
      <c r="AC52" s="730"/>
      <c r="AD52" s="730"/>
      <c r="AE52" s="730"/>
      <c r="AF52" s="730"/>
      <c r="AG52" s="730"/>
      <c r="AH52" s="730"/>
      <c r="AI52" s="730"/>
      <c r="AJ52" s="730"/>
      <c r="AK52" s="730"/>
      <c r="AL52" s="730"/>
      <c r="AM52" s="730"/>
      <c r="AN52" s="730"/>
      <c r="AO52" s="730"/>
      <c r="AP52" s="730"/>
      <c r="AQ52" s="730"/>
      <c r="AR52" s="730"/>
      <c r="AS52" s="730"/>
      <c r="AT52" s="730"/>
      <c r="AU52" s="730"/>
      <c r="AV52" s="730"/>
      <c r="AW52" s="730"/>
      <c r="AX52" s="730"/>
      <c r="AY52" s="730"/>
      <c r="AZ52" s="730"/>
      <c r="BA52" s="730"/>
      <c r="BB52" s="730"/>
      <c r="BC52" s="730"/>
      <c r="BD52" s="730"/>
      <c r="BE52" s="730"/>
      <c r="BF52" s="730"/>
      <c r="BG52" s="730"/>
      <c r="BH52" s="730"/>
      <c r="BI52" s="730"/>
      <c r="BJ52" s="730"/>
      <c r="BK52" s="730"/>
      <c r="BL52" s="730"/>
      <c r="BM52" s="730"/>
      <c r="BN52" s="730"/>
      <c r="BO52" s="730"/>
      <c r="BP52" s="730"/>
      <c r="BQ52" s="730"/>
      <c r="BR52" s="730"/>
      <c r="BS52" s="730"/>
      <c r="BT52" s="730"/>
      <c r="BU52" s="730"/>
      <c r="BV52" s="730"/>
      <c r="BW52" s="730"/>
      <c r="BX52" s="730"/>
      <c r="BY52" s="730"/>
      <c r="BZ52" s="730"/>
      <c r="CA52" s="730"/>
      <c r="CB52" s="730"/>
      <c r="CC52" s="730"/>
      <c r="CD52" s="730"/>
      <c r="CE52" s="730"/>
      <c r="CF52" s="730"/>
      <c r="CG52" s="730"/>
      <c r="CH52" s="730"/>
      <c r="CI52" s="730"/>
      <c r="CJ52" s="730"/>
      <c r="CK52" s="730"/>
      <c r="CL52" s="730"/>
      <c r="CM52" s="730"/>
      <c r="CN52" s="730"/>
      <c r="CO52" s="730"/>
      <c r="CP52" s="730"/>
      <c r="CQ52" s="730"/>
      <c r="CR52" s="730"/>
      <c r="CS52" s="730"/>
      <c r="CT52" s="730"/>
      <c r="CU52" s="730"/>
      <c r="CV52" s="730"/>
      <c r="CW52" s="730"/>
      <c r="CX52" s="730"/>
      <c r="CY52" s="730"/>
      <c r="CZ52" s="730"/>
      <c r="DA52" s="730"/>
      <c r="DB52" s="730"/>
      <c r="DC52" s="730"/>
      <c r="DD52" s="730"/>
      <c r="DE52" s="730"/>
      <c r="DF52" s="730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1"/>
    </row>
    <row r="53" spans="1:141" s="2" customFormat="1" ht="11.25" x14ac:dyDescent="0.2">
      <c r="A53" s="735" t="s">
        <v>769</v>
      </c>
      <c r="B53" s="735"/>
      <c r="C53" s="735"/>
      <c r="D53" s="735"/>
      <c r="E53" s="735"/>
      <c r="F53" s="735"/>
      <c r="G53" s="735"/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53"/>
      <c r="S53" s="754"/>
      <c r="T53" s="754"/>
      <c r="U53" s="754"/>
      <c r="V53" s="730"/>
      <c r="W53" s="730"/>
      <c r="X53" s="730"/>
      <c r="Y53" s="730"/>
      <c r="Z53" s="730"/>
      <c r="AA53" s="730"/>
      <c r="AB53" s="730"/>
      <c r="AC53" s="730"/>
      <c r="AD53" s="730"/>
      <c r="AE53" s="730"/>
      <c r="AF53" s="730"/>
      <c r="AG53" s="730"/>
      <c r="AH53" s="730"/>
      <c r="AI53" s="730"/>
      <c r="AJ53" s="730"/>
      <c r="AK53" s="730"/>
      <c r="AL53" s="730"/>
      <c r="AM53" s="730"/>
      <c r="AN53" s="730"/>
      <c r="AO53" s="730"/>
      <c r="AP53" s="730"/>
      <c r="AQ53" s="730"/>
      <c r="AR53" s="730"/>
      <c r="AS53" s="730"/>
      <c r="AT53" s="730"/>
      <c r="AU53" s="730"/>
      <c r="AV53" s="730"/>
      <c r="AW53" s="730"/>
      <c r="AX53" s="730"/>
      <c r="AY53" s="730"/>
      <c r="AZ53" s="730"/>
      <c r="BA53" s="730"/>
      <c r="BB53" s="730"/>
      <c r="BC53" s="730"/>
      <c r="BD53" s="730"/>
      <c r="BE53" s="730"/>
      <c r="BF53" s="730"/>
      <c r="BG53" s="730"/>
      <c r="BH53" s="730"/>
      <c r="BI53" s="730"/>
      <c r="BJ53" s="730"/>
      <c r="BK53" s="730"/>
      <c r="BL53" s="730"/>
      <c r="BM53" s="730"/>
      <c r="BN53" s="730"/>
      <c r="BO53" s="730"/>
      <c r="BP53" s="730"/>
      <c r="BQ53" s="730"/>
      <c r="BR53" s="730"/>
      <c r="BS53" s="730"/>
      <c r="BT53" s="730"/>
      <c r="BU53" s="730"/>
      <c r="BV53" s="730"/>
      <c r="BW53" s="730"/>
      <c r="BX53" s="730"/>
      <c r="BY53" s="730"/>
      <c r="BZ53" s="730"/>
      <c r="CA53" s="730"/>
      <c r="CB53" s="730"/>
      <c r="CC53" s="730"/>
      <c r="CD53" s="730"/>
      <c r="CE53" s="730"/>
      <c r="CF53" s="730"/>
      <c r="CG53" s="730"/>
      <c r="CH53" s="730"/>
      <c r="CI53" s="730"/>
      <c r="CJ53" s="730"/>
      <c r="CK53" s="730"/>
      <c r="CL53" s="730"/>
      <c r="CM53" s="730"/>
      <c r="CN53" s="730"/>
      <c r="CO53" s="730"/>
      <c r="CP53" s="730"/>
      <c r="CQ53" s="730"/>
      <c r="CR53" s="730"/>
      <c r="CS53" s="730"/>
      <c r="CT53" s="730"/>
      <c r="CU53" s="730"/>
      <c r="CV53" s="730"/>
      <c r="CW53" s="730"/>
      <c r="CX53" s="730"/>
      <c r="CY53" s="730"/>
      <c r="CZ53" s="730"/>
      <c r="DA53" s="730"/>
      <c r="DB53" s="730"/>
      <c r="DC53" s="730"/>
      <c r="DD53" s="730"/>
      <c r="DE53" s="730"/>
      <c r="DF53" s="730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1"/>
    </row>
    <row r="54" spans="1:141" s="2" customFormat="1" ht="11.25" x14ac:dyDescent="0.2">
      <c r="A54" s="735" t="s">
        <v>770</v>
      </c>
      <c r="B54" s="735"/>
      <c r="C54" s="735"/>
      <c r="D54" s="735"/>
      <c r="E54" s="735"/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5"/>
      <c r="Q54" s="735"/>
      <c r="R54" s="753"/>
      <c r="S54" s="754"/>
      <c r="T54" s="754"/>
      <c r="U54" s="754"/>
      <c r="V54" s="730"/>
      <c r="W54" s="730"/>
      <c r="X54" s="730"/>
      <c r="Y54" s="730"/>
      <c r="Z54" s="730"/>
      <c r="AA54" s="730"/>
      <c r="AB54" s="730"/>
      <c r="AC54" s="730"/>
      <c r="AD54" s="730"/>
      <c r="AE54" s="730"/>
      <c r="AF54" s="730"/>
      <c r="AG54" s="730"/>
      <c r="AH54" s="730"/>
      <c r="AI54" s="730"/>
      <c r="AJ54" s="730"/>
      <c r="AK54" s="730"/>
      <c r="AL54" s="730"/>
      <c r="AM54" s="730"/>
      <c r="AN54" s="730"/>
      <c r="AO54" s="730"/>
      <c r="AP54" s="730"/>
      <c r="AQ54" s="730"/>
      <c r="AR54" s="730"/>
      <c r="AS54" s="730"/>
      <c r="AT54" s="730"/>
      <c r="AU54" s="730"/>
      <c r="AV54" s="730"/>
      <c r="AW54" s="730"/>
      <c r="AX54" s="730"/>
      <c r="AY54" s="730"/>
      <c r="AZ54" s="730"/>
      <c r="BA54" s="730"/>
      <c r="BB54" s="730"/>
      <c r="BC54" s="730"/>
      <c r="BD54" s="730"/>
      <c r="BE54" s="730"/>
      <c r="BF54" s="730"/>
      <c r="BG54" s="730"/>
      <c r="BH54" s="730"/>
      <c r="BI54" s="730"/>
      <c r="BJ54" s="730"/>
      <c r="BK54" s="730"/>
      <c r="BL54" s="730"/>
      <c r="BM54" s="730"/>
      <c r="BN54" s="730"/>
      <c r="BO54" s="730"/>
      <c r="BP54" s="730"/>
      <c r="BQ54" s="730"/>
      <c r="BR54" s="730"/>
      <c r="BS54" s="730"/>
      <c r="BT54" s="730"/>
      <c r="BU54" s="730"/>
      <c r="BV54" s="730"/>
      <c r="BW54" s="730"/>
      <c r="BX54" s="730"/>
      <c r="BY54" s="730"/>
      <c r="BZ54" s="730"/>
      <c r="CA54" s="730"/>
      <c r="CB54" s="730"/>
      <c r="CC54" s="730"/>
      <c r="CD54" s="730"/>
      <c r="CE54" s="730"/>
      <c r="CF54" s="730"/>
      <c r="CG54" s="730"/>
      <c r="CH54" s="730"/>
      <c r="CI54" s="730"/>
      <c r="CJ54" s="730"/>
      <c r="CK54" s="730"/>
      <c r="CL54" s="730"/>
      <c r="CM54" s="730"/>
      <c r="CN54" s="730"/>
      <c r="CO54" s="730"/>
      <c r="CP54" s="730"/>
      <c r="CQ54" s="730"/>
      <c r="CR54" s="730"/>
      <c r="CS54" s="730"/>
      <c r="CT54" s="730"/>
      <c r="CU54" s="730"/>
      <c r="CV54" s="730"/>
      <c r="CW54" s="730"/>
      <c r="CX54" s="730"/>
      <c r="CY54" s="730"/>
      <c r="CZ54" s="730"/>
      <c r="DA54" s="730"/>
      <c r="DB54" s="730"/>
      <c r="DC54" s="730"/>
      <c r="DD54" s="730"/>
      <c r="DE54" s="730"/>
      <c r="DF54" s="730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1"/>
    </row>
    <row r="55" spans="1:141" s="2" customFormat="1" ht="11.25" x14ac:dyDescent="0.2">
      <c r="A55" s="735" t="s">
        <v>771</v>
      </c>
      <c r="B55" s="735"/>
      <c r="C55" s="735"/>
      <c r="D55" s="735"/>
      <c r="E55" s="735"/>
      <c r="F55" s="735"/>
      <c r="G55" s="735"/>
      <c r="H55" s="735"/>
      <c r="I55" s="735"/>
      <c r="J55" s="735"/>
      <c r="K55" s="735"/>
      <c r="L55" s="735"/>
      <c r="M55" s="735"/>
      <c r="N55" s="735"/>
      <c r="O55" s="735"/>
      <c r="P55" s="735"/>
      <c r="Q55" s="735"/>
      <c r="R55" s="753"/>
      <c r="S55" s="754"/>
      <c r="T55" s="754"/>
      <c r="U55" s="754"/>
      <c r="V55" s="730"/>
      <c r="W55" s="730"/>
      <c r="X55" s="730"/>
      <c r="Y55" s="730"/>
      <c r="Z55" s="730"/>
      <c r="AA55" s="730"/>
      <c r="AB55" s="730"/>
      <c r="AC55" s="730"/>
      <c r="AD55" s="730"/>
      <c r="AE55" s="730"/>
      <c r="AF55" s="730"/>
      <c r="AG55" s="730"/>
      <c r="AH55" s="730"/>
      <c r="AI55" s="730"/>
      <c r="AJ55" s="730"/>
      <c r="AK55" s="730"/>
      <c r="AL55" s="730"/>
      <c r="AM55" s="730"/>
      <c r="AN55" s="730"/>
      <c r="AO55" s="730"/>
      <c r="AP55" s="730"/>
      <c r="AQ55" s="730"/>
      <c r="AR55" s="730"/>
      <c r="AS55" s="730"/>
      <c r="AT55" s="730"/>
      <c r="AU55" s="730"/>
      <c r="AV55" s="730"/>
      <c r="AW55" s="730"/>
      <c r="AX55" s="730"/>
      <c r="AY55" s="730"/>
      <c r="AZ55" s="730"/>
      <c r="BA55" s="730"/>
      <c r="BB55" s="730"/>
      <c r="BC55" s="730"/>
      <c r="BD55" s="730"/>
      <c r="BE55" s="730"/>
      <c r="BF55" s="730"/>
      <c r="BG55" s="730"/>
      <c r="BH55" s="730"/>
      <c r="BI55" s="730"/>
      <c r="BJ55" s="730"/>
      <c r="BK55" s="730"/>
      <c r="BL55" s="730"/>
      <c r="BM55" s="730"/>
      <c r="BN55" s="730"/>
      <c r="BO55" s="730"/>
      <c r="BP55" s="730"/>
      <c r="BQ55" s="730"/>
      <c r="BR55" s="730"/>
      <c r="BS55" s="730"/>
      <c r="BT55" s="730"/>
      <c r="BU55" s="730"/>
      <c r="BV55" s="730"/>
      <c r="BW55" s="730"/>
      <c r="BX55" s="730"/>
      <c r="BY55" s="730"/>
      <c r="BZ55" s="730"/>
      <c r="CA55" s="730"/>
      <c r="CB55" s="730"/>
      <c r="CC55" s="730"/>
      <c r="CD55" s="730"/>
      <c r="CE55" s="730"/>
      <c r="CF55" s="730"/>
      <c r="CG55" s="730"/>
      <c r="CH55" s="730"/>
      <c r="CI55" s="730"/>
      <c r="CJ55" s="730"/>
      <c r="CK55" s="730"/>
      <c r="CL55" s="730"/>
      <c r="CM55" s="730"/>
      <c r="CN55" s="730"/>
      <c r="CO55" s="730"/>
      <c r="CP55" s="730"/>
      <c r="CQ55" s="730"/>
      <c r="CR55" s="730"/>
      <c r="CS55" s="730"/>
      <c r="CT55" s="730"/>
      <c r="CU55" s="730"/>
      <c r="CV55" s="730"/>
      <c r="CW55" s="730"/>
      <c r="CX55" s="730"/>
      <c r="CY55" s="730"/>
      <c r="CZ55" s="730"/>
      <c r="DA55" s="730"/>
      <c r="DB55" s="730"/>
      <c r="DC55" s="730"/>
      <c r="DD55" s="730"/>
      <c r="DE55" s="730"/>
      <c r="DF55" s="730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1"/>
    </row>
    <row r="56" spans="1:141" s="2" customFormat="1" ht="11.25" x14ac:dyDescent="0.2">
      <c r="A56" s="736" t="s">
        <v>772</v>
      </c>
      <c r="B56" s="736"/>
      <c r="C56" s="736"/>
      <c r="D56" s="736"/>
      <c r="E56" s="736"/>
      <c r="F56" s="736"/>
      <c r="G56" s="736"/>
      <c r="H56" s="736"/>
      <c r="I56" s="736"/>
      <c r="J56" s="736"/>
      <c r="K56" s="736"/>
      <c r="L56" s="736"/>
      <c r="M56" s="736"/>
      <c r="N56" s="736"/>
      <c r="O56" s="736"/>
      <c r="P56" s="736"/>
      <c r="Q56" s="736"/>
      <c r="R56" s="753"/>
      <c r="S56" s="754"/>
      <c r="T56" s="754"/>
      <c r="U56" s="754"/>
      <c r="V56" s="730"/>
      <c r="W56" s="730"/>
      <c r="X56" s="730"/>
      <c r="Y56" s="730"/>
      <c r="Z56" s="730"/>
      <c r="AA56" s="730"/>
      <c r="AB56" s="730"/>
      <c r="AC56" s="730"/>
      <c r="AD56" s="730"/>
      <c r="AE56" s="730"/>
      <c r="AF56" s="730"/>
      <c r="AG56" s="730"/>
      <c r="AH56" s="730"/>
      <c r="AI56" s="730"/>
      <c r="AJ56" s="730"/>
      <c r="AK56" s="730"/>
      <c r="AL56" s="730"/>
      <c r="AM56" s="730"/>
      <c r="AN56" s="730"/>
      <c r="AO56" s="730"/>
      <c r="AP56" s="730"/>
      <c r="AQ56" s="730"/>
      <c r="AR56" s="730"/>
      <c r="AS56" s="730"/>
      <c r="AT56" s="730"/>
      <c r="AU56" s="730"/>
      <c r="AV56" s="730"/>
      <c r="AW56" s="730"/>
      <c r="AX56" s="730"/>
      <c r="AY56" s="730"/>
      <c r="AZ56" s="730"/>
      <c r="BA56" s="730"/>
      <c r="BB56" s="730"/>
      <c r="BC56" s="730"/>
      <c r="BD56" s="730"/>
      <c r="BE56" s="730"/>
      <c r="BF56" s="730"/>
      <c r="BG56" s="730"/>
      <c r="BH56" s="730"/>
      <c r="BI56" s="730"/>
      <c r="BJ56" s="730"/>
      <c r="BK56" s="730"/>
      <c r="BL56" s="730"/>
      <c r="BM56" s="730"/>
      <c r="BN56" s="730"/>
      <c r="BO56" s="730"/>
      <c r="BP56" s="730"/>
      <c r="BQ56" s="730"/>
      <c r="BR56" s="730"/>
      <c r="BS56" s="730"/>
      <c r="BT56" s="730"/>
      <c r="BU56" s="730"/>
      <c r="BV56" s="730"/>
      <c r="BW56" s="730"/>
      <c r="BX56" s="730"/>
      <c r="BY56" s="730"/>
      <c r="BZ56" s="730"/>
      <c r="CA56" s="730"/>
      <c r="CB56" s="730"/>
      <c r="CC56" s="730"/>
      <c r="CD56" s="730"/>
      <c r="CE56" s="730"/>
      <c r="CF56" s="730"/>
      <c r="CG56" s="730"/>
      <c r="CH56" s="730"/>
      <c r="CI56" s="730"/>
      <c r="CJ56" s="730"/>
      <c r="CK56" s="730"/>
      <c r="CL56" s="730"/>
      <c r="CM56" s="730"/>
      <c r="CN56" s="730"/>
      <c r="CO56" s="730"/>
      <c r="CP56" s="730"/>
      <c r="CQ56" s="730"/>
      <c r="CR56" s="730"/>
      <c r="CS56" s="730"/>
      <c r="CT56" s="730"/>
      <c r="CU56" s="730"/>
      <c r="CV56" s="730"/>
      <c r="CW56" s="730"/>
      <c r="CX56" s="730"/>
      <c r="CY56" s="730"/>
      <c r="CZ56" s="730"/>
      <c r="DA56" s="730"/>
      <c r="DB56" s="730"/>
      <c r="DC56" s="730"/>
      <c r="DD56" s="730"/>
      <c r="DE56" s="730"/>
      <c r="DF56" s="730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1"/>
    </row>
    <row r="57" spans="1:141" s="2" customFormat="1" ht="13.5" customHeight="1" x14ac:dyDescent="0.2">
      <c r="A57" s="736" t="s">
        <v>658</v>
      </c>
      <c r="B57" s="736"/>
      <c r="C57" s="736"/>
      <c r="D57" s="736"/>
      <c r="E57" s="736"/>
      <c r="F57" s="736"/>
      <c r="G57" s="736"/>
      <c r="H57" s="736"/>
      <c r="I57" s="736"/>
      <c r="J57" s="736"/>
      <c r="K57" s="736"/>
      <c r="L57" s="736"/>
      <c r="M57" s="736"/>
      <c r="N57" s="736"/>
      <c r="O57" s="736"/>
      <c r="P57" s="736"/>
      <c r="Q57" s="736"/>
      <c r="R57" s="753" t="s">
        <v>672</v>
      </c>
      <c r="S57" s="754"/>
      <c r="T57" s="754"/>
      <c r="U57" s="754"/>
      <c r="V57" s="730"/>
      <c r="W57" s="730"/>
      <c r="X57" s="730"/>
      <c r="Y57" s="730"/>
      <c r="Z57" s="730"/>
      <c r="AA57" s="730"/>
      <c r="AB57" s="730"/>
      <c r="AC57" s="730"/>
      <c r="AD57" s="730"/>
      <c r="AE57" s="730"/>
      <c r="AF57" s="730"/>
      <c r="AG57" s="730"/>
      <c r="AH57" s="730"/>
      <c r="AI57" s="730"/>
      <c r="AJ57" s="730"/>
      <c r="AK57" s="730"/>
      <c r="AL57" s="730"/>
      <c r="AM57" s="730"/>
      <c r="AN57" s="730"/>
      <c r="AO57" s="730"/>
      <c r="AP57" s="730"/>
      <c r="AQ57" s="730"/>
      <c r="AR57" s="730"/>
      <c r="AS57" s="730"/>
      <c r="AT57" s="730"/>
      <c r="AU57" s="730"/>
      <c r="AV57" s="730"/>
      <c r="AW57" s="730"/>
      <c r="AX57" s="730"/>
      <c r="AY57" s="730"/>
      <c r="AZ57" s="730"/>
      <c r="BA57" s="730"/>
      <c r="BB57" s="730"/>
      <c r="BC57" s="730"/>
      <c r="BD57" s="730"/>
      <c r="BE57" s="730"/>
      <c r="BF57" s="730"/>
      <c r="BG57" s="730"/>
      <c r="BH57" s="730"/>
      <c r="BI57" s="730"/>
      <c r="BJ57" s="730"/>
      <c r="BK57" s="730"/>
      <c r="BL57" s="730"/>
      <c r="BM57" s="730"/>
      <c r="BN57" s="730"/>
      <c r="BO57" s="730"/>
      <c r="BP57" s="730"/>
      <c r="BQ57" s="730"/>
      <c r="BR57" s="730"/>
      <c r="BS57" s="730"/>
      <c r="BT57" s="730"/>
      <c r="BU57" s="730"/>
      <c r="BV57" s="730"/>
      <c r="BW57" s="730"/>
      <c r="BX57" s="730"/>
      <c r="BY57" s="730"/>
      <c r="BZ57" s="730"/>
      <c r="CA57" s="730"/>
      <c r="CB57" s="730"/>
      <c r="CC57" s="730"/>
      <c r="CD57" s="730"/>
      <c r="CE57" s="730"/>
      <c r="CF57" s="730"/>
      <c r="CG57" s="730"/>
      <c r="CH57" s="730"/>
      <c r="CI57" s="730"/>
      <c r="CJ57" s="730"/>
      <c r="CK57" s="730"/>
      <c r="CL57" s="730"/>
      <c r="CM57" s="730"/>
      <c r="CN57" s="730"/>
      <c r="CO57" s="730"/>
      <c r="CP57" s="730"/>
      <c r="CQ57" s="730"/>
      <c r="CR57" s="730"/>
      <c r="CS57" s="730"/>
      <c r="CT57" s="730"/>
      <c r="CU57" s="730"/>
      <c r="CV57" s="730"/>
      <c r="CW57" s="730"/>
      <c r="CX57" s="730"/>
      <c r="CY57" s="730"/>
      <c r="CZ57" s="730"/>
      <c r="DA57" s="730"/>
      <c r="DB57" s="730"/>
      <c r="DC57" s="730"/>
      <c r="DD57" s="730"/>
      <c r="DE57" s="730"/>
      <c r="DF57" s="730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1"/>
    </row>
    <row r="58" spans="1:141" s="2" customFormat="1" ht="13.5" customHeight="1" x14ac:dyDescent="0.2">
      <c r="A58" s="736" t="s">
        <v>773</v>
      </c>
      <c r="B58" s="736"/>
      <c r="C58" s="736"/>
      <c r="D58" s="736"/>
      <c r="E58" s="736"/>
      <c r="F58" s="736"/>
      <c r="G58" s="736"/>
      <c r="H58" s="736"/>
      <c r="I58" s="736"/>
      <c r="J58" s="736"/>
      <c r="K58" s="736"/>
      <c r="L58" s="736"/>
      <c r="M58" s="736"/>
      <c r="N58" s="736"/>
      <c r="O58" s="736"/>
      <c r="P58" s="736"/>
      <c r="Q58" s="736"/>
      <c r="R58" s="753" t="s">
        <v>673</v>
      </c>
      <c r="S58" s="754"/>
      <c r="T58" s="754"/>
      <c r="U58" s="754"/>
      <c r="V58" s="730"/>
      <c r="W58" s="730"/>
      <c r="X58" s="730"/>
      <c r="Y58" s="730"/>
      <c r="Z58" s="730"/>
      <c r="AA58" s="730"/>
      <c r="AB58" s="730"/>
      <c r="AC58" s="730"/>
      <c r="AD58" s="730"/>
      <c r="AE58" s="730"/>
      <c r="AF58" s="730"/>
      <c r="AG58" s="730"/>
      <c r="AH58" s="730"/>
      <c r="AI58" s="730"/>
      <c r="AJ58" s="730"/>
      <c r="AK58" s="730"/>
      <c r="AL58" s="730"/>
      <c r="AM58" s="730"/>
      <c r="AN58" s="730"/>
      <c r="AO58" s="730"/>
      <c r="AP58" s="730"/>
      <c r="AQ58" s="730"/>
      <c r="AR58" s="730"/>
      <c r="AS58" s="730"/>
      <c r="AT58" s="730"/>
      <c r="AU58" s="730"/>
      <c r="AV58" s="730"/>
      <c r="AW58" s="730"/>
      <c r="AX58" s="730"/>
      <c r="AY58" s="730"/>
      <c r="AZ58" s="730"/>
      <c r="BA58" s="730"/>
      <c r="BB58" s="730"/>
      <c r="BC58" s="730"/>
      <c r="BD58" s="730"/>
      <c r="BE58" s="730"/>
      <c r="BF58" s="730"/>
      <c r="BG58" s="730"/>
      <c r="BH58" s="730"/>
      <c r="BI58" s="730"/>
      <c r="BJ58" s="730"/>
      <c r="BK58" s="730"/>
      <c r="BL58" s="730"/>
      <c r="BM58" s="730"/>
      <c r="BN58" s="730"/>
      <c r="BO58" s="730"/>
      <c r="BP58" s="730"/>
      <c r="BQ58" s="730"/>
      <c r="BR58" s="730"/>
      <c r="BS58" s="730"/>
      <c r="BT58" s="730"/>
      <c r="BU58" s="730"/>
      <c r="BV58" s="730"/>
      <c r="BW58" s="730"/>
      <c r="BX58" s="730"/>
      <c r="BY58" s="730"/>
      <c r="BZ58" s="730"/>
      <c r="CA58" s="730"/>
      <c r="CB58" s="730"/>
      <c r="CC58" s="730"/>
      <c r="CD58" s="730"/>
      <c r="CE58" s="730"/>
      <c r="CF58" s="730"/>
      <c r="CG58" s="730"/>
      <c r="CH58" s="730"/>
      <c r="CI58" s="730"/>
      <c r="CJ58" s="730"/>
      <c r="CK58" s="730"/>
      <c r="CL58" s="730"/>
      <c r="CM58" s="730"/>
      <c r="CN58" s="730"/>
      <c r="CO58" s="730"/>
      <c r="CP58" s="730"/>
      <c r="CQ58" s="730"/>
      <c r="CR58" s="730"/>
      <c r="CS58" s="730"/>
      <c r="CT58" s="730"/>
      <c r="CU58" s="730"/>
      <c r="CV58" s="730"/>
      <c r="CW58" s="730"/>
      <c r="CX58" s="730"/>
      <c r="CY58" s="730"/>
      <c r="CZ58" s="730"/>
      <c r="DA58" s="730"/>
      <c r="DB58" s="730"/>
      <c r="DC58" s="730"/>
      <c r="DD58" s="730"/>
      <c r="DE58" s="730"/>
      <c r="DF58" s="730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1"/>
    </row>
    <row r="59" spans="1:141" s="2" customFormat="1" ht="13.5" customHeight="1" x14ac:dyDescent="0.2">
      <c r="A59" s="736" t="s">
        <v>659</v>
      </c>
      <c r="B59" s="736"/>
      <c r="C59" s="736"/>
      <c r="D59" s="736"/>
      <c r="E59" s="736"/>
      <c r="F59" s="736"/>
      <c r="G59" s="736"/>
      <c r="H59" s="736"/>
      <c r="I59" s="736"/>
      <c r="J59" s="736"/>
      <c r="K59" s="736"/>
      <c r="L59" s="736"/>
      <c r="M59" s="736"/>
      <c r="N59" s="736"/>
      <c r="O59" s="736"/>
      <c r="P59" s="736"/>
      <c r="Q59" s="736"/>
      <c r="R59" s="753" t="s">
        <v>674</v>
      </c>
      <c r="S59" s="754"/>
      <c r="T59" s="754"/>
      <c r="U59" s="754"/>
      <c r="V59" s="730"/>
      <c r="W59" s="730"/>
      <c r="X59" s="730"/>
      <c r="Y59" s="730"/>
      <c r="Z59" s="730"/>
      <c r="AA59" s="730"/>
      <c r="AB59" s="730"/>
      <c r="AC59" s="730"/>
      <c r="AD59" s="730"/>
      <c r="AE59" s="730"/>
      <c r="AF59" s="730"/>
      <c r="AG59" s="730"/>
      <c r="AH59" s="730"/>
      <c r="AI59" s="730"/>
      <c r="AJ59" s="730"/>
      <c r="AK59" s="730"/>
      <c r="AL59" s="730"/>
      <c r="AM59" s="730"/>
      <c r="AN59" s="730"/>
      <c r="AO59" s="730"/>
      <c r="AP59" s="730"/>
      <c r="AQ59" s="730"/>
      <c r="AR59" s="730"/>
      <c r="AS59" s="730"/>
      <c r="AT59" s="730"/>
      <c r="AU59" s="730"/>
      <c r="AV59" s="730"/>
      <c r="AW59" s="730"/>
      <c r="AX59" s="730"/>
      <c r="AY59" s="730"/>
      <c r="AZ59" s="730"/>
      <c r="BA59" s="730"/>
      <c r="BB59" s="730"/>
      <c r="BC59" s="730"/>
      <c r="BD59" s="730"/>
      <c r="BE59" s="730"/>
      <c r="BF59" s="730"/>
      <c r="BG59" s="730"/>
      <c r="BH59" s="730"/>
      <c r="BI59" s="730"/>
      <c r="BJ59" s="730"/>
      <c r="BK59" s="730"/>
      <c r="BL59" s="730"/>
      <c r="BM59" s="730"/>
      <c r="BN59" s="730"/>
      <c r="BO59" s="730"/>
      <c r="BP59" s="730"/>
      <c r="BQ59" s="730"/>
      <c r="BR59" s="730"/>
      <c r="BS59" s="730"/>
      <c r="BT59" s="730"/>
      <c r="BU59" s="730"/>
      <c r="BV59" s="730"/>
      <c r="BW59" s="730"/>
      <c r="BX59" s="730"/>
      <c r="BY59" s="730"/>
      <c r="BZ59" s="730"/>
      <c r="CA59" s="730"/>
      <c r="CB59" s="730"/>
      <c r="CC59" s="730"/>
      <c r="CD59" s="730"/>
      <c r="CE59" s="730"/>
      <c r="CF59" s="730"/>
      <c r="CG59" s="730"/>
      <c r="CH59" s="730"/>
      <c r="CI59" s="730"/>
      <c r="CJ59" s="730"/>
      <c r="CK59" s="730"/>
      <c r="CL59" s="730"/>
      <c r="CM59" s="730"/>
      <c r="CN59" s="730"/>
      <c r="CO59" s="730"/>
      <c r="CP59" s="730"/>
      <c r="CQ59" s="730"/>
      <c r="CR59" s="730"/>
      <c r="CS59" s="730"/>
      <c r="CT59" s="730"/>
      <c r="CU59" s="730"/>
      <c r="CV59" s="730"/>
      <c r="CW59" s="730"/>
      <c r="CX59" s="730"/>
      <c r="CY59" s="730"/>
      <c r="CZ59" s="730"/>
      <c r="DA59" s="730"/>
      <c r="DB59" s="730"/>
      <c r="DC59" s="730"/>
      <c r="DD59" s="730"/>
      <c r="DE59" s="730"/>
      <c r="DF59" s="730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1"/>
    </row>
    <row r="60" spans="1:141" s="2" customFormat="1" ht="11.25" x14ac:dyDescent="0.2">
      <c r="A60" s="735" t="s">
        <v>774</v>
      </c>
      <c r="B60" s="735"/>
      <c r="C60" s="735"/>
      <c r="D60" s="735"/>
      <c r="E60" s="735"/>
      <c r="F60" s="735"/>
      <c r="G60" s="735"/>
      <c r="H60" s="735"/>
      <c r="I60" s="735"/>
      <c r="J60" s="735"/>
      <c r="K60" s="735"/>
      <c r="L60" s="735"/>
      <c r="M60" s="735"/>
      <c r="N60" s="735"/>
      <c r="O60" s="735"/>
      <c r="P60" s="735"/>
      <c r="Q60" s="735"/>
      <c r="R60" s="753" t="s">
        <v>675</v>
      </c>
      <c r="S60" s="754"/>
      <c r="T60" s="754"/>
      <c r="U60" s="754"/>
      <c r="V60" s="730"/>
      <c r="W60" s="730"/>
      <c r="X60" s="730"/>
      <c r="Y60" s="730"/>
      <c r="Z60" s="730"/>
      <c r="AA60" s="730"/>
      <c r="AB60" s="730"/>
      <c r="AC60" s="730"/>
      <c r="AD60" s="730"/>
      <c r="AE60" s="730"/>
      <c r="AF60" s="730"/>
      <c r="AG60" s="730"/>
      <c r="AH60" s="730"/>
      <c r="AI60" s="730"/>
      <c r="AJ60" s="730"/>
      <c r="AK60" s="730"/>
      <c r="AL60" s="730"/>
      <c r="AM60" s="730"/>
      <c r="AN60" s="730"/>
      <c r="AO60" s="730"/>
      <c r="AP60" s="730"/>
      <c r="AQ60" s="730"/>
      <c r="AR60" s="730"/>
      <c r="AS60" s="730"/>
      <c r="AT60" s="730"/>
      <c r="AU60" s="730"/>
      <c r="AV60" s="730"/>
      <c r="AW60" s="730"/>
      <c r="AX60" s="730"/>
      <c r="AY60" s="730"/>
      <c r="AZ60" s="730"/>
      <c r="BA60" s="730"/>
      <c r="BB60" s="730"/>
      <c r="BC60" s="730"/>
      <c r="BD60" s="730"/>
      <c r="BE60" s="730"/>
      <c r="BF60" s="730"/>
      <c r="BG60" s="730"/>
      <c r="BH60" s="730"/>
      <c r="BI60" s="730"/>
      <c r="BJ60" s="730"/>
      <c r="BK60" s="730"/>
      <c r="BL60" s="730"/>
      <c r="BM60" s="730"/>
      <c r="BN60" s="730"/>
      <c r="BO60" s="730"/>
      <c r="BP60" s="730"/>
      <c r="BQ60" s="730"/>
      <c r="BR60" s="730"/>
      <c r="BS60" s="730"/>
      <c r="BT60" s="730"/>
      <c r="BU60" s="730"/>
      <c r="BV60" s="730"/>
      <c r="BW60" s="730"/>
      <c r="BX60" s="730"/>
      <c r="BY60" s="730"/>
      <c r="BZ60" s="730"/>
      <c r="CA60" s="730"/>
      <c r="CB60" s="730"/>
      <c r="CC60" s="730"/>
      <c r="CD60" s="730"/>
      <c r="CE60" s="730"/>
      <c r="CF60" s="730"/>
      <c r="CG60" s="730"/>
      <c r="CH60" s="730"/>
      <c r="CI60" s="730"/>
      <c r="CJ60" s="730"/>
      <c r="CK60" s="730"/>
      <c r="CL60" s="730"/>
      <c r="CM60" s="730"/>
      <c r="CN60" s="730"/>
      <c r="CO60" s="730"/>
      <c r="CP60" s="730"/>
      <c r="CQ60" s="730"/>
      <c r="CR60" s="730"/>
      <c r="CS60" s="730"/>
      <c r="CT60" s="730"/>
      <c r="CU60" s="730"/>
      <c r="CV60" s="730"/>
      <c r="CW60" s="730"/>
      <c r="CX60" s="730"/>
      <c r="CY60" s="730"/>
      <c r="CZ60" s="730"/>
      <c r="DA60" s="730"/>
      <c r="DB60" s="730"/>
      <c r="DC60" s="730"/>
      <c r="DD60" s="730"/>
      <c r="DE60" s="730"/>
      <c r="DF60" s="730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1"/>
    </row>
    <row r="61" spans="1:141" s="2" customFormat="1" ht="11.25" x14ac:dyDescent="0.2">
      <c r="A61" s="735" t="s">
        <v>775</v>
      </c>
      <c r="B61" s="735"/>
      <c r="C61" s="735"/>
      <c r="D61" s="735"/>
      <c r="E61" s="735"/>
      <c r="F61" s="735"/>
      <c r="G61" s="735"/>
      <c r="H61" s="735"/>
      <c r="I61" s="735"/>
      <c r="J61" s="735"/>
      <c r="K61" s="735"/>
      <c r="L61" s="735"/>
      <c r="M61" s="735"/>
      <c r="N61" s="735"/>
      <c r="O61" s="735"/>
      <c r="P61" s="735"/>
      <c r="Q61" s="735"/>
      <c r="R61" s="753"/>
      <c r="S61" s="754"/>
      <c r="T61" s="754"/>
      <c r="U61" s="754"/>
      <c r="V61" s="730"/>
      <c r="W61" s="730"/>
      <c r="X61" s="730"/>
      <c r="Y61" s="730"/>
      <c r="Z61" s="730"/>
      <c r="AA61" s="730"/>
      <c r="AB61" s="730"/>
      <c r="AC61" s="730"/>
      <c r="AD61" s="730"/>
      <c r="AE61" s="730"/>
      <c r="AF61" s="730"/>
      <c r="AG61" s="730"/>
      <c r="AH61" s="730"/>
      <c r="AI61" s="730"/>
      <c r="AJ61" s="730"/>
      <c r="AK61" s="730"/>
      <c r="AL61" s="730"/>
      <c r="AM61" s="730"/>
      <c r="AN61" s="730"/>
      <c r="AO61" s="730"/>
      <c r="AP61" s="730"/>
      <c r="AQ61" s="730"/>
      <c r="AR61" s="730"/>
      <c r="AS61" s="730"/>
      <c r="AT61" s="730"/>
      <c r="AU61" s="730"/>
      <c r="AV61" s="730"/>
      <c r="AW61" s="730"/>
      <c r="AX61" s="730"/>
      <c r="AY61" s="730"/>
      <c r="AZ61" s="730"/>
      <c r="BA61" s="730"/>
      <c r="BB61" s="730"/>
      <c r="BC61" s="730"/>
      <c r="BD61" s="730"/>
      <c r="BE61" s="730"/>
      <c r="BF61" s="730"/>
      <c r="BG61" s="730"/>
      <c r="BH61" s="730"/>
      <c r="BI61" s="730"/>
      <c r="BJ61" s="730"/>
      <c r="BK61" s="730"/>
      <c r="BL61" s="730"/>
      <c r="BM61" s="730"/>
      <c r="BN61" s="730"/>
      <c r="BO61" s="730"/>
      <c r="BP61" s="730"/>
      <c r="BQ61" s="730"/>
      <c r="BR61" s="730"/>
      <c r="BS61" s="730"/>
      <c r="BT61" s="730"/>
      <c r="BU61" s="730"/>
      <c r="BV61" s="730"/>
      <c r="BW61" s="730"/>
      <c r="BX61" s="730"/>
      <c r="BY61" s="730"/>
      <c r="BZ61" s="730"/>
      <c r="CA61" s="730"/>
      <c r="CB61" s="730"/>
      <c r="CC61" s="730"/>
      <c r="CD61" s="730"/>
      <c r="CE61" s="730"/>
      <c r="CF61" s="730"/>
      <c r="CG61" s="730"/>
      <c r="CH61" s="730"/>
      <c r="CI61" s="730"/>
      <c r="CJ61" s="730"/>
      <c r="CK61" s="730"/>
      <c r="CL61" s="730"/>
      <c r="CM61" s="730"/>
      <c r="CN61" s="730"/>
      <c r="CO61" s="730"/>
      <c r="CP61" s="730"/>
      <c r="CQ61" s="730"/>
      <c r="CR61" s="730"/>
      <c r="CS61" s="730"/>
      <c r="CT61" s="730"/>
      <c r="CU61" s="730"/>
      <c r="CV61" s="730"/>
      <c r="CW61" s="730"/>
      <c r="CX61" s="730"/>
      <c r="CY61" s="730"/>
      <c r="CZ61" s="730"/>
      <c r="DA61" s="730"/>
      <c r="DB61" s="730"/>
      <c r="DC61" s="730"/>
      <c r="DD61" s="730"/>
      <c r="DE61" s="730"/>
      <c r="DF61" s="730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1"/>
    </row>
    <row r="62" spans="1:141" s="2" customFormat="1" ht="11.25" x14ac:dyDescent="0.2">
      <c r="A62" s="736" t="s">
        <v>776</v>
      </c>
      <c r="B62" s="736"/>
      <c r="C62" s="736"/>
      <c r="D62" s="736"/>
      <c r="E62" s="736"/>
      <c r="F62" s="736"/>
      <c r="G62" s="736"/>
      <c r="H62" s="736"/>
      <c r="I62" s="736"/>
      <c r="J62" s="736"/>
      <c r="K62" s="736"/>
      <c r="L62" s="736"/>
      <c r="M62" s="736"/>
      <c r="N62" s="736"/>
      <c r="O62" s="736"/>
      <c r="P62" s="736"/>
      <c r="Q62" s="736"/>
      <c r="R62" s="753"/>
      <c r="S62" s="754"/>
      <c r="T62" s="754"/>
      <c r="U62" s="754"/>
      <c r="V62" s="730"/>
      <c r="W62" s="730"/>
      <c r="X62" s="730"/>
      <c r="Y62" s="730"/>
      <c r="Z62" s="730"/>
      <c r="AA62" s="730"/>
      <c r="AB62" s="730"/>
      <c r="AC62" s="730"/>
      <c r="AD62" s="730"/>
      <c r="AE62" s="730"/>
      <c r="AF62" s="730"/>
      <c r="AG62" s="730"/>
      <c r="AH62" s="730"/>
      <c r="AI62" s="730"/>
      <c r="AJ62" s="730"/>
      <c r="AK62" s="730"/>
      <c r="AL62" s="730"/>
      <c r="AM62" s="730"/>
      <c r="AN62" s="730"/>
      <c r="AO62" s="730"/>
      <c r="AP62" s="730"/>
      <c r="AQ62" s="730"/>
      <c r="AR62" s="730"/>
      <c r="AS62" s="730"/>
      <c r="AT62" s="730"/>
      <c r="AU62" s="730"/>
      <c r="AV62" s="730"/>
      <c r="AW62" s="730"/>
      <c r="AX62" s="730"/>
      <c r="AY62" s="730"/>
      <c r="AZ62" s="730"/>
      <c r="BA62" s="730"/>
      <c r="BB62" s="730"/>
      <c r="BC62" s="730"/>
      <c r="BD62" s="730"/>
      <c r="BE62" s="730"/>
      <c r="BF62" s="730"/>
      <c r="BG62" s="730"/>
      <c r="BH62" s="730"/>
      <c r="BI62" s="730"/>
      <c r="BJ62" s="730"/>
      <c r="BK62" s="730"/>
      <c r="BL62" s="730"/>
      <c r="BM62" s="730"/>
      <c r="BN62" s="730"/>
      <c r="BO62" s="730"/>
      <c r="BP62" s="730"/>
      <c r="BQ62" s="730"/>
      <c r="BR62" s="730"/>
      <c r="BS62" s="730"/>
      <c r="BT62" s="730"/>
      <c r="BU62" s="730"/>
      <c r="BV62" s="730"/>
      <c r="BW62" s="730"/>
      <c r="BX62" s="730"/>
      <c r="BY62" s="730"/>
      <c r="BZ62" s="730"/>
      <c r="CA62" s="730"/>
      <c r="CB62" s="730"/>
      <c r="CC62" s="730"/>
      <c r="CD62" s="730"/>
      <c r="CE62" s="730"/>
      <c r="CF62" s="730"/>
      <c r="CG62" s="730"/>
      <c r="CH62" s="730"/>
      <c r="CI62" s="730"/>
      <c r="CJ62" s="730"/>
      <c r="CK62" s="730"/>
      <c r="CL62" s="730"/>
      <c r="CM62" s="730"/>
      <c r="CN62" s="730"/>
      <c r="CO62" s="730"/>
      <c r="CP62" s="730"/>
      <c r="CQ62" s="730"/>
      <c r="CR62" s="730"/>
      <c r="CS62" s="730"/>
      <c r="CT62" s="730"/>
      <c r="CU62" s="730"/>
      <c r="CV62" s="730"/>
      <c r="CW62" s="730"/>
      <c r="CX62" s="730"/>
      <c r="CY62" s="730"/>
      <c r="CZ62" s="730"/>
      <c r="DA62" s="730"/>
      <c r="DB62" s="730"/>
      <c r="DC62" s="730"/>
      <c r="DD62" s="730"/>
      <c r="DE62" s="730"/>
      <c r="DF62" s="730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1"/>
    </row>
    <row r="63" spans="1:141" s="2" customFormat="1" ht="13.5" customHeight="1" x14ac:dyDescent="0.2">
      <c r="A63" s="759" t="s">
        <v>662</v>
      </c>
      <c r="B63" s="759"/>
      <c r="C63" s="759"/>
      <c r="D63" s="759"/>
      <c r="E63" s="759"/>
      <c r="F63" s="759"/>
      <c r="G63" s="759"/>
      <c r="H63" s="759"/>
      <c r="I63" s="759"/>
      <c r="J63" s="759"/>
      <c r="K63" s="759"/>
      <c r="L63" s="759"/>
      <c r="M63" s="759"/>
      <c r="N63" s="759"/>
      <c r="O63" s="759"/>
      <c r="P63" s="759"/>
      <c r="Q63" s="759"/>
      <c r="R63" s="753" t="s">
        <v>676</v>
      </c>
      <c r="S63" s="754"/>
      <c r="T63" s="754"/>
      <c r="U63" s="754"/>
      <c r="V63" s="730"/>
      <c r="W63" s="730"/>
      <c r="X63" s="730"/>
      <c r="Y63" s="730"/>
      <c r="Z63" s="730"/>
      <c r="AA63" s="730"/>
      <c r="AB63" s="730"/>
      <c r="AC63" s="730"/>
      <c r="AD63" s="730"/>
      <c r="AE63" s="730"/>
      <c r="AF63" s="730"/>
      <c r="AG63" s="730"/>
      <c r="AH63" s="730"/>
      <c r="AI63" s="730"/>
      <c r="AJ63" s="730"/>
      <c r="AK63" s="730"/>
      <c r="AL63" s="730"/>
      <c r="AM63" s="730"/>
      <c r="AN63" s="730"/>
      <c r="AO63" s="730"/>
      <c r="AP63" s="730"/>
      <c r="AQ63" s="730"/>
      <c r="AR63" s="730"/>
      <c r="AS63" s="730"/>
      <c r="AT63" s="730"/>
      <c r="AU63" s="730"/>
      <c r="AV63" s="730"/>
      <c r="AW63" s="730"/>
      <c r="AX63" s="730"/>
      <c r="AY63" s="730"/>
      <c r="AZ63" s="730"/>
      <c r="BA63" s="730"/>
      <c r="BB63" s="730"/>
      <c r="BC63" s="730"/>
      <c r="BD63" s="730"/>
      <c r="BE63" s="730"/>
      <c r="BF63" s="730"/>
      <c r="BG63" s="730"/>
      <c r="BH63" s="730"/>
      <c r="BI63" s="730"/>
      <c r="BJ63" s="730"/>
      <c r="BK63" s="730"/>
      <c r="BL63" s="730"/>
      <c r="BM63" s="730"/>
      <c r="BN63" s="730"/>
      <c r="BO63" s="730"/>
      <c r="BP63" s="730"/>
      <c r="BQ63" s="730"/>
      <c r="BR63" s="730"/>
      <c r="BS63" s="730"/>
      <c r="BT63" s="730"/>
      <c r="BU63" s="730"/>
      <c r="BV63" s="730"/>
      <c r="BW63" s="730"/>
      <c r="BX63" s="730"/>
      <c r="BY63" s="730"/>
      <c r="BZ63" s="730"/>
      <c r="CA63" s="730"/>
      <c r="CB63" s="730"/>
      <c r="CC63" s="730"/>
      <c r="CD63" s="730"/>
      <c r="CE63" s="730"/>
      <c r="CF63" s="730"/>
      <c r="CG63" s="730"/>
      <c r="CH63" s="730"/>
      <c r="CI63" s="730"/>
      <c r="CJ63" s="730"/>
      <c r="CK63" s="730"/>
      <c r="CL63" s="730"/>
      <c r="CM63" s="730"/>
      <c r="CN63" s="730"/>
      <c r="CO63" s="730"/>
      <c r="CP63" s="730"/>
      <c r="CQ63" s="730"/>
      <c r="CR63" s="730"/>
      <c r="CS63" s="730"/>
      <c r="CT63" s="730"/>
      <c r="CU63" s="730"/>
      <c r="CV63" s="730"/>
      <c r="CW63" s="730"/>
      <c r="CX63" s="730"/>
      <c r="CY63" s="730"/>
      <c r="CZ63" s="730"/>
      <c r="DA63" s="730"/>
      <c r="DB63" s="730"/>
      <c r="DC63" s="730"/>
      <c r="DD63" s="730"/>
      <c r="DE63" s="730"/>
      <c r="DF63" s="730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1"/>
    </row>
    <row r="64" spans="1:141" s="2" customFormat="1" ht="13.5" customHeight="1" x14ac:dyDescent="0.2">
      <c r="A64" s="756" t="s">
        <v>677</v>
      </c>
      <c r="B64" s="756"/>
      <c r="C64" s="756"/>
      <c r="D64" s="756"/>
      <c r="E64" s="756"/>
      <c r="F64" s="756"/>
      <c r="G64" s="756"/>
      <c r="H64" s="756"/>
      <c r="I64" s="756"/>
      <c r="J64" s="756"/>
      <c r="K64" s="756"/>
      <c r="L64" s="756"/>
      <c r="M64" s="756"/>
      <c r="N64" s="756"/>
      <c r="O64" s="756"/>
      <c r="P64" s="756"/>
      <c r="Q64" s="756"/>
      <c r="R64" s="757" t="s">
        <v>41</v>
      </c>
      <c r="S64" s="758"/>
      <c r="T64" s="758"/>
      <c r="U64" s="758"/>
      <c r="V64" s="730"/>
      <c r="W64" s="730"/>
      <c r="X64" s="730"/>
      <c r="Y64" s="730"/>
      <c r="Z64" s="730"/>
      <c r="AA64" s="730"/>
      <c r="AB64" s="730"/>
      <c r="AC64" s="730"/>
      <c r="AD64" s="730"/>
      <c r="AE64" s="730"/>
      <c r="AF64" s="730"/>
      <c r="AG64" s="730"/>
      <c r="AH64" s="730"/>
      <c r="AI64" s="730"/>
      <c r="AJ64" s="730"/>
      <c r="AK64" s="730"/>
      <c r="AL64" s="730"/>
      <c r="AM64" s="730"/>
      <c r="AN64" s="730"/>
      <c r="AO64" s="730"/>
      <c r="AP64" s="730"/>
      <c r="AQ64" s="730"/>
      <c r="AR64" s="730"/>
      <c r="AS64" s="730"/>
      <c r="AT64" s="730"/>
      <c r="AU64" s="730"/>
      <c r="AV64" s="730"/>
      <c r="AW64" s="730"/>
      <c r="AX64" s="730"/>
      <c r="AY64" s="730"/>
      <c r="AZ64" s="730"/>
      <c r="BA64" s="730"/>
      <c r="BB64" s="730"/>
      <c r="BC64" s="730"/>
      <c r="BD64" s="730"/>
      <c r="BE64" s="730"/>
      <c r="BF64" s="730"/>
      <c r="BG64" s="730"/>
      <c r="BH64" s="730"/>
      <c r="BI64" s="730"/>
      <c r="BJ64" s="730"/>
      <c r="BK64" s="730"/>
      <c r="BL64" s="730"/>
      <c r="BM64" s="730"/>
      <c r="BN64" s="730"/>
      <c r="BO64" s="730"/>
      <c r="BP64" s="730"/>
      <c r="BQ64" s="730"/>
      <c r="BR64" s="730"/>
      <c r="BS64" s="730"/>
      <c r="BT64" s="730"/>
      <c r="BU64" s="730"/>
      <c r="BV64" s="730"/>
      <c r="BW64" s="730"/>
      <c r="BX64" s="730"/>
      <c r="BY64" s="730"/>
      <c r="BZ64" s="730"/>
      <c r="CA64" s="730"/>
      <c r="CB64" s="730"/>
      <c r="CC64" s="730"/>
      <c r="CD64" s="730"/>
      <c r="CE64" s="730"/>
      <c r="CF64" s="730"/>
      <c r="CG64" s="730"/>
      <c r="CH64" s="730"/>
      <c r="CI64" s="730"/>
      <c r="CJ64" s="730"/>
      <c r="CK64" s="730"/>
      <c r="CL64" s="730"/>
      <c r="CM64" s="730"/>
      <c r="CN64" s="730"/>
      <c r="CO64" s="730"/>
      <c r="CP64" s="730"/>
      <c r="CQ64" s="730"/>
      <c r="CR64" s="730"/>
      <c r="CS64" s="730"/>
      <c r="CT64" s="730"/>
      <c r="CU64" s="730"/>
      <c r="CV64" s="730"/>
      <c r="CW64" s="730"/>
      <c r="CX64" s="730"/>
      <c r="CY64" s="730"/>
      <c r="CZ64" s="730"/>
      <c r="DA64" s="730"/>
      <c r="DB64" s="730"/>
      <c r="DC64" s="730"/>
      <c r="DD64" s="730"/>
      <c r="DE64" s="730"/>
      <c r="DF64" s="730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1"/>
    </row>
    <row r="65" spans="1:141" s="2" customFormat="1" ht="13.5" customHeight="1" x14ac:dyDescent="0.2">
      <c r="A65" s="755" t="s">
        <v>678</v>
      </c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3" t="s">
        <v>277</v>
      </c>
      <c r="S65" s="754"/>
      <c r="T65" s="754"/>
      <c r="U65" s="754"/>
      <c r="V65" s="730"/>
      <c r="W65" s="730"/>
      <c r="X65" s="730"/>
      <c r="Y65" s="730"/>
      <c r="Z65" s="730"/>
      <c r="AA65" s="730"/>
      <c r="AB65" s="730"/>
      <c r="AC65" s="730"/>
      <c r="AD65" s="730"/>
      <c r="AE65" s="730"/>
      <c r="AF65" s="730"/>
      <c r="AG65" s="730"/>
      <c r="AH65" s="730"/>
      <c r="AI65" s="730"/>
      <c r="AJ65" s="730"/>
      <c r="AK65" s="730"/>
      <c r="AL65" s="730"/>
      <c r="AM65" s="730"/>
      <c r="AN65" s="730"/>
      <c r="AO65" s="730"/>
      <c r="AP65" s="730"/>
      <c r="AQ65" s="730"/>
      <c r="AR65" s="730"/>
      <c r="AS65" s="730"/>
      <c r="AT65" s="730"/>
      <c r="AU65" s="730"/>
      <c r="AV65" s="730"/>
      <c r="AW65" s="730"/>
      <c r="AX65" s="730"/>
      <c r="AY65" s="730"/>
      <c r="AZ65" s="730"/>
      <c r="BA65" s="730"/>
      <c r="BB65" s="730"/>
      <c r="BC65" s="730"/>
      <c r="BD65" s="730"/>
      <c r="BE65" s="730"/>
      <c r="BF65" s="730"/>
      <c r="BG65" s="730"/>
      <c r="BH65" s="730"/>
      <c r="BI65" s="730"/>
      <c r="BJ65" s="730"/>
      <c r="BK65" s="730"/>
      <c r="BL65" s="730"/>
      <c r="BM65" s="730"/>
      <c r="BN65" s="730"/>
      <c r="BO65" s="730"/>
      <c r="BP65" s="730"/>
      <c r="BQ65" s="730"/>
      <c r="BR65" s="730"/>
      <c r="BS65" s="730"/>
      <c r="BT65" s="730"/>
      <c r="BU65" s="730"/>
      <c r="BV65" s="730"/>
      <c r="BW65" s="730"/>
      <c r="BX65" s="730"/>
      <c r="BY65" s="730"/>
      <c r="BZ65" s="730"/>
      <c r="CA65" s="730"/>
      <c r="CB65" s="730"/>
      <c r="CC65" s="730"/>
      <c r="CD65" s="730"/>
      <c r="CE65" s="730"/>
      <c r="CF65" s="730"/>
      <c r="CG65" s="730"/>
      <c r="CH65" s="730"/>
      <c r="CI65" s="730"/>
      <c r="CJ65" s="730"/>
      <c r="CK65" s="730"/>
      <c r="CL65" s="730"/>
      <c r="CM65" s="730"/>
      <c r="CN65" s="730"/>
      <c r="CO65" s="730"/>
      <c r="CP65" s="730"/>
      <c r="CQ65" s="730"/>
      <c r="CR65" s="730"/>
      <c r="CS65" s="730"/>
      <c r="CT65" s="730"/>
      <c r="CU65" s="730"/>
      <c r="CV65" s="730"/>
      <c r="CW65" s="730"/>
      <c r="CX65" s="730"/>
      <c r="CY65" s="730"/>
      <c r="CZ65" s="730"/>
      <c r="DA65" s="730"/>
      <c r="DB65" s="730"/>
      <c r="DC65" s="730"/>
      <c r="DD65" s="730"/>
      <c r="DE65" s="730"/>
      <c r="DF65" s="730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1"/>
    </row>
    <row r="66" spans="1:141" s="2" customFormat="1" ht="11.25" x14ac:dyDescent="0.2">
      <c r="A66" s="737" t="s">
        <v>778</v>
      </c>
      <c r="B66" s="737"/>
      <c r="C66" s="737"/>
      <c r="D66" s="737"/>
      <c r="E66" s="737"/>
      <c r="F66" s="737"/>
      <c r="G66" s="737"/>
      <c r="H66" s="737"/>
      <c r="I66" s="737"/>
      <c r="J66" s="737"/>
      <c r="K66" s="737"/>
      <c r="L66" s="737"/>
      <c r="M66" s="737"/>
      <c r="N66" s="737"/>
      <c r="O66" s="737"/>
      <c r="P66" s="737"/>
      <c r="Q66" s="737"/>
      <c r="R66" s="753" t="s">
        <v>804</v>
      </c>
      <c r="S66" s="754"/>
      <c r="T66" s="754"/>
      <c r="U66" s="754"/>
      <c r="V66" s="730"/>
      <c r="W66" s="730"/>
      <c r="X66" s="730"/>
      <c r="Y66" s="730"/>
      <c r="Z66" s="730"/>
      <c r="AA66" s="730"/>
      <c r="AB66" s="730"/>
      <c r="AC66" s="730"/>
      <c r="AD66" s="730"/>
      <c r="AE66" s="730"/>
      <c r="AF66" s="730"/>
      <c r="AG66" s="730"/>
      <c r="AH66" s="730"/>
      <c r="AI66" s="730"/>
      <c r="AJ66" s="730"/>
      <c r="AK66" s="730"/>
      <c r="AL66" s="730"/>
      <c r="AM66" s="730"/>
      <c r="AN66" s="730"/>
      <c r="AO66" s="730"/>
      <c r="AP66" s="730"/>
      <c r="AQ66" s="730"/>
      <c r="AR66" s="730"/>
      <c r="AS66" s="730"/>
      <c r="AT66" s="730"/>
      <c r="AU66" s="730"/>
      <c r="AV66" s="730"/>
      <c r="AW66" s="730"/>
      <c r="AX66" s="730"/>
      <c r="AY66" s="730"/>
      <c r="AZ66" s="730"/>
      <c r="BA66" s="730"/>
      <c r="BB66" s="730"/>
      <c r="BC66" s="730"/>
      <c r="BD66" s="730"/>
      <c r="BE66" s="730"/>
      <c r="BF66" s="730"/>
      <c r="BG66" s="730"/>
      <c r="BH66" s="730"/>
      <c r="BI66" s="730"/>
      <c r="BJ66" s="730"/>
      <c r="BK66" s="730"/>
      <c r="BL66" s="730"/>
      <c r="BM66" s="730"/>
      <c r="BN66" s="730"/>
      <c r="BO66" s="730"/>
      <c r="BP66" s="730"/>
      <c r="BQ66" s="730"/>
      <c r="BR66" s="730"/>
      <c r="BS66" s="730"/>
      <c r="BT66" s="730"/>
      <c r="BU66" s="730"/>
      <c r="BV66" s="730"/>
      <c r="BW66" s="730"/>
      <c r="BX66" s="730"/>
      <c r="BY66" s="730"/>
      <c r="BZ66" s="730"/>
      <c r="CA66" s="730"/>
      <c r="CB66" s="730"/>
      <c r="CC66" s="730"/>
      <c r="CD66" s="730"/>
      <c r="CE66" s="730"/>
      <c r="CF66" s="730"/>
      <c r="CG66" s="730"/>
      <c r="CH66" s="730"/>
      <c r="CI66" s="730"/>
      <c r="CJ66" s="730"/>
      <c r="CK66" s="730"/>
      <c r="CL66" s="730"/>
      <c r="CM66" s="730"/>
      <c r="CN66" s="730"/>
      <c r="CO66" s="730"/>
      <c r="CP66" s="730"/>
      <c r="CQ66" s="730"/>
      <c r="CR66" s="730"/>
      <c r="CS66" s="730"/>
      <c r="CT66" s="730"/>
      <c r="CU66" s="730"/>
      <c r="CV66" s="730"/>
      <c r="CW66" s="730"/>
      <c r="CX66" s="730"/>
      <c r="CY66" s="730"/>
      <c r="CZ66" s="730"/>
      <c r="DA66" s="730"/>
      <c r="DB66" s="730"/>
      <c r="DC66" s="730"/>
      <c r="DD66" s="730"/>
      <c r="DE66" s="730"/>
      <c r="DF66" s="730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1"/>
    </row>
    <row r="67" spans="1:141" s="2" customFormat="1" ht="11.25" x14ac:dyDescent="0.2">
      <c r="A67" s="732" t="s">
        <v>679</v>
      </c>
      <c r="B67" s="732"/>
      <c r="C67" s="732"/>
      <c r="D67" s="732"/>
      <c r="E67" s="732"/>
      <c r="F67" s="732"/>
      <c r="G67" s="732"/>
      <c r="H67" s="732"/>
      <c r="I67" s="732"/>
      <c r="J67" s="732"/>
      <c r="K67" s="732"/>
      <c r="L67" s="732"/>
      <c r="M67" s="732"/>
      <c r="N67" s="732"/>
      <c r="O67" s="732"/>
      <c r="P67" s="732"/>
      <c r="Q67" s="732"/>
      <c r="R67" s="753"/>
      <c r="S67" s="754"/>
      <c r="T67" s="754"/>
      <c r="U67" s="754"/>
      <c r="V67" s="730"/>
      <c r="W67" s="730"/>
      <c r="X67" s="730"/>
      <c r="Y67" s="730"/>
      <c r="Z67" s="730"/>
      <c r="AA67" s="730"/>
      <c r="AB67" s="730"/>
      <c r="AC67" s="730"/>
      <c r="AD67" s="730"/>
      <c r="AE67" s="730"/>
      <c r="AF67" s="730"/>
      <c r="AG67" s="730"/>
      <c r="AH67" s="730"/>
      <c r="AI67" s="730"/>
      <c r="AJ67" s="730"/>
      <c r="AK67" s="730"/>
      <c r="AL67" s="730"/>
      <c r="AM67" s="730"/>
      <c r="AN67" s="730"/>
      <c r="AO67" s="730"/>
      <c r="AP67" s="730"/>
      <c r="AQ67" s="730"/>
      <c r="AR67" s="730"/>
      <c r="AS67" s="730"/>
      <c r="AT67" s="730"/>
      <c r="AU67" s="730"/>
      <c r="AV67" s="730"/>
      <c r="AW67" s="730"/>
      <c r="AX67" s="730"/>
      <c r="AY67" s="730"/>
      <c r="AZ67" s="730"/>
      <c r="BA67" s="730"/>
      <c r="BB67" s="730"/>
      <c r="BC67" s="730"/>
      <c r="BD67" s="730"/>
      <c r="BE67" s="730"/>
      <c r="BF67" s="730"/>
      <c r="BG67" s="730"/>
      <c r="BH67" s="730"/>
      <c r="BI67" s="730"/>
      <c r="BJ67" s="730"/>
      <c r="BK67" s="730"/>
      <c r="BL67" s="730"/>
      <c r="BM67" s="730"/>
      <c r="BN67" s="730"/>
      <c r="BO67" s="730"/>
      <c r="BP67" s="730"/>
      <c r="BQ67" s="730"/>
      <c r="BR67" s="730"/>
      <c r="BS67" s="730"/>
      <c r="BT67" s="730"/>
      <c r="BU67" s="730"/>
      <c r="BV67" s="730"/>
      <c r="BW67" s="730"/>
      <c r="BX67" s="730"/>
      <c r="BY67" s="730"/>
      <c r="BZ67" s="730"/>
      <c r="CA67" s="730"/>
      <c r="CB67" s="730"/>
      <c r="CC67" s="730"/>
      <c r="CD67" s="730"/>
      <c r="CE67" s="730"/>
      <c r="CF67" s="730"/>
      <c r="CG67" s="730"/>
      <c r="CH67" s="730"/>
      <c r="CI67" s="730"/>
      <c r="CJ67" s="730"/>
      <c r="CK67" s="730"/>
      <c r="CL67" s="730"/>
      <c r="CM67" s="730"/>
      <c r="CN67" s="730"/>
      <c r="CO67" s="730"/>
      <c r="CP67" s="730"/>
      <c r="CQ67" s="730"/>
      <c r="CR67" s="730"/>
      <c r="CS67" s="730"/>
      <c r="CT67" s="730"/>
      <c r="CU67" s="730"/>
      <c r="CV67" s="730"/>
      <c r="CW67" s="730"/>
      <c r="CX67" s="730"/>
      <c r="CY67" s="730"/>
      <c r="CZ67" s="730"/>
      <c r="DA67" s="730"/>
      <c r="DB67" s="730"/>
      <c r="DC67" s="730"/>
      <c r="DD67" s="730"/>
      <c r="DE67" s="730"/>
      <c r="DF67" s="730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1"/>
    </row>
    <row r="68" spans="1:141" s="2" customFormat="1" ht="13.5" customHeight="1" x14ac:dyDescent="0.2">
      <c r="A68" s="732" t="s">
        <v>680</v>
      </c>
      <c r="B68" s="732"/>
      <c r="C68" s="732"/>
      <c r="D68" s="732"/>
      <c r="E68" s="732"/>
      <c r="F68" s="732"/>
      <c r="G68" s="732"/>
      <c r="H68" s="732"/>
      <c r="I68" s="732"/>
      <c r="J68" s="732"/>
      <c r="K68" s="732"/>
      <c r="L68" s="732"/>
      <c r="M68" s="732"/>
      <c r="N68" s="732"/>
      <c r="O68" s="732"/>
      <c r="P68" s="732"/>
      <c r="Q68" s="732"/>
      <c r="R68" s="753" t="s">
        <v>805</v>
      </c>
      <c r="S68" s="754"/>
      <c r="T68" s="754"/>
      <c r="U68" s="754"/>
      <c r="V68" s="730"/>
      <c r="W68" s="730"/>
      <c r="X68" s="730"/>
      <c r="Y68" s="730"/>
      <c r="Z68" s="730"/>
      <c r="AA68" s="730"/>
      <c r="AB68" s="730"/>
      <c r="AC68" s="730"/>
      <c r="AD68" s="730"/>
      <c r="AE68" s="730"/>
      <c r="AF68" s="730"/>
      <c r="AG68" s="730"/>
      <c r="AH68" s="730"/>
      <c r="AI68" s="730"/>
      <c r="AJ68" s="730"/>
      <c r="AK68" s="730"/>
      <c r="AL68" s="730"/>
      <c r="AM68" s="730"/>
      <c r="AN68" s="730"/>
      <c r="AO68" s="730"/>
      <c r="AP68" s="730"/>
      <c r="AQ68" s="730"/>
      <c r="AR68" s="730"/>
      <c r="AS68" s="730"/>
      <c r="AT68" s="730"/>
      <c r="AU68" s="730"/>
      <c r="AV68" s="730"/>
      <c r="AW68" s="730"/>
      <c r="AX68" s="730"/>
      <c r="AY68" s="730"/>
      <c r="AZ68" s="730"/>
      <c r="BA68" s="730"/>
      <c r="BB68" s="730"/>
      <c r="BC68" s="730"/>
      <c r="BD68" s="730"/>
      <c r="BE68" s="730"/>
      <c r="BF68" s="730"/>
      <c r="BG68" s="730"/>
      <c r="BH68" s="730"/>
      <c r="BI68" s="730"/>
      <c r="BJ68" s="730"/>
      <c r="BK68" s="730"/>
      <c r="BL68" s="730"/>
      <c r="BM68" s="730"/>
      <c r="BN68" s="730"/>
      <c r="BO68" s="730"/>
      <c r="BP68" s="730"/>
      <c r="BQ68" s="730"/>
      <c r="BR68" s="730"/>
      <c r="BS68" s="730"/>
      <c r="BT68" s="730"/>
      <c r="BU68" s="730"/>
      <c r="BV68" s="730"/>
      <c r="BW68" s="730"/>
      <c r="BX68" s="730"/>
      <c r="BY68" s="730"/>
      <c r="BZ68" s="730"/>
      <c r="CA68" s="730"/>
      <c r="CB68" s="730"/>
      <c r="CC68" s="730"/>
      <c r="CD68" s="730"/>
      <c r="CE68" s="730"/>
      <c r="CF68" s="730"/>
      <c r="CG68" s="730"/>
      <c r="CH68" s="730"/>
      <c r="CI68" s="730"/>
      <c r="CJ68" s="730"/>
      <c r="CK68" s="730"/>
      <c r="CL68" s="730"/>
      <c r="CM68" s="730"/>
      <c r="CN68" s="730"/>
      <c r="CO68" s="730"/>
      <c r="CP68" s="730"/>
      <c r="CQ68" s="730"/>
      <c r="CR68" s="730"/>
      <c r="CS68" s="730"/>
      <c r="CT68" s="730"/>
      <c r="CU68" s="730"/>
      <c r="CV68" s="730"/>
      <c r="CW68" s="730"/>
      <c r="CX68" s="730"/>
      <c r="CY68" s="730"/>
      <c r="CZ68" s="730"/>
      <c r="DA68" s="730"/>
      <c r="DB68" s="730"/>
      <c r="DC68" s="730"/>
      <c r="DD68" s="730"/>
      <c r="DE68" s="730"/>
      <c r="DF68" s="730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1"/>
    </row>
    <row r="69" spans="1:141" s="2" customFormat="1" ht="13.5" customHeight="1" x14ac:dyDescent="0.2">
      <c r="A69" s="732" t="s">
        <v>681</v>
      </c>
      <c r="B69" s="732"/>
      <c r="C69" s="732"/>
      <c r="D69" s="732"/>
      <c r="E69" s="732"/>
      <c r="F69" s="732"/>
      <c r="G69" s="732"/>
      <c r="H69" s="732"/>
      <c r="I69" s="732"/>
      <c r="J69" s="732"/>
      <c r="K69" s="732"/>
      <c r="L69" s="732"/>
      <c r="M69" s="732"/>
      <c r="N69" s="732"/>
      <c r="O69" s="732"/>
      <c r="P69" s="732"/>
      <c r="Q69" s="732"/>
      <c r="R69" s="753" t="s">
        <v>806</v>
      </c>
      <c r="S69" s="754"/>
      <c r="T69" s="754"/>
      <c r="U69" s="754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730"/>
      <c r="AI69" s="730"/>
      <c r="AJ69" s="730"/>
      <c r="AK69" s="730"/>
      <c r="AL69" s="730"/>
      <c r="AM69" s="730"/>
      <c r="AN69" s="730"/>
      <c r="AO69" s="730"/>
      <c r="AP69" s="730"/>
      <c r="AQ69" s="730"/>
      <c r="AR69" s="730"/>
      <c r="AS69" s="730"/>
      <c r="AT69" s="730"/>
      <c r="AU69" s="730"/>
      <c r="AV69" s="730"/>
      <c r="AW69" s="730"/>
      <c r="AX69" s="730"/>
      <c r="AY69" s="730"/>
      <c r="AZ69" s="730"/>
      <c r="BA69" s="730"/>
      <c r="BB69" s="730"/>
      <c r="BC69" s="730"/>
      <c r="BD69" s="730"/>
      <c r="BE69" s="730"/>
      <c r="BF69" s="730"/>
      <c r="BG69" s="730"/>
      <c r="BH69" s="730"/>
      <c r="BI69" s="730"/>
      <c r="BJ69" s="730"/>
      <c r="BK69" s="730"/>
      <c r="BL69" s="730"/>
      <c r="BM69" s="730"/>
      <c r="BN69" s="730"/>
      <c r="BO69" s="730"/>
      <c r="BP69" s="730"/>
      <c r="BQ69" s="730"/>
      <c r="BR69" s="730"/>
      <c r="BS69" s="730"/>
      <c r="BT69" s="730"/>
      <c r="BU69" s="730"/>
      <c r="BV69" s="730"/>
      <c r="BW69" s="730"/>
      <c r="BX69" s="730"/>
      <c r="BY69" s="730"/>
      <c r="BZ69" s="730"/>
      <c r="CA69" s="730"/>
      <c r="CB69" s="730"/>
      <c r="CC69" s="730"/>
      <c r="CD69" s="730"/>
      <c r="CE69" s="730"/>
      <c r="CF69" s="730"/>
      <c r="CG69" s="730"/>
      <c r="CH69" s="730"/>
      <c r="CI69" s="730"/>
      <c r="CJ69" s="730"/>
      <c r="CK69" s="730"/>
      <c r="CL69" s="730"/>
      <c r="CM69" s="730"/>
      <c r="CN69" s="730"/>
      <c r="CO69" s="730"/>
      <c r="CP69" s="730"/>
      <c r="CQ69" s="730"/>
      <c r="CR69" s="730"/>
      <c r="CS69" s="730"/>
      <c r="CT69" s="730"/>
      <c r="CU69" s="730"/>
      <c r="CV69" s="730"/>
      <c r="CW69" s="730"/>
      <c r="CX69" s="730"/>
      <c r="CY69" s="730"/>
      <c r="CZ69" s="730"/>
      <c r="DA69" s="730"/>
      <c r="DB69" s="730"/>
      <c r="DC69" s="730"/>
      <c r="DD69" s="730"/>
      <c r="DE69" s="730"/>
      <c r="DF69" s="730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1"/>
    </row>
    <row r="70" spans="1:141" s="2" customFormat="1" ht="11.25" x14ac:dyDescent="0.2">
      <c r="A70" s="733" t="s">
        <v>790</v>
      </c>
      <c r="B70" s="733"/>
      <c r="C70" s="733"/>
      <c r="D70" s="733"/>
      <c r="E70" s="733"/>
      <c r="F70" s="733"/>
      <c r="G70" s="733"/>
      <c r="H70" s="733"/>
      <c r="I70" s="733"/>
      <c r="J70" s="733"/>
      <c r="K70" s="733"/>
      <c r="L70" s="733"/>
      <c r="M70" s="733"/>
      <c r="N70" s="733"/>
      <c r="O70" s="733"/>
      <c r="P70" s="733"/>
      <c r="Q70" s="733"/>
      <c r="R70" s="753" t="s">
        <v>807</v>
      </c>
      <c r="S70" s="754"/>
      <c r="T70" s="754"/>
      <c r="U70" s="754"/>
      <c r="V70" s="730"/>
      <c r="W70" s="730"/>
      <c r="X70" s="730"/>
      <c r="Y70" s="730"/>
      <c r="Z70" s="730"/>
      <c r="AA70" s="730"/>
      <c r="AB70" s="730"/>
      <c r="AC70" s="730"/>
      <c r="AD70" s="730"/>
      <c r="AE70" s="730"/>
      <c r="AF70" s="730"/>
      <c r="AG70" s="730"/>
      <c r="AH70" s="730"/>
      <c r="AI70" s="730"/>
      <c r="AJ70" s="730"/>
      <c r="AK70" s="730"/>
      <c r="AL70" s="730"/>
      <c r="AM70" s="730"/>
      <c r="AN70" s="730"/>
      <c r="AO70" s="730"/>
      <c r="AP70" s="730"/>
      <c r="AQ70" s="730"/>
      <c r="AR70" s="730"/>
      <c r="AS70" s="730"/>
      <c r="AT70" s="730"/>
      <c r="AU70" s="730"/>
      <c r="AV70" s="730"/>
      <c r="AW70" s="730"/>
      <c r="AX70" s="730"/>
      <c r="AY70" s="730"/>
      <c r="AZ70" s="730"/>
      <c r="BA70" s="730"/>
      <c r="BB70" s="730"/>
      <c r="BC70" s="730"/>
      <c r="BD70" s="730"/>
      <c r="BE70" s="730"/>
      <c r="BF70" s="730"/>
      <c r="BG70" s="730"/>
      <c r="BH70" s="730"/>
      <c r="BI70" s="730"/>
      <c r="BJ70" s="730"/>
      <c r="BK70" s="730"/>
      <c r="BL70" s="730"/>
      <c r="BM70" s="730"/>
      <c r="BN70" s="730"/>
      <c r="BO70" s="730"/>
      <c r="BP70" s="730"/>
      <c r="BQ70" s="730"/>
      <c r="BR70" s="730"/>
      <c r="BS70" s="730"/>
      <c r="BT70" s="730"/>
      <c r="BU70" s="730"/>
      <c r="BV70" s="730"/>
      <c r="BW70" s="730"/>
      <c r="BX70" s="730"/>
      <c r="BY70" s="730"/>
      <c r="BZ70" s="730"/>
      <c r="CA70" s="730"/>
      <c r="CB70" s="730"/>
      <c r="CC70" s="730"/>
      <c r="CD70" s="730"/>
      <c r="CE70" s="730"/>
      <c r="CF70" s="730"/>
      <c r="CG70" s="730"/>
      <c r="CH70" s="730"/>
      <c r="CI70" s="730"/>
      <c r="CJ70" s="730"/>
      <c r="CK70" s="730"/>
      <c r="CL70" s="730"/>
      <c r="CM70" s="730"/>
      <c r="CN70" s="730"/>
      <c r="CO70" s="730"/>
      <c r="CP70" s="730"/>
      <c r="CQ70" s="730"/>
      <c r="CR70" s="730"/>
      <c r="CS70" s="730"/>
      <c r="CT70" s="730"/>
      <c r="CU70" s="730"/>
      <c r="CV70" s="730"/>
      <c r="CW70" s="730"/>
      <c r="CX70" s="730"/>
      <c r="CY70" s="730"/>
      <c r="CZ70" s="730"/>
      <c r="DA70" s="730"/>
      <c r="DB70" s="730"/>
      <c r="DC70" s="730"/>
      <c r="DD70" s="730"/>
      <c r="DE70" s="730"/>
      <c r="DF70" s="730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1"/>
    </row>
    <row r="71" spans="1:141" s="2" customFormat="1" ht="11.25" x14ac:dyDescent="0.2">
      <c r="A71" s="732" t="s">
        <v>791</v>
      </c>
      <c r="B71" s="732"/>
      <c r="C71" s="732"/>
      <c r="D71" s="732"/>
      <c r="E71" s="732"/>
      <c r="F71" s="732"/>
      <c r="G71" s="732"/>
      <c r="H71" s="732"/>
      <c r="I71" s="732"/>
      <c r="J71" s="732"/>
      <c r="K71" s="732"/>
      <c r="L71" s="732"/>
      <c r="M71" s="732"/>
      <c r="N71" s="732"/>
      <c r="O71" s="732"/>
      <c r="P71" s="732"/>
      <c r="Q71" s="732"/>
      <c r="R71" s="753"/>
      <c r="S71" s="754"/>
      <c r="T71" s="754"/>
      <c r="U71" s="754"/>
      <c r="V71" s="730"/>
      <c r="W71" s="730"/>
      <c r="X71" s="730"/>
      <c r="Y71" s="730"/>
      <c r="Z71" s="730"/>
      <c r="AA71" s="730"/>
      <c r="AB71" s="730"/>
      <c r="AC71" s="730"/>
      <c r="AD71" s="730"/>
      <c r="AE71" s="730"/>
      <c r="AF71" s="730"/>
      <c r="AG71" s="730"/>
      <c r="AH71" s="730"/>
      <c r="AI71" s="730"/>
      <c r="AJ71" s="730"/>
      <c r="AK71" s="730"/>
      <c r="AL71" s="730"/>
      <c r="AM71" s="730"/>
      <c r="AN71" s="730"/>
      <c r="AO71" s="730"/>
      <c r="AP71" s="730"/>
      <c r="AQ71" s="730"/>
      <c r="AR71" s="730"/>
      <c r="AS71" s="730"/>
      <c r="AT71" s="730"/>
      <c r="AU71" s="730"/>
      <c r="AV71" s="730"/>
      <c r="AW71" s="730"/>
      <c r="AX71" s="730"/>
      <c r="AY71" s="730"/>
      <c r="AZ71" s="730"/>
      <c r="BA71" s="730"/>
      <c r="BB71" s="730"/>
      <c r="BC71" s="730"/>
      <c r="BD71" s="730"/>
      <c r="BE71" s="730"/>
      <c r="BF71" s="730"/>
      <c r="BG71" s="730"/>
      <c r="BH71" s="730"/>
      <c r="BI71" s="730"/>
      <c r="BJ71" s="730"/>
      <c r="BK71" s="730"/>
      <c r="BL71" s="730"/>
      <c r="BM71" s="730"/>
      <c r="BN71" s="730"/>
      <c r="BO71" s="730"/>
      <c r="BP71" s="730"/>
      <c r="BQ71" s="730"/>
      <c r="BR71" s="730"/>
      <c r="BS71" s="730"/>
      <c r="BT71" s="730"/>
      <c r="BU71" s="730"/>
      <c r="BV71" s="730"/>
      <c r="BW71" s="730"/>
      <c r="BX71" s="730"/>
      <c r="BY71" s="730"/>
      <c r="BZ71" s="730"/>
      <c r="CA71" s="730"/>
      <c r="CB71" s="730"/>
      <c r="CC71" s="730"/>
      <c r="CD71" s="730"/>
      <c r="CE71" s="730"/>
      <c r="CF71" s="730"/>
      <c r="CG71" s="730"/>
      <c r="CH71" s="730"/>
      <c r="CI71" s="730"/>
      <c r="CJ71" s="730"/>
      <c r="CK71" s="730"/>
      <c r="CL71" s="730"/>
      <c r="CM71" s="730"/>
      <c r="CN71" s="730"/>
      <c r="CO71" s="730"/>
      <c r="CP71" s="730"/>
      <c r="CQ71" s="730"/>
      <c r="CR71" s="730"/>
      <c r="CS71" s="730"/>
      <c r="CT71" s="730"/>
      <c r="CU71" s="730"/>
      <c r="CV71" s="730"/>
      <c r="CW71" s="730"/>
      <c r="CX71" s="730"/>
      <c r="CY71" s="730"/>
      <c r="CZ71" s="730"/>
      <c r="DA71" s="730"/>
      <c r="DB71" s="730"/>
      <c r="DC71" s="730"/>
      <c r="DD71" s="730"/>
      <c r="DE71" s="730"/>
      <c r="DF71" s="730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1"/>
    </row>
    <row r="72" spans="1:141" s="2" customFormat="1" ht="13.5" customHeight="1" x14ac:dyDescent="0.2">
      <c r="A72" s="766" t="s">
        <v>683</v>
      </c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6"/>
      <c r="M72" s="766"/>
      <c r="N72" s="766"/>
      <c r="O72" s="766"/>
      <c r="P72" s="766"/>
      <c r="Q72" s="766"/>
      <c r="R72" s="753" t="s">
        <v>808</v>
      </c>
      <c r="S72" s="754"/>
      <c r="T72" s="754"/>
      <c r="U72" s="754"/>
      <c r="V72" s="730"/>
      <c r="W72" s="730"/>
      <c r="X72" s="730"/>
      <c r="Y72" s="730"/>
      <c r="Z72" s="730"/>
      <c r="AA72" s="730"/>
      <c r="AB72" s="730"/>
      <c r="AC72" s="730"/>
      <c r="AD72" s="730"/>
      <c r="AE72" s="730"/>
      <c r="AF72" s="730"/>
      <c r="AG72" s="730"/>
      <c r="AH72" s="730"/>
      <c r="AI72" s="730"/>
      <c r="AJ72" s="730"/>
      <c r="AK72" s="730"/>
      <c r="AL72" s="730"/>
      <c r="AM72" s="730"/>
      <c r="AN72" s="730"/>
      <c r="AO72" s="730"/>
      <c r="AP72" s="730"/>
      <c r="AQ72" s="730"/>
      <c r="AR72" s="730"/>
      <c r="AS72" s="730"/>
      <c r="AT72" s="730"/>
      <c r="AU72" s="730"/>
      <c r="AV72" s="730"/>
      <c r="AW72" s="730"/>
      <c r="AX72" s="730"/>
      <c r="AY72" s="730"/>
      <c r="AZ72" s="730"/>
      <c r="BA72" s="730"/>
      <c r="BB72" s="730"/>
      <c r="BC72" s="730"/>
      <c r="BD72" s="730"/>
      <c r="BE72" s="730"/>
      <c r="BF72" s="730"/>
      <c r="BG72" s="730"/>
      <c r="BH72" s="730"/>
      <c r="BI72" s="730"/>
      <c r="BJ72" s="730"/>
      <c r="BK72" s="730"/>
      <c r="BL72" s="730"/>
      <c r="BM72" s="730"/>
      <c r="BN72" s="730"/>
      <c r="BO72" s="730"/>
      <c r="BP72" s="730"/>
      <c r="BQ72" s="730"/>
      <c r="BR72" s="730"/>
      <c r="BS72" s="730"/>
      <c r="BT72" s="730"/>
      <c r="BU72" s="730"/>
      <c r="BV72" s="730"/>
      <c r="BW72" s="730"/>
      <c r="BX72" s="730"/>
      <c r="BY72" s="730"/>
      <c r="BZ72" s="730"/>
      <c r="CA72" s="730"/>
      <c r="CB72" s="730"/>
      <c r="CC72" s="730"/>
      <c r="CD72" s="730"/>
      <c r="CE72" s="730"/>
      <c r="CF72" s="730"/>
      <c r="CG72" s="730"/>
      <c r="CH72" s="730"/>
      <c r="CI72" s="730"/>
      <c r="CJ72" s="730"/>
      <c r="CK72" s="730"/>
      <c r="CL72" s="730"/>
      <c r="CM72" s="730"/>
      <c r="CN72" s="730"/>
      <c r="CO72" s="730"/>
      <c r="CP72" s="730"/>
      <c r="CQ72" s="730"/>
      <c r="CR72" s="730"/>
      <c r="CS72" s="730"/>
      <c r="CT72" s="730"/>
      <c r="CU72" s="730"/>
      <c r="CV72" s="730"/>
      <c r="CW72" s="730"/>
      <c r="CX72" s="730"/>
      <c r="CY72" s="730"/>
      <c r="CZ72" s="730"/>
      <c r="DA72" s="730"/>
      <c r="DB72" s="730"/>
      <c r="DC72" s="730"/>
      <c r="DD72" s="730"/>
      <c r="DE72" s="730"/>
      <c r="DF72" s="730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1"/>
    </row>
    <row r="73" spans="1:141" s="2" customFormat="1" ht="13.5" customHeight="1" x14ac:dyDescent="0.2">
      <c r="A73" s="755" t="s">
        <v>684</v>
      </c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3" t="s">
        <v>575</v>
      </c>
      <c r="S73" s="754"/>
      <c r="T73" s="754"/>
      <c r="U73" s="754"/>
      <c r="V73" s="730"/>
      <c r="W73" s="730"/>
      <c r="X73" s="730"/>
      <c r="Y73" s="730"/>
      <c r="Z73" s="730"/>
      <c r="AA73" s="730"/>
      <c r="AB73" s="730"/>
      <c r="AC73" s="730"/>
      <c r="AD73" s="730"/>
      <c r="AE73" s="730"/>
      <c r="AF73" s="730"/>
      <c r="AG73" s="730"/>
      <c r="AH73" s="730"/>
      <c r="AI73" s="730"/>
      <c r="AJ73" s="730"/>
      <c r="AK73" s="730"/>
      <c r="AL73" s="730"/>
      <c r="AM73" s="730"/>
      <c r="AN73" s="730"/>
      <c r="AO73" s="730"/>
      <c r="AP73" s="730"/>
      <c r="AQ73" s="730"/>
      <c r="AR73" s="730"/>
      <c r="AS73" s="730"/>
      <c r="AT73" s="730"/>
      <c r="AU73" s="730"/>
      <c r="AV73" s="730"/>
      <c r="AW73" s="730"/>
      <c r="AX73" s="730"/>
      <c r="AY73" s="730"/>
      <c r="AZ73" s="730"/>
      <c r="BA73" s="730"/>
      <c r="BB73" s="730"/>
      <c r="BC73" s="730"/>
      <c r="BD73" s="730"/>
      <c r="BE73" s="730"/>
      <c r="BF73" s="730"/>
      <c r="BG73" s="730"/>
      <c r="BH73" s="730"/>
      <c r="BI73" s="730"/>
      <c r="BJ73" s="730"/>
      <c r="BK73" s="730"/>
      <c r="BL73" s="730"/>
      <c r="BM73" s="730"/>
      <c r="BN73" s="730"/>
      <c r="BO73" s="730"/>
      <c r="BP73" s="730"/>
      <c r="BQ73" s="730"/>
      <c r="BR73" s="730"/>
      <c r="BS73" s="730"/>
      <c r="BT73" s="730"/>
      <c r="BU73" s="730"/>
      <c r="BV73" s="730"/>
      <c r="BW73" s="730"/>
      <c r="BX73" s="730"/>
      <c r="BY73" s="730"/>
      <c r="BZ73" s="730"/>
      <c r="CA73" s="730"/>
      <c r="CB73" s="730"/>
      <c r="CC73" s="730"/>
      <c r="CD73" s="730"/>
      <c r="CE73" s="730"/>
      <c r="CF73" s="730"/>
      <c r="CG73" s="730"/>
      <c r="CH73" s="730"/>
      <c r="CI73" s="730"/>
      <c r="CJ73" s="730"/>
      <c r="CK73" s="730"/>
      <c r="CL73" s="730"/>
      <c r="CM73" s="730"/>
      <c r="CN73" s="730"/>
      <c r="CO73" s="730"/>
      <c r="CP73" s="730"/>
      <c r="CQ73" s="730"/>
      <c r="CR73" s="730"/>
      <c r="CS73" s="730"/>
      <c r="CT73" s="730"/>
      <c r="CU73" s="730"/>
      <c r="CV73" s="730"/>
      <c r="CW73" s="730"/>
      <c r="CX73" s="730"/>
      <c r="CY73" s="730"/>
      <c r="CZ73" s="730"/>
      <c r="DA73" s="730"/>
      <c r="DB73" s="730"/>
      <c r="DC73" s="730"/>
      <c r="DD73" s="730"/>
      <c r="DE73" s="730"/>
      <c r="DF73" s="730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1"/>
    </row>
    <row r="74" spans="1:141" s="2" customFormat="1" ht="11.25" x14ac:dyDescent="0.2">
      <c r="A74" s="737" t="s">
        <v>778</v>
      </c>
      <c r="B74" s="737"/>
      <c r="C74" s="737"/>
      <c r="D74" s="737"/>
      <c r="E74" s="737"/>
      <c r="F74" s="737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53" t="s">
        <v>809</v>
      </c>
      <c r="S74" s="754"/>
      <c r="T74" s="754"/>
      <c r="U74" s="754"/>
      <c r="V74" s="730"/>
      <c r="W74" s="730"/>
      <c r="X74" s="730"/>
      <c r="Y74" s="730"/>
      <c r="Z74" s="730"/>
      <c r="AA74" s="730"/>
      <c r="AB74" s="730"/>
      <c r="AC74" s="730"/>
      <c r="AD74" s="730"/>
      <c r="AE74" s="730"/>
      <c r="AF74" s="730"/>
      <c r="AG74" s="730"/>
      <c r="AH74" s="730"/>
      <c r="AI74" s="730"/>
      <c r="AJ74" s="730"/>
      <c r="AK74" s="730"/>
      <c r="AL74" s="730"/>
      <c r="AM74" s="730"/>
      <c r="AN74" s="730"/>
      <c r="AO74" s="730"/>
      <c r="AP74" s="730"/>
      <c r="AQ74" s="730"/>
      <c r="AR74" s="730"/>
      <c r="AS74" s="730"/>
      <c r="AT74" s="730"/>
      <c r="AU74" s="730"/>
      <c r="AV74" s="730"/>
      <c r="AW74" s="730"/>
      <c r="AX74" s="730"/>
      <c r="AY74" s="730"/>
      <c r="AZ74" s="730"/>
      <c r="BA74" s="730"/>
      <c r="BB74" s="730"/>
      <c r="BC74" s="730"/>
      <c r="BD74" s="730"/>
      <c r="BE74" s="730"/>
      <c r="BF74" s="730"/>
      <c r="BG74" s="730"/>
      <c r="BH74" s="730"/>
      <c r="BI74" s="730"/>
      <c r="BJ74" s="730"/>
      <c r="BK74" s="730"/>
      <c r="BL74" s="730"/>
      <c r="BM74" s="730"/>
      <c r="BN74" s="730"/>
      <c r="BO74" s="730"/>
      <c r="BP74" s="730"/>
      <c r="BQ74" s="730"/>
      <c r="BR74" s="730"/>
      <c r="BS74" s="730"/>
      <c r="BT74" s="730"/>
      <c r="BU74" s="730"/>
      <c r="BV74" s="730"/>
      <c r="BW74" s="730"/>
      <c r="BX74" s="730"/>
      <c r="BY74" s="730"/>
      <c r="BZ74" s="730"/>
      <c r="CA74" s="730"/>
      <c r="CB74" s="730"/>
      <c r="CC74" s="730"/>
      <c r="CD74" s="730"/>
      <c r="CE74" s="730"/>
      <c r="CF74" s="730"/>
      <c r="CG74" s="730"/>
      <c r="CH74" s="730"/>
      <c r="CI74" s="730"/>
      <c r="CJ74" s="730"/>
      <c r="CK74" s="730"/>
      <c r="CL74" s="730"/>
      <c r="CM74" s="730"/>
      <c r="CN74" s="730"/>
      <c r="CO74" s="730"/>
      <c r="CP74" s="730"/>
      <c r="CQ74" s="730"/>
      <c r="CR74" s="730"/>
      <c r="CS74" s="730"/>
      <c r="CT74" s="730"/>
      <c r="CU74" s="730"/>
      <c r="CV74" s="730"/>
      <c r="CW74" s="730"/>
      <c r="CX74" s="730"/>
      <c r="CY74" s="730"/>
      <c r="CZ74" s="730"/>
      <c r="DA74" s="730"/>
      <c r="DB74" s="730"/>
      <c r="DC74" s="730"/>
      <c r="DD74" s="730"/>
      <c r="DE74" s="730"/>
      <c r="DF74" s="730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1"/>
    </row>
    <row r="75" spans="1:141" s="2" customFormat="1" ht="11.25" x14ac:dyDescent="0.2">
      <c r="A75" s="732" t="s">
        <v>685</v>
      </c>
      <c r="B75" s="732"/>
      <c r="C75" s="732"/>
      <c r="D75" s="732"/>
      <c r="E75" s="732"/>
      <c r="F75" s="732"/>
      <c r="G75" s="732"/>
      <c r="H75" s="732"/>
      <c r="I75" s="732"/>
      <c r="J75" s="732"/>
      <c r="K75" s="732"/>
      <c r="L75" s="732"/>
      <c r="M75" s="732"/>
      <c r="N75" s="732"/>
      <c r="O75" s="732"/>
      <c r="P75" s="732"/>
      <c r="Q75" s="732"/>
      <c r="R75" s="753"/>
      <c r="S75" s="754"/>
      <c r="T75" s="754"/>
      <c r="U75" s="754"/>
      <c r="V75" s="730"/>
      <c r="W75" s="730"/>
      <c r="X75" s="730"/>
      <c r="Y75" s="730"/>
      <c r="Z75" s="730"/>
      <c r="AA75" s="730"/>
      <c r="AB75" s="730"/>
      <c r="AC75" s="730"/>
      <c r="AD75" s="730"/>
      <c r="AE75" s="730"/>
      <c r="AF75" s="730"/>
      <c r="AG75" s="730"/>
      <c r="AH75" s="730"/>
      <c r="AI75" s="730"/>
      <c r="AJ75" s="730"/>
      <c r="AK75" s="730"/>
      <c r="AL75" s="730"/>
      <c r="AM75" s="730"/>
      <c r="AN75" s="730"/>
      <c r="AO75" s="730"/>
      <c r="AP75" s="730"/>
      <c r="AQ75" s="730"/>
      <c r="AR75" s="730"/>
      <c r="AS75" s="730"/>
      <c r="AT75" s="730"/>
      <c r="AU75" s="730"/>
      <c r="AV75" s="730"/>
      <c r="AW75" s="730"/>
      <c r="AX75" s="730"/>
      <c r="AY75" s="730"/>
      <c r="AZ75" s="730"/>
      <c r="BA75" s="730"/>
      <c r="BB75" s="730"/>
      <c r="BC75" s="730"/>
      <c r="BD75" s="730"/>
      <c r="BE75" s="730"/>
      <c r="BF75" s="730"/>
      <c r="BG75" s="730"/>
      <c r="BH75" s="730"/>
      <c r="BI75" s="730"/>
      <c r="BJ75" s="730"/>
      <c r="BK75" s="730"/>
      <c r="BL75" s="730"/>
      <c r="BM75" s="730"/>
      <c r="BN75" s="730"/>
      <c r="BO75" s="730"/>
      <c r="BP75" s="730"/>
      <c r="BQ75" s="730"/>
      <c r="BR75" s="730"/>
      <c r="BS75" s="730"/>
      <c r="BT75" s="730"/>
      <c r="BU75" s="730"/>
      <c r="BV75" s="730"/>
      <c r="BW75" s="730"/>
      <c r="BX75" s="730"/>
      <c r="BY75" s="730"/>
      <c r="BZ75" s="730"/>
      <c r="CA75" s="730"/>
      <c r="CB75" s="730"/>
      <c r="CC75" s="730"/>
      <c r="CD75" s="730"/>
      <c r="CE75" s="730"/>
      <c r="CF75" s="730"/>
      <c r="CG75" s="730"/>
      <c r="CH75" s="730"/>
      <c r="CI75" s="730"/>
      <c r="CJ75" s="730"/>
      <c r="CK75" s="730"/>
      <c r="CL75" s="730"/>
      <c r="CM75" s="730"/>
      <c r="CN75" s="730"/>
      <c r="CO75" s="730"/>
      <c r="CP75" s="730"/>
      <c r="CQ75" s="730"/>
      <c r="CR75" s="730"/>
      <c r="CS75" s="730"/>
      <c r="CT75" s="730"/>
      <c r="CU75" s="730"/>
      <c r="CV75" s="730"/>
      <c r="CW75" s="730"/>
      <c r="CX75" s="730"/>
      <c r="CY75" s="730"/>
      <c r="CZ75" s="730"/>
      <c r="DA75" s="730"/>
      <c r="DB75" s="730"/>
      <c r="DC75" s="730"/>
      <c r="DD75" s="730"/>
      <c r="DE75" s="730"/>
      <c r="DF75" s="730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1"/>
    </row>
    <row r="76" spans="1:141" s="2" customFormat="1" ht="13.5" customHeight="1" x14ac:dyDescent="0.2">
      <c r="A76" s="732" t="s">
        <v>686</v>
      </c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53" t="s">
        <v>810</v>
      </c>
      <c r="S76" s="754"/>
      <c r="T76" s="754"/>
      <c r="U76" s="754"/>
      <c r="V76" s="730"/>
      <c r="W76" s="730"/>
      <c r="X76" s="730"/>
      <c r="Y76" s="730"/>
      <c r="Z76" s="730"/>
      <c r="AA76" s="730"/>
      <c r="AB76" s="730"/>
      <c r="AC76" s="730"/>
      <c r="AD76" s="730"/>
      <c r="AE76" s="730"/>
      <c r="AF76" s="730"/>
      <c r="AG76" s="730"/>
      <c r="AH76" s="730"/>
      <c r="AI76" s="730"/>
      <c r="AJ76" s="730"/>
      <c r="AK76" s="730"/>
      <c r="AL76" s="730"/>
      <c r="AM76" s="730"/>
      <c r="AN76" s="730"/>
      <c r="AO76" s="730"/>
      <c r="AP76" s="730"/>
      <c r="AQ76" s="730"/>
      <c r="AR76" s="730"/>
      <c r="AS76" s="730"/>
      <c r="AT76" s="730"/>
      <c r="AU76" s="730"/>
      <c r="AV76" s="730"/>
      <c r="AW76" s="730"/>
      <c r="AX76" s="730"/>
      <c r="AY76" s="730"/>
      <c r="AZ76" s="730"/>
      <c r="BA76" s="730"/>
      <c r="BB76" s="730"/>
      <c r="BC76" s="730"/>
      <c r="BD76" s="730"/>
      <c r="BE76" s="730"/>
      <c r="BF76" s="730"/>
      <c r="BG76" s="730"/>
      <c r="BH76" s="730"/>
      <c r="BI76" s="730"/>
      <c r="BJ76" s="730"/>
      <c r="BK76" s="730"/>
      <c r="BL76" s="730"/>
      <c r="BM76" s="730"/>
      <c r="BN76" s="730"/>
      <c r="BO76" s="730"/>
      <c r="BP76" s="730"/>
      <c r="BQ76" s="730"/>
      <c r="BR76" s="730"/>
      <c r="BS76" s="730"/>
      <c r="BT76" s="730"/>
      <c r="BU76" s="730"/>
      <c r="BV76" s="730"/>
      <c r="BW76" s="730"/>
      <c r="BX76" s="730"/>
      <c r="BY76" s="730"/>
      <c r="BZ76" s="730"/>
      <c r="CA76" s="730"/>
      <c r="CB76" s="730"/>
      <c r="CC76" s="730"/>
      <c r="CD76" s="730"/>
      <c r="CE76" s="730"/>
      <c r="CF76" s="730"/>
      <c r="CG76" s="730"/>
      <c r="CH76" s="730"/>
      <c r="CI76" s="730"/>
      <c r="CJ76" s="730"/>
      <c r="CK76" s="730"/>
      <c r="CL76" s="730"/>
      <c r="CM76" s="730"/>
      <c r="CN76" s="730"/>
      <c r="CO76" s="730"/>
      <c r="CP76" s="730"/>
      <c r="CQ76" s="730"/>
      <c r="CR76" s="730"/>
      <c r="CS76" s="730"/>
      <c r="CT76" s="730"/>
      <c r="CU76" s="730"/>
      <c r="CV76" s="730"/>
      <c r="CW76" s="730"/>
      <c r="CX76" s="730"/>
      <c r="CY76" s="730"/>
      <c r="CZ76" s="730"/>
      <c r="DA76" s="730"/>
      <c r="DB76" s="730"/>
      <c r="DC76" s="730"/>
      <c r="DD76" s="730"/>
      <c r="DE76" s="730"/>
      <c r="DF76" s="730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1"/>
    </row>
    <row r="77" spans="1:141" s="2" customFormat="1" ht="13.5" customHeight="1" x14ac:dyDescent="0.2">
      <c r="A77" s="732" t="s">
        <v>687</v>
      </c>
      <c r="B77" s="732"/>
      <c r="C77" s="732"/>
      <c r="D77" s="732"/>
      <c r="E77" s="732"/>
      <c r="F77" s="732"/>
      <c r="G77" s="732"/>
      <c r="H77" s="732"/>
      <c r="I77" s="732"/>
      <c r="J77" s="732"/>
      <c r="K77" s="732"/>
      <c r="L77" s="732"/>
      <c r="M77" s="732"/>
      <c r="N77" s="732"/>
      <c r="O77" s="732"/>
      <c r="P77" s="732"/>
      <c r="Q77" s="732"/>
      <c r="R77" s="753" t="s">
        <v>811</v>
      </c>
      <c r="S77" s="754"/>
      <c r="T77" s="754"/>
      <c r="U77" s="754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730"/>
      <c r="AI77" s="730"/>
      <c r="AJ77" s="730"/>
      <c r="AK77" s="730"/>
      <c r="AL77" s="730"/>
      <c r="AM77" s="730"/>
      <c r="AN77" s="730"/>
      <c r="AO77" s="730"/>
      <c r="AP77" s="730"/>
      <c r="AQ77" s="730"/>
      <c r="AR77" s="730"/>
      <c r="AS77" s="730"/>
      <c r="AT77" s="730"/>
      <c r="AU77" s="730"/>
      <c r="AV77" s="730"/>
      <c r="AW77" s="730"/>
      <c r="AX77" s="730"/>
      <c r="AY77" s="730"/>
      <c r="AZ77" s="730"/>
      <c r="BA77" s="730"/>
      <c r="BB77" s="730"/>
      <c r="BC77" s="730"/>
      <c r="BD77" s="730"/>
      <c r="BE77" s="730"/>
      <c r="BF77" s="730"/>
      <c r="BG77" s="730"/>
      <c r="BH77" s="730"/>
      <c r="BI77" s="730"/>
      <c r="BJ77" s="730"/>
      <c r="BK77" s="730"/>
      <c r="BL77" s="730"/>
      <c r="BM77" s="730"/>
      <c r="BN77" s="730"/>
      <c r="BO77" s="730"/>
      <c r="BP77" s="730"/>
      <c r="BQ77" s="730"/>
      <c r="BR77" s="730"/>
      <c r="BS77" s="730"/>
      <c r="BT77" s="730"/>
      <c r="BU77" s="730"/>
      <c r="BV77" s="730"/>
      <c r="BW77" s="730"/>
      <c r="BX77" s="730"/>
      <c r="BY77" s="730"/>
      <c r="BZ77" s="730"/>
      <c r="CA77" s="730"/>
      <c r="CB77" s="730"/>
      <c r="CC77" s="730"/>
      <c r="CD77" s="730"/>
      <c r="CE77" s="730"/>
      <c r="CF77" s="730"/>
      <c r="CG77" s="730"/>
      <c r="CH77" s="730"/>
      <c r="CI77" s="730"/>
      <c r="CJ77" s="730"/>
      <c r="CK77" s="730"/>
      <c r="CL77" s="730"/>
      <c r="CM77" s="730"/>
      <c r="CN77" s="730"/>
      <c r="CO77" s="730"/>
      <c r="CP77" s="730"/>
      <c r="CQ77" s="730"/>
      <c r="CR77" s="730"/>
      <c r="CS77" s="730"/>
      <c r="CT77" s="730"/>
      <c r="CU77" s="730"/>
      <c r="CV77" s="730"/>
      <c r="CW77" s="730"/>
      <c r="CX77" s="730"/>
      <c r="CY77" s="730"/>
      <c r="CZ77" s="730"/>
      <c r="DA77" s="730"/>
      <c r="DB77" s="730"/>
      <c r="DC77" s="730"/>
      <c r="DD77" s="730"/>
      <c r="DE77" s="730"/>
      <c r="DF77" s="730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1"/>
    </row>
    <row r="78" spans="1:141" s="2" customFormat="1" ht="11.25" x14ac:dyDescent="0.2">
      <c r="A78" s="733" t="s">
        <v>792</v>
      </c>
      <c r="B78" s="733"/>
      <c r="C78" s="733"/>
      <c r="D78" s="733"/>
      <c r="E78" s="733"/>
      <c r="F78" s="733"/>
      <c r="G78" s="733"/>
      <c r="H78" s="733"/>
      <c r="I78" s="733"/>
      <c r="J78" s="733"/>
      <c r="K78" s="733"/>
      <c r="L78" s="733"/>
      <c r="M78" s="733"/>
      <c r="N78" s="733"/>
      <c r="O78" s="733"/>
      <c r="P78" s="733"/>
      <c r="Q78" s="733"/>
      <c r="R78" s="753" t="s">
        <v>812</v>
      </c>
      <c r="S78" s="754"/>
      <c r="T78" s="754"/>
      <c r="U78" s="754"/>
      <c r="V78" s="730"/>
      <c r="W78" s="730"/>
      <c r="X78" s="730"/>
      <c r="Y78" s="730"/>
      <c r="Z78" s="730"/>
      <c r="AA78" s="730"/>
      <c r="AB78" s="730"/>
      <c r="AC78" s="730"/>
      <c r="AD78" s="730"/>
      <c r="AE78" s="730"/>
      <c r="AF78" s="730"/>
      <c r="AG78" s="730"/>
      <c r="AH78" s="730"/>
      <c r="AI78" s="730"/>
      <c r="AJ78" s="730"/>
      <c r="AK78" s="730"/>
      <c r="AL78" s="730"/>
      <c r="AM78" s="730"/>
      <c r="AN78" s="730"/>
      <c r="AO78" s="730"/>
      <c r="AP78" s="730"/>
      <c r="AQ78" s="730"/>
      <c r="AR78" s="730"/>
      <c r="AS78" s="730"/>
      <c r="AT78" s="730"/>
      <c r="AU78" s="730"/>
      <c r="AV78" s="730"/>
      <c r="AW78" s="730"/>
      <c r="AX78" s="730"/>
      <c r="AY78" s="730"/>
      <c r="AZ78" s="730"/>
      <c r="BA78" s="730"/>
      <c r="BB78" s="730"/>
      <c r="BC78" s="730"/>
      <c r="BD78" s="730"/>
      <c r="BE78" s="730"/>
      <c r="BF78" s="730"/>
      <c r="BG78" s="730"/>
      <c r="BH78" s="730"/>
      <c r="BI78" s="730"/>
      <c r="BJ78" s="730"/>
      <c r="BK78" s="730"/>
      <c r="BL78" s="730"/>
      <c r="BM78" s="730"/>
      <c r="BN78" s="730"/>
      <c r="BO78" s="730"/>
      <c r="BP78" s="730"/>
      <c r="BQ78" s="730"/>
      <c r="BR78" s="730"/>
      <c r="BS78" s="730"/>
      <c r="BT78" s="730"/>
      <c r="BU78" s="730"/>
      <c r="BV78" s="730"/>
      <c r="BW78" s="730"/>
      <c r="BX78" s="730"/>
      <c r="BY78" s="730"/>
      <c r="BZ78" s="730"/>
      <c r="CA78" s="730"/>
      <c r="CB78" s="730"/>
      <c r="CC78" s="730"/>
      <c r="CD78" s="730"/>
      <c r="CE78" s="730"/>
      <c r="CF78" s="730"/>
      <c r="CG78" s="730"/>
      <c r="CH78" s="730"/>
      <c r="CI78" s="730"/>
      <c r="CJ78" s="730"/>
      <c r="CK78" s="730"/>
      <c r="CL78" s="730"/>
      <c r="CM78" s="730"/>
      <c r="CN78" s="730"/>
      <c r="CO78" s="730"/>
      <c r="CP78" s="730"/>
      <c r="CQ78" s="730"/>
      <c r="CR78" s="730"/>
      <c r="CS78" s="730"/>
      <c r="CT78" s="730"/>
      <c r="CU78" s="730"/>
      <c r="CV78" s="730"/>
      <c r="CW78" s="730"/>
      <c r="CX78" s="730"/>
      <c r="CY78" s="730"/>
      <c r="CZ78" s="730"/>
      <c r="DA78" s="730"/>
      <c r="DB78" s="730"/>
      <c r="DC78" s="730"/>
      <c r="DD78" s="730"/>
      <c r="DE78" s="730"/>
      <c r="DF78" s="730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1"/>
    </row>
    <row r="79" spans="1:141" s="2" customFormat="1" ht="11.25" x14ac:dyDescent="0.2">
      <c r="A79" s="732" t="s">
        <v>791</v>
      </c>
      <c r="B79" s="732"/>
      <c r="C79" s="732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32"/>
      <c r="R79" s="753"/>
      <c r="S79" s="754"/>
      <c r="T79" s="754"/>
      <c r="U79" s="754"/>
      <c r="V79" s="730"/>
      <c r="W79" s="730"/>
      <c r="X79" s="730"/>
      <c r="Y79" s="730"/>
      <c r="Z79" s="730"/>
      <c r="AA79" s="730"/>
      <c r="AB79" s="730"/>
      <c r="AC79" s="730"/>
      <c r="AD79" s="730"/>
      <c r="AE79" s="730"/>
      <c r="AF79" s="730"/>
      <c r="AG79" s="730"/>
      <c r="AH79" s="730"/>
      <c r="AI79" s="730"/>
      <c r="AJ79" s="730"/>
      <c r="AK79" s="730"/>
      <c r="AL79" s="730"/>
      <c r="AM79" s="730"/>
      <c r="AN79" s="730"/>
      <c r="AO79" s="730"/>
      <c r="AP79" s="730"/>
      <c r="AQ79" s="730"/>
      <c r="AR79" s="730"/>
      <c r="AS79" s="730"/>
      <c r="AT79" s="730"/>
      <c r="AU79" s="730"/>
      <c r="AV79" s="730"/>
      <c r="AW79" s="730"/>
      <c r="AX79" s="730"/>
      <c r="AY79" s="730"/>
      <c r="AZ79" s="730"/>
      <c r="BA79" s="730"/>
      <c r="BB79" s="730"/>
      <c r="BC79" s="730"/>
      <c r="BD79" s="730"/>
      <c r="BE79" s="730"/>
      <c r="BF79" s="730"/>
      <c r="BG79" s="730"/>
      <c r="BH79" s="730"/>
      <c r="BI79" s="730"/>
      <c r="BJ79" s="730"/>
      <c r="BK79" s="730"/>
      <c r="BL79" s="730"/>
      <c r="BM79" s="730"/>
      <c r="BN79" s="730"/>
      <c r="BO79" s="730"/>
      <c r="BP79" s="730"/>
      <c r="BQ79" s="730"/>
      <c r="BR79" s="730"/>
      <c r="BS79" s="730"/>
      <c r="BT79" s="730"/>
      <c r="BU79" s="730"/>
      <c r="BV79" s="730"/>
      <c r="BW79" s="730"/>
      <c r="BX79" s="730"/>
      <c r="BY79" s="730"/>
      <c r="BZ79" s="730"/>
      <c r="CA79" s="730"/>
      <c r="CB79" s="730"/>
      <c r="CC79" s="730"/>
      <c r="CD79" s="730"/>
      <c r="CE79" s="730"/>
      <c r="CF79" s="730"/>
      <c r="CG79" s="730"/>
      <c r="CH79" s="730"/>
      <c r="CI79" s="730"/>
      <c r="CJ79" s="730"/>
      <c r="CK79" s="730"/>
      <c r="CL79" s="730"/>
      <c r="CM79" s="730"/>
      <c r="CN79" s="730"/>
      <c r="CO79" s="730"/>
      <c r="CP79" s="730"/>
      <c r="CQ79" s="730"/>
      <c r="CR79" s="730"/>
      <c r="CS79" s="730"/>
      <c r="CT79" s="730"/>
      <c r="CU79" s="730"/>
      <c r="CV79" s="730"/>
      <c r="CW79" s="730"/>
      <c r="CX79" s="730"/>
      <c r="CY79" s="730"/>
      <c r="CZ79" s="730"/>
      <c r="DA79" s="730"/>
      <c r="DB79" s="730"/>
      <c r="DC79" s="730"/>
      <c r="DD79" s="730"/>
      <c r="DE79" s="730"/>
      <c r="DF79" s="730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1"/>
    </row>
    <row r="80" spans="1:141" s="2" customFormat="1" ht="13.5" customHeight="1" x14ac:dyDescent="0.2">
      <c r="A80" s="732" t="s">
        <v>689</v>
      </c>
      <c r="B80" s="732"/>
      <c r="C80" s="732"/>
      <c r="D80" s="732"/>
      <c r="E80" s="732"/>
      <c r="F80" s="732"/>
      <c r="G80" s="732"/>
      <c r="H80" s="732"/>
      <c r="I80" s="732"/>
      <c r="J80" s="732"/>
      <c r="K80" s="732"/>
      <c r="L80" s="732"/>
      <c r="M80" s="732"/>
      <c r="N80" s="732"/>
      <c r="O80" s="732"/>
      <c r="P80" s="732"/>
      <c r="Q80" s="732"/>
      <c r="R80" s="753" t="s">
        <v>813</v>
      </c>
      <c r="S80" s="754"/>
      <c r="T80" s="754"/>
      <c r="U80" s="754"/>
      <c r="V80" s="730"/>
      <c r="W80" s="730"/>
      <c r="X80" s="730"/>
      <c r="Y80" s="730"/>
      <c r="Z80" s="730"/>
      <c r="AA80" s="730"/>
      <c r="AB80" s="730"/>
      <c r="AC80" s="730"/>
      <c r="AD80" s="730"/>
      <c r="AE80" s="730"/>
      <c r="AF80" s="730"/>
      <c r="AG80" s="730"/>
      <c r="AH80" s="730"/>
      <c r="AI80" s="730"/>
      <c r="AJ80" s="730"/>
      <c r="AK80" s="730"/>
      <c r="AL80" s="730"/>
      <c r="AM80" s="730"/>
      <c r="AN80" s="730"/>
      <c r="AO80" s="730"/>
      <c r="AP80" s="730"/>
      <c r="AQ80" s="730"/>
      <c r="AR80" s="730"/>
      <c r="AS80" s="730"/>
      <c r="AT80" s="730"/>
      <c r="AU80" s="730"/>
      <c r="AV80" s="730"/>
      <c r="AW80" s="730"/>
      <c r="AX80" s="730"/>
      <c r="AY80" s="730"/>
      <c r="AZ80" s="730"/>
      <c r="BA80" s="730"/>
      <c r="BB80" s="730"/>
      <c r="BC80" s="730"/>
      <c r="BD80" s="730"/>
      <c r="BE80" s="730"/>
      <c r="BF80" s="730"/>
      <c r="BG80" s="730"/>
      <c r="BH80" s="730"/>
      <c r="BI80" s="730"/>
      <c r="BJ80" s="730"/>
      <c r="BK80" s="730"/>
      <c r="BL80" s="730"/>
      <c r="BM80" s="730"/>
      <c r="BN80" s="730"/>
      <c r="BO80" s="730"/>
      <c r="BP80" s="730"/>
      <c r="BQ80" s="730"/>
      <c r="BR80" s="730"/>
      <c r="BS80" s="730"/>
      <c r="BT80" s="730"/>
      <c r="BU80" s="730"/>
      <c r="BV80" s="730"/>
      <c r="BW80" s="730"/>
      <c r="BX80" s="730"/>
      <c r="BY80" s="730"/>
      <c r="BZ80" s="730"/>
      <c r="CA80" s="730"/>
      <c r="CB80" s="730"/>
      <c r="CC80" s="730"/>
      <c r="CD80" s="730"/>
      <c r="CE80" s="730"/>
      <c r="CF80" s="730"/>
      <c r="CG80" s="730"/>
      <c r="CH80" s="730"/>
      <c r="CI80" s="730"/>
      <c r="CJ80" s="730"/>
      <c r="CK80" s="730"/>
      <c r="CL80" s="730"/>
      <c r="CM80" s="730"/>
      <c r="CN80" s="730"/>
      <c r="CO80" s="730"/>
      <c r="CP80" s="730"/>
      <c r="CQ80" s="730"/>
      <c r="CR80" s="730"/>
      <c r="CS80" s="730"/>
      <c r="CT80" s="730"/>
      <c r="CU80" s="730"/>
      <c r="CV80" s="730"/>
      <c r="CW80" s="730"/>
      <c r="CX80" s="730"/>
      <c r="CY80" s="730"/>
      <c r="CZ80" s="730"/>
      <c r="DA80" s="730"/>
      <c r="DB80" s="730"/>
      <c r="DC80" s="730"/>
      <c r="DD80" s="730"/>
      <c r="DE80" s="730"/>
      <c r="DF80" s="730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1"/>
    </row>
    <row r="81" spans="1:141" s="2" customFormat="1" ht="11.25" x14ac:dyDescent="0.2">
      <c r="A81" s="733" t="s">
        <v>793</v>
      </c>
      <c r="B81" s="733"/>
      <c r="C81" s="733"/>
      <c r="D81" s="733"/>
      <c r="E81" s="733"/>
      <c r="F81" s="733"/>
      <c r="G81" s="733"/>
      <c r="H81" s="733"/>
      <c r="I81" s="733"/>
      <c r="J81" s="733"/>
      <c r="K81" s="733"/>
      <c r="L81" s="733"/>
      <c r="M81" s="733"/>
      <c r="N81" s="733"/>
      <c r="O81" s="733"/>
      <c r="P81" s="733"/>
      <c r="Q81" s="733"/>
      <c r="R81" s="753" t="s">
        <v>814</v>
      </c>
      <c r="S81" s="754"/>
      <c r="T81" s="754"/>
      <c r="U81" s="754"/>
      <c r="V81" s="730"/>
      <c r="W81" s="730"/>
      <c r="X81" s="730"/>
      <c r="Y81" s="730"/>
      <c r="Z81" s="730"/>
      <c r="AA81" s="730"/>
      <c r="AB81" s="730"/>
      <c r="AC81" s="730"/>
      <c r="AD81" s="730"/>
      <c r="AE81" s="730"/>
      <c r="AF81" s="730"/>
      <c r="AG81" s="730"/>
      <c r="AH81" s="730"/>
      <c r="AI81" s="730"/>
      <c r="AJ81" s="730"/>
      <c r="AK81" s="730"/>
      <c r="AL81" s="730"/>
      <c r="AM81" s="730"/>
      <c r="AN81" s="730"/>
      <c r="AO81" s="730"/>
      <c r="AP81" s="730"/>
      <c r="AQ81" s="730"/>
      <c r="AR81" s="730"/>
      <c r="AS81" s="730"/>
      <c r="AT81" s="730"/>
      <c r="AU81" s="730"/>
      <c r="AV81" s="730"/>
      <c r="AW81" s="730"/>
      <c r="AX81" s="730"/>
      <c r="AY81" s="730"/>
      <c r="AZ81" s="730"/>
      <c r="BA81" s="730"/>
      <c r="BB81" s="730"/>
      <c r="BC81" s="730"/>
      <c r="BD81" s="730"/>
      <c r="BE81" s="730"/>
      <c r="BF81" s="730"/>
      <c r="BG81" s="730"/>
      <c r="BH81" s="730"/>
      <c r="BI81" s="730"/>
      <c r="BJ81" s="730"/>
      <c r="BK81" s="730"/>
      <c r="BL81" s="730"/>
      <c r="BM81" s="730"/>
      <c r="BN81" s="730"/>
      <c r="BO81" s="730"/>
      <c r="BP81" s="730"/>
      <c r="BQ81" s="730"/>
      <c r="BR81" s="730"/>
      <c r="BS81" s="730"/>
      <c r="BT81" s="730"/>
      <c r="BU81" s="730"/>
      <c r="BV81" s="730"/>
      <c r="BW81" s="730"/>
      <c r="BX81" s="730"/>
      <c r="BY81" s="730"/>
      <c r="BZ81" s="730"/>
      <c r="CA81" s="730"/>
      <c r="CB81" s="730"/>
      <c r="CC81" s="730"/>
      <c r="CD81" s="730"/>
      <c r="CE81" s="730"/>
      <c r="CF81" s="730"/>
      <c r="CG81" s="730"/>
      <c r="CH81" s="730"/>
      <c r="CI81" s="730"/>
      <c r="CJ81" s="730"/>
      <c r="CK81" s="730"/>
      <c r="CL81" s="730"/>
      <c r="CM81" s="730"/>
      <c r="CN81" s="730"/>
      <c r="CO81" s="730"/>
      <c r="CP81" s="730"/>
      <c r="CQ81" s="730"/>
      <c r="CR81" s="730"/>
      <c r="CS81" s="730"/>
      <c r="CT81" s="730"/>
      <c r="CU81" s="730"/>
      <c r="CV81" s="730"/>
      <c r="CW81" s="730"/>
      <c r="CX81" s="730"/>
      <c r="CY81" s="730"/>
      <c r="CZ81" s="730"/>
      <c r="DA81" s="730"/>
      <c r="DB81" s="730"/>
      <c r="DC81" s="730"/>
      <c r="DD81" s="730"/>
      <c r="DE81" s="730"/>
      <c r="DF81" s="730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1"/>
    </row>
    <row r="82" spans="1:141" s="2" customFormat="1" ht="11.25" x14ac:dyDescent="0.2">
      <c r="A82" s="732" t="s">
        <v>794</v>
      </c>
      <c r="B82" s="732"/>
      <c r="C82" s="732"/>
      <c r="D82" s="732"/>
      <c r="E82" s="732"/>
      <c r="F82" s="732"/>
      <c r="G82" s="732"/>
      <c r="H82" s="732"/>
      <c r="I82" s="732"/>
      <c r="J82" s="732"/>
      <c r="K82" s="732"/>
      <c r="L82" s="732"/>
      <c r="M82" s="732"/>
      <c r="N82" s="732"/>
      <c r="O82" s="732"/>
      <c r="P82" s="732"/>
      <c r="Q82" s="732"/>
      <c r="R82" s="753"/>
      <c r="S82" s="754"/>
      <c r="T82" s="754"/>
      <c r="U82" s="754"/>
      <c r="V82" s="730"/>
      <c r="W82" s="730"/>
      <c r="X82" s="730"/>
      <c r="Y82" s="730"/>
      <c r="Z82" s="730"/>
      <c r="AA82" s="730"/>
      <c r="AB82" s="730"/>
      <c r="AC82" s="730"/>
      <c r="AD82" s="730"/>
      <c r="AE82" s="730"/>
      <c r="AF82" s="730"/>
      <c r="AG82" s="730"/>
      <c r="AH82" s="730"/>
      <c r="AI82" s="730"/>
      <c r="AJ82" s="730"/>
      <c r="AK82" s="730"/>
      <c r="AL82" s="730"/>
      <c r="AM82" s="730"/>
      <c r="AN82" s="730"/>
      <c r="AO82" s="730"/>
      <c r="AP82" s="730"/>
      <c r="AQ82" s="730"/>
      <c r="AR82" s="730"/>
      <c r="AS82" s="730"/>
      <c r="AT82" s="730"/>
      <c r="AU82" s="730"/>
      <c r="AV82" s="730"/>
      <c r="AW82" s="730"/>
      <c r="AX82" s="730"/>
      <c r="AY82" s="730"/>
      <c r="AZ82" s="730"/>
      <c r="BA82" s="730"/>
      <c r="BB82" s="730"/>
      <c r="BC82" s="730"/>
      <c r="BD82" s="730"/>
      <c r="BE82" s="730"/>
      <c r="BF82" s="730"/>
      <c r="BG82" s="730"/>
      <c r="BH82" s="730"/>
      <c r="BI82" s="730"/>
      <c r="BJ82" s="730"/>
      <c r="BK82" s="730"/>
      <c r="BL82" s="730"/>
      <c r="BM82" s="730"/>
      <c r="BN82" s="730"/>
      <c r="BO82" s="730"/>
      <c r="BP82" s="730"/>
      <c r="BQ82" s="730"/>
      <c r="BR82" s="730"/>
      <c r="BS82" s="730"/>
      <c r="BT82" s="730"/>
      <c r="BU82" s="730"/>
      <c r="BV82" s="730"/>
      <c r="BW82" s="730"/>
      <c r="BX82" s="730"/>
      <c r="BY82" s="730"/>
      <c r="BZ82" s="730"/>
      <c r="CA82" s="730"/>
      <c r="CB82" s="730"/>
      <c r="CC82" s="730"/>
      <c r="CD82" s="730"/>
      <c r="CE82" s="730"/>
      <c r="CF82" s="730"/>
      <c r="CG82" s="730"/>
      <c r="CH82" s="730"/>
      <c r="CI82" s="730"/>
      <c r="CJ82" s="730"/>
      <c r="CK82" s="730"/>
      <c r="CL82" s="730"/>
      <c r="CM82" s="730"/>
      <c r="CN82" s="730"/>
      <c r="CO82" s="730"/>
      <c r="CP82" s="730"/>
      <c r="CQ82" s="730"/>
      <c r="CR82" s="730"/>
      <c r="CS82" s="730"/>
      <c r="CT82" s="730"/>
      <c r="CU82" s="730"/>
      <c r="CV82" s="730"/>
      <c r="CW82" s="730"/>
      <c r="CX82" s="730"/>
      <c r="CY82" s="730"/>
      <c r="CZ82" s="730"/>
      <c r="DA82" s="730"/>
      <c r="DB82" s="730"/>
      <c r="DC82" s="730"/>
      <c r="DD82" s="730"/>
      <c r="DE82" s="730"/>
      <c r="DF82" s="730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1"/>
    </row>
    <row r="83" spans="1:141" s="2" customFormat="1" ht="13.5" customHeight="1" x14ac:dyDescent="0.2">
      <c r="A83" s="756" t="s">
        <v>691</v>
      </c>
      <c r="B83" s="756"/>
      <c r="C83" s="756"/>
      <c r="D83" s="756"/>
      <c r="E83" s="756"/>
      <c r="F83" s="756"/>
      <c r="G83" s="756"/>
      <c r="H83" s="756"/>
      <c r="I83" s="756"/>
      <c r="J83" s="756"/>
      <c r="K83" s="756"/>
      <c r="L83" s="756"/>
      <c r="M83" s="756"/>
      <c r="N83" s="756"/>
      <c r="O83" s="756"/>
      <c r="P83" s="756"/>
      <c r="Q83" s="756"/>
      <c r="R83" s="757" t="s">
        <v>168</v>
      </c>
      <c r="S83" s="758"/>
      <c r="T83" s="758"/>
      <c r="U83" s="758"/>
      <c r="V83" s="730"/>
      <c r="W83" s="730"/>
      <c r="X83" s="730"/>
      <c r="Y83" s="730"/>
      <c r="Z83" s="730"/>
      <c r="AA83" s="730"/>
      <c r="AB83" s="730"/>
      <c r="AC83" s="730"/>
      <c r="AD83" s="730"/>
      <c r="AE83" s="730"/>
      <c r="AF83" s="730"/>
      <c r="AG83" s="730"/>
      <c r="AH83" s="730"/>
      <c r="AI83" s="730"/>
      <c r="AJ83" s="730"/>
      <c r="AK83" s="730"/>
      <c r="AL83" s="730"/>
      <c r="AM83" s="730"/>
      <c r="AN83" s="730"/>
      <c r="AO83" s="730"/>
      <c r="AP83" s="730"/>
      <c r="AQ83" s="730"/>
      <c r="AR83" s="730"/>
      <c r="AS83" s="730"/>
      <c r="AT83" s="730"/>
      <c r="AU83" s="730"/>
      <c r="AV83" s="730"/>
      <c r="AW83" s="730"/>
      <c r="AX83" s="730"/>
      <c r="AY83" s="730"/>
      <c r="AZ83" s="730"/>
      <c r="BA83" s="730"/>
      <c r="BB83" s="730"/>
      <c r="BC83" s="730"/>
      <c r="BD83" s="730"/>
      <c r="BE83" s="730"/>
      <c r="BF83" s="730"/>
      <c r="BG83" s="730"/>
      <c r="BH83" s="730"/>
      <c r="BI83" s="730"/>
      <c r="BJ83" s="730"/>
      <c r="BK83" s="730"/>
      <c r="BL83" s="730"/>
      <c r="BM83" s="730"/>
      <c r="BN83" s="730"/>
      <c r="BO83" s="730"/>
      <c r="BP83" s="730"/>
      <c r="BQ83" s="730"/>
      <c r="BR83" s="730"/>
      <c r="BS83" s="730"/>
      <c r="BT83" s="730"/>
      <c r="BU83" s="730"/>
      <c r="BV83" s="730"/>
      <c r="BW83" s="730"/>
      <c r="BX83" s="730"/>
      <c r="BY83" s="730"/>
      <c r="BZ83" s="730"/>
      <c r="CA83" s="730"/>
      <c r="CB83" s="730"/>
      <c r="CC83" s="730"/>
      <c r="CD83" s="730"/>
      <c r="CE83" s="730"/>
      <c r="CF83" s="730"/>
      <c r="CG83" s="730"/>
      <c r="CH83" s="730"/>
      <c r="CI83" s="730"/>
      <c r="CJ83" s="730"/>
      <c r="CK83" s="730"/>
      <c r="CL83" s="730"/>
      <c r="CM83" s="730"/>
      <c r="CN83" s="730"/>
      <c r="CO83" s="730"/>
      <c r="CP83" s="730"/>
      <c r="CQ83" s="730"/>
      <c r="CR83" s="730"/>
      <c r="CS83" s="730"/>
      <c r="CT83" s="730"/>
      <c r="CU83" s="730"/>
      <c r="CV83" s="730"/>
      <c r="CW83" s="730"/>
      <c r="CX83" s="730"/>
      <c r="CY83" s="730"/>
      <c r="CZ83" s="730"/>
      <c r="DA83" s="730"/>
      <c r="DB83" s="730"/>
      <c r="DC83" s="730"/>
      <c r="DD83" s="730"/>
      <c r="DE83" s="730"/>
      <c r="DF83" s="730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1"/>
    </row>
    <row r="84" spans="1:141" s="2" customFormat="1" ht="13.5" customHeight="1" x14ac:dyDescent="0.2">
      <c r="A84" s="759" t="s">
        <v>692</v>
      </c>
      <c r="B84" s="759"/>
      <c r="C84" s="759"/>
      <c r="D84" s="759"/>
      <c r="E84" s="759"/>
      <c r="F84" s="759"/>
      <c r="G84" s="759"/>
      <c r="H84" s="759"/>
      <c r="I84" s="759"/>
      <c r="J84" s="759"/>
      <c r="K84" s="759"/>
      <c r="L84" s="759"/>
      <c r="M84" s="759"/>
      <c r="N84" s="759"/>
      <c r="O84" s="759"/>
      <c r="P84" s="759"/>
      <c r="Q84" s="759"/>
      <c r="R84" s="753" t="s">
        <v>167</v>
      </c>
      <c r="S84" s="754"/>
      <c r="T84" s="754"/>
      <c r="U84" s="754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730"/>
      <c r="AI84" s="730"/>
      <c r="AJ84" s="730"/>
      <c r="AK84" s="730"/>
      <c r="AL84" s="730"/>
      <c r="AM84" s="730"/>
      <c r="AN84" s="730"/>
      <c r="AO84" s="730"/>
      <c r="AP84" s="730"/>
      <c r="AQ84" s="730"/>
      <c r="AR84" s="730"/>
      <c r="AS84" s="730"/>
      <c r="AT84" s="730"/>
      <c r="AU84" s="730"/>
      <c r="AV84" s="730"/>
      <c r="AW84" s="730"/>
      <c r="AX84" s="730"/>
      <c r="AY84" s="730"/>
      <c r="AZ84" s="730"/>
      <c r="BA84" s="730"/>
      <c r="BB84" s="730"/>
      <c r="BC84" s="730"/>
      <c r="BD84" s="730"/>
      <c r="BE84" s="730"/>
      <c r="BF84" s="730"/>
      <c r="BG84" s="730"/>
      <c r="BH84" s="730"/>
      <c r="BI84" s="730"/>
      <c r="BJ84" s="730"/>
      <c r="BK84" s="730"/>
      <c r="BL84" s="730"/>
      <c r="BM84" s="730"/>
      <c r="BN84" s="730"/>
      <c r="BO84" s="730"/>
      <c r="BP84" s="730"/>
      <c r="BQ84" s="730"/>
      <c r="BR84" s="730"/>
      <c r="BS84" s="730"/>
      <c r="BT84" s="730"/>
      <c r="BU84" s="730"/>
      <c r="BV84" s="730"/>
      <c r="BW84" s="730"/>
      <c r="BX84" s="730"/>
      <c r="BY84" s="730"/>
      <c r="BZ84" s="730"/>
      <c r="CA84" s="730"/>
      <c r="CB84" s="730"/>
      <c r="CC84" s="730"/>
      <c r="CD84" s="730"/>
      <c r="CE84" s="730"/>
      <c r="CF84" s="730"/>
      <c r="CG84" s="730"/>
      <c r="CH84" s="730"/>
      <c r="CI84" s="730"/>
      <c r="CJ84" s="730"/>
      <c r="CK84" s="730"/>
      <c r="CL84" s="730"/>
      <c r="CM84" s="730"/>
      <c r="CN84" s="730"/>
      <c r="CO84" s="730"/>
      <c r="CP84" s="730"/>
      <c r="CQ84" s="730"/>
      <c r="CR84" s="730"/>
      <c r="CS84" s="730"/>
      <c r="CT84" s="730"/>
      <c r="CU84" s="730"/>
      <c r="CV84" s="730"/>
      <c r="CW84" s="730"/>
      <c r="CX84" s="730"/>
      <c r="CY84" s="730"/>
      <c r="CZ84" s="730"/>
      <c r="DA84" s="730"/>
      <c r="DB84" s="730"/>
      <c r="DC84" s="730"/>
      <c r="DD84" s="730"/>
      <c r="DE84" s="730"/>
      <c r="DF84" s="730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1"/>
    </row>
    <row r="85" spans="1:141" s="2" customFormat="1" ht="11.25" x14ac:dyDescent="0.2">
      <c r="A85" s="734" t="s">
        <v>795</v>
      </c>
      <c r="B85" s="734"/>
      <c r="C85" s="734"/>
      <c r="D85" s="734"/>
      <c r="E85" s="734"/>
      <c r="F85" s="734"/>
      <c r="G85" s="734"/>
      <c r="H85" s="734"/>
      <c r="I85" s="734"/>
      <c r="J85" s="734"/>
      <c r="K85" s="734"/>
      <c r="L85" s="734"/>
      <c r="M85" s="734"/>
      <c r="N85" s="734"/>
      <c r="O85" s="734"/>
      <c r="P85" s="734"/>
      <c r="Q85" s="734"/>
      <c r="R85" s="753" t="s">
        <v>166</v>
      </c>
      <c r="S85" s="754"/>
      <c r="T85" s="754"/>
      <c r="U85" s="754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730"/>
      <c r="AI85" s="730"/>
      <c r="AJ85" s="730"/>
      <c r="AK85" s="730"/>
      <c r="AL85" s="730"/>
      <c r="AM85" s="730"/>
      <c r="AN85" s="730"/>
      <c r="AO85" s="730"/>
      <c r="AP85" s="730"/>
      <c r="AQ85" s="730"/>
      <c r="AR85" s="730"/>
      <c r="AS85" s="730"/>
      <c r="AT85" s="730"/>
      <c r="AU85" s="730"/>
      <c r="AV85" s="730"/>
      <c r="AW85" s="730"/>
      <c r="AX85" s="730"/>
      <c r="AY85" s="730"/>
      <c r="AZ85" s="730"/>
      <c r="BA85" s="730"/>
      <c r="BB85" s="730"/>
      <c r="BC85" s="730"/>
      <c r="BD85" s="730"/>
      <c r="BE85" s="730"/>
      <c r="BF85" s="730"/>
      <c r="BG85" s="730"/>
      <c r="BH85" s="730"/>
      <c r="BI85" s="730"/>
      <c r="BJ85" s="730"/>
      <c r="BK85" s="730"/>
      <c r="BL85" s="730"/>
      <c r="BM85" s="730"/>
      <c r="BN85" s="730"/>
      <c r="BO85" s="730"/>
      <c r="BP85" s="730"/>
      <c r="BQ85" s="730"/>
      <c r="BR85" s="730"/>
      <c r="BS85" s="730"/>
      <c r="BT85" s="730"/>
      <c r="BU85" s="730"/>
      <c r="BV85" s="730"/>
      <c r="BW85" s="730"/>
      <c r="BX85" s="730"/>
      <c r="BY85" s="730"/>
      <c r="BZ85" s="730"/>
      <c r="CA85" s="730"/>
      <c r="CB85" s="730"/>
      <c r="CC85" s="730"/>
      <c r="CD85" s="730"/>
      <c r="CE85" s="730"/>
      <c r="CF85" s="730"/>
      <c r="CG85" s="730"/>
      <c r="CH85" s="730"/>
      <c r="CI85" s="730"/>
      <c r="CJ85" s="730"/>
      <c r="CK85" s="730"/>
      <c r="CL85" s="730"/>
      <c r="CM85" s="730"/>
      <c r="CN85" s="730"/>
      <c r="CO85" s="730"/>
      <c r="CP85" s="730"/>
      <c r="CQ85" s="730"/>
      <c r="CR85" s="730"/>
      <c r="CS85" s="730"/>
      <c r="CT85" s="730"/>
      <c r="CU85" s="730"/>
      <c r="CV85" s="730"/>
      <c r="CW85" s="730"/>
      <c r="CX85" s="730"/>
      <c r="CY85" s="730"/>
      <c r="CZ85" s="730"/>
      <c r="DA85" s="730"/>
      <c r="DB85" s="730"/>
      <c r="DC85" s="730"/>
      <c r="DD85" s="730"/>
      <c r="DE85" s="730"/>
      <c r="DF85" s="730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1"/>
    </row>
    <row r="86" spans="1:141" s="2" customFormat="1" ht="11.25" x14ac:dyDescent="0.2">
      <c r="A86" s="736" t="s">
        <v>796</v>
      </c>
      <c r="B86" s="736"/>
      <c r="C86" s="736"/>
      <c r="D86" s="736"/>
      <c r="E86" s="736"/>
      <c r="F86" s="736"/>
      <c r="G86" s="736"/>
      <c r="H86" s="736"/>
      <c r="I86" s="736"/>
      <c r="J86" s="736"/>
      <c r="K86" s="736"/>
      <c r="L86" s="736"/>
      <c r="M86" s="736"/>
      <c r="N86" s="736"/>
      <c r="O86" s="736"/>
      <c r="P86" s="736"/>
      <c r="Q86" s="736"/>
      <c r="R86" s="753"/>
      <c r="S86" s="754"/>
      <c r="T86" s="754"/>
      <c r="U86" s="754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730"/>
      <c r="AI86" s="730"/>
      <c r="AJ86" s="730"/>
      <c r="AK86" s="730"/>
      <c r="AL86" s="730"/>
      <c r="AM86" s="730"/>
      <c r="AN86" s="730"/>
      <c r="AO86" s="730"/>
      <c r="AP86" s="730"/>
      <c r="AQ86" s="730"/>
      <c r="AR86" s="730"/>
      <c r="AS86" s="730"/>
      <c r="AT86" s="730"/>
      <c r="AU86" s="730"/>
      <c r="AV86" s="730"/>
      <c r="AW86" s="730"/>
      <c r="AX86" s="730"/>
      <c r="AY86" s="730"/>
      <c r="AZ86" s="730"/>
      <c r="BA86" s="730"/>
      <c r="BB86" s="730"/>
      <c r="BC86" s="730"/>
      <c r="BD86" s="730"/>
      <c r="BE86" s="730"/>
      <c r="BF86" s="730"/>
      <c r="BG86" s="730"/>
      <c r="BH86" s="730"/>
      <c r="BI86" s="730"/>
      <c r="BJ86" s="730"/>
      <c r="BK86" s="730"/>
      <c r="BL86" s="730"/>
      <c r="BM86" s="730"/>
      <c r="BN86" s="730"/>
      <c r="BO86" s="730"/>
      <c r="BP86" s="730"/>
      <c r="BQ86" s="730"/>
      <c r="BR86" s="730"/>
      <c r="BS86" s="730"/>
      <c r="BT86" s="730"/>
      <c r="BU86" s="730"/>
      <c r="BV86" s="730"/>
      <c r="BW86" s="730"/>
      <c r="BX86" s="730"/>
      <c r="BY86" s="730"/>
      <c r="BZ86" s="730"/>
      <c r="CA86" s="730"/>
      <c r="CB86" s="730"/>
      <c r="CC86" s="730"/>
      <c r="CD86" s="730"/>
      <c r="CE86" s="730"/>
      <c r="CF86" s="730"/>
      <c r="CG86" s="730"/>
      <c r="CH86" s="730"/>
      <c r="CI86" s="730"/>
      <c r="CJ86" s="730"/>
      <c r="CK86" s="730"/>
      <c r="CL86" s="730"/>
      <c r="CM86" s="730"/>
      <c r="CN86" s="730"/>
      <c r="CO86" s="730"/>
      <c r="CP86" s="730"/>
      <c r="CQ86" s="730"/>
      <c r="CR86" s="730"/>
      <c r="CS86" s="730"/>
      <c r="CT86" s="730"/>
      <c r="CU86" s="730"/>
      <c r="CV86" s="730"/>
      <c r="CW86" s="730"/>
      <c r="CX86" s="730"/>
      <c r="CY86" s="730"/>
      <c r="CZ86" s="730"/>
      <c r="DA86" s="730"/>
      <c r="DB86" s="730"/>
      <c r="DC86" s="730"/>
      <c r="DD86" s="730"/>
      <c r="DE86" s="730"/>
      <c r="DF86" s="730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1"/>
    </row>
    <row r="87" spans="1:141" s="2" customFormat="1" ht="13.5" customHeight="1" x14ac:dyDescent="0.2">
      <c r="A87" s="736" t="s">
        <v>694</v>
      </c>
      <c r="B87" s="736"/>
      <c r="C87" s="736"/>
      <c r="D87" s="736"/>
      <c r="E87" s="736"/>
      <c r="F87" s="736"/>
      <c r="G87" s="736"/>
      <c r="H87" s="736"/>
      <c r="I87" s="736"/>
      <c r="J87" s="736"/>
      <c r="K87" s="736"/>
      <c r="L87" s="736"/>
      <c r="M87" s="736"/>
      <c r="N87" s="736"/>
      <c r="O87" s="736"/>
      <c r="P87" s="736"/>
      <c r="Q87" s="736"/>
      <c r="R87" s="753" t="s">
        <v>165</v>
      </c>
      <c r="S87" s="754"/>
      <c r="T87" s="754"/>
      <c r="U87" s="754"/>
      <c r="V87" s="730"/>
      <c r="W87" s="730"/>
      <c r="X87" s="730"/>
      <c r="Y87" s="730"/>
      <c r="Z87" s="730"/>
      <c r="AA87" s="730"/>
      <c r="AB87" s="730"/>
      <c r="AC87" s="730"/>
      <c r="AD87" s="730"/>
      <c r="AE87" s="730"/>
      <c r="AF87" s="730"/>
      <c r="AG87" s="730"/>
      <c r="AH87" s="730"/>
      <c r="AI87" s="730"/>
      <c r="AJ87" s="730"/>
      <c r="AK87" s="730"/>
      <c r="AL87" s="730"/>
      <c r="AM87" s="730"/>
      <c r="AN87" s="730"/>
      <c r="AO87" s="730"/>
      <c r="AP87" s="730"/>
      <c r="AQ87" s="730"/>
      <c r="AR87" s="730"/>
      <c r="AS87" s="730"/>
      <c r="AT87" s="730"/>
      <c r="AU87" s="730"/>
      <c r="AV87" s="730"/>
      <c r="AW87" s="730"/>
      <c r="AX87" s="730"/>
      <c r="AY87" s="730"/>
      <c r="AZ87" s="730"/>
      <c r="BA87" s="730"/>
      <c r="BB87" s="730"/>
      <c r="BC87" s="730"/>
      <c r="BD87" s="730"/>
      <c r="BE87" s="730"/>
      <c r="BF87" s="730"/>
      <c r="BG87" s="730"/>
      <c r="BH87" s="730"/>
      <c r="BI87" s="730"/>
      <c r="BJ87" s="730"/>
      <c r="BK87" s="730"/>
      <c r="BL87" s="730"/>
      <c r="BM87" s="730"/>
      <c r="BN87" s="730"/>
      <c r="BO87" s="730"/>
      <c r="BP87" s="730"/>
      <c r="BQ87" s="730"/>
      <c r="BR87" s="730"/>
      <c r="BS87" s="730"/>
      <c r="BT87" s="730"/>
      <c r="BU87" s="730"/>
      <c r="BV87" s="730"/>
      <c r="BW87" s="730"/>
      <c r="BX87" s="730"/>
      <c r="BY87" s="730"/>
      <c r="BZ87" s="730"/>
      <c r="CA87" s="730"/>
      <c r="CB87" s="730"/>
      <c r="CC87" s="730"/>
      <c r="CD87" s="730"/>
      <c r="CE87" s="730"/>
      <c r="CF87" s="730"/>
      <c r="CG87" s="730"/>
      <c r="CH87" s="730"/>
      <c r="CI87" s="730"/>
      <c r="CJ87" s="730"/>
      <c r="CK87" s="730"/>
      <c r="CL87" s="730"/>
      <c r="CM87" s="730"/>
      <c r="CN87" s="730"/>
      <c r="CO87" s="730"/>
      <c r="CP87" s="730"/>
      <c r="CQ87" s="730"/>
      <c r="CR87" s="730"/>
      <c r="CS87" s="730"/>
      <c r="CT87" s="730"/>
      <c r="CU87" s="730"/>
      <c r="CV87" s="730"/>
      <c r="CW87" s="730"/>
      <c r="CX87" s="730"/>
      <c r="CY87" s="730"/>
      <c r="CZ87" s="730"/>
      <c r="DA87" s="730"/>
      <c r="DB87" s="730"/>
      <c r="DC87" s="730"/>
      <c r="DD87" s="730"/>
      <c r="DE87" s="730"/>
      <c r="DF87" s="730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1"/>
    </row>
    <row r="88" spans="1:141" s="2" customFormat="1" ht="13.5" customHeight="1" x14ac:dyDescent="0.2">
      <c r="A88" s="736" t="s">
        <v>695</v>
      </c>
      <c r="B88" s="736"/>
      <c r="C88" s="736"/>
      <c r="D88" s="736"/>
      <c r="E88" s="736"/>
      <c r="F88" s="736"/>
      <c r="G88" s="736"/>
      <c r="H88" s="736"/>
      <c r="I88" s="736"/>
      <c r="J88" s="736"/>
      <c r="K88" s="736"/>
      <c r="L88" s="736"/>
      <c r="M88" s="736"/>
      <c r="N88" s="736"/>
      <c r="O88" s="736"/>
      <c r="P88" s="736"/>
      <c r="Q88" s="736"/>
      <c r="R88" s="753" t="s">
        <v>164</v>
      </c>
      <c r="S88" s="754"/>
      <c r="T88" s="754"/>
      <c r="U88" s="754"/>
      <c r="V88" s="730"/>
      <c r="W88" s="730"/>
      <c r="X88" s="730"/>
      <c r="Y88" s="730"/>
      <c r="Z88" s="730"/>
      <c r="AA88" s="730"/>
      <c r="AB88" s="730"/>
      <c r="AC88" s="730"/>
      <c r="AD88" s="730"/>
      <c r="AE88" s="730"/>
      <c r="AF88" s="730"/>
      <c r="AG88" s="730"/>
      <c r="AH88" s="730"/>
      <c r="AI88" s="730"/>
      <c r="AJ88" s="730"/>
      <c r="AK88" s="730"/>
      <c r="AL88" s="730"/>
      <c r="AM88" s="730"/>
      <c r="AN88" s="730"/>
      <c r="AO88" s="730"/>
      <c r="AP88" s="730"/>
      <c r="AQ88" s="730"/>
      <c r="AR88" s="730"/>
      <c r="AS88" s="730"/>
      <c r="AT88" s="730"/>
      <c r="AU88" s="730"/>
      <c r="AV88" s="730"/>
      <c r="AW88" s="730"/>
      <c r="AX88" s="730"/>
      <c r="AY88" s="730"/>
      <c r="AZ88" s="730"/>
      <c r="BA88" s="730"/>
      <c r="BB88" s="730"/>
      <c r="BC88" s="730"/>
      <c r="BD88" s="730"/>
      <c r="BE88" s="730"/>
      <c r="BF88" s="730"/>
      <c r="BG88" s="730"/>
      <c r="BH88" s="730"/>
      <c r="BI88" s="730"/>
      <c r="BJ88" s="730"/>
      <c r="BK88" s="730"/>
      <c r="BL88" s="730"/>
      <c r="BM88" s="730"/>
      <c r="BN88" s="730"/>
      <c r="BO88" s="730"/>
      <c r="BP88" s="730"/>
      <c r="BQ88" s="730"/>
      <c r="BR88" s="730"/>
      <c r="BS88" s="730"/>
      <c r="BT88" s="730"/>
      <c r="BU88" s="730"/>
      <c r="BV88" s="730"/>
      <c r="BW88" s="730"/>
      <c r="BX88" s="730"/>
      <c r="BY88" s="730"/>
      <c r="BZ88" s="730"/>
      <c r="CA88" s="730"/>
      <c r="CB88" s="730"/>
      <c r="CC88" s="730"/>
      <c r="CD88" s="730"/>
      <c r="CE88" s="730"/>
      <c r="CF88" s="730"/>
      <c r="CG88" s="730"/>
      <c r="CH88" s="730"/>
      <c r="CI88" s="730"/>
      <c r="CJ88" s="730"/>
      <c r="CK88" s="730"/>
      <c r="CL88" s="730"/>
      <c r="CM88" s="730"/>
      <c r="CN88" s="730"/>
      <c r="CO88" s="730"/>
      <c r="CP88" s="730"/>
      <c r="CQ88" s="730"/>
      <c r="CR88" s="730"/>
      <c r="CS88" s="730"/>
      <c r="CT88" s="730"/>
      <c r="CU88" s="730"/>
      <c r="CV88" s="730"/>
      <c r="CW88" s="730"/>
      <c r="CX88" s="730"/>
      <c r="CY88" s="730"/>
      <c r="CZ88" s="730"/>
      <c r="DA88" s="730"/>
      <c r="DB88" s="730"/>
      <c r="DC88" s="730"/>
      <c r="DD88" s="730"/>
      <c r="DE88" s="730"/>
      <c r="DF88" s="730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1"/>
    </row>
    <row r="89" spans="1:141" s="2" customFormat="1" ht="13.5" customHeight="1" x14ac:dyDescent="0.2">
      <c r="A89" s="736" t="s">
        <v>696</v>
      </c>
      <c r="B89" s="736"/>
      <c r="C89" s="736"/>
      <c r="D89" s="736"/>
      <c r="E89" s="736"/>
      <c r="F89" s="736"/>
      <c r="G89" s="736"/>
      <c r="H89" s="736"/>
      <c r="I89" s="736"/>
      <c r="J89" s="736"/>
      <c r="K89" s="736"/>
      <c r="L89" s="736"/>
      <c r="M89" s="736"/>
      <c r="N89" s="736"/>
      <c r="O89" s="736"/>
      <c r="P89" s="736"/>
      <c r="Q89" s="736"/>
      <c r="R89" s="753" t="s">
        <v>815</v>
      </c>
      <c r="S89" s="754"/>
      <c r="T89" s="754"/>
      <c r="U89" s="754"/>
      <c r="V89" s="730"/>
      <c r="W89" s="730"/>
      <c r="X89" s="730"/>
      <c r="Y89" s="730"/>
      <c r="Z89" s="730"/>
      <c r="AA89" s="730"/>
      <c r="AB89" s="730"/>
      <c r="AC89" s="730"/>
      <c r="AD89" s="730"/>
      <c r="AE89" s="730"/>
      <c r="AF89" s="730"/>
      <c r="AG89" s="730"/>
      <c r="AH89" s="730"/>
      <c r="AI89" s="730"/>
      <c r="AJ89" s="730"/>
      <c r="AK89" s="730"/>
      <c r="AL89" s="730"/>
      <c r="AM89" s="730"/>
      <c r="AN89" s="730"/>
      <c r="AO89" s="730"/>
      <c r="AP89" s="730"/>
      <c r="AQ89" s="730"/>
      <c r="AR89" s="730"/>
      <c r="AS89" s="730"/>
      <c r="AT89" s="730"/>
      <c r="AU89" s="730"/>
      <c r="AV89" s="730"/>
      <c r="AW89" s="730"/>
      <c r="AX89" s="730"/>
      <c r="AY89" s="730"/>
      <c r="AZ89" s="730"/>
      <c r="BA89" s="730"/>
      <c r="BB89" s="730"/>
      <c r="BC89" s="730"/>
      <c r="BD89" s="730"/>
      <c r="BE89" s="730"/>
      <c r="BF89" s="730"/>
      <c r="BG89" s="730"/>
      <c r="BH89" s="730"/>
      <c r="BI89" s="730"/>
      <c r="BJ89" s="730"/>
      <c r="BK89" s="730"/>
      <c r="BL89" s="730"/>
      <c r="BM89" s="730"/>
      <c r="BN89" s="730"/>
      <c r="BO89" s="730"/>
      <c r="BP89" s="730"/>
      <c r="BQ89" s="730"/>
      <c r="BR89" s="730"/>
      <c r="BS89" s="730"/>
      <c r="BT89" s="730"/>
      <c r="BU89" s="730"/>
      <c r="BV89" s="730"/>
      <c r="BW89" s="730"/>
      <c r="BX89" s="730"/>
      <c r="BY89" s="730"/>
      <c r="BZ89" s="730"/>
      <c r="CA89" s="730"/>
      <c r="CB89" s="730"/>
      <c r="CC89" s="730"/>
      <c r="CD89" s="730"/>
      <c r="CE89" s="730"/>
      <c r="CF89" s="730"/>
      <c r="CG89" s="730"/>
      <c r="CH89" s="730"/>
      <c r="CI89" s="730"/>
      <c r="CJ89" s="730"/>
      <c r="CK89" s="730"/>
      <c r="CL89" s="730"/>
      <c r="CM89" s="730"/>
      <c r="CN89" s="730"/>
      <c r="CO89" s="730"/>
      <c r="CP89" s="730"/>
      <c r="CQ89" s="730"/>
      <c r="CR89" s="730"/>
      <c r="CS89" s="730"/>
      <c r="CT89" s="730"/>
      <c r="CU89" s="730"/>
      <c r="CV89" s="730"/>
      <c r="CW89" s="730"/>
      <c r="CX89" s="730"/>
      <c r="CY89" s="730"/>
      <c r="CZ89" s="730"/>
      <c r="DA89" s="730"/>
      <c r="DB89" s="730"/>
      <c r="DC89" s="730"/>
      <c r="DD89" s="730"/>
      <c r="DE89" s="730"/>
      <c r="DF89" s="730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1"/>
    </row>
    <row r="90" spans="1:141" s="2" customFormat="1" ht="13.5" customHeight="1" x14ac:dyDescent="0.2">
      <c r="A90" s="736" t="s">
        <v>697</v>
      </c>
      <c r="B90" s="736"/>
      <c r="C90" s="736"/>
      <c r="D90" s="736"/>
      <c r="E90" s="736"/>
      <c r="F90" s="736"/>
      <c r="G90" s="736"/>
      <c r="H90" s="736"/>
      <c r="I90" s="736"/>
      <c r="J90" s="736"/>
      <c r="K90" s="736"/>
      <c r="L90" s="736"/>
      <c r="M90" s="736"/>
      <c r="N90" s="736"/>
      <c r="O90" s="736"/>
      <c r="P90" s="736"/>
      <c r="Q90" s="736"/>
      <c r="R90" s="753" t="s">
        <v>816</v>
      </c>
      <c r="S90" s="754"/>
      <c r="T90" s="754"/>
      <c r="U90" s="754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730"/>
      <c r="AI90" s="730"/>
      <c r="AJ90" s="730"/>
      <c r="AK90" s="730"/>
      <c r="AL90" s="730"/>
      <c r="AM90" s="730"/>
      <c r="AN90" s="730"/>
      <c r="AO90" s="730"/>
      <c r="AP90" s="730"/>
      <c r="AQ90" s="730"/>
      <c r="AR90" s="730"/>
      <c r="AS90" s="730"/>
      <c r="AT90" s="730"/>
      <c r="AU90" s="730"/>
      <c r="AV90" s="730"/>
      <c r="AW90" s="730"/>
      <c r="AX90" s="730"/>
      <c r="AY90" s="730"/>
      <c r="AZ90" s="730"/>
      <c r="BA90" s="730"/>
      <c r="BB90" s="730"/>
      <c r="BC90" s="730"/>
      <c r="BD90" s="730"/>
      <c r="BE90" s="730"/>
      <c r="BF90" s="730"/>
      <c r="BG90" s="730"/>
      <c r="BH90" s="730"/>
      <c r="BI90" s="730"/>
      <c r="BJ90" s="730"/>
      <c r="BK90" s="730"/>
      <c r="BL90" s="730"/>
      <c r="BM90" s="730"/>
      <c r="BN90" s="730"/>
      <c r="BO90" s="730"/>
      <c r="BP90" s="730"/>
      <c r="BQ90" s="730"/>
      <c r="BR90" s="730"/>
      <c r="BS90" s="730"/>
      <c r="BT90" s="730"/>
      <c r="BU90" s="730"/>
      <c r="BV90" s="730"/>
      <c r="BW90" s="730"/>
      <c r="BX90" s="730"/>
      <c r="BY90" s="730"/>
      <c r="BZ90" s="730"/>
      <c r="CA90" s="730"/>
      <c r="CB90" s="730"/>
      <c r="CC90" s="730"/>
      <c r="CD90" s="730"/>
      <c r="CE90" s="730"/>
      <c r="CF90" s="730"/>
      <c r="CG90" s="730"/>
      <c r="CH90" s="730"/>
      <c r="CI90" s="730"/>
      <c r="CJ90" s="730"/>
      <c r="CK90" s="730"/>
      <c r="CL90" s="730"/>
      <c r="CM90" s="730"/>
      <c r="CN90" s="730"/>
      <c r="CO90" s="730"/>
      <c r="CP90" s="730"/>
      <c r="CQ90" s="730"/>
      <c r="CR90" s="730"/>
      <c r="CS90" s="730"/>
      <c r="CT90" s="730"/>
      <c r="CU90" s="730"/>
      <c r="CV90" s="730"/>
      <c r="CW90" s="730"/>
      <c r="CX90" s="730"/>
      <c r="CY90" s="730"/>
      <c r="CZ90" s="730"/>
      <c r="DA90" s="730"/>
      <c r="DB90" s="730"/>
      <c r="DC90" s="730"/>
      <c r="DD90" s="730"/>
      <c r="DE90" s="730"/>
      <c r="DF90" s="730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1"/>
    </row>
    <row r="91" spans="1:141" s="2" customFormat="1" ht="13.5" customHeight="1" x14ac:dyDescent="0.2">
      <c r="A91" s="736" t="s">
        <v>698</v>
      </c>
      <c r="B91" s="736"/>
      <c r="C91" s="736"/>
      <c r="D91" s="736"/>
      <c r="E91" s="736"/>
      <c r="F91" s="736"/>
      <c r="G91" s="736"/>
      <c r="H91" s="736"/>
      <c r="I91" s="736"/>
      <c r="J91" s="736"/>
      <c r="K91" s="736"/>
      <c r="L91" s="736"/>
      <c r="M91" s="736"/>
      <c r="N91" s="736"/>
      <c r="O91" s="736"/>
      <c r="P91" s="736"/>
      <c r="Q91" s="736"/>
      <c r="R91" s="753" t="s">
        <v>817</v>
      </c>
      <c r="S91" s="754"/>
      <c r="T91" s="754"/>
      <c r="U91" s="754"/>
      <c r="V91" s="730"/>
      <c r="W91" s="730"/>
      <c r="X91" s="730"/>
      <c r="Y91" s="730"/>
      <c r="Z91" s="730"/>
      <c r="AA91" s="730"/>
      <c r="AB91" s="730"/>
      <c r="AC91" s="730"/>
      <c r="AD91" s="730"/>
      <c r="AE91" s="730"/>
      <c r="AF91" s="730"/>
      <c r="AG91" s="730"/>
      <c r="AH91" s="730"/>
      <c r="AI91" s="730"/>
      <c r="AJ91" s="730"/>
      <c r="AK91" s="730"/>
      <c r="AL91" s="730"/>
      <c r="AM91" s="730"/>
      <c r="AN91" s="730"/>
      <c r="AO91" s="730"/>
      <c r="AP91" s="730"/>
      <c r="AQ91" s="730"/>
      <c r="AR91" s="730"/>
      <c r="AS91" s="730"/>
      <c r="AT91" s="730"/>
      <c r="AU91" s="730"/>
      <c r="AV91" s="730"/>
      <c r="AW91" s="730"/>
      <c r="AX91" s="730"/>
      <c r="AY91" s="730"/>
      <c r="AZ91" s="730"/>
      <c r="BA91" s="730"/>
      <c r="BB91" s="730"/>
      <c r="BC91" s="730"/>
      <c r="BD91" s="730"/>
      <c r="BE91" s="730"/>
      <c r="BF91" s="730"/>
      <c r="BG91" s="730"/>
      <c r="BH91" s="730"/>
      <c r="BI91" s="730"/>
      <c r="BJ91" s="730"/>
      <c r="BK91" s="730"/>
      <c r="BL91" s="730"/>
      <c r="BM91" s="730"/>
      <c r="BN91" s="730"/>
      <c r="BO91" s="730"/>
      <c r="BP91" s="730"/>
      <c r="BQ91" s="730"/>
      <c r="BR91" s="730"/>
      <c r="BS91" s="730"/>
      <c r="BT91" s="730"/>
      <c r="BU91" s="730"/>
      <c r="BV91" s="730"/>
      <c r="BW91" s="730"/>
      <c r="BX91" s="730"/>
      <c r="BY91" s="730"/>
      <c r="BZ91" s="730"/>
      <c r="CA91" s="730"/>
      <c r="CB91" s="730"/>
      <c r="CC91" s="730"/>
      <c r="CD91" s="730"/>
      <c r="CE91" s="730"/>
      <c r="CF91" s="730"/>
      <c r="CG91" s="730"/>
      <c r="CH91" s="730"/>
      <c r="CI91" s="730"/>
      <c r="CJ91" s="730"/>
      <c r="CK91" s="730"/>
      <c r="CL91" s="730"/>
      <c r="CM91" s="730"/>
      <c r="CN91" s="730"/>
      <c r="CO91" s="730"/>
      <c r="CP91" s="730"/>
      <c r="CQ91" s="730"/>
      <c r="CR91" s="730"/>
      <c r="CS91" s="730"/>
      <c r="CT91" s="730"/>
      <c r="CU91" s="730"/>
      <c r="CV91" s="730"/>
      <c r="CW91" s="730"/>
      <c r="CX91" s="730"/>
      <c r="CY91" s="730"/>
      <c r="CZ91" s="730"/>
      <c r="DA91" s="730"/>
      <c r="DB91" s="730"/>
      <c r="DC91" s="730"/>
      <c r="DD91" s="730"/>
      <c r="DE91" s="730"/>
      <c r="DF91" s="730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1"/>
    </row>
    <row r="92" spans="1:141" s="2" customFormat="1" ht="11.25" x14ac:dyDescent="0.2">
      <c r="A92" s="735" t="s">
        <v>797</v>
      </c>
      <c r="B92" s="735"/>
      <c r="C92" s="735"/>
      <c r="D92" s="735"/>
      <c r="E92" s="735"/>
      <c r="F92" s="735"/>
      <c r="G92" s="735"/>
      <c r="H92" s="735"/>
      <c r="I92" s="735"/>
      <c r="J92" s="735"/>
      <c r="K92" s="735"/>
      <c r="L92" s="735"/>
      <c r="M92" s="735"/>
      <c r="N92" s="735"/>
      <c r="O92" s="735"/>
      <c r="P92" s="735"/>
      <c r="Q92" s="735"/>
      <c r="R92" s="753" t="s">
        <v>818</v>
      </c>
      <c r="S92" s="754"/>
      <c r="T92" s="754"/>
      <c r="U92" s="754"/>
      <c r="V92" s="730"/>
      <c r="W92" s="730"/>
      <c r="X92" s="730"/>
      <c r="Y92" s="730"/>
      <c r="Z92" s="730"/>
      <c r="AA92" s="730"/>
      <c r="AB92" s="730"/>
      <c r="AC92" s="730"/>
      <c r="AD92" s="730"/>
      <c r="AE92" s="730"/>
      <c r="AF92" s="730"/>
      <c r="AG92" s="730"/>
      <c r="AH92" s="730"/>
      <c r="AI92" s="730"/>
      <c r="AJ92" s="730"/>
      <c r="AK92" s="730"/>
      <c r="AL92" s="730"/>
      <c r="AM92" s="730"/>
      <c r="AN92" s="730"/>
      <c r="AO92" s="730"/>
      <c r="AP92" s="730"/>
      <c r="AQ92" s="730"/>
      <c r="AR92" s="730"/>
      <c r="AS92" s="730"/>
      <c r="AT92" s="730"/>
      <c r="AU92" s="730"/>
      <c r="AV92" s="730"/>
      <c r="AW92" s="730"/>
      <c r="AX92" s="730"/>
      <c r="AY92" s="730"/>
      <c r="AZ92" s="730"/>
      <c r="BA92" s="730"/>
      <c r="BB92" s="730"/>
      <c r="BC92" s="730"/>
      <c r="BD92" s="730"/>
      <c r="BE92" s="730"/>
      <c r="BF92" s="730"/>
      <c r="BG92" s="730"/>
      <c r="BH92" s="730"/>
      <c r="BI92" s="730"/>
      <c r="BJ92" s="730"/>
      <c r="BK92" s="730"/>
      <c r="BL92" s="730"/>
      <c r="BM92" s="730"/>
      <c r="BN92" s="730"/>
      <c r="BO92" s="730"/>
      <c r="BP92" s="730"/>
      <c r="BQ92" s="730"/>
      <c r="BR92" s="730"/>
      <c r="BS92" s="730"/>
      <c r="BT92" s="730"/>
      <c r="BU92" s="730"/>
      <c r="BV92" s="730"/>
      <c r="BW92" s="730"/>
      <c r="BX92" s="730"/>
      <c r="BY92" s="730"/>
      <c r="BZ92" s="730"/>
      <c r="CA92" s="730"/>
      <c r="CB92" s="730"/>
      <c r="CC92" s="730"/>
      <c r="CD92" s="730"/>
      <c r="CE92" s="730"/>
      <c r="CF92" s="730"/>
      <c r="CG92" s="730"/>
      <c r="CH92" s="730"/>
      <c r="CI92" s="730"/>
      <c r="CJ92" s="730"/>
      <c r="CK92" s="730"/>
      <c r="CL92" s="730"/>
      <c r="CM92" s="730"/>
      <c r="CN92" s="730"/>
      <c r="CO92" s="730"/>
      <c r="CP92" s="730"/>
      <c r="CQ92" s="730"/>
      <c r="CR92" s="730"/>
      <c r="CS92" s="730"/>
      <c r="CT92" s="730"/>
      <c r="CU92" s="730"/>
      <c r="CV92" s="730"/>
      <c r="CW92" s="730"/>
      <c r="CX92" s="730"/>
      <c r="CY92" s="730"/>
      <c r="CZ92" s="730"/>
      <c r="DA92" s="730"/>
      <c r="DB92" s="730"/>
      <c r="DC92" s="730"/>
      <c r="DD92" s="730"/>
      <c r="DE92" s="730"/>
      <c r="DF92" s="730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1"/>
    </row>
    <row r="93" spans="1:141" s="2" customFormat="1" ht="11.25" x14ac:dyDescent="0.2">
      <c r="A93" s="736" t="s">
        <v>798</v>
      </c>
      <c r="B93" s="736"/>
      <c r="C93" s="736"/>
      <c r="D93" s="736"/>
      <c r="E93" s="736"/>
      <c r="F93" s="736"/>
      <c r="G93" s="736"/>
      <c r="H93" s="736"/>
      <c r="I93" s="736"/>
      <c r="J93" s="736"/>
      <c r="K93" s="736"/>
      <c r="L93" s="736"/>
      <c r="M93" s="736"/>
      <c r="N93" s="736"/>
      <c r="O93" s="736"/>
      <c r="P93" s="736"/>
      <c r="Q93" s="736"/>
      <c r="R93" s="753"/>
      <c r="S93" s="754"/>
      <c r="T93" s="754"/>
      <c r="U93" s="754"/>
      <c r="V93" s="730"/>
      <c r="W93" s="730"/>
      <c r="X93" s="730"/>
      <c r="Y93" s="730"/>
      <c r="Z93" s="730"/>
      <c r="AA93" s="730"/>
      <c r="AB93" s="730"/>
      <c r="AC93" s="730"/>
      <c r="AD93" s="730"/>
      <c r="AE93" s="730"/>
      <c r="AF93" s="730"/>
      <c r="AG93" s="730"/>
      <c r="AH93" s="730"/>
      <c r="AI93" s="730"/>
      <c r="AJ93" s="730"/>
      <c r="AK93" s="730"/>
      <c r="AL93" s="730"/>
      <c r="AM93" s="730"/>
      <c r="AN93" s="730"/>
      <c r="AO93" s="730"/>
      <c r="AP93" s="730"/>
      <c r="AQ93" s="730"/>
      <c r="AR93" s="730"/>
      <c r="AS93" s="730"/>
      <c r="AT93" s="730"/>
      <c r="AU93" s="730"/>
      <c r="AV93" s="730"/>
      <c r="AW93" s="730"/>
      <c r="AX93" s="730"/>
      <c r="AY93" s="730"/>
      <c r="AZ93" s="730"/>
      <c r="BA93" s="730"/>
      <c r="BB93" s="730"/>
      <c r="BC93" s="730"/>
      <c r="BD93" s="730"/>
      <c r="BE93" s="730"/>
      <c r="BF93" s="730"/>
      <c r="BG93" s="730"/>
      <c r="BH93" s="730"/>
      <c r="BI93" s="730"/>
      <c r="BJ93" s="730"/>
      <c r="BK93" s="730"/>
      <c r="BL93" s="730"/>
      <c r="BM93" s="730"/>
      <c r="BN93" s="730"/>
      <c r="BO93" s="730"/>
      <c r="BP93" s="730"/>
      <c r="BQ93" s="730"/>
      <c r="BR93" s="730"/>
      <c r="BS93" s="730"/>
      <c r="BT93" s="730"/>
      <c r="BU93" s="730"/>
      <c r="BV93" s="730"/>
      <c r="BW93" s="730"/>
      <c r="BX93" s="730"/>
      <c r="BY93" s="730"/>
      <c r="BZ93" s="730"/>
      <c r="CA93" s="730"/>
      <c r="CB93" s="730"/>
      <c r="CC93" s="730"/>
      <c r="CD93" s="730"/>
      <c r="CE93" s="730"/>
      <c r="CF93" s="730"/>
      <c r="CG93" s="730"/>
      <c r="CH93" s="730"/>
      <c r="CI93" s="730"/>
      <c r="CJ93" s="730"/>
      <c r="CK93" s="730"/>
      <c r="CL93" s="730"/>
      <c r="CM93" s="730"/>
      <c r="CN93" s="730"/>
      <c r="CO93" s="730"/>
      <c r="CP93" s="730"/>
      <c r="CQ93" s="730"/>
      <c r="CR93" s="730"/>
      <c r="CS93" s="730"/>
      <c r="CT93" s="730"/>
      <c r="CU93" s="730"/>
      <c r="CV93" s="730"/>
      <c r="CW93" s="730"/>
      <c r="CX93" s="730"/>
      <c r="CY93" s="730"/>
      <c r="CZ93" s="730"/>
      <c r="DA93" s="730"/>
      <c r="DB93" s="730"/>
      <c r="DC93" s="730"/>
      <c r="DD93" s="730"/>
      <c r="DE93" s="730"/>
      <c r="DF93" s="730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1"/>
    </row>
    <row r="94" spans="1:141" s="2" customFormat="1" ht="11.25" x14ac:dyDescent="0.2">
      <c r="A94" s="734" t="s">
        <v>799</v>
      </c>
      <c r="B94" s="734"/>
      <c r="C94" s="734"/>
      <c r="D94" s="734"/>
      <c r="E94" s="734"/>
      <c r="F94" s="734"/>
      <c r="G94" s="734"/>
      <c r="H94" s="734"/>
      <c r="I94" s="734"/>
      <c r="J94" s="734"/>
      <c r="K94" s="734"/>
      <c r="L94" s="734"/>
      <c r="M94" s="734"/>
      <c r="N94" s="734"/>
      <c r="O94" s="734"/>
      <c r="P94" s="734"/>
      <c r="Q94" s="734"/>
      <c r="R94" s="753" t="s">
        <v>819</v>
      </c>
      <c r="S94" s="754"/>
      <c r="T94" s="754"/>
      <c r="U94" s="754"/>
      <c r="V94" s="730"/>
      <c r="W94" s="730"/>
      <c r="X94" s="730"/>
      <c r="Y94" s="730"/>
      <c r="Z94" s="730"/>
      <c r="AA94" s="730"/>
      <c r="AB94" s="730"/>
      <c r="AC94" s="730"/>
      <c r="AD94" s="730"/>
      <c r="AE94" s="730"/>
      <c r="AF94" s="730"/>
      <c r="AG94" s="730"/>
      <c r="AH94" s="730"/>
      <c r="AI94" s="730"/>
      <c r="AJ94" s="730"/>
      <c r="AK94" s="730"/>
      <c r="AL94" s="730"/>
      <c r="AM94" s="730"/>
      <c r="AN94" s="730"/>
      <c r="AO94" s="730"/>
      <c r="AP94" s="730"/>
      <c r="AQ94" s="730"/>
      <c r="AR94" s="730"/>
      <c r="AS94" s="730"/>
      <c r="AT94" s="730"/>
      <c r="AU94" s="730"/>
      <c r="AV94" s="730"/>
      <c r="AW94" s="730"/>
      <c r="AX94" s="730"/>
      <c r="AY94" s="730"/>
      <c r="AZ94" s="730"/>
      <c r="BA94" s="730"/>
      <c r="BB94" s="730"/>
      <c r="BC94" s="730"/>
      <c r="BD94" s="730"/>
      <c r="BE94" s="730"/>
      <c r="BF94" s="730"/>
      <c r="BG94" s="730"/>
      <c r="BH94" s="730"/>
      <c r="BI94" s="730"/>
      <c r="BJ94" s="730"/>
      <c r="BK94" s="730"/>
      <c r="BL94" s="730"/>
      <c r="BM94" s="730"/>
      <c r="BN94" s="730"/>
      <c r="BO94" s="730"/>
      <c r="BP94" s="730"/>
      <c r="BQ94" s="730"/>
      <c r="BR94" s="730"/>
      <c r="BS94" s="730"/>
      <c r="BT94" s="730"/>
      <c r="BU94" s="730"/>
      <c r="BV94" s="730"/>
      <c r="BW94" s="730"/>
      <c r="BX94" s="730"/>
      <c r="BY94" s="730"/>
      <c r="BZ94" s="730"/>
      <c r="CA94" s="730"/>
      <c r="CB94" s="730"/>
      <c r="CC94" s="730"/>
      <c r="CD94" s="730"/>
      <c r="CE94" s="730"/>
      <c r="CF94" s="730"/>
      <c r="CG94" s="730"/>
      <c r="CH94" s="730"/>
      <c r="CI94" s="730"/>
      <c r="CJ94" s="730"/>
      <c r="CK94" s="730"/>
      <c r="CL94" s="730"/>
      <c r="CM94" s="730"/>
      <c r="CN94" s="730"/>
      <c r="CO94" s="730"/>
      <c r="CP94" s="730"/>
      <c r="CQ94" s="730"/>
      <c r="CR94" s="730"/>
      <c r="CS94" s="730"/>
      <c r="CT94" s="730"/>
      <c r="CU94" s="730"/>
      <c r="CV94" s="730"/>
      <c r="CW94" s="730"/>
      <c r="CX94" s="730"/>
      <c r="CY94" s="730"/>
      <c r="CZ94" s="730"/>
      <c r="DA94" s="730"/>
      <c r="DB94" s="730"/>
      <c r="DC94" s="730"/>
      <c r="DD94" s="730"/>
      <c r="DE94" s="730"/>
      <c r="DF94" s="730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1"/>
    </row>
    <row r="95" spans="1:141" s="2" customFormat="1" ht="11.25" x14ac:dyDescent="0.2">
      <c r="A95" s="735" t="s">
        <v>800</v>
      </c>
      <c r="B95" s="735"/>
      <c r="C95" s="735"/>
      <c r="D95" s="735"/>
      <c r="E95" s="735"/>
      <c r="F95" s="735"/>
      <c r="G95" s="735"/>
      <c r="H95" s="735"/>
      <c r="I95" s="735"/>
      <c r="J95" s="735"/>
      <c r="K95" s="735"/>
      <c r="L95" s="735"/>
      <c r="M95" s="735"/>
      <c r="N95" s="735"/>
      <c r="O95" s="735"/>
      <c r="P95" s="735"/>
      <c r="Q95" s="735"/>
      <c r="R95" s="753"/>
      <c r="S95" s="754"/>
      <c r="T95" s="754"/>
      <c r="U95" s="754"/>
      <c r="V95" s="730"/>
      <c r="W95" s="730"/>
      <c r="X95" s="730"/>
      <c r="Y95" s="730"/>
      <c r="Z95" s="730"/>
      <c r="AA95" s="730"/>
      <c r="AB95" s="730"/>
      <c r="AC95" s="730"/>
      <c r="AD95" s="730"/>
      <c r="AE95" s="730"/>
      <c r="AF95" s="730"/>
      <c r="AG95" s="730"/>
      <c r="AH95" s="730"/>
      <c r="AI95" s="730"/>
      <c r="AJ95" s="730"/>
      <c r="AK95" s="730"/>
      <c r="AL95" s="730"/>
      <c r="AM95" s="730"/>
      <c r="AN95" s="730"/>
      <c r="AO95" s="730"/>
      <c r="AP95" s="730"/>
      <c r="AQ95" s="730"/>
      <c r="AR95" s="730"/>
      <c r="AS95" s="730"/>
      <c r="AT95" s="730"/>
      <c r="AU95" s="730"/>
      <c r="AV95" s="730"/>
      <c r="AW95" s="730"/>
      <c r="AX95" s="730"/>
      <c r="AY95" s="730"/>
      <c r="AZ95" s="730"/>
      <c r="BA95" s="730"/>
      <c r="BB95" s="730"/>
      <c r="BC95" s="730"/>
      <c r="BD95" s="730"/>
      <c r="BE95" s="730"/>
      <c r="BF95" s="730"/>
      <c r="BG95" s="730"/>
      <c r="BH95" s="730"/>
      <c r="BI95" s="730"/>
      <c r="BJ95" s="730"/>
      <c r="BK95" s="730"/>
      <c r="BL95" s="730"/>
      <c r="BM95" s="730"/>
      <c r="BN95" s="730"/>
      <c r="BO95" s="730"/>
      <c r="BP95" s="730"/>
      <c r="BQ95" s="730"/>
      <c r="BR95" s="730"/>
      <c r="BS95" s="730"/>
      <c r="BT95" s="730"/>
      <c r="BU95" s="730"/>
      <c r="BV95" s="730"/>
      <c r="BW95" s="730"/>
      <c r="BX95" s="730"/>
      <c r="BY95" s="730"/>
      <c r="BZ95" s="730"/>
      <c r="CA95" s="730"/>
      <c r="CB95" s="730"/>
      <c r="CC95" s="730"/>
      <c r="CD95" s="730"/>
      <c r="CE95" s="730"/>
      <c r="CF95" s="730"/>
      <c r="CG95" s="730"/>
      <c r="CH95" s="730"/>
      <c r="CI95" s="730"/>
      <c r="CJ95" s="730"/>
      <c r="CK95" s="730"/>
      <c r="CL95" s="730"/>
      <c r="CM95" s="730"/>
      <c r="CN95" s="730"/>
      <c r="CO95" s="730"/>
      <c r="CP95" s="730"/>
      <c r="CQ95" s="730"/>
      <c r="CR95" s="730"/>
      <c r="CS95" s="730"/>
      <c r="CT95" s="730"/>
      <c r="CU95" s="730"/>
      <c r="CV95" s="730"/>
      <c r="CW95" s="730"/>
      <c r="CX95" s="730"/>
      <c r="CY95" s="730"/>
      <c r="CZ95" s="730"/>
      <c r="DA95" s="730"/>
      <c r="DB95" s="730"/>
      <c r="DC95" s="730"/>
      <c r="DD95" s="730"/>
      <c r="DE95" s="730"/>
      <c r="DF95" s="730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1"/>
    </row>
    <row r="96" spans="1:141" s="2" customFormat="1" ht="11.25" x14ac:dyDescent="0.2">
      <c r="A96" s="735" t="s">
        <v>801</v>
      </c>
      <c r="B96" s="735"/>
      <c r="C96" s="735"/>
      <c r="D96" s="735"/>
      <c r="E96" s="735"/>
      <c r="F96" s="735"/>
      <c r="G96" s="735"/>
      <c r="H96" s="735"/>
      <c r="I96" s="735"/>
      <c r="J96" s="735"/>
      <c r="K96" s="735"/>
      <c r="L96" s="735"/>
      <c r="M96" s="735"/>
      <c r="N96" s="735"/>
      <c r="O96" s="735"/>
      <c r="P96" s="735"/>
      <c r="Q96" s="735"/>
      <c r="R96" s="753"/>
      <c r="S96" s="754"/>
      <c r="T96" s="754"/>
      <c r="U96" s="754"/>
      <c r="V96" s="730"/>
      <c r="W96" s="730"/>
      <c r="X96" s="730"/>
      <c r="Y96" s="730"/>
      <c r="Z96" s="730"/>
      <c r="AA96" s="730"/>
      <c r="AB96" s="730"/>
      <c r="AC96" s="730"/>
      <c r="AD96" s="730"/>
      <c r="AE96" s="730"/>
      <c r="AF96" s="730"/>
      <c r="AG96" s="730"/>
      <c r="AH96" s="730"/>
      <c r="AI96" s="730"/>
      <c r="AJ96" s="730"/>
      <c r="AK96" s="730"/>
      <c r="AL96" s="730"/>
      <c r="AM96" s="730"/>
      <c r="AN96" s="730"/>
      <c r="AO96" s="730"/>
      <c r="AP96" s="730"/>
      <c r="AQ96" s="730"/>
      <c r="AR96" s="730"/>
      <c r="AS96" s="730"/>
      <c r="AT96" s="730"/>
      <c r="AU96" s="730"/>
      <c r="AV96" s="730"/>
      <c r="AW96" s="730"/>
      <c r="AX96" s="730"/>
      <c r="AY96" s="730"/>
      <c r="AZ96" s="730"/>
      <c r="BA96" s="730"/>
      <c r="BB96" s="730"/>
      <c r="BC96" s="730"/>
      <c r="BD96" s="730"/>
      <c r="BE96" s="730"/>
      <c r="BF96" s="730"/>
      <c r="BG96" s="730"/>
      <c r="BH96" s="730"/>
      <c r="BI96" s="730"/>
      <c r="BJ96" s="730"/>
      <c r="BK96" s="730"/>
      <c r="BL96" s="730"/>
      <c r="BM96" s="730"/>
      <c r="BN96" s="730"/>
      <c r="BO96" s="730"/>
      <c r="BP96" s="730"/>
      <c r="BQ96" s="730"/>
      <c r="BR96" s="730"/>
      <c r="BS96" s="730"/>
      <c r="BT96" s="730"/>
      <c r="BU96" s="730"/>
      <c r="BV96" s="730"/>
      <c r="BW96" s="730"/>
      <c r="BX96" s="730"/>
      <c r="BY96" s="730"/>
      <c r="BZ96" s="730"/>
      <c r="CA96" s="730"/>
      <c r="CB96" s="730"/>
      <c r="CC96" s="730"/>
      <c r="CD96" s="730"/>
      <c r="CE96" s="730"/>
      <c r="CF96" s="730"/>
      <c r="CG96" s="730"/>
      <c r="CH96" s="730"/>
      <c r="CI96" s="730"/>
      <c r="CJ96" s="730"/>
      <c r="CK96" s="730"/>
      <c r="CL96" s="730"/>
      <c r="CM96" s="730"/>
      <c r="CN96" s="730"/>
      <c r="CO96" s="730"/>
      <c r="CP96" s="730"/>
      <c r="CQ96" s="730"/>
      <c r="CR96" s="730"/>
      <c r="CS96" s="730"/>
      <c r="CT96" s="730"/>
      <c r="CU96" s="730"/>
      <c r="CV96" s="730"/>
      <c r="CW96" s="730"/>
      <c r="CX96" s="730"/>
      <c r="CY96" s="730"/>
      <c r="CZ96" s="730"/>
      <c r="DA96" s="730"/>
      <c r="DB96" s="730"/>
      <c r="DC96" s="730"/>
      <c r="DD96" s="730"/>
      <c r="DE96" s="730"/>
      <c r="DF96" s="730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1"/>
    </row>
    <row r="97" spans="1:141" s="2" customFormat="1" ht="11.25" x14ac:dyDescent="0.2">
      <c r="A97" s="736" t="s">
        <v>802</v>
      </c>
      <c r="B97" s="736"/>
      <c r="C97" s="736"/>
      <c r="D97" s="736"/>
      <c r="E97" s="736"/>
      <c r="F97" s="736"/>
      <c r="G97" s="736"/>
      <c r="H97" s="736"/>
      <c r="I97" s="736"/>
      <c r="J97" s="736"/>
      <c r="K97" s="736"/>
      <c r="L97" s="736"/>
      <c r="M97" s="736"/>
      <c r="N97" s="736"/>
      <c r="O97" s="736"/>
      <c r="P97" s="736"/>
      <c r="Q97" s="736"/>
      <c r="R97" s="753"/>
      <c r="S97" s="754"/>
      <c r="T97" s="754"/>
      <c r="U97" s="754"/>
      <c r="V97" s="730"/>
      <c r="W97" s="730"/>
      <c r="X97" s="730"/>
      <c r="Y97" s="730"/>
      <c r="Z97" s="730"/>
      <c r="AA97" s="730"/>
      <c r="AB97" s="730"/>
      <c r="AC97" s="730"/>
      <c r="AD97" s="730"/>
      <c r="AE97" s="730"/>
      <c r="AF97" s="730"/>
      <c r="AG97" s="730"/>
      <c r="AH97" s="730"/>
      <c r="AI97" s="730"/>
      <c r="AJ97" s="730"/>
      <c r="AK97" s="730"/>
      <c r="AL97" s="730"/>
      <c r="AM97" s="730"/>
      <c r="AN97" s="730"/>
      <c r="AO97" s="730"/>
      <c r="AP97" s="730"/>
      <c r="AQ97" s="730"/>
      <c r="AR97" s="730"/>
      <c r="AS97" s="730"/>
      <c r="AT97" s="730"/>
      <c r="AU97" s="730"/>
      <c r="AV97" s="730"/>
      <c r="AW97" s="730"/>
      <c r="AX97" s="730"/>
      <c r="AY97" s="730"/>
      <c r="AZ97" s="730"/>
      <c r="BA97" s="730"/>
      <c r="BB97" s="730"/>
      <c r="BC97" s="730"/>
      <c r="BD97" s="730"/>
      <c r="BE97" s="730"/>
      <c r="BF97" s="730"/>
      <c r="BG97" s="730"/>
      <c r="BH97" s="730"/>
      <c r="BI97" s="730"/>
      <c r="BJ97" s="730"/>
      <c r="BK97" s="730"/>
      <c r="BL97" s="730"/>
      <c r="BM97" s="730"/>
      <c r="BN97" s="730"/>
      <c r="BO97" s="730"/>
      <c r="BP97" s="730"/>
      <c r="BQ97" s="730"/>
      <c r="BR97" s="730"/>
      <c r="BS97" s="730"/>
      <c r="BT97" s="730"/>
      <c r="BU97" s="730"/>
      <c r="BV97" s="730"/>
      <c r="BW97" s="730"/>
      <c r="BX97" s="730"/>
      <c r="BY97" s="730"/>
      <c r="BZ97" s="730"/>
      <c r="CA97" s="730"/>
      <c r="CB97" s="730"/>
      <c r="CC97" s="730"/>
      <c r="CD97" s="730"/>
      <c r="CE97" s="730"/>
      <c r="CF97" s="730"/>
      <c r="CG97" s="730"/>
      <c r="CH97" s="730"/>
      <c r="CI97" s="730"/>
      <c r="CJ97" s="730"/>
      <c r="CK97" s="730"/>
      <c r="CL97" s="730"/>
      <c r="CM97" s="730"/>
      <c r="CN97" s="730"/>
      <c r="CO97" s="730"/>
      <c r="CP97" s="730"/>
      <c r="CQ97" s="730"/>
      <c r="CR97" s="730"/>
      <c r="CS97" s="730"/>
      <c r="CT97" s="730"/>
      <c r="CU97" s="730"/>
      <c r="CV97" s="730"/>
      <c r="CW97" s="730"/>
      <c r="CX97" s="730"/>
      <c r="CY97" s="730"/>
      <c r="CZ97" s="730"/>
      <c r="DA97" s="730"/>
      <c r="DB97" s="730"/>
      <c r="DC97" s="730"/>
      <c r="DD97" s="730"/>
      <c r="DE97" s="730"/>
      <c r="DF97" s="730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1"/>
    </row>
    <row r="98" spans="1:141" s="2" customFormat="1" ht="13.5" customHeight="1" thickBot="1" x14ac:dyDescent="0.25">
      <c r="A98" s="772" t="s">
        <v>38</v>
      </c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3" t="s">
        <v>42</v>
      </c>
      <c r="S98" s="774"/>
      <c r="T98" s="774"/>
      <c r="U98" s="774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1"/>
      <c r="AH98" s="771"/>
      <c r="AI98" s="771"/>
      <c r="AJ98" s="771"/>
      <c r="AK98" s="771"/>
      <c r="AL98" s="771"/>
      <c r="AM98" s="771"/>
      <c r="AN98" s="771"/>
      <c r="AO98" s="771"/>
      <c r="AP98" s="771"/>
      <c r="AQ98" s="771"/>
      <c r="AR98" s="771"/>
      <c r="AS98" s="771"/>
      <c r="AT98" s="771"/>
      <c r="AU98" s="771"/>
      <c r="AV98" s="771"/>
      <c r="AW98" s="771"/>
      <c r="AX98" s="771"/>
      <c r="AY98" s="771"/>
      <c r="AZ98" s="771"/>
      <c r="BA98" s="771"/>
      <c r="BB98" s="771"/>
      <c r="BC98" s="771"/>
      <c r="BD98" s="771"/>
      <c r="BE98" s="771"/>
      <c r="BF98" s="771"/>
      <c r="BG98" s="771"/>
      <c r="BH98" s="771"/>
      <c r="BI98" s="771"/>
      <c r="BJ98" s="771"/>
      <c r="BK98" s="771"/>
      <c r="BL98" s="771"/>
      <c r="BM98" s="771"/>
      <c r="BN98" s="771"/>
      <c r="BO98" s="771"/>
      <c r="BP98" s="771"/>
      <c r="BQ98" s="771"/>
      <c r="BR98" s="771"/>
      <c r="BS98" s="771"/>
      <c r="BT98" s="771"/>
      <c r="BU98" s="771"/>
      <c r="BV98" s="771"/>
      <c r="BW98" s="771"/>
      <c r="BX98" s="771"/>
      <c r="BY98" s="771"/>
      <c r="BZ98" s="771"/>
      <c r="CA98" s="771"/>
      <c r="CB98" s="771"/>
      <c r="CC98" s="771"/>
      <c r="CD98" s="771"/>
      <c r="CE98" s="771"/>
      <c r="CF98" s="771"/>
      <c r="CG98" s="771"/>
      <c r="CH98" s="771"/>
      <c r="CI98" s="771"/>
      <c r="CJ98" s="771"/>
      <c r="CK98" s="771"/>
      <c r="CL98" s="771"/>
      <c r="CM98" s="771"/>
      <c r="CN98" s="771"/>
      <c r="CO98" s="771"/>
      <c r="CP98" s="771"/>
      <c r="CQ98" s="771"/>
      <c r="CR98" s="771"/>
      <c r="CS98" s="771"/>
      <c r="CT98" s="771"/>
      <c r="CU98" s="771"/>
      <c r="CV98" s="771"/>
      <c r="CW98" s="771"/>
      <c r="CX98" s="771"/>
      <c r="CY98" s="771"/>
      <c r="CZ98" s="771"/>
      <c r="DA98" s="771"/>
      <c r="DB98" s="771"/>
      <c r="DC98" s="771"/>
      <c r="DD98" s="771"/>
      <c r="DE98" s="771"/>
      <c r="DF98" s="771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  <c r="DZ98" s="771"/>
      <c r="EA98" s="771"/>
      <c r="EB98" s="771"/>
      <c r="EC98" s="771"/>
      <c r="ED98" s="771"/>
      <c r="EE98" s="771"/>
      <c r="EF98" s="771"/>
      <c r="EG98" s="771"/>
      <c r="EH98" s="771"/>
      <c r="EI98" s="771"/>
      <c r="EJ98" s="771"/>
      <c r="EK98" s="775"/>
    </row>
    <row r="100" spans="1:14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</row>
    <row r="101" spans="1:141" s="35" customFormat="1" ht="12" customHeight="1" x14ac:dyDescent="0.2">
      <c r="A101" s="39" t="s">
        <v>803</v>
      </c>
    </row>
  </sheetData>
  <customSheetViews>
    <customSheetView guid="{5B44D67A-4A8A-4B75-BA10-E8F24D4649E0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EL3" sqref="EL3:EL12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15">
    <mergeCell ref="DH94:DL97"/>
    <mergeCell ref="DM94:DQ97"/>
    <mergeCell ref="DR94:DV97"/>
    <mergeCell ref="DW94:EA97"/>
    <mergeCell ref="EB94:EF97"/>
    <mergeCell ref="EG94:EK97"/>
    <mergeCell ref="DC92:DG93"/>
    <mergeCell ref="DH92:DL93"/>
    <mergeCell ref="DM92:DQ93"/>
    <mergeCell ref="DR92:DV93"/>
    <mergeCell ref="DW92:EA93"/>
    <mergeCell ref="EB92:EF93"/>
    <mergeCell ref="EG92:EK93"/>
    <mergeCell ref="R78:U79"/>
    <mergeCell ref="V78:Z79"/>
    <mergeCell ref="AA78:AE79"/>
    <mergeCell ref="AF78:AJ79"/>
    <mergeCell ref="AK78:AO79"/>
    <mergeCell ref="AP78:AT79"/>
    <mergeCell ref="AU78:AY79"/>
    <mergeCell ref="AZ78:BD79"/>
    <mergeCell ref="BE78:BI79"/>
    <mergeCell ref="BJ78:BN79"/>
    <mergeCell ref="BO78:BS79"/>
    <mergeCell ref="BT78:BX79"/>
    <mergeCell ref="BY78:CC79"/>
    <mergeCell ref="CD78:CH79"/>
    <mergeCell ref="CI78:CM79"/>
    <mergeCell ref="CN78:CR79"/>
    <mergeCell ref="CS78:CW79"/>
    <mergeCell ref="CX78:DB79"/>
    <mergeCell ref="DC78:DG79"/>
    <mergeCell ref="DH78:DL79"/>
    <mergeCell ref="DM78:DQ79"/>
    <mergeCell ref="DR78:DV79"/>
    <mergeCell ref="DW78:EA79"/>
    <mergeCell ref="EB78:EF79"/>
    <mergeCell ref="EG78:EK79"/>
    <mergeCell ref="DM85:DQ86"/>
    <mergeCell ref="DR85:DV86"/>
    <mergeCell ref="DW85:EA86"/>
    <mergeCell ref="EB85:EF86"/>
    <mergeCell ref="EG85:EK86"/>
    <mergeCell ref="R70:U71"/>
    <mergeCell ref="V70:Z71"/>
    <mergeCell ref="AA70:AE71"/>
    <mergeCell ref="AF70:AJ71"/>
    <mergeCell ref="AK70:AO71"/>
    <mergeCell ref="AP70:AT71"/>
    <mergeCell ref="AU70:AY71"/>
    <mergeCell ref="AZ70:BD71"/>
    <mergeCell ref="BE70:BI71"/>
    <mergeCell ref="BJ70:BN71"/>
    <mergeCell ref="BO70:BS71"/>
    <mergeCell ref="BT70:BX71"/>
    <mergeCell ref="BY70:CC71"/>
    <mergeCell ref="CD70:CH71"/>
    <mergeCell ref="CI70:CM71"/>
    <mergeCell ref="CN70:CR71"/>
    <mergeCell ref="CS70:CW71"/>
    <mergeCell ref="CX70:DB71"/>
    <mergeCell ref="DC70:DG71"/>
    <mergeCell ref="DH70:DL71"/>
    <mergeCell ref="DM70:DQ71"/>
    <mergeCell ref="DR70:DV71"/>
    <mergeCell ref="DW70:EA71"/>
    <mergeCell ref="EB70:EF71"/>
    <mergeCell ref="EG70:EK71"/>
    <mergeCell ref="AF85:AJ86"/>
    <mergeCell ref="AK85:AO86"/>
    <mergeCell ref="AP85:AT86"/>
    <mergeCell ref="AU85:AY86"/>
    <mergeCell ref="AZ85:BD86"/>
    <mergeCell ref="BE85:BI86"/>
    <mergeCell ref="BJ85:BN86"/>
    <mergeCell ref="BO85:BS86"/>
    <mergeCell ref="BT85:BX86"/>
    <mergeCell ref="BY85:CC86"/>
    <mergeCell ref="CD85:CH86"/>
    <mergeCell ref="CI85:CM86"/>
    <mergeCell ref="CN85:CR86"/>
    <mergeCell ref="CS85:CW86"/>
    <mergeCell ref="CX85:DB86"/>
    <mergeCell ref="DC85:DG86"/>
    <mergeCell ref="DH85:DL86"/>
    <mergeCell ref="DH74:DL75"/>
    <mergeCell ref="DM74:DQ75"/>
    <mergeCell ref="DR74:DV75"/>
    <mergeCell ref="DW74:EA75"/>
    <mergeCell ref="EB74:EF75"/>
    <mergeCell ref="EG74:EK75"/>
    <mergeCell ref="CX81:DB82"/>
    <mergeCell ref="DC81:DG82"/>
    <mergeCell ref="DH81:DL82"/>
    <mergeCell ref="DM81:DQ82"/>
    <mergeCell ref="DR81:DV82"/>
    <mergeCell ref="R81:U82"/>
    <mergeCell ref="V81:Z82"/>
    <mergeCell ref="AA81:AE82"/>
    <mergeCell ref="AF81:AJ82"/>
    <mergeCell ref="AK81:AO82"/>
    <mergeCell ref="AP81:AT82"/>
    <mergeCell ref="AU81:AY82"/>
    <mergeCell ref="AZ81:BD82"/>
    <mergeCell ref="BE81:BI82"/>
    <mergeCell ref="BJ81:BN82"/>
    <mergeCell ref="BO81:BS82"/>
    <mergeCell ref="BT81:BX82"/>
    <mergeCell ref="BY81:CC82"/>
    <mergeCell ref="CD81:CH82"/>
    <mergeCell ref="CI81:CM82"/>
    <mergeCell ref="CN81:CR82"/>
    <mergeCell ref="CS81:CW82"/>
    <mergeCell ref="DW81:EA82"/>
    <mergeCell ref="EB81:EF82"/>
    <mergeCell ref="EG81:EK82"/>
    <mergeCell ref="DW98:EA98"/>
    <mergeCell ref="EB98:EF98"/>
    <mergeCell ref="EG98:EK98"/>
    <mergeCell ref="R66:U67"/>
    <mergeCell ref="V66:Z67"/>
    <mergeCell ref="AA66:AE67"/>
    <mergeCell ref="AF66:AJ67"/>
    <mergeCell ref="AK66:AO67"/>
    <mergeCell ref="AP66:AT67"/>
    <mergeCell ref="AU66:AY67"/>
    <mergeCell ref="AZ66:BD67"/>
    <mergeCell ref="BE66:BI67"/>
    <mergeCell ref="BJ66:BN67"/>
    <mergeCell ref="BO66:BS67"/>
    <mergeCell ref="BT66:BX67"/>
    <mergeCell ref="BY66:CC67"/>
    <mergeCell ref="CD66:CH67"/>
    <mergeCell ref="CI66:CM67"/>
    <mergeCell ref="CN66:CR67"/>
    <mergeCell ref="CS66:CW67"/>
    <mergeCell ref="CX66:DB67"/>
    <mergeCell ref="DC66:DG67"/>
    <mergeCell ref="DH66:DL67"/>
    <mergeCell ref="DM66:DQ67"/>
    <mergeCell ref="DR66:DV67"/>
    <mergeCell ref="DW66:EA67"/>
    <mergeCell ref="EB66:EF67"/>
    <mergeCell ref="EG66:EK67"/>
    <mergeCell ref="R74:U75"/>
    <mergeCell ref="V98:Z98"/>
    <mergeCell ref="AA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BY98:CC98"/>
    <mergeCell ref="A87:Q87"/>
    <mergeCell ref="R87:U87"/>
    <mergeCell ref="V87:Z87"/>
    <mergeCell ref="AA87:AE87"/>
    <mergeCell ref="AF87:AJ87"/>
    <mergeCell ref="AK87:AO87"/>
    <mergeCell ref="AP87:AT87"/>
    <mergeCell ref="AU87:AY87"/>
    <mergeCell ref="AZ87:BD87"/>
    <mergeCell ref="BE87:BI87"/>
    <mergeCell ref="BJ87:BN87"/>
    <mergeCell ref="BO87:BS87"/>
    <mergeCell ref="BT87:BX87"/>
    <mergeCell ref="BY87:CC87"/>
    <mergeCell ref="A96:Q96"/>
    <mergeCell ref="DW32:EA35"/>
    <mergeCell ref="EB32:EF35"/>
    <mergeCell ref="EG32:EK35"/>
    <mergeCell ref="AP28:AY31"/>
    <mergeCell ref="AZ28:BS31"/>
    <mergeCell ref="CD98:CH98"/>
    <mergeCell ref="CI98:CM98"/>
    <mergeCell ref="CN98:CR98"/>
    <mergeCell ref="CS98:CW98"/>
    <mergeCell ref="CX98:DB98"/>
    <mergeCell ref="DC98:DG98"/>
    <mergeCell ref="DH98:DL98"/>
    <mergeCell ref="DM98:DQ98"/>
    <mergeCell ref="DR98:DV98"/>
    <mergeCell ref="A97:Q97"/>
    <mergeCell ref="R94:U97"/>
    <mergeCell ref="V94:Z97"/>
    <mergeCell ref="AA94:AE97"/>
    <mergeCell ref="AF94:AJ97"/>
    <mergeCell ref="AK94:AO97"/>
    <mergeCell ref="AP94:AT97"/>
    <mergeCell ref="AU94:AY97"/>
    <mergeCell ref="AZ94:BD97"/>
    <mergeCell ref="BE94:BI97"/>
    <mergeCell ref="BJ94:BN97"/>
    <mergeCell ref="BO94:BS97"/>
    <mergeCell ref="BT94:BX97"/>
    <mergeCell ref="BY94:CC97"/>
    <mergeCell ref="CD94:CH97"/>
    <mergeCell ref="CI94:CM97"/>
    <mergeCell ref="A98:Q98"/>
    <mergeCell ref="R98:U98"/>
    <mergeCell ref="AP32:AT35"/>
    <mergeCell ref="AU32:AY35"/>
    <mergeCell ref="AZ32:BD35"/>
    <mergeCell ref="BE32:BI35"/>
    <mergeCell ref="BJ32:BN35"/>
    <mergeCell ref="BO32:BS35"/>
    <mergeCell ref="BT32:BX35"/>
    <mergeCell ref="BY32:CC35"/>
    <mergeCell ref="CD32:CH35"/>
    <mergeCell ref="CI32:CM35"/>
    <mergeCell ref="CN32:CR35"/>
    <mergeCell ref="CS32:CW35"/>
    <mergeCell ref="CX32:DB35"/>
    <mergeCell ref="DC32:DG35"/>
    <mergeCell ref="DH32:DL35"/>
    <mergeCell ref="DM32:DQ35"/>
    <mergeCell ref="DR32:DV35"/>
    <mergeCell ref="CX17:DB20"/>
    <mergeCell ref="DC17:DG20"/>
    <mergeCell ref="DH17:DL20"/>
    <mergeCell ref="DM17:DQ20"/>
    <mergeCell ref="DR17:DV20"/>
    <mergeCell ref="DW17:EA20"/>
    <mergeCell ref="EB17:EF20"/>
    <mergeCell ref="EG17:EK20"/>
    <mergeCell ref="R24:U27"/>
    <mergeCell ref="V24:Z27"/>
    <mergeCell ref="AA24:AE27"/>
    <mergeCell ref="AF24:AJ27"/>
    <mergeCell ref="AK24:AO27"/>
    <mergeCell ref="AP24:AT27"/>
    <mergeCell ref="DW28:EA31"/>
    <mergeCell ref="EB28:EF31"/>
    <mergeCell ref="EG28:EK31"/>
    <mergeCell ref="DR24:EF27"/>
    <mergeCell ref="R17:U20"/>
    <mergeCell ref="V17:Z20"/>
    <mergeCell ref="AA17:AE20"/>
    <mergeCell ref="AF17:AJ20"/>
    <mergeCell ref="AK17:AO20"/>
    <mergeCell ref="AP17:AT20"/>
    <mergeCell ref="AU17:AY20"/>
    <mergeCell ref="AZ17:BD20"/>
    <mergeCell ref="BE17:BI20"/>
    <mergeCell ref="BJ17:BN20"/>
    <mergeCell ref="BO17:BS20"/>
    <mergeCell ref="BT17:BX20"/>
    <mergeCell ref="BY17:CC20"/>
    <mergeCell ref="CD17:CH20"/>
    <mergeCell ref="CI17:CM20"/>
    <mergeCell ref="CN17:CR20"/>
    <mergeCell ref="CS17:CW20"/>
    <mergeCell ref="CS45:CW46"/>
    <mergeCell ref="CX45:DB46"/>
    <mergeCell ref="DC45:DG46"/>
    <mergeCell ref="DH45:DL46"/>
    <mergeCell ref="DM45:DQ46"/>
    <mergeCell ref="DR45:DV46"/>
    <mergeCell ref="DW45:EA46"/>
    <mergeCell ref="EB45:EF46"/>
    <mergeCell ref="EG45:EK46"/>
    <mergeCell ref="AZ43:BD44"/>
    <mergeCell ref="BE43:BI44"/>
    <mergeCell ref="BJ43:BN44"/>
    <mergeCell ref="BO43:BS44"/>
    <mergeCell ref="BT43:BX44"/>
    <mergeCell ref="BY43:CC44"/>
    <mergeCell ref="CD43:CH44"/>
    <mergeCell ref="CI43:CM44"/>
    <mergeCell ref="CN43:CR44"/>
    <mergeCell ref="CS43:CW44"/>
    <mergeCell ref="CX43:DB44"/>
    <mergeCell ref="DC43:DG44"/>
    <mergeCell ref="DH43:DL44"/>
    <mergeCell ref="DM43:DQ44"/>
    <mergeCell ref="DR43:DV44"/>
    <mergeCell ref="DW43:EA44"/>
    <mergeCell ref="EB43:EF44"/>
    <mergeCell ref="EG43:EK44"/>
    <mergeCell ref="BJ40:BN42"/>
    <mergeCell ref="BO40:BS42"/>
    <mergeCell ref="CX49:DB56"/>
    <mergeCell ref="DC49:DG56"/>
    <mergeCell ref="DH49:DL56"/>
    <mergeCell ref="DM49:DQ56"/>
    <mergeCell ref="DR49:DV56"/>
    <mergeCell ref="DW49:EA56"/>
    <mergeCell ref="EB49:EF56"/>
    <mergeCell ref="EG49:EK56"/>
    <mergeCell ref="DC47:DG48"/>
    <mergeCell ref="DH47:DL48"/>
    <mergeCell ref="DM47:DQ48"/>
    <mergeCell ref="DR47:DV48"/>
    <mergeCell ref="DW47:EA48"/>
    <mergeCell ref="EB47:EF48"/>
    <mergeCell ref="EG47:EK48"/>
    <mergeCell ref="R45:U46"/>
    <mergeCell ref="V45:Z46"/>
    <mergeCell ref="AA45:AE46"/>
    <mergeCell ref="AF45:AJ46"/>
    <mergeCell ref="AK45:AO46"/>
    <mergeCell ref="AP45:AT46"/>
    <mergeCell ref="AU45:AY46"/>
    <mergeCell ref="AZ45:BD46"/>
    <mergeCell ref="BE45:BI46"/>
    <mergeCell ref="BJ45:BN46"/>
    <mergeCell ref="BO45:BS46"/>
    <mergeCell ref="BT45:BX46"/>
    <mergeCell ref="BY45:CC46"/>
    <mergeCell ref="CD45:CH46"/>
    <mergeCell ref="CI45:CM46"/>
    <mergeCell ref="CN45:CR46"/>
    <mergeCell ref="DW91:EA91"/>
    <mergeCell ref="CS91:CW91"/>
    <mergeCell ref="CX91:DB91"/>
    <mergeCell ref="R14:U16"/>
    <mergeCell ref="V14:Z16"/>
    <mergeCell ref="AA14:AE16"/>
    <mergeCell ref="AF14:AJ16"/>
    <mergeCell ref="AK14:AO16"/>
    <mergeCell ref="AP14:AT16"/>
    <mergeCell ref="AU14:AY16"/>
    <mergeCell ref="AZ14:BD16"/>
    <mergeCell ref="BE14:BI16"/>
    <mergeCell ref="BJ14:BN16"/>
    <mergeCell ref="BO14:BS16"/>
    <mergeCell ref="BT14:BX16"/>
    <mergeCell ref="BY14:CC16"/>
    <mergeCell ref="CD14:CH16"/>
    <mergeCell ref="CI14:CM16"/>
    <mergeCell ref="CN14:CR16"/>
    <mergeCell ref="CS14:CW16"/>
    <mergeCell ref="DC60:DG62"/>
    <mergeCell ref="DH60:DL62"/>
    <mergeCell ref="DM60:DQ62"/>
    <mergeCell ref="DR60:DV62"/>
    <mergeCell ref="DW60:EA62"/>
    <mergeCell ref="R49:U56"/>
    <mergeCell ref="V49:Z56"/>
    <mergeCell ref="AA49:AE56"/>
    <mergeCell ref="AF49:AJ56"/>
    <mergeCell ref="AK49:AO56"/>
    <mergeCell ref="AP49:AT56"/>
    <mergeCell ref="AU49:AY56"/>
    <mergeCell ref="CN94:CR97"/>
    <mergeCell ref="A95:Q95"/>
    <mergeCell ref="CS94:CW97"/>
    <mergeCell ref="CX94:DB97"/>
    <mergeCell ref="DC94:DG97"/>
    <mergeCell ref="A94:Q94"/>
    <mergeCell ref="A93:Q93"/>
    <mergeCell ref="R92:U93"/>
    <mergeCell ref="V92:Z93"/>
    <mergeCell ref="AA92:AE93"/>
    <mergeCell ref="AF92:AJ93"/>
    <mergeCell ref="AK92:AO93"/>
    <mergeCell ref="AP92:AT93"/>
    <mergeCell ref="AU92:AY93"/>
    <mergeCell ref="AZ92:BD93"/>
    <mergeCell ref="BE92:BI93"/>
    <mergeCell ref="BJ92:BN93"/>
    <mergeCell ref="BO92:BS93"/>
    <mergeCell ref="BT92:BX93"/>
    <mergeCell ref="BY92:CC93"/>
    <mergeCell ref="CD92:CH93"/>
    <mergeCell ref="CI92:CM93"/>
    <mergeCell ref="EB91:EF91"/>
    <mergeCell ref="EG91:EK91"/>
    <mergeCell ref="A92:Q92"/>
    <mergeCell ref="CN92:CR93"/>
    <mergeCell ref="CS92:CW93"/>
    <mergeCell ref="CX92:DB93"/>
    <mergeCell ref="CS90:CW90"/>
    <mergeCell ref="CX90:DB90"/>
    <mergeCell ref="DC90:DG90"/>
    <mergeCell ref="DH90:DL90"/>
    <mergeCell ref="DM90:DQ90"/>
    <mergeCell ref="DR90:DV90"/>
    <mergeCell ref="DW90:EA90"/>
    <mergeCell ref="EB90:EF90"/>
    <mergeCell ref="EG90:EK90"/>
    <mergeCell ref="A91:Q91"/>
    <mergeCell ref="R91:U91"/>
    <mergeCell ref="V91:Z91"/>
    <mergeCell ref="AA91:AE91"/>
    <mergeCell ref="AF91:AJ91"/>
    <mergeCell ref="AK91:AO91"/>
    <mergeCell ref="AP91:AT91"/>
    <mergeCell ref="AU91:AY91"/>
    <mergeCell ref="AZ91:BD91"/>
    <mergeCell ref="BE91:BI91"/>
    <mergeCell ref="BJ91:BN91"/>
    <mergeCell ref="BO91:BS91"/>
    <mergeCell ref="BT91:BX91"/>
    <mergeCell ref="BY91:CC91"/>
    <mergeCell ref="CD91:CH91"/>
    <mergeCell ref="CI91:CM91"/>
    <mergeCell ref="CN91:CR91"/>
    <mergeCell ref="DC91:DG91"/>
    <mergeCell ref="DH91:DL91"/>
    <mergeCell ref="DM91:DQ91"/>
    <mergeCell ref="DR91:DV91"/>
    <mergeCell ref="A90:Q90"/>
    <mergeCell ref="R90:U90"/>
    <mergeCell ref="V90:Z90"/>
    <mergeCell ref="AA90:AE90"/>
    <mergeCell ref="AF90:AJ90"/>
    <mergeCell ref="AK90:AO90"/>
    <mergeCell ref="AP90:AT90"/>
    <mergeCell ref="AU90:AY90"/>
    <mergeCell ref="AZ90:BD90"/>
    <mergeCell ref="BE90:BI90"/>
    <mergeCell ref="BJ90:BN90"/>
    <mergeCell ref="BO90:BS90"/>
    <mergeCell ref="BT90:BX90"/>
    <mergeCell ref="BY90:CC90"/>
    <mergeCell ref="CD90:CH90"/>
    <mergeCell ref="CI90:CM90"/>
    <mergeCell ref="CN90:CR90"/>
    <mergeCell ref="DW88:EA88"/>
    <mergeCell ref="EB88:EF88"/>
    <mergeCell ref="EG88:EK88"/>
    <mergeCell ref="A89:Q89"/>
    <mergeCell ref="R89:U89"/>
    <mergeCell ref="V89:Z89"/>
    <mergeCell ref="AA89:AE89"/>
    <mergeCell ref="AF89:AJ89"/>
    <mergeCell ref="AK89:AO89"/>
    <mergeCell ref="AP89:AT89"/>
    <mergeCell ref="AU89:AY89"/>
    <mergeCell ref="AZ89:BD89"/>
    <mergeCell ref="BE89:BI89"/>
    <mergeCell ref="BJ89:BN89"/>
    <mergeCell ref="BO89:BS89"/>
    <mergeCell ref="BT89:BX89"/>
    <mergeCell ref="BY89:CC89"/>
    <mergeCell ref="CD89:CH89"/>
    <mergeCell ref="CI89:CM89"/>
    <mergeCell ref="CN89:CR89"/>
    <mergeCell ref="CS89:CW89"/>
    <mergeCell ref="CX89:DB89"/>
    <mergeCell ref="DC89:DG89"/>
    <mergeCell ref="DH89:DL89"/>
    <mergeCell ref="DM89:DQ89"/>
    <mergeCell ref="DR89:DV89"/>
    <mergeCell ref="DW89:EA89"/>
    <mergeCell ref="EB89:EF89"/>
    <mergeCell ref="EG89:EK89"/>
    <mergeCell ref="CS87:CW87"/>
    <mergeCell ref="CX87:DB87"/>
    <mergeCell ref="DC87:DG87"/>
    <mergeCell ref="DH87:DL87"/>
    <mergeCell ref="DM87:DQ87"/>
    <mergeCell ref="DR87:DV87"/>
    <mergeCell ref="DW87:EA87"/>
    <mergeCell ref="EB87:EF87"/>
    <mergeCell ref="EG87:EK87"/>
    <mergeCell ref="A88:Q88"/>
    <mergeCell ref="R88:U88"/>
    <mergeCell ref="V88:Z88"/>
    <mergeCell ref="AA88:AE88"/>
    <mergeCell ref="AF88:AJ88"/>
    <mergeCell ref="AK88:AO88"/>
    <mergeCell ref="AP88:AT88"/>
    <mergeCell ref="AU88:AY88"/>
    <mergeCell ref="AZ88:BD88"/>
    <mergeCell ref="BE88:BI88"/>
    <mergeCell ref="BJ88:BN88"/>
    <mergeCell ref="BO88:BS88"/>
    <mergeCell ref="BT88:BX88"/>
    <mergeCell ref="BY88:CC88"/>
    <mergeCell ref="CD88:CH88"/>
    <mergeCell ref="CI88:CM88"/>
    <mergeCell ref="CN88:CR88"/>
    <mergeCell ref="CS88:CW88"/>
    <mergeCell ref="CX88:DB88"/>
    <mergeCell ref="DC88:DG88"/>
    <mergeCell ref="DH88:DL88"/>
    <mergeCell ref="DM88:DQ88"/>
    <mergeCell ref="DR88:DV88"/>
    <mergeCell ref="CD87:CH87"/>
    <mergeCell ref="CI87:CM87"/>
    <mergeCell ref="CN87:CR87"/>
    <mergeCell ref="A86:Q86"/>
    <mergeCell ref="R85:U86"/>
    <mergeCell ref="V85:Z86"/>
    <mergeCell ref="AA85:AE86"/>
    <mergeCell ref="CS84:CW84"/>
    <mergeCell ref="CX84:DB84"/>
    <mergeCell ref="DC84:DG84"/>
    <mergeCell ref="DH84:DL84"/>
    <mergeCell ref="DM84:DQ84"/>
    <mergeCell ref="DR84:DV84"/>
    <mergeCell ref="DW84:EA84"/>
    <mergeCell ref="EB84:EF84"/>
    <mergeCell ref="EG84:EK84"/>
    <mergeCell ref="A85:Q85"/>
    <mergeCell ref="A84:Q84"/>
    <mergeCell ref="R84:U84"/>
    <mergeCell ref="V84:Z84"/>
    <mergeCell ref="AA84:AE84"/>
    <mergeCell ref="AF84:AJ84"/>
    <mergeCell ref="AK84:AO84"/>
    <mergeCell ref="AP84:AT84"/>
    <mergeCell ref="AU84:AY84"/>
    <mergeCell ref="AZ84:BD84"/>
    <mergeCell ref="BE84:BI84"/>
    <mergeCell ref="BJ84:BN84"/>
    <mergeCell ref="BO84:BS84"/>
    <mergeCell ref="BT84:BX84"/>
    <mergeCell ref="BY84:CC84"/>
    <mergeCell ref="CD84:CH84"/>
    <mergeCell ref="CI84:CM84"/>
    <mergeCell ref="CN84:CR84"/>
    <mergeCell ref="A83:Q83"/>
    <mergeCell ref="R83:U83"/>
    <mergeCell ref="V83:Z83"/>
    <mergeCell ref="AA83:AE83"/>
    <mergeCell ref="AF83:AJ83"/>
    <mergeCell ref="AK83:AO83"/>
    <mergeCell ref="AP83:AT83"/>
    <mergeCell ref="AU83:AY83"/>
    <mergeCell ref="AZ83:BD83"/>
    <mergeCell ref="BE83:BI83"/>
    <mergeCell ref="BJ83:BN83"/>
    <mergeCell ref="BO83:BS83"/>
    <mergeCell ref="BT83:BX83"/>
    <mergeCell ref="BY83:CC83"/>
    <mergeCell ref="CD83:CH83"/>
    <mergeCell ref="CI83:CM83"/>
    <mergeCell ref="CN83:CR83"/>
    <mergeCell ref="CS83:CW83"/>
    <mergeCell ref="CX83:DB83"/>
    <mergeCell ref="DC83:DG83"/>
    <mergeCell ref="DH83:DL83"/>
    <mergeCell ref="DM83:DQ83"/>
    <mergeCell ref="DR83:DV83"/>
    <mergeCell ref="DW83:EA83"/>
    <mergeCell ref="EB83:EF83"/>
    <mergeCell ref="EG83:EK83"/>
    <mergeCell ref="A82:Q82"/>
    <mergeCell ref="A81:Q81"/>
    <mergeCell ref="A80:Q80"/>
    <mergeCell ref="R80:U80"/>
    <mergeCell ref="V80:Z80"/>
    <mergeCell ref="AA80:AE80"/>
    <mergeCell ref="AF80:AJ80"/>
    <mergeCell ref="AK80:AO80"/>
    <mergeCell ref="AP80:AT80"/>
    <mergeCell ref="AU80:AY80"/>
    <mergeCell ref="AZ80:BD80"/>
    <mergeCell ref="BE80:BI80"/>
    <mergeCell ref="BJ80:BN80"/>
    <mergeCell ref="BO80:BS80"/>
    <mergeCell ref="BT80:BX80"/>
    <mergeCell ref="BY80:CC80"/>
    <mergeCell ref="CD80:CH80"/>
    <mergeCell ref="CI80:CM80"/>
    <mergeCell ref="CN80:CR80"/>
    <mergeCell ref="CS80:CW80"/>
    <mergeCell ref="CX80:DB80"/>
    <mergeCell ref="DC80:DG80"/>
    <mergeCell ref="DH80:DL80"/>
    <mergeCell ref="DM80:DQ80"/>
    <mergeCell ref="DR80:DV80"/>
    <mergeCell ref="DW80:EA80"/>
    <mergeCell ref="EB80:EF80"/>
    <mergeCell ref="EG80:EK80"/>
    <mergeCell ref="A79:Q79"/>
    <mergeCell ref="A78:Q78"/>
    <mergeCell ref="DW76:EA76"/>
    <mergeCell ref="EB76:EF76"/>
    <mergeCell ref="EG76:EK76"/>
    <mergeCell ref="A77:Q77"/>
    <mergeCell ref="R77:U77"/>
    <mergeCell ref="V77:Z77"/>
    <mergeCell ref="AA77:AE77"/>
    <mergeCell ref="AF77:AJ77"/>
    <mergeCell ref="AK77:AO77"/>
    <mergeCell ref="AP77:AT77"/>
    <mergeCell ref="AU77:AY77"/>
    <mergeCell ref="AZ77:BD77"/>
    <mergeCell ref="BE77:BI77"/>
    <mergeCell ref="BJ77:BN77"/>
    <mergeCell ref="BO77:BS77"/>
    <mergeCell ref="BT77:BX77"/>
    <mergeCell ref="BY77:CC77"/>
    <mergeCell ref="CD77:CH77"/>
    <mergeCell ref="CI77:CM77"/>
    <mergeCell ref="CN77:CR77"/>
    <mergeCell ref="CS77:CW77"/>
    <mergeCell ref="CX77:DB77"/>
    <mergeCell ref="DC77:DG77"/>
    <mergeCell ref="DH77:DL77"/>
    <mergeCell ref="DM77:DQ77"/>
    <mergeCell ref="DR77:DV77"/>
    <mergeCell ref="DW77:EA77"/>
    <mergeCell ref="EB77:EF77"/>
    <mergeCell ref="EG77:EK77"/>
    <mergeCell ref="A76:Q76"/>
    <mergeCell ref="R76:U76"/>
    <mergeCell ref="V76:Z76"/>
    <mergeCell ref="AA76:AE76"/>
    <mergeCell ref="AF76:AJ76"/>
    <mergeCell ref="AK76:AO76"/>
    <mergeCell ref="AP76:AT76"/>
    <mergeCell ref="AU76:AY76"/>
    <mergeCell ref="AZ76:BD76"/>
    <mergeCell ref="BE76:BI76"/>
    <mergeCell ref="BJ76:BN76"/>
    <mergeCell ref="BO76:BS76"/>
    <mergeCell ref="BT76:BX76"/>
    <mergeCell ref="BY76:CC76"/>
    <mergeCell ref="CD76:CH76"/>
    <mergeCell ref="CI76:CM76"/>
    <mergeCell ref="CN76:CR76"/>
    <mergeCell ref="CS76:CW76"/>
    <mergeCell ref="CX76:DB76"/>
    <mergeCell ref="DC76:DG76"/>
    <mergeCell ref="DH76:DL76"/>
    <mergeCell ref="DM76:DQ76"/>
    <mergeCell ref="DR76:DV76"/>
    <mergeCell ref="AK74:AO75"/>
    <mergeCell ref="AP74:AT75"/>
    <mergeCell ref="AU74:AY75"/>
    <mergeCell ref="AZ74:BD75"/>
    <mergeCell ref="BE74:BI75"/>
    <mergeCell ref="BJ74:BN75"/>
    <mergeCell ref="BO74:BS75"/>
    <mergeCell ref="BT74:BX75"/>
    <mergeCell ref="BY74:CC75"/>
    <mergeCell ref="CD74:CH75"/>
    <mergeCell ref="CI74:CM75"/>
    <mergeCell ref="CN74:CR75"/>
    <mergeCell ref="DW73:EA73"/>
    <mergeCell ref="EB73:EF73"/>
    <mergeCell ref="EG73:EK73"/>
    <mergeCell ref="A74:Q74"/>
    <mergeCell ref="CS74:CW75"/>
    <mergeCell ref="CX74:DB75"/>
    <mergeCell ref="DC74:DG75"/>
    <mergeCell ref="V74:Z75"/>
    <mergeCell ref="AA74:AE75"/>
    <mergeCell ref="AF74:AJ75"/>
    <mergeCell ref="A75:Q75"/>
    <mergeCell ref="CS72:CW72"/>
    <mergeCell ref="CX72:DB72"/>
    <mergeCell ref="DC72:DG72"/>
    <mergeCell ref="DH72:DL72"/>
    <mergeCell ref="DM72:DQ72"/>
    <mergeCell ref="DR72:DV72"/>
    <mergeCell ref="DW72:EA72"/>
    <mergeCell ref="EB72:EF72"/>
    <mergeCell ref="EG72:EK72"/>
    <mergeCell ref="A73:Q73"/>
    <mergeCell ref="R73:U73"/>
    <mergeCell ref="V73:Z73"/>
    <mergeCell ref="AA73:AE73"/>
    <mergeCell ref="AF73:AJ73"/>
    <mergeCell ref="AK73:AO73"/>
    <mergeCell ref="AP73:AT73"/>
    <mergeCell ref="AU73:AY73"/>
    <mergeCell ref="AZ73:BD73"/>
    <mergeCell ref="BE73:BI73"/>
    <mergeCell ref="BJ73:BN73"/>
    <mergeCell ref="BO73:BS73"/>
    <mergeCell ref="BT73:BX73"/>
    <mergeCell ref="BY73:CC73"/>
    <mergeCell ref="CD73:CH73"/>
    <mergeCell ref="CI73:CM73"/>
    <mergeCell ref="CN73:CR73"/>
    <mergeCell ref="CS73:CW73"/>
    <mergeCell ref="CX73:DB73"/>
    <mergeCell ref="DC73:DG73"/>
    <mergeCell ref="DH73:DL73"/>
    <mergeCell ref="DM73:DQ73"/>
    <mergeCell ref="DR73:DV73"/>
    <mergeCell ref="A72:Q72"/>
    <mergeCell ref="R72:U72"/>
    <mergeCell ref="V72:Z72"/>
    <mergeCell ref="AA72:AE72"/>
    <mergeCell ref="AF72:AJ72"/>
    <mergeCell ref="AK72:AO72"/>
    <mergeCell ref="AP72:AT72"/>
    <mergeCell ref="AU72:AY72"/>
    <mergeCell ref="AZ72:BD72"/>
    <mergeCell ref="BE72:BI72"/>
    <mergeCell ref="BJ72:BN72"/>
    <mergeCell ref="BO72:BS72"/>
    <mergeCell ref="BT72:BX72"/>
    <mergeCell ref="BY72:CC72"/>
    <mergeCell ref="CD72:CH72"/>
    <mergeCell ref="CI72:CM72"/>
    <mergeCell ref="CN72:CR72"/>
    <mergeCell ref="A71:Q71"/>
    <mergeCell ref="EB14:EF16"/>
    <mergeCell ref="EG14:EK16"/>
    <mergeCell ref="R21:U23"/>
    <mergeCell ref="CX11:DB11"/>
    <mergeCell ref="DC11:DG11"/>
    <mergeCell ref="DH11:DL11"/>
    <mergeCell ref="DM11:DQ11"/>
    <mergeCell ref="DR11:DV11"/>
    <mergeCell ref="DW11:EA11"/>
    <mergeCell ref="EB11:EF11"/>
    <mergeCell ref="EG11:EK11"/>
    <mergeCell ref="BJ5:BS5"/>
    <mergeCell ref="BT5:CW5"/>
    <mergeCell ref="BJ6:BS6"/>
    <mergeCell ref="BT6:CC6"/>
    <mergeCell ref="CD6:CM6"/>
    <mergeCell ref="CN6:CW6"/>
    <mergeCell ref="BJ7:BS7"/>
    <mergeCell ref="BT7:CC7"/>
    <mergeCell ref="CD7:CM7"/>
    <mergeCell ref="CN7:CW7"/>
    <mergeCell ref="BJ8:BS8"/>
    <mergeCell ref="BT8:CC8"/>
    <mergeCell ref="CD8:CM8"/>
    <mergeCell ref="CN8:CW8"/>
    <mergeCell ref="CX5:DG5"/>
    <mergeCell ref="DH5:EK5"/>
    <mergeCell ref="CX6:DG6"/>
    <mergeCell ref="BE49:BI56"/>
    <mergeCell ref="BJ49:BN56"/>
    <mergeCell ref="BO49:BS56"/>
    <mergeCell ref="DH6:DQ6"/>
    <mergeCell ref="DR6:EA6"/>
    <mergeCell ref="EB6:EK6"/>
    <mergeCell ref="CX7:DG7"/>
    <mergeCell ref="DH7:DQ7"/>
    <mergeCell ref="DR7:EA7"/>
    <mergeCell ref="EB7:EK7"/>
    <mergeCell ref="V3:BI3"/>
    <mergeCell ref="BJ3:EK3"/>
    <mergeCell ref="V4:BI4"/>
    <mergeCell ref="BJ4:CW4"/>
    <mergeCell ref="CX4:EK4"/>
    <mergeCell ref="V5:AE5"/>
    <mergeCell ref="V6:AE6"/>
    <mergeCell ref="AF5:BI5"/>
    <mergeCell ref="AF6:AO6"/>
    <mergeCell ref="AF7:AO7"/>
    <mergeCell ref="V8:AE8"/>
    <mergeCell ref="V11:Z11"/>
    <mergeCell ref="AA11:AE11"/>
    <mergeCell ref="AF11:AJ11"/>
    <mergeCell ref="AK11:AO11"/>
    <mergeCell ref="AP11:AT11"/>
    <mergeCell ref="EG69:EK69"/>
    <mergeCell ref="A70:Q70"/>
    <mergeCell ref="CI69:CM69"/>
    <mergeCell ref="CN69:CR69"/>
    <mergeCell ref="CS69:CW69"/>
    <mergeCell ref="CX69:DB69"/>
    <mergeCell ref="DC69:DG69"/>
    <mergeCell ref="DH69:DL69"/>
    <mergeCell ref="BE69:BI69"/>
    <mergeCell ref="BJ69:BN69"/>
    <mergeCell ref="BO69:BS69"/>
    <mergeCell ref="BT69:BX69"/>
    <mergeCell ref="BY69:CC69"/>
    <mergeCell ref="CD69:CH69"/>
    <mergeCell ref="EG68:EK68"/>
    <mergeCell ref="A69:Q69"/>
    <mergeCell ref="R69:U69"/>
    <mergeCell ref="V69:Z69"/>
    <mergeCell ref="DR8:EA8"/>
    <mergeCell ref="EB8:EK8"/>
    <mergeCell ref="R13:U13"/>
    <mergeCell ref="BT49:BX56"/>
    <mergeCell ref="BY49:CC56"/>
    <mergeCell ref="CD49:CH56"/>
    <mergeCell ref="CI49:CM56"/>
    <mergeCell ref="CN49:CR56"/>
    <mergeCell ref="AA69:AE69"/>
    <mergeCell ref="AF69:AJ69"/>
    <mergeCell ref="AK69:AO69"/>
    <mergeCell ref="AP69:AT69"/>
    <mergeCell ref="AU69:AY69"/>
    <mergeCell ref="AZ69:BD69"/>
    <mergeCell ref="DC68:DG68"/>
    <mergeCell ref="DH68:DL68"/>
    <mergeCell ref="DM68:DQ68"/>
    <mergeCell ref="DR68:DV68"/>
    <mergeCell ref="DW68:EA68"/>
    <mergeCell ref="EB68:EF68"/>
    <mergeCell ref="BY68:CC68"/>
    <mergeCell ref="CD68:CH68"/>
    <mergeCell ref="CI68:CM68"/>
    <mergeCell ref="CN68:CR68"/>
    <mergeCell ref="CS68:CW68"/>
    <mergeCell ref="CX68:DB68"/>
    <mergeCell ref="AU68:AY68"/>
    <mergeCell ref="AZ68:BD68"/>
    <mergeCell ref="BE68:BI68"/>
    <mergeCell ref="BJ68:BN68"/>
    <mergeCell ref="BO68:BS68"/>
    <mergeCell ref="BT68:BX68"/>
    <mergeCell ref="DM69:DQ69"/>
    <mergeCell ref="DR69:DV69"/>
    <mergeCell ref="DW69:EA69"/>
    <mergeCell ref="EB69:EF69"/>
    <mergeCell ref="A68:Q68"/>
    <mergeCell ref="R68:U68"/>
    <mergeCell ref="V68:Z68"/>
    <mergeCell ref="AA68:AE68"/>
    <mergeCell ref="AF68:AJ68"/>
    <mergeCell ref="AK68:AO68"/>
    <mergeCell ref="AP68:AT68"/>
    <mergeCell ref="A67:Q67"/>
    <mergeCell ref="EG65:EK65"/>
    <mergeCell ref="A66:Q66"/>
    <mergeCell ref="DC65:DG65"/>
    <mergeCell ref="DH65:DL65"/>
    <mergeCell ref="DM65:DQ65"/>
    <mergeCell ref="DR65:DV65"/>
    <mergeCell ref="DW65:EA65"/>
    <mergeCell ref="EB65:EF65"/>
    <mergeCell ref="BY65:CC65"/>
    <mergeCell ref="CD65:CH65"/>
    <mergeCell ref="CI65:CM65"/>
    <mergeCell ref="CN65:CR65"/>
    <mergeCell ref="CS65:CW65"/>
    <mergeCell ref="CX65:DB65"/>
    <mergeCell ref="AU65:AY65"/>
    <mergeCell ref="AZ65:BD65"/>
    <mergeCell ref="BE65:BI65"/>
    <mergeCell ref="BJ65:BN65"/>
    <mergeCell ref="BO65:BS65"/>
    <mergeCell ref="BT65:BX65"/>
    <mergeCell ref="A65:Q65"/>
    <mergeCell ref="R65:U65"/>
    <mergeCell ref="V65:Z65"/>
    <mergeCell ref="AA65:AE65"/>
    <mergeCell ref="AF65:AJ65"/>
    <mergeCell ref="AK65:AO65"/>
    <mergeCell ref="AP65:AT65"/>
    <mergeCell ref="CS64:CW64"/>
    <mergeCell ref="CX64:DB64"/>
    <mergeCell ref="DC64:DG64"/>
    <mergeCell ref="DH64:DL64"/>
    <mergeCell ref="DM64:DQ64"/>
    <mergeCell ref="DR64:DV64"/>
    <mergeCell ref="BO64:BS64"/>
    <mergeCell ref="BT64:BX64"/>
    <mergeCell ref="BY64:CC64"/>
    <mergeCell ref="CD64:CH64"/>
    <mergeCell ref="CI64:CM64"/>
    <mergeCell ref="CN64:CR64"/>
    <mergeCell ref="AK64:AO64"/>
    <mergeCell ref="AP64:AT64"/>
    <mergeCell ref="AU64:AY64"/>
    <mergeCell ref="AZ64:BD64"/>
    <mergeCell ref="BE64:BI64"/>
    <mergeCell ref="BJ64:BN64"/>
    <mergeCell ref="EG63:EK63"/>
    <mergeCell ref="A64:Q64"/>
    <mergeCell ref="R64:U64"/>
    <mergeCell ref="V64:Z64"/>
    <mergeCell ref="AA64:AE64"/>
    <mergeCell ref="AF64:AJ64"/>
    <mergeCell ref="CI63:CM63"/>
    <mergeCell ref="CN63:CR63"/>
    <mergeCell ref="CS63:CW63"/>
    <mergeCell ref="CX63:DB63"/>
    <mergeCell ref="DC63:DG63"/>
    <mergeCell ref="DH63:DL63"/>
    <mergeCell ref="BE63:BI63"/>
    <mergeCell ref="BJ63:BN63"/>
    <mergeCell ref="BO63:BS63"/>
    <mergeCell ref="BT63:BX63"/>
    <mergeCell ref="BY63:CC63"/>
    <mergeCell ref="CD63:CH63"/>
    <mergeCell ref="DW64:EA64"/>
    <mergeCell ref="EB64:EF64"/>
    <mergeCell ref="EG64:EK64"/>
    <mergeCell ref="A63:Q63"/>
    <mergeCell ref="R63:U63"/>
    <mergeCell ref="V63:Z63"/>
    <mergeCell ref="AA63:AE63"/>
    <mergeCell ref="AF63:AJ63"/>
    <mergeCell ref="AK63:AO63"/>
    <mergeCell ref="AP63:AT63"/>
    <mergeCell ref="AU63:AY63"/>
    <mergeCell ref="AZ63:BD63"/>
    <mergeCell ref="DM63:DQ63"/>
    <mergeCell ref="DR63:DV63"/>
    <mergeCell ref="DW63:EA63"/>
    <mergeCell ref="EB63:EF63"/>
    <mergeCell ref="A62:Q62"/>
    <mergeCell ref="R60:U62"/>
    <mergeCell ref="V60:Z62"/>
    <mergeCell ref="AA60:AE62"/>
    <mergeCell ref="AF60:AJ62"/>
    <mergeCell ref="AK60:AO62"/>
    <mergeCell ref="AP60:AT62"/>
    <mergeCell ref="AU60:AY62"/>
    <mergeCell ref="A61:Q61"/>
    <mergeCell ref="AZ60:BD62"/>
    <mergeCell ref="BE60:BI62"/>
    <mergeCell ref="BJ60:BN62"/>
    <mergeCell ref="BO60:BS62"/>
    <mergeCell ref="BT60:BX62"/>
    <mergeCell ref="BY60:CC62"/>
    <mergeCell ref="CD60:CH62"/>
    <mergeCell ref="CI60:CM62"/>
    <mergeCell ref="CN60:CR62"/>
    <mergeCell ref="CS60:CW62"/>
    <mergeCell ref="CX60:DB62"/>
    <mergeCell ref="EB60:EF62"/>
    <mergeCell ref="EG59:EK59"/>
    <mergeCell ref="A60:Q60"/>
    <mergeCell ref="DC59:DG59"/>
    <mergeCell ref="DH59:DL59"/>
    <mergeCell ref="DM59:DQ59"/>
    <mergeCell ref="DR59:DV59"/>
    <mergeCell ref="DW59:EA59"/>
    <mergeCell ref="EB59:EF59"/>
    <mergeCell ref="BY59:CC59"/>
    <mergeCell ref="CD59:CH59"/>
    <mergeCell ref="CI59:CM59"/>
    <mergeCell ref="CN59:CR59"/>
    <mergeCell ref="CS59:CW59"/>
    <mergeCell ref="CX59:DB59"/>
    <mergeCell ref="AU59:AY59"/>
    <mergeCell ref="AZ59:BD59"/>
    <mergeCell ref="BE59:BI59"/>
    <mergeCell ref="BJ59:BN59"/>
    <mergeCell ref="BO59:BS59"/>
    <mergeCell ref="BT59:BX59"/>
    <mergeCell ref="A59:Q59"/>
    <mergeCell ref="R59:U59"/>
    <mergeCell ref="V59:Z59"/>
    <mergeCell ref="AA59:AE59"/>
    <mergeCell ref="AF59:AJ59"/>
    <mergeCell ref="AK59:AO59"/>
    <mergeCell ref="AP59:AT59"/>
    <mergeCell ref="EG60:EK62"/>
    <mergeCell ref="CS58:CW58"/>
    <mergeCell ref="CX58:DB58"/>
    <mergeCell ref="DC58:DG58"/>
    <mergeCell ref="DH58:DL58"/>
    <mergeCell ref="DM58:DQ58"/>
    <mergeCell ref="DR58:DV58"/>
    <mergeCell ref="BO58:BS58"/>
    <mergeCell ref="BT58:BX58"/>
    <mergeCell ref="BY58:CC58"/>
    <mergeCell ref="CD58:CH58"/>
    <mergeCell ref="CI58:CM58"/>
    <mergeCell ref="CN58:CR58"/>
    <mergeCell ref="AK58:AO58"/>
    <mergeCell ref="AP58:AT58"/>
    <mergeCell ref="AU58:AY58"/>
    <mergeCell ref="AZ58:BD58"/>
    <mergeCell ref="BE58:BI58"/>
    <mergeCell ref="BJ58:BN58"/>
    <mergeCell ref="EG57:EK57"/>
    <mergeCell ref="A58:Q58"/>
    <mergeCell ref="R58:U58"/>
    <mergeCell ref="V58:Z58"/>
    <mergeCell ref="AA58:AE58"/>
    <mergeCell ref="AF58:AJ58"/>
    <mergeCell ref="CI57:CM57"/>
    <mergeCell ref="CN57:CR57"/>
    <mergeCell ref="CS57:CW57"/>
    <mergeCell ref="CX57:DB57"/>
    <mergeCell ref="DC57:DG57"/>
    <mergeCell ref="DH57:DL57"/>
    <mergeCell ref="BE57:BI57"/>
    <mergeCell ref="BJ57:BN57"/>
    <mergeCell ref="BO57:BS57"/>
    <mergeCell ref="BT57:BX57"/>
    <mergeCell ref="BY57:CC57"/>
    <mergeCell ref="CD57:CH57"/>
    <mergeCell ref="DW58:EA58"/>
    <mergeCell ref="EB58:EF58"/>
    <mergeCell ref="EG58:EK58"/>
    <mergeCell ref="A57:Q57"/>
    <mergeCell ref="R57:U57"/>
    <mergeCell ref="V57:Z57"/>
    <mergeCell ref="AA57:AE57"/>
    <mergeCell ref="AF57:AJ57"/>
    <mergeCell ref="AK57:AO57"/>
    <mergeCell ref="AP57:AT57"/>
    <mergeCell ref="AU57:AY57"/>
    <mergeCell ref="AZ57:BD57"/>
    <mergeCell ref="DM57:DQ57"/>
    <mergeCell ref="DR57:DV57"/>
    <mergeCell ref="DW57:EA57"/>
    <mergeCell ref="EB57:EF57"/>
    <mergeCell ref="A56:Q56"/>
    <mergeCell ref="A55:Q55"/>
    <mergeCell ref="A54:Q54"/>
    <mergeCell ref="A53:Q53"/>
    <mergeCell ref="A52:Q52"/>
    <mergeCell ref="A51:Q51"/>
    <mergeCell ref="A50:Q50"/>
    <mergeCell ref="A49:Q49"/>
    <mergeCell ref="R47:U48"/>
    <mergeCell ref="V47:Z48"/>
    <mergeCell ref="AA47:AE48"/>
    <mergeCell ref="AF47:AJ48"/>
    <mergeCell ref="AK47:AO48"/>
    <mergeCell ref="AP47:AT48"/>
    <mergeCell ref="AU47:AY48"/>
    <mergeCell ref="AZ47:BD48"/>
    <mergeCell ref="BE47:BI48"/>
    <mergeCell ref="BJ47:BN48"/>
    <mergeCell ref="BO47:BS48"/>
    <mergeCell ref="A48:Q48"/>
    <mergeCell ref="A47:Q47"/>
    <mergeCell ref="BT47:BX48"/>
    <mergeCell ref="BY47:CC48"/>
    <mergeCell ref="CD47:CH48"/>
    <mergeCell ref="CI47:CM48"/>
    <mergeCell ref="CN47:CR48"/>
    <mergeCell ref="CS47:CW48"/>
    <mergeCell ref="CX47:DB48"/>
    <mergeCell ref="AZ49:BD56"/>
    <mergeCell ref="CS49:CW56"/>
    <mergeCell ref="A42:Q42"/>
    <mergeCell ref="A41:Q41"/>
    <mergeCell ref="BT40:BX42"/>
    <mergeCell ref="BY40:CC42"/>
    <mergeCell ref="CD40:CH42"/>
    <mergeCell ref="CI40:CM42"/>
    <mergeCell ref="CN40:CR42"/>
    <mergeCell ref="CS40:CW42"/>
    <mergeCell ref="CX40:DB42"/>
    <mergeCell ref="A40:Q40"/>
    <mergeCell ref="DC40:DG42"/>
    <mergeCell ref="DH40:DL42"/>
    <mergeCell ref="DM40:DQ42"/>
    <mergeCell ref="A46:Q46"/>
    <mergeCell ref="A45:Q45"/>
    <mergeCell ref="A44:Q44"/>
    <mergeCell ref="R43:U44"/>
    <mergeCell ref="V43:Z44"/>
    <mergeCell ref="AA43:AE44"/>
    <mergeCell ref="AF43:AJ44"/>
    <mergeCell ref="AK43:AO44"/>
    <mergeCell ref="AP43:AT44"/>
    <mergeCell ref="AU43:AY44"/>
    <mergeCell ref="A43:Q43"/>
    <mergeCell ref="R40:U42"/>
    <mergeCell ref="V40:Z42"/>
    <mergeCell ref="AA40:AE42"/>
    <mergeCell ref="AF40:AJ42"/>
    <mergeCell ref="AK40:AO42"/>
    <mergeCell ref="AP40:AT42"/>
    <mergeCell ref="AU40:AY42"/>
    <mergeCell ref="DR40:DV42"/>
    <mergeCell ref="DW40:EA42"/>
    <mergeCell ref="EB40:EF42"/>
    <mergeCell ref="EG40:EK42"/>
    <mergeCell ref="R36:U39"/>
    <mergeCell ref="V36:Z39"/>
    <mergeCell ref="AA36:AE39"/>
    <mergeCell ref="AF36:AJ39"/>
    <mergeCell ref="A39:Q39"/>
    <mergeCell ref="AK36:AO39"/>
    <mergeCell ref="AP36:AT39"/>
    <mergeCell ref="AU36:AY39"/>
    <mergeCell ref="AZ36:BD39"/>
    <mergeCell ref="BE36:BI39"/>
    <mergeCell ref="BJ36:BN39"/>
    <mergeCell ref="BO36:BS39"/>
    <mergeCell ref="A38:Q38"/>
    <mergeCell ref="BT36:BX39"/>
    <mergeCell ref="BY36:CC39"/>
    <mergeCell ref="CD36:CH39"/>
    <mergeCell ref="CI36:CM39"/>
    <mergeCell ref="CN36:CR39"/>
    <mergeCell ref="CS36:CW39"/>
    <mergeCell ref="CX36:DB39"/>
    <mergeCell ref="DC36:DG39"/>
    <mergeCell ref="DH36:DL39"/>
    <mergeCell ref="DM36:DQ39"/>
    <mergeCell ref="DR36:DV39"/>
    <mergeCell ref="A37:Q37"/>
    <mergeCell ref="A36:Q36"/>
    <mergeCell ref="AZ40:BD42"/>
    <mergeCell ref="BE40:BI42"/>
    <mergeCell ref="A35:Q35"/>
    <mergeCell ref="DW36:EA39"/>
    <mergeCell ref="EB36:EF39"/>
    <mergeCell ref="EG36:EK39"/>
    <mergeCell ref="A34:Q34"/>
    <mergeCell ref="A33:Q33"/>
    <mergeCell ref="A32:Q32"/>
    <mergeCell ref="A31:Q31"/>
    <mergeCell ref="R28:U31"/>
    <mergeCell ref="V28:Z31"/>
    <mergeCell ref="AA28:AE31"/>
    <mergeCell ref="AF28:AJ31"/>
    <mergeCell ref="AK28:AO31"/>
    <mergeCell ref="BT28:BX31"/>
    <mergeCell ref="BY28:CC31"/>
    <mergeCell ref="CD28:CH31"/>
    <mergeCell ref="CI28:CM31"/>
    <mergeCell ref="CN28:CR31"/>
    <mergeCell ref="CS28:CW31"/>
    <mergeCell ref="CX28:DB31"/>
    <mergeCell ref="DC28:DG31"/>
    <mergeCell ref="A30:Q30"/>
    <mergeCell ref="A29:Q29"/>
    <mergeCell ref="DH28:DL31"/>
    <mergeCell ref="DM28:DQ31"/>
    <mergeCell ref="DR28:DV31"/>
    <mergeCell ref="A28:Q28"/>
    <mergeCell ref="R32:U35"/>
    <mergeCell ref="V32:Z35"/>
    <mergeCell ref="AA32:AE35"/>
    <mergeCell ref="AF32:AJ35"/>
    <mergeCell ref="AK32:AO35"/>
    <mergeCell ref="AU24:AY27"/>
    <mergeCell ref="BY24:CC27"/>
    <mergeCell ref="CD24:CH27"/>
    <mergeCell ref="CI24:CM27"/>
    <mergeCell ref="CN24:CR27"/>
    <mergeCell ref="CS24:CW27"/>
    <mergeCell ref="A27:Q27"/>
    <mergeCell ref="CX24:DB27"/>
    <mergeCell ref="DC24:DG27"/>
    <mergeCell ref="DH24:DL27"/>
    <mergeCell ref="DM24:DQ27"/>
    <mergeCell ref="AZ24:BX27"/>
    <mergeCell ref="A26:Q26"/>
    <mergeCell ref="EG24:EK27"/>
    <mergeCell ref="A25:Q25"/>
    <mergeCell ref="A24:Q24"/>
    <mergeCell ref="V21:Z23"/>
    <mergeCell ref="AA21:AE23"/>
    <mergeCell ref="AF21:AJ23"/>
    <mergeCell ref="AK21:AO23"/>
    <mergeCell ref="AP21:AT23"/>
    <mergeCell ref="AU21:AY23"/>
    <mergeCell ref="AZ21:BD23"/>
    <mergeCell ref="A23:Q23"/>
    <mergeCell ref="BE21:BI23"/>
    <mergeCell ref="BJ21:BN23"/>
    <mergeCell ref="BO21:BS23"/>
    <mergeCell ref="BT21:BX23"/>
    <mergeCell ref="BY21:CC23"/>
    <mergeCell ref="CD21:CH23"/>
    <mergeCell ref="CI21:CM23"/>
    <mergeCell ref="CN21:CR23"/>
    <mergeCell ref="DW21:EA23"/>
    <mergeCell ref="A8:Q8"/>
    <mergeCell ref="A9:Q9"/>
    <mergeCell ref="A10:Q10"/>
    <mergeCell ref="A12:Q12"/>
    <mergeCell ref="A13:Q13"/>
    <mergeCell ref="A11:Q11"/>
    <mergeCell ref="R11:U11"/>
    <mergeCell ref="A3:Q3"/>
    <mergeCell ref="A4:Q4"/>
    <mergeCell ref="A5:Q5"/>
    <mergeCell ref="A6:Q6"/>
    <mergeCell ref="A7:Q7"/>
    <mergeCell ref="R8:U8"/>
    <mergeCell ref="R9:U9"/>
    <mergeCell ref="R10:U10"/>
    <mergeCell ref="R12:U12"/>
    <mergeCell ref="R3:U3"/>
    <mergeCell ref="R4:U4"/>
    <mergeCell ref="R5:U5"/>
    <mergeCell ref="R6:U6"/>
    <mergeCell ref="R7:U7"/>
    <mergeCell ref="V13:Z13"/>
    <mergeCell ref="AA13:AE13"/>
    <mergeCell ref="AF8:AO8"/>
    <mergeCell ref="AP6:AY6"/>
    <mergeCell ref="AZ6:BI6"/>
    <mergeCell ref="AP7:AY7"/>
    <mergeCell ref="AZ7:BI7"/>
    <mergeCell ref="AP8:AY8"/>
    <mergeCell ref="AZ8:BI8"/>
    <mergeCell ref="V7:AE7"/>
    <mergeCell ref="AF13:AJ13"/>
    <mergeCell ref="AK13:AO13"/>
    <mergeCell ref="AP13:AT13"/>
    <mergeCell ref="AU13:AY13"/>
    <mergeCell ref="AZ13:BD13"/>
    <mergeCell ref="BE13:BI13"/>
    <mergeCell ref="BJ13:BN13"/>
    <mergeCell ref="EB21:EF23"/>
    <mergeCell ref="EG21:EK23"/>
    <mergeCell ref="A20:Q20"/>
    <mergeCell ref="A19:Q19"/>
    <mergeCell ref="A14:Q14"/>
    <mergeCell ref="A15:Q15"/>
    <mergeCell ref="A16:Q16"/>
    <mergeCell ref="A17:Q17"/>
    <mergeCell ref="A18:Q18"/>
    <mergeCell ref="EG13:EK13"/>
    <mergeCell ref="CS13:CW13"/>
    <mergeCell ref="CX14:DB16"/>
    <mergeCell ref="DC14:DG16"/>
    <mergeCell ref="DH14:DL16"/>
    <mergeCell ref="DM14:DQ16"/>
    <mergeCell ref="DR14:DV16"/>
    <mergeCell ref="DW14:EA16"/>
    <mergeCell ref="CS21:CW23"/>
    <mergeCell ref="CX21:DB23"/>
    <mergeCell ref="DC21:DG23"/>
    <mergeCell ref="A22:Q22"/>
    <mergeCell ref="DH21:DL23"/>
    <mergeCell ref="DM21:DQ23"/>
    <mergeCell ref="DR21:DV23"/>
    <mergeCell ref="A21:Q21"/>
    <mergeCell ref="AU12:AY12"/>
    <mergeCell ref="AZ12:BD12"/>
    <mergeCell ref="BE12:BI12"/>
    <mergeCell ref="BJ12:BN12"/>
    <mergeCell ref="BO12:BS12"/>
    <mergeCell ref="BT12:BX12"/>
    <mergeCell ref="CX13:DB13"/>
    <mergeCell ref="DC13:DG13"/>
    <mergeCell ref="DH13:DL13"/>
    <mergeCell ref="DM13:DQ13"/>
    <mergeCell ref="DR13:DV13"/>
    <mergeCell ref="BO13:BS13"/>
    <mergeCell ref="BT13:BX13"/>
    <mergeCell ref="BY13:CC13"/>
    <mergeCell ref="CD13:CH13"/>
    <mergeCell ref="CI13:CM13"/>
    <mergeCell ref="CN13:CR13"/>
    <mergeCell ref="BJ11:BN11"/>
    <mergeCell ref="BO11:BS11"/>
    <mergeCell ref="BT11:BX11"/>
    <mergeCell ref="BY11:CC11"/>
    <mergeCell ref="CD11:CH11"/>
    <mergeCell ref="CI11:CM11"/>
    <mergeCell ref="DC12:DG12"/>
    <mergeCell ref="DH12:DL12"/>
    <mergeCell ref="DM12:DQ12"/>
    <mergeCell ref="DR12:DV12"/>
    <mergeCell ref="DW12:EA12"/>
    <mergeCell ref="EB12:EF12"/>
    <mergeCell ref="BY12:CC12"/>
    <mergeCell ref="CD12:CH12"/>
    <mergeCell ref="CI12:CM12"/>
    <mergeCell ref="CN12:CR12"/>
    <mergeCell ref="CS12:CW12"/>
    <mergeCell ref="CX12:DB12"/>
    <mergeCell ref="AK9:AO9"/>
    <mergeCell ref="AP9:AT9"/>
    <mergeCell ref="AU9:AY9"/>
    <mergeCell ref="AZ9:BD9"/>
    <mergeCell ref="BE9:BI9"/>
    <mergeCell ref="BJ9:BN9"/>
    <mergeCell ref="DW13:EA13"/>
    <mergeCell ref="EB13:EF13"/>
    <mergeCell ref="DW10:EA10"/>
    <mergeCell ref="EB10:EF10"/>
    <mergeCell ref="EG10:EK10"/>
    <mergeCell ref="V12:Z12"/>
    <mergeCell ref="AA12:AE12"/>
    <mergeCell ref="AF12:AJ12"/>
    <mergeCell ref="AK12:AO12"/>
    <mergeCell ref="AP12:AT12"/>
    <mergeCell ref="CI10:CM10"/>
    <mergeCell ref="CN10:CR10"/>
    <mergeCell ref="CS10:CW10"/>
    <mergeCell ref="CX10:DB10"/>
    <mergeCell ref="DC10:DG10"/>
    <mergeCell ref="DH10:DL10"/>
    <mergeCell ref="BE10:BI10"/>
    <mergeCell ref="BJ10:BN10"/>
    <mergeCell ref="BO10:BS10"/>
    <mergeCell ref="BT10:BX10"/>
    <mergeCell ref="BY10:CC10"/>
    <mergeCell ref="CD10:CH10"/>
    <mergeCell ref="EG12:EK12"/>
    <mergeCell ref="AU11:AY11"/>
    <mergeCell ref="AZ11:BD11"/>
    <mergeCell ref="BE11:BI11"/>
    <mergeCell ref="DW9:EA9"/>
    <mergeCell ref="EB9:EF9"/>
    <mergeCell ref="EG9:EK9"/>
    <mergeCell ref="CX8:DG8"/>
    <mergeCell ref="DH8:DQ8"/>
    <mergeCell ref="A1:EK1"/>
    <mergeCell ref="CN11:CR11"/>
    <mergeCell ref="CS11:CW11"/>
    <mergeCell ref="V10:Z10"/>
    <mergeCell ref="AA10:AE10"/>
    <mergeCell ref="AF10:AJ10"/>
    <mergeCell ref="AK10:AO10"/>
    <mergeCell ref="AP10:AT10"/>
    <mergeCell ref="AU10:AY10"/>
    <mergeCell ref="AZ10:BD10"/>
    <mergeCell ref="CS9:CW9"/>
    <mergeCell ref="CX9:DB9"/>
    <mergeCell ref="DC9:DG9"/>
    <mergeCell ref="DH9:DL9"/>
    <mergeCell ref="DM9:DQ9"/>
    <mergeCell ref="DR9:DV9"/>
    <mergeCell ref="BO9:BS9"/>
    <mergeCell ref="BT9:BX9"/>
    <mergeCell ref="BY9:CC9"/>
    <mergeCell ref="CD9:CH9"/>
    <mergeCell ref="CI9:CM9"/>
    <mergeCell ref="CN9:CR9"/>
    <mergeCell ref="DM10:DQ10"/>
    <mergeCell ref="DR10:DV10"/>
    <mergeCell ref="V9:Z9"/>
    <mergeCell ref="AA9:AE9"/>
    <mergeCell ref="AF9:AJ9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FP86"/>
  <sheetViews>
    <sheetView topLeftCell="A58" workbookViewId="0">
      <selection activeCell="CP32" sqref="CP32:CW33"/>
    </sheetView>
  </sheetViews>
  <sheetFormatPr defaultColWidth="1.42578125" defaultRowHeight="15.75" x14ac:dyDescent="0.25"/>
  <cols>
    <col min="1" max="16384" width="1.42578125" style="1"/>
  </cols>
  <sheetData>
    <row r="1" spans="1:142" s="11" customFormat="1" ht="16.5" customHeight="1" x14ac:dyDescent="0.25">
      <c r="A1" s="311" t="s">
        <v>820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1"/>
      <c r="DJ1" s="311"/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1"/>
      <c r="EE1" s="311"/>
      <c r="EF1" s="311"/>
      <c r="EG1" s="311"/>
      <c r="EH1" s="311"/>
      <c r="EI1" s="311"/>
      <c r="EJ1" s="311"/>
      <c r="EK1" s="311"/>
    </row>
    <row r="2" spans="1:142" s="22" customFormat="1" ht="8.25" x14ac:dyDescent="0.15"/>
    <row r="3" spans="1:142" s="25" customFormat="1" ht="12.75" x14ac:dyDescent="0.2">
      <c r="A3" s="253" t="s">
        <v>93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89" t="s">
        <v>18</v>
      </c>
      <c r="AG3" s="253"/>
      <c r="AH3" s="253"/>
      <c r="AI3" s="253"/>
      <c r="AJ3" s="307"/>
      <c r="AK3" s="435" t="s">
        <v>821</v>
      </c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435"/>
      <c r="CE3" s="435"/>
      <c r="CF3" s="435"/>
      <c r="CG3" s="435"/>
      <c r="CH3" s="435"/>
      <c r="CI3" s="435"/>
      <c r="CJ3" s="435"/>
      <c r="CK3" s="435"/>
      <c r="CL3" s="435"/>
      <c r="CM3" s="435"/>
      <c r="CN3" s="435"/>
      <c r="CO3" s="435"/>
      <c r="CP3" s="435"/>
      <c r="CQ3" s="435"/>
      <c r="CR3" s="435"/>
      <c r="CS3" s="435"/>
      <c r="CT3" s="435"/>
      <c r="CU3" s="435"/>
      <c r="CV3" s="435"/>
      <c r="CW3" s="435"/>
      <c r="CX3" s="435"/>
      <c r="CY3" s="435"/>
      <c r="CZ3" s="435"/>
      <c r="DA3" s="435"/>
      <c r="DB3" s="435"/>
      <c r="DC3" s="435"/>
      <c r="DD3" s="435"/>
      <c r="DE3" s="435"/>
      <c r="DF3" s="435"/>
      <c r="DG3" s="435"/>
      <c r="DH3" s="435"/>
      <c r="DI3" s="435"/>
      <c r="DJ3" s="435"/>
      <c r="DK3" s="435"/>
      <c r="DL3" s="435"/>
      <c r="DM3" s="435"/>
      <c r="DN3" s="435"/>
      <c r="DO3" s="435"/>
      <c r="DP3" s="435"/>
      <c r="DQ3" s="435"/>
      <c r="DR3" s="435"/>
      <c r="DS3" s="435"/>
      <c r="DT3" s="435"/>
      <c r="DU3" s="435"/>
      <c r="DV3" s="435"/>
      <c r="DW3" s="435"/>
      <c r="DX3" s="435"/>
      <c r="DY3" s="435"/>
      <c r="DZ3" s="435"/>
      <c r="EA3" s="435"/>
      <c r="EB3" s="435"/>
      <c r="EC3" s="435"/>
      <c r="ED3" s="435"/>
      <c r="EE3" s="435"/>
      <c r="EF3" s="435"/>
      <c r="EG3" s="435"/>
      <c r="EH3" s="435"/>
      <c r="EI3" s="435"/>
      <c r="EJ3" s="435"/>
      <c r="EK3" s="435"/>
      <c r="EL3" s="77"/>
    </row>
    <row r="4" spans="1:142" s="25" customFormat="1" ht="12.75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511"/>
      <c r="AC4" s="511"/>
      <c r="AD4" s="511"/>
      <c r="AE4" s="511"/>
      <c r="AF4" s="302" t="s">
        <v>21</v>
      </c>
      <c r="AG4" s="437"/>
      <c r="AH4" s="437"/>
      <c r="AI4" s="437"/>
      <c r="AJ4" s="306"/>
      <c r="AK4" s="289" t="s">
        <v>28</v>
      </c>
      <c r="AL4" s="253"/>
      <c r="AM4" s="253"/>
      <c r="AN4" s="253"/>
      <c r="AO4" s="253"/>
      <c r="AP4" s="253"/>
      <c r="AQ4" s="253"/>
      <c r="AR4" s="253"/>
      <c r="AS4" s="307"/>
      <c r="AT4" s="435" t="s">
        <v>133</v>
      </c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  <c r="BY4" s="435"/>
      <c r="BZ4" s="435"/>
      <c r="CA4" s="435"/>
      <c r="CB4" s="435"/>
      <c r="CC4" s="435"/>
      <c r="CD4" s="435"/>
      <c r="CE4" s="435"/>
      <c r="CF4" s="435"/>
      <c r="CG4" s="435"/>
      <c r="CH4" s="435"/>
      <c r="CI4" s="435"/>
      <c r="CJ4" s="435"/>
      <c r="CK4" s="435"/>
      <c r="CL4" s="435"/>
      <c r="CM4" s="435"/>
      <c r="CN4" s="435"/>
      <c r="CO4" s="435"/>
      <c r="CP4" s="435"/>
      <c r="CQ4" s="435"/>
      <c r="CR4" s="435"/>
      <c r="CS4" s="435"/>
      <c r="CT4" s="435"/>
      <c r="CU4" s="435"/>
      <c r="CV4" s="435"/>
      <c r="CW4" s="435"/>
      <c r="CX4" s="435"/>
      <c r="CY4" s="435"/>
      <c r="CZ4" s="435"/>
      <c r="DA4" s="435"/>
      <c r="DB4" s="435"/>
      <c r="DC4" s="435"/>
      <c r="DD4" s="435"/>
      <c r="DE4" s="435"/>
      <c r="DF4" s="435"/>
      <c r="DG4" s="435"/>
      <c r="DH4" s="435"/>
      <c r="DI4" s="435"/>
      <c r="DJ4" s="435"/>
      <c r="DK4" s="435"/>
      <c r="DL4" s="435"/>
      <c r="DM4" s="435"/>
      <c r="DN4" s="435"/>
      <c r="DO4" s="435"/>
      <c r="DP4" s="435"/>
      <c r="DQ4" s="435"/>
      <c r="DR4" s="435"/>
      <c r="DS4" s="435"/>
      <c r="DT4" s="435"/>
      <c r="DU4" s="435"/>
      <c r="DV4" s="435"/>
      <c r="DW4" s="435"/>
      <c r="DX4" s="435"/>
      <c r="DY4" s="435"/>
      <c r="DZ4" s="435"/>
      <c r="EA4" s="435"/>
      <c r="EB4" s="435"/>
      <c r="EC4" s="435"/>
      <c r="ED4" s="435"/>
      <c r="EE4" s="435"/>
      <c r="EF4" s="435"/>
      <c r="EG4" s="435"/>
      <c r="EH4" s="435"/>
      <c r="EI4" s="435"/>
      <c r="EJ4" s="435"/>
      <c r="EK4" s="435"/>
      <c r="EL4" s="77"/>
    </row>
    <row r="5" spans="1:142" s="25" customFormat="1" ht="12.75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511"/>
      <c r="AC5" s="511"/>
      <c r="AD5" s="511"/>
      <c r="AE5" s="511"/>
      <c r="AF5" s="302"/>
      <c r="AG5" s="437"/>
      <c r="AH5" s="437"/>
      <c r="AI5" s="437"/>
      <c r="AJ5" s="306"/>
      <c r="AK5" s="302" t="s">
        <v>606</v>
      </c>
      <c r="AL5" s="437"/>
      <c r="AM5" s="437"/>
      <c r="AN5" s="437"/>
      <c r="AO5" s="437"/>
      <c r="AP5" s="437"/>
      <c r="AQ5" s="437"/>
      <c r="AR5" s="437"/>
      <c r="AS5" s="306"/>
      <c r="AT5" s="253" t="s">
        <v>822</v>
      </c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53"/>
      <c r="BU5" s="253"/>
      <c r="BV5" s="253"/>
      <c r="BW5" s="253"/>
      <c r="BX5" s="253"/>
      <c r="BY5" s="253"/>
      <c r="BZ5" s="253"/>
      <c r="CA5" s="253"/>
      <c r="CB5" s="253"/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307"/>
      <c r="CP5" s="289" t="s">
        <v>823</v>
      </c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307"/>
      <c r="DF5" s="289" t="s">
        <v>824</v>
      </c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253"/>
      <c r="DZ5" s="253"/>
      <c r="EA5" s="253"/>
      <c r="EB5" s="253"/>
      <c r="EC5" s="307"/>
      <c r="ED5" s="511" t="s">
        <v>825</v>
      </c>
      <c r="EE5" s="511"/>
      <c r="EF5" s="511"/>
      <c r="EG5" s="511"/>
      <c r="EH5" s="511"/>
      <c r="EI5" s="511"/>
      <c r="EJ5" s="511"/>
      <c r="EK5" s="511"/>
      <c r="EL5" s="77"/>
    </row>
    <row r="6" spans="1:142" s="25" customFormat="1" ht="12.75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511"/>
      <c r="AC6" s="511"/>
      <c r="AD6" s="511"/>
      <c r="AE6" s="511"/>
      <c r="AF6" s="302"/>
      <c r="AG6" s="437"/>
      <c r="AH6" s="437"/>
      <c r="AI6" s="437"/>
      <c r="AJ6" s="306"/>
      <c r="AK6" s="302" t="s">
        <v>607</v>
      </c>
      <c r="AL6" s="437"/>
      <c r="AM6" s="437"/>
      <c r="AN6" s="437"/>
      <c r="AO6" s="437"/>
      <c r="AP6" s="437"/>
      <c r="AQ6" s="437"/>
      <c r="AR6" s="437"/>
      <c r="AS6" s="306"/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246"/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6"/>
      <c r="CF6" s="246"/>
      <c r="CG6" s="246"/>
      <c r="CH6" s="246"/>
      <c r="CI6" s="246"/>
      <c r="CJ6" s="246"/>
      <c r="CK6" s="246"/>
      <c r="CL6" s="246"/>
      <c r="CM6" s="246"/>
      <c r="CN6" s="246"/>
      <c r="CO6" s="303"/>
      <c r="CP6" s="305"/>
      <c r="CQ6" s="246"/>
      <c r="CR6" s="246"/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303"/>
      <c r="DF6" s="305" t="s">
        <v>629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246"/>
      <c r="DS6" s="246"/>
      <c r="DT6" s="246"/>
      <c r="DU6" s="246"/>
      <c r="DV6" s="246"/>
      <c r="DW6" s="246"/>
      <c r="DX6" s="246"/>
      <c r="DY6" s="246"/>
      <c r="DZ6" s="246"/>
      <c r="EA6" s="246"/>
      <c r="EB6" s="246"/>
      <c r="EC6" s="303"/>
      <c r="ED6" s="511" t="s">
        <v>826</v>
      </c>
      <c r="EE6" s="511"/>
      <c r="EF6" s="511"/>
      <c r="EG6" s="511"/>
      <c r="EH6" s="511"/>
      <c r="EI6" s="511"/>
      <c r="EJ6" s="511"/>
      <c r="EK6" s="511"/>
      <c r="EL6" s="77"/>
    </row>
    <row r="7" spans="1:142" s="25" customFormat="1" ht="12.75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511"/>
      <c r="AC7" s="511"/>
      <c r="AD7" s="511"/>
      <c r="AE7" s="511"/>
      <c r="AF7" s="302"/>
      <c r="AG7" s="437"/>
      <c r="AH7" s="437"/>
      <c r="AI7" s="437"/>
      <c r="AJ7" s="306"/>
      <c r="AK7" s="302"/>
      <c r="AL7" s="437"/>
      <c r="AM7" s="437"/>
      <c r="AN7" s="437"/>
      <c r="AO7" s="437"/>
      <c r="AP7" s="437"/>
      <c r="AQ7" s="437"/>
      <c r="AR7" s="437"/>
      <c r="AS7" s="306"/>
      <c r="AT7" s="289" t="s">
        <v>503</v>
      </c>
      <c r="AU7" s="253"/>
      <c r="AV7" s="253"/>
      <c r="AW7" s="253"/>
      <c r="AX7" s="253"/>
      <c r="AY7" s="253"/>
      <c r="AZ7" s="253"/>
      <c r="BA7" s="307"/>
      <c r="BB7" s="289" t="s">
        <v>616</v>
      </c>
      <c r="BC7" s="253"/>
      <c r="BD7" s="253"/>
      <c r="BE7" s="253"/>
      <c r="BF7" s="253"/>
      <c r="BG7" s="253"/>
      <c r="BH7" s="253"/>
      <c r="BI7" s="307"/>
      <c r="BJ7" s="289" t="s">
        <v>488</v>
      </c>
      <c r="BK7" s="253"/>
      <c r="BL7" s="253"/>
      <c r="BM7" s="253"/>
      <c r="BN7" s="253"/>
      <c r="BO7" s="253"/>
      <c r="BP7" s="253"/>
      <c r="BQ7" s="307"/>
      <c r="BR7" s="289" t="s">
        <v>503</v>
      </c>
      <c r="BS7" s="253"/>
      <c r="BT7" s="253"/>
      <c r="BU7" s="253"/>
      <c r="BV7" s="253"/>
      <c r="BW7" s="253"/>
      <c r="BX7" s="253"/>
      <c r="BY7" s="307"/>
      <c r="BZ7" s="289" t="s">
        <v>844</v>
      </c>
      <c r="CA7" s="253"/>
      <c r="CB7" s="253"/>
      <c r="CC7" s="253"/>
      <c r="CD7" s="253"/>
      <c r="CE7" s="253"/>
      <c r="CF7" s="253"/>
      <c r="CG7" s="307"/>
      <c r="CH7" s="289" t="s">
        <v>840</v>
      </c>
      <c r="CI7" s="253"/>
      <c r="CJ7" s="253"/>
      <c r="CK7" s="253"/>
      <c r="CL7" s="253"/>
      <c r="CM7" s="253"/>
      <c r="CN7" s="253"/>
      <c r="CO7" s="307"/>
      <c r="CP7" s="289" t="s">
        <v>836</v>
      </c>
      <c r="CQ7" s="253"/>
      <c r="CR7" s="253"/>
      <c r="CS7" s="253"/>
      <c r="CT7" s="253"/>
      <c r="CU7" s="253"/>
      <c r="CV7" s="253"/>
      <c r="CW7" s="307"/>
      <c r="CX7" s="289" t="s">
        <v>504</v>
      </c>
      <c r="CY7" s="253"/>
      <c r="CZ7" s="253"/>
      <c r="DA7" s="253"/>
      <c r="DB7" s="253"/>
      <c r="DC7" s="253"/>
      <c r="DD7" s="253"/>
      <c r="DE7" s="307"/>
      <c r="DF7" s="289" t="s">
        <v>834</v>
      </c>
      <c r="DG7" s="253"/>
      <c r="DH7" s="253"/>
      <c r="DI7" s="253"/>
      <c r="DJ7" s="253"/>
      <c r="DK7" s="253"/>
      <c r="DL7" s="253"/>
      <c r="DM7" s="307"/>
      <c r="DN7" s="289" t="s">
        <v>832</v>
      </c>
      <c r="DO7" s="253"/>
      <c r="DP7" s="253"/>
      <c r="DQ7" s="253"/>
      <c r="DR7" s="253"/>
      <c r="DS7" s="253"/>
      <c r="DT7" s="253"/>
      <c r="DU7" s="307"/>
      <c r="DV7" s="289" t="s">
        <v>828</v>
      </c>
      <c r="DW7" s="253"/>
      <c r="DX7" s="253"/>
      <c r="DY7" s="253"/>
      <c r="DZ7" s="253"/>
      <c r="EA7" s="253"/>
      <c r="EB7" s="253"/>
      <c r="EC7" s="307"/>
      <c r="ED7" s="511" t="s">
        <v>827</v>
      </c>
      <c r="EE7" s="511"/>
      <c r="EF7" s="511"/>
      <c r="EG7" s="511"/>
      <c r="EH7" s="511"/>
      <c r="EI7" s="511"/>
      <c r="EJ7" s="511"/>
      <c r="EK7" s="511"/>
      <c r="EL7" s="77"/>
    </row>
    <row r="8" spans="1:142" s="25" customFormat="1" ht="12.75" x14ac:dyDescent="0.2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  <c r="AA8" s="511"/>
      <c r="AB8" s="511"/>
      <c r="AC8" s="511"/>
      <c r="AD8" s="511"/>
      <c r="AE8" s="511"/>
      <c r="AF8" s="302"/>
      <c r="AG8" s="437"/>
      <c r="AH8" s="437"/>
      <c r="AI8" s="437"/>
      <c r="AJ8" s="306"/>
      <c r="AK8" s="302"/>
      <c r="AL8" s="437"/>
      <c r="AM8" s="437"/>
      <c r="AN8" s="437"/>
      <c r="AO8" s="437"/>
      <c r="AP8" s="437"/>
      <c r="AQ8" s="437"/>
      <c r="AR8" s="437"/>
      <c r="AS8" s="306"/>
      <c r="AT8" s="302" t="s">
        <v>853</v>
      </c>
      <c r="AU8" s="437"/>
      <c r="AV8" s="437"/>
      <c r="AW8" s="437"/>
      <c r="AX8" s="437"/>
      <c r="AY8" s="437"/>
      <c r="AZ8" s="437"/>
      <c r="BA8" s="306"/>
      <c r="BB8" s="302" t="s">
        <v>850</v>
      </c>
      <c r="BC8" s="437"/>
      <c r="BD8" s="437"/>
      <c r="BE8" s="437"/>
      <c r="BF8" s="437"/>
      <c r="BG8" s="437"/>
      <c r="BH8" s="437"/>
      <c r="BI8" s="306"/>
      <c r="BJ8" s="302" t="s">
        <v>849</v>
      </c>
      <c r="BK8" s="437"/>
      <c r="BL8" s="437"/>
      <c r="BM8" s="437"/>
      <c r="BN8" s="437"/>
      <c r="BO8" s="437"/>
      <c r="BP8" s="437"/>
      <c r="BQ8" s="306"/>
      <c r="BR8" s="302" t="s">
        <v>848</v>
      </c>
      <c r="BS8" s="437"/>
      <c r="BT8" s="437"/>
      <c r="BU8" s="437"/>
      <c r="BV8" s="437"/>
      <c r="BW8" s="437"/>
      <c r="BX8" s="437"/>
      <c r="BY8" s="306"/>
      <c r="BZ8" s="302" t="s">
        <v>845</v>
      </c>
      <c r="CA8" s="437"/>
      <c r="CB8" s="437"/>
      <c r="CC8" s="437"/>
      <c r="CD8" s="437"/>
      <c r="CE8" s="437"/>
      <c r="CF8" s="437"/>
      <c r="CG8" s="306"/>
      <c r="CH8" s="302" t="s">
        <v>841</v>
      </c>
      <c r="CI8" s="437"/>
      <c r="CJ8" s="437"/>
      <c r="CK8" s="437"/>
      <c r="CL8" s="437"/>
      <c r="CM8" s="437"/>
      <c r="CN8" s="437"/>
      <c r="CO8" s="306"/>
      <c r="CP8" s="302" t="s">
        <v>837</v>
      </c>
      <c r="CQ8" s="437"/>
      <c r="CR8" s="437"/>
      <c r="CS8" s="437"/>
      <c r="CT8" s="437"/>
      <c r="CU8" s="437"/>
      <c r="CV8" s="437"/>
      <c r="CW8" s="306"/>
      <c r="CX8" s="302" t="s">
        <v>835</v>
      </c>
      <c r="CY8" s="437"/>
      <c r="CZ8" s="437"/>
      <c r="DA8" s="437"/>
      <c r="DB8" s="437"/>
      <c r="DC8" s="437"/>
      <c r="DD8" s="437"/>
      <c r="DE8" s="306"/>
      <c r="DF8" s="302"/>
      <c r="DG8" s="437"/>
      <c r="DH8" s="437"/>
      <c r="DI8" s="437"/>
      <c r="DJ8" s="437"/>
      <c r="DK8" s="437"/>
      <c r="DL8" s="437"/>
      <c r="DM8" s="306"/>
      <c r="DN8" s="302" t="s">
        <v>833</v>
      </c>
      <c r="DO8" s="437"/>
      <c r="DP8" s="437"/>
      <c r="DQ8" s="437"/>
      <c r="DR8" s="437"/>
      <c r="DS8" s="437"/>
      <c r="DT8" s="437"/>
      <c r="DU8" s="306"/>
      <c r="DV8" s="302" t="s">
        <v>829</v>
      </c>
      <c r="DW8" s="437"/>
      <c r="DX8" s="437"/>
      <c r="DY8" s="437"/>
      <c r="DZ8" s="437"/>
      <c r="EA8" s="437"/>
      <c r="EB8" s="437"/>
      <c r="EC8" s="306"/>
      <c r="ED8" s="511"/>
      <c r="EE8" s="511"/>
      <c r="EF8" s="511"/>
      <c r="EG8" s="511"/>
      <c r="EH8" s="511"/>
      <c r="EI8" s="511"/>
      <c r="EJ8" s="511"/>
      <c r="EK8" s="511"/>
      <c r="EL8" s="77"/>
    </row>
    <row r="9" spans="1:142" s="36" customFormat="1" ht="12.75" x14ac:dyDescent="0.2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302"/>
      <c r="AG9" s="437"/>
      <c r="AH9" s="437"/>
      <c r="AI9" s="437"/>
      <c r="AJ9" s="306"/>
      <c r="AK9" s="302"/>
      <c r="AL9" s="437"/>
      <c r="AM9" s="437"/>
      <c r="AN9" s="437"/>
      <c r="AO9" s="437"/>
      <c r="AP9" s="437"/>
      <c r="AQ9" s="437"/>
      <c r="AR9" s="437"/>
      <c r="AS9" s="306"/>
      <c r="AT9" s="302" t="s">
        <v>854</v>
      </c>
      <c r="AU9" s="437"/>
      <c r="AV9" s="437"/>
      <c r="AW9" s="437"/>
      <c r="AX9" s="437"/>
      <c r="AY9" s="437"/>
      <c r="AZ9" s="437"/>
      <c r="BA9" s="306"/>
      <c r="BB9" s="302" t="s">
        <v>851</v>
      </c>
      <c r="BC9" s="437"/>
      <c r="BD9" s="437"/>
      <c r="BE9" s="437"/>
      <c r="BF9" s="437"/>
      <c r="BG9" s="437"/>
      <c r="BH9" s="437"/>
      <c r="BI9" s="306"/>
      <c r="BJ9" s="302"/>
      <c r="BK9" s="437"/>
      <c r="BL9" s="437"/>
      <c r="BM9" s="437"/>
      <c r="BN9" s="437"/>
      <c r="BO9" s="437"/>
      <c r="BP9" s="437"/>
      <c r="BQ9" s="306"/>
      <c r="BR9" s="302" t="s">
        <v>623</v>
      </c>
      <c r="BS9" s="437"/>
      <c r="BT9" s="437"/>
      <c r="BU9" s="437"/>
      <c r="BV9" s="437"/>
      <c r="BW9" s="437"/>
      <c r="BX9" s="437"/>
      <c r="BY9" s="306"/>
      <c r="BZ9" s="302" t="s">
        <v>846</v>
      </c>
      <c r="CA9" s="437"/>
      <c r="CB9" s="437"/>
      <c r="CC9" s="437"/>
      <c r="CD9" s="437"/>
      <c r="CE9" s="437"/>
      <c r="CF9" s="437"/>
      <c r="CG9" s="306"/>
      <c r="CH9" s="302" t="s">
        <v>842</v>
      </c>
      <c r="CI9" s="437"/>
      <c r="CJ9" s="437"/>
      <c r="CK9" s="437"/>
      <c r="CL9" s="437"/>
      <c r="CM9" s="437"/>
      <c r="CN9" s="437"/>
      <c r="CO9" s="306"/>
      <c r="CP9" s="302" t="s">
        <v>838</v>
      </c>
      <c r="CQ9" s="437"/>
      <c r="CR9" s="437"/>
      <c r="CS9" s="437"/>
      <c r="CT9" s="437"/>
      <c r="CU9" s="437"/>
      <c r="CV9" s="437"/>
      <c r="CW9" s="306"/>
      <c r="CX9" s="302"/>
      <c r="CY9" s="437"/>
      <c r="CZ9" s="437"/>
      <c r="DA9" s="437"/>
      <c r="DB9" s="437"/>
      <c r="DC9" s="437"/>
      <c r="DD9" s="437"/>
      <c r="DE9" s="306"/>
      <c r="DF9" s="302"/>
      <c r="DG9" s="437"/>
      <c r="DH9" s="437"/>
      <c r="DI9" s="437"/>
      <c r="DJ9" s="437"/>
      <c r="DK9" s="437"/>
      <c r="DL9" s="437"/>
      <c r="DM9" s="306"/>
      <c r="DN9" s="302" t="s">
        <v>830</v>
      </c>
      <c r="DO9" s="437"/>
      <c r="DP9" s="437"/>
      <c r="DQ9" s="437"/>
      <c r="DR9" s="437"/>
      <c r="DS9" s="437"/>
      <c r="DT9" s="437"/>
      <c r="DU9" s="306"/>
      <c r="DV9" s="302" t="s">
        <v>830</v>
      </c>
      <c r="DW9" s="437"/>
      <c r="DX9" s="437"/>
      <c r="DY9" s="437"/>
      <c r="DZ9" s="437"/>
      <c r="EA9" s="437"/>
      <c r="EB9" s="437"/>
      <c r="EC9" s="306"/>
      <c r="ED9" s="511"/>
      <c r="EE9" s="511"/>
      <c r="EF9" s="511"/>
      <c r="EG9" s="511"/>
      <c r="EH9" s="511"/>
      <c r="EI9" s="511"/>
      <c r="EJ9" s="511"/>
      <c r="EK9" s="511"/>
      <c r="EL9" s="77"/>
    </row>
    <row r="10" spans="1:142" s="36" customFormat="1" ht="12.75" x14ac:dyDescent="0.2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305"/>
      <c r="AG10" s="246"/>
      <c r="AH10" s="246"/>
      <c r="AI10" s="246"/>
      <c r="AJ10" s="303"/>
      <c r="AK10" s="305"/>
      <c r="AL10" s="246"/>
      <c r="AM10" s="246"/>
      <c r="AN10" s="246"/>
      <c r="AO10" s="246"/>
      <c r="AP10" s="246"/>
      <c r="AQ10" s="246"/>
      <c r="AR10" s="246"/>
      <c r="AS10" s="303"/>
      <c r="AT10" s="305" t="s">
        <v>855</v>
      </c>
      <c r="AU10" s="246"/>
      <c r="AV10" s="246"/>
      <c r="AW10" s="246"/>
      <c r="AX10" s="246"/>
      <c r="AY10" s="246"/>
      <c r="AZ10" s="246"/>
      <c r="BA10" s="303"/>
      <c r="BB10" s="305" t="s">
        <v>852</v>
      </c>
      <c r="BC10" s="246"/>
      <c r="BD10" s="246"/>
      <c r="BE10" s="246"/>
      <c r="BF10" s="246"/>
      <c r="BG10" s="246"/>
      <c r="BH10" s="246"/>
      <c r="BI10" s="303"/>
      <c r="BJ10" s="305"/>
      <c r="BK10" s="246"/>
      <c r="BL10" s="246"/>
      <c r="BM10" s="246"/>
      <c r="BN10" s="246"/>
      <c r="BO10" s="246"/>
      <c r="BP10" s="246"/>
      <c r="BQ10" s="303"/>
      <c r="BR10" s="305"/>
      <c r="BS10" s="246"/>
      <c r="BT10" s="246"/>
      <c r="BU10" s="246"/>
      <c r="BV10" s="246"/>
      <c r="BW10" s="246"/>
      <c r="BX10" s="246"/>
      <c r="BY10" s="303"/>
      <c r="BZ10" s="305" t="s">
        <v>847</v>
      </c>
      <c r="CA10" s="246"/>
      <c r="CB10" s="246"/>
      <c r="CC10" s="246"/>
      <c r="CD10" s="246"/>
      <c r="CE10" s="246"/>
      <c r="CF10" s="246"/>
      <c r="CG10" s="303"/>
      <c r="CH10" s="305" t="s">
        <v>843</v>
      </c>
      <c r="CI10" s="246"/>
      <c r="CJ10" s="246"/>
      <c r="CK10" s="246"/>
      <c r="CL10" s="246"/>
      <c r="CM10" s="246"/>
      <c r="CN10" s="246"/>
      <c r="CO10" s="303"/>
      <c r="CP10" s="305" t="s">
        <v>839</v>
      </c>
      <c r="CQ10" s="246"/>
      <c r="CR10" s="246"/>
      <c r="CS10" s="246"/>
      <c r="CT10" s="246"/>
      <c r="CU10" s="246"/>
      <c r="CV10" s="246"/>
      <c r="CW10" s="303"/>
      <c r="CX10" s="305"/>
      <c r="CY10" s="246"/>
      <c r="CZ10" s="246"/>
      <c r="DA10" s="246"/>
      <c r="DB10" s="246"/>
      <c r="DC10" s="246"/>
      <c r="DD10" s="246"/>
      <c r="DE10" s="303"/>
      <c r="DF10" s="305"/>
      <c r="DG10" s="246"/>
      <c r="DH10" s="246"/>
      <c r="DI10" s="246"/>
      <c r="DJ10" s="246"/>
      <c r="DK10" s="246"/>
      <c r="DL10" s="246"/>
      <c r="DM10" s="303"/>
      <c r="DN10" s="305" t="s">
        <v>831</v>
      </c>
      <c r="DO10" s="246"/>
      <c r="DP10" s="246"/>
      <c r="DQ10" s="246"/>
      <c r="DR10" s="246"/>
      <c r="DS10" s="246"/>
      <c r="DT10" s="246"/>
      <c r="DU10" s="303"/>
      <c r="DV10" s="305" t="s">
        <v>831</v>
      </c>
      <c r="DW10" s="246"/>
      <c r="DX10" s="246"/>
      <c r="DY10" s="246"/>
      <c r="DZ10" s="246"/>
      <c r="EA10" s="246"/>
      <c r="EB10" s="246"/>
      <c r="EC10" s="303"/>
      <c r="ED10" s="246"/>
      <c r="EE10" s="246"/>
      <c r="EF10" s="246"/>
      <c r="EG10" s="246"/>
      <c r="EH10" s="246"/>
      <c r="EI10" s="246"/>
      <c r="EJ10" s="246"/>
      <c r="EK10" s="246"/>
      <c r="EL10" s="77"/>
    </row>
    <row r="11" spans="1:142" s="25" customFormat="1" ht="13.5" thickBot="1" x14ac:dyDescent="0.25">
      <c r="A11" s="298">
        <v>1</v>
      </c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88">
        <v>2</v>
      </c>
      <c r="AG11" s="288"/>
      <c r="AH11" s="288"/>
      <c r="AI11" s="288"/>
      <c r="AJ11" s="288"/>
      <c r="AK11" s="288">
        <v>3</v>
      </c>
      <c r="AL11" s="288"/>
      <c r="AM11" s="288"/>
      <c r="AN11" s="288"/>
      <c r="AO11" s="288"/>
      <c r="AP11" s="288"/>
      <c r="AQ11" s="288"/>
      <c r="AR11" s="288"/>
      <c r="AS11" s="288"/>
      <c r="AT11" s="288">
        <v>4</v>
      </c>
      <c r="AU11" s="288"/>
      <c r="AV11" s="288"/>
      <c r="AW11" s="288"/>
      <c r="AX11" s="288"/>
      <c r="AY11" s="288"/>
      <c r="AZ11" s="288"/>
      <c r="BA11" s="288"/>
      <c r="BB11" s="288">
        <v>5</v>
      </c>
      <c r="BC11" s="288"/>
      <c r="BD11" s="288"/>
      <c r="BE11" s="288"/>
      <c r="BF11" s="288"/>
      <c r="BG11" s="288"/>
      <c r="BH11" s="288"/>
      <c r="BI11" s="288"/>
      <c r="BJ11" s="288">
        <v>6</v>
      </c>
      <c r="BK11" s="288"/>
      <c r="BL11" s="288"/>
      <c r="BM11" s="288"/>
      <c r="BN11" s="288"/>
      <c r="BO11" s="288"/>
      <c r="BP11" s="288"/>
      <c r="BQ11" s="288"/>
      <c r="BR11" s="288">
        <v>7</v>
      </c>
      <c r="BS11" s="288"/>
      <c r="BT11" s="288"/>
      <c r="BU11" s="288"/>
      <c r="BV11" s="288"/>
      <c r="BW11" s="288"/>
      <c r="BX11" s="288"/>
      <c r="BY11" s="288"/>
      <c r="BZ11" s="288">
        <v>8</v>
      </c>
      <c r="CA11" s="288"/>
      <c r="CB11" s="288"/>
      <c r="CC11" s="288"/>
      <c r="CD11" s="288"/>
      <c r="CE11" s="288"/>
      <c r="CF11" s="288"/>
      <c r="CG11" s="288"/>
      <c r="CH11" s="288">
        <v>9</v>
      </c>
      <c r="CI11" s="288"/>
      <c r="CJ11" s="288"/>
      <c r="CK11" s="288"/>
      <c r="CL11" s="288"/>
      <c r="CM11" s="288"/>
      <c r="CN11" s="288"/>
      <c r="CO11" s="288"/>
      <c r="CP11" s="288">
        <v>10</v>
      </c>
      <c r="CQ11" s="288"/>
      <c r="CR11" s="288"/>
      <c r="CS11" s="288"/>
      <c r="CT11" s="288"/>
      <c r="CU11" s="288"/>
      <c r="CV11" s="288"/>
      <c r="CW11" s="288"/>
      <c r="CX11" s="288">
        <v>11</v>
      </c>
      <c r="CY11" s="288"/>
      <c r="CZ11" s="288"/>
      <c r="DA11" s="288"/>
      <c r="DB11" s="288"/>
      <c r="DC11" s="288"/>
      <c r="DD11" s="288"/>
      <c r="DE11" s="288"/>
      <c r="DF11" s="288">
        <v>12</v>
      </c>
      <c r="DG11" s="288"/>
      <c r="DH11" s="288"/>
      <c r="DI11" s="288"/>
      <c r="DJ11" s="288"/>
      <c r="DK11" s="288"/>
      <c r="DL11" s="288"/>
      <c r="DM11" s="288"/>
      <c r="DN11" s="288">
        <v>13</v>
      </c>
      <c r="DO11" s="288"/>
      <c r="DP11" s="288"/>
      <c r="DQ11" s="288"/>
      <c r="DR11" s="288"/>
      <c r="DS11" s="288"/>
      <c r="DT11" s="288"/>
      <c r="DU11" s="288"/>
      <c r="DV11" s="288">
        <v>14</v>
      </c>
      <c r="DW11" s="288"/>
      <c r="DX11" s="288"/>
      <c r="DY11" s="288"/>
      <c r="DZ11" s="288"/>
      <c r="EA11" s="288"/>
      <c r="EB11" s="288"/>
      <c r="EC11" s="288"/>
      <c r="ED11" s="288">
        <v>15</v>
      </c>
      <c r="EE11" s="288"/>
      <c r="EF11" s="288"/>
      <c r="EG11" s="288"/>
      <c r="EH11" s="288"/>
      <c r="EI11" s="288"/>
      <c r="EJ11" s="288"/>
      <c r="EK11" s="289"/>
      <c r="EL11" s="77"/>
    </row>
    <row r="12" spans="1:142" s="25" customFormat="1" ht="15" customHeight="1" x14ac:dyDescent="0.2">
      <c r="A12" s="683" t="s">
        <v>638</v>
      </c>
      <c r="B12" s="683"/>
      <c r="C12" s="683"/>
      <c r="D12" s="683"/>
      <c r="E12" s="683"/>
      <c r="F12" s="683"/>
      <c r="G12" s="683"/>
      <c r="H12" s="683"/>
      <c r="I12" s="683"/>
      <c r="J12" s="683"/>
      <c r="K12" s="683"/>
      <c r="L12" s="683"/>
      <c r="M12" s="683"/>
      <c r="N12" s="683"/>
      <c r="O12" s="683"/>
      <c r="P12" s="683"/>
      <c r="Q12" s="683"/>
      <c r="R12" s="683"/>
      <c r="S12" s="683"/>
      <c r="T12" s="683"/>
      <c r="U12" s="683"/>
      <c r="V12" s="683"/>
      <c r="W12" s="683"/>
      <c r="X12" s="683"/>
      <c r="Y12" s="683"/>
      <c r="Z12" s="683"/>
      <c r="AA12" s="683"/>
      <c r="AB12" s="683"/>
      <c r="AC12" s="683"/>
      <c r="AD12" s="683"/>
      <c r="AE12" s="683"/>
      <c r="AF12" s="707" t="s">
        <v>40</v>
      </c>
      <c r="AG12" s="590"/>
      <c r="AH12" s="590"/>
      <c r="AI12" s="590"/>
      <c r="AJ12" s="590"/>
      <c r="AK12" s="409"/>
      <c r="AL12" s="409"/>
      <c r="AM12" s="409"/>
      <c r="AN12" s="409"/>
      <c r="AO12" s="409"/>
      <c r="AP12" s="409"/>
      <c r="AQ12" s="409"/>
      <c r="AR12" s="409"/>
      <c r="AS12" s="409"/>
      <c r="AT12" s="409"/>
      <c r="AU12" s="409"/>
      <c r="AV12" s="409"/>
      <c r="AW12" s="409"/>
      <c r="AX12" s="409"/>
      <c r="AY12" s="409"/>
      <c r="AZ12" s="409"/>
      <c r="BA12" s="409"/>
      <c r="BB12" s="409"/>
      <c r="BC12" s="409"/>
      <c r="BD12" s="409"/>
      <c r="BE12" s="409"/>
      <c r="BF12" s="409"/>
      <c r="BG12" s="409"/>
      <c r="BH12" s="409"/>
      <c r="BI12" s="409"/>
      <c r="BJ12" s="409"/>
      <c r="BK12" s="409"/>
      <c r="BL12" s="409"/>
      <c r="BM12" s="409"/>
      <c r="BN12" s="409"/>
      <c r="BO12" s="409"/>
      <c r="BP12" s="409"/>
      <c r="BQ12" s="409"/>
      <c r="BR12" s="409"/>
      <c r="BS12" s="409"/>
      <c r="BT12" s="409"/>
      <c r="BU12" s="409"/>
      <c r="BV12" s="409"/>
      <c r="BW12" s="409"/>
      <c r="BX12" s="409"/>
      <c r="BY12" s="409"/>
      <c r="BZ12" s="409"/>
      <c r="CA12" s="409"/>
      <c r="CB12" s="409"/>
      <c r="CC12" s="409"/>
      <c r="CD12" s="409"/>
      <c r="CE12" s="409"/>
      <c r="CF12" s="409"/>
      <c r="CG12" s="409"/>
      <c r="CH12" s="409"/>
      <c r="CI12" s="409"/>
      <c r="CJ12" s="409"/>
      <c r="CK12" s="409"/>
      <c r="CL12" s="409"/>
      <c r="CM12" s="409"/>
      <c r="CN12" s="409"/>
      <c r="CO12" s="409"/>
      <c r="CP12" s="409"/>
      <c r="CQ12" s="409"/>
      <c r="CR12" s="409"/>
      <c r="CS12" s="409"/>
      <c r="CT12" s="409"/>
      <c r="CU12" s="409"/>
      <c r="CV12" s="409"/>
      <c r="CW12" s="409"/>
      <c r="CX12" s="409"/>
      <c r="CY12" s="409"/>
      <c r="CZ12" s="409"/>
      <c r="DA12" s="409"/>
      <c r="DB12" s="409"/>
      <c r="DC12" s="409"/>
      <c r="DD12" s="409"/>
      <c r="DE12" s="409"/>
      <c r="DF12" s="409"/>
      <c r="DG12" s="409"/>
      <c r="DH12" s="409"/>
      <c r="DI12" s="409"/>
      <c r="DJ12" s="409"/>
      <c r="DK12" s="409"/>
      <c r="DL12" s="409"/>
      <c r="DM12" s="409"/>
      <c r="DN12" s="409"/>
      <c r="DO12" s="409"/>
      <c r="DP12" s="409"/>
      <c r="DQ12" s="409"/>
      <c r="DR12" s="409"/>
      <c r="DS12" s="409"/>
      <c r="DT12" s="409"/>
      <c r="DU12" s="409"/>
      <c r="DV12" s="409"/>
      <c r="DW12" s="409"/>
      <c r="DX12" s="409"/>
      <c r="DY12" s="409"/>
      <c r="DZ12" s="409"/>
      <c r="EA12" s="409"/>
      <c r="EB12" s="409"/>
      <c r="EC12" s="409"/>
      <c r="ED12" s="409"/>
      <c r="EE12" s="409"/>
      <c r="EF12" s="409"/>
      <c r="EG12" s="409"/>
      <c r="EH12" s="409"/>
      <c r="EI12" s="409"/>
      <c r="EJ12" s="409"/>
      <c r="EK12" s="410"/>
    </row>
    <row r="13" spans="1:142" s="25" customFormat="1" ht="12.75" x14ac:dyDescent="0.2">
      <c r="A13" s="262" t="s">
        <v>639</v>
      </c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3" t="s">
        <v>278</v>
      </c>
      <c r="AG13" s="264"/>
      <c r="AH13" s="264"/>
      <c r="AI13" s="264"/>
      <c r="AJ13" s="264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9"/>
    </row>
    <row r="14" spans="1:142" s="25" customFormat="1" ht="12.75" x14ac:dyDescent="0.2">
      <c r="A14" s="280" t="s">
        <v>640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63"/>
      <c r="AG14" s="264"/>
      <c r="AH14" s="264"/>
      <c r="AI14" s="264"/>
      <c r="AJ14" s="264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5" customFormat="1" ht="12.75" customHeight="1" x14ac:dyDescent="0.2">
      <c r="A15" s="269" t="s">
        <v>641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3" t="s">
        <v>663</v>
      </c>
      <c r="AG15" s="264"/>
      <c r="AH15" s="264"/>
      <c r="AI15" s="264"/>
      <c r="AJ15" s="264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5" customFormat="1" ht="12.75" x14ac:dyDescent="0.2">
      <c r="A16" s="279" t="s">
        <v>642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63"/>
      <c r="AG16" s="264"/>
      <c r="AH16" s="264"/>
      <c r="AI16" s="264"/>
      <c r="AJ16" s="264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1" s="25" customFormat="1" ht="12.75" x14ac:dyDescent="0.2">
      <c r="A17" s="259" t="s">
        <v>643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63"/>
      <c r="AG17" s="264"/>
      <c r="AH17" s="264"/>
      <c r="AI17" s="264"/>
      <c r="AJ17" s="264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1" s="25" customFormat="1" ht="12.75" x14ac:dyDescent="0.2">
      <c r="A18" s="269" t="s">
        <v>642</v>
      </c>
      <c r="B18" s="269"/>
      <c r="C18" s="269"/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3" t="s">
        <v>789</v>
      </c>
      <c r="AG18" s="264"/>
      <c r="AH18" s="264"/>
      <c r="AI18" s="264"/>
      <c r="AJ18" s="264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1" s="25" customFormat="1" ht="12.75" x14ac:dyDescent="0.2">
      <c r="A19" s="259" t="s">
        <v>644</v>
      </c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63"/>
      <c r="AG19" s="264"/>
      <c r="AH19" s="264"/>
      <c r="AI19" s="264"/>
      <c r="AJ19" s="264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1" s="25" customFormat="1" ht="12.75" x14ac:dyDescent="0.2">
      <c r="A20" s="273" t="s">
        <v>645</v>
      </c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63" t="s">
        <v>664</v>
      </c>
      <c r="AG20" s="264"/>
      <c r="AH20" s="264"/>
      <c r="AI20" s="264"/>
      <c r="AJ20" s="264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1" s="25" customFormat="1" ht="12.75" x14ac:dyDescent="0.2">
      <c r="A21" s="273" t="s">
        <v>646</v>
      </c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63"/>
      <c r="AG21" s="264"/>
      <c r="AH21" s="264"/>
      <c r="AI21" s="264"/>
      <c r="AJ21" s="264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1" s="25" customFormat="1" ht="12.75" x14ac:dyDescent="0.2">
      <c r="A22" s="259" t="s">
        <v>647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63"/>
      <c r="AG22" s="264"/>
      <c r="AH22" s="264"/>
      <c r="AI22" s="264"/>
      <c r="AJ22" s="264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1" s="25" customFormat="1" ht="12.75" x14ac:dyDescent="0.2">
      <c r="A23" s="269" t="s">
        <v>645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3" t="s">
        <v>665</v>
      </c>
      <c r="AG23" s="264"/>
      <c r="AH23" s="264"/>
      <c r="AI23" s="264"/>
      <c r="AJ23" s="264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1" s="25" customFormat="1" ht="12.75" x14ac:dyDescent="0.2">
      <c r="A24" s="279" t="s">
        <v>646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79"/>
      <c r="AB24" s="279"/>
      <c r="AC24" s="279"/>
      <c r="AD24" s="279"/>
      <c r="AE24" s="279"/>
      <c r="AF24" s="263"/>
      <c r="AG24" s="264"/>
      <c r="AH24" s="264"/>
      <c r="AI24" s="264"/>
      <c r="AJ24" s="264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1" s="25" customFormat="1" ht="12.75" x14ac:dyDescent="0.2">
      <c r="A25" s="259" t="s">
        <v>648</v>
      </c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63"/>
      <c r="AG25" s="264"/>
      <c r="AH25" s="264"/>
      <c r="AI25" s="264"/>
      <c r="AJ25" s="264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1" s="25" customFormat="1" ht="12.75" x14ac:dyDescent="0.2">
      <c r="A26" s="269" t="s">
        <v>649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3" t="s">
        <v>666</v>
      </c>
      <c r="AG26" s="264"/>
      <c r="AH26" s="264"/>
      <c r="AI26" s="264"/>
      <c r="AJ26" s="264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9"/>
    </row>
    <row r="27" spans="1:141" s="25" customFormat="1" ht="12.75" x14ac:dyDescent="0.2">
      <c r="A27" s="279" t="s">
        <v>646</v>
      </c>
      <c r="B27" s="279"/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279"/>
      <c r="Z27" s="279"/>
      <c r="AA27" s="279"/>
      <c r="AB27" s="279"/>
      <c r="AC27" s="279"/>
      <c r="AD27" s="279"/>
      <c r="AE27" s="279"/>
      <c r="AF27" s="263"/>
      <c r="AG27" s="264"/>
      <c r="AH27" s="264"/>
      <c r="AI27" s="264"/>
      <c r="AJ27" s="264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  <c r="AY27" s="438"/>
      <c r="AZ27" s="438"/>
      <c r="BA27" s="438"/>
      <c r="BB27" s="438"/>
      <c r="BC27" s="438"/>
      <c r="BD27" s="438"/>
      <c r="BE27" s="438"/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8"/>
      <c r="DY27" s="438"/>
      <c r="DZ27" s="438"/>
      <c r="EA27" s="438"/>
      <c r="EB27" s="438"/>
      <c r="EC27" s="438"/>
      <c r="ED27" s="438"/>
      <c r="EE27" s="438"/>
      <c r="EF27" s="438"/>
      <c r="EG27" s="438"/>
      <c r="EH27" s="438"/>
      <c r="EI27" s="438"/>
      <c r="EJ27" s="438"/>
      <c r="EK27" s="439"/>
    </row>
    <row r="28" spans="1:141" s="25" customFormat="1" ht="12.75" x14ac:dyDescent="0.2">
      <c r="A28" s="259" t="s">
        <v>647</v>
      </c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63"/>
      <c r="AG28" s="264"/>
      <c r="AH28" s="264"/>
      <c r="AI28" s="264"/>
      <c r="AJ28" s="264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1" s="25" customFormat="1" ht="12.75" x14ac:dyDescent="0.2">
      <c r="A29" s="269" t="s">
        <v>649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3" t="s">
        <v>667</v>
      </c>
      <c r="AG29" s="264"/>
      <c r="AH29" s="264"/>
      <c r="AI29" s="264"/>
      <c r="AJ29" s="264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1" s="25" customFormat="1" ht="12.75" x14ac:dyDescent="0.2">
      <c r="A30" s="279" t="s">
        <v>646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63"/>
      <c r="AG30" s="264"/>
      <c r="AH30" s="264"/>
      <c r="AI30" s="264"/>
      <c r="AJ30" s="264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1" s="25" customFormat="1" ht="12.75" x14ac:dyDescent="0.2">
      <c r="A31" s="259" t="s">
        <v>648</v>
      </c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63"/>
      <c r="AG31" s="264"/>
      <c r="AH31" s="264"/>
      <c r="AI31" s="264"/>
      <c r="AJ31" s="264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1" s="25" customFormat="1" ht="12.75" x14ac:dyDescent="0.2">
      <c r="A32" s="269" t="s">
        <v>729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3" t="s">
        <v>668</v>
      </c>
      <c r="AG32" s="264"/>
      <c r="AH32" s="264"/>
      <c r="AI32" s="264"/>
      <c r="AJ32" s="264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25" customFormat="1" ht="12.75" x14ac:dyDescent="0.2">
      <c r="A33" s="259" t="s">
        <v>730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63"/>
      <c r="AG33" s="264"/>
      <c r="AH33" s="264"/>
      <c r="AI33" s="264"/>
      <c r="AJ33" s="264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25" customFormat="1" ht="15" customHeight="1" x14ac:dyDescent="0.2">
      <c r="A34" s="274" t="s">
        <v>651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63" t="s">
        <v>669</v>
      </c>
      <c r="AG34" s="264"/>
      <c r="AH34" s="264"/>
      <c r="AI34" s="264"/>
      <c r="AJ34" s="264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25" customFormat="1" ht="15" customHeight="1" x14ac:dyDescent="0.2">
      <c r="A35" s="280" t="s">
        <v>652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63" t="s">
        <v>573</v>
      </c>
      <c r="AG35" s="264"/>
      <c r="AH35" s="264"/>
      <c r="AI35" s="264"/>
      <c r="AJ35" s="264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25" customFormat="1" ht="15" customHeight="1" x14ac:dyDescent="0.2">
      <c r="A36" s="280" t="s">
        <v>653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63" t="s">
        <v>670</v>
      </c>
      <c r="AG36" s="264"/>
      <c r="AH36" s="264"/>
      <c r="AI36" s="264"/>
      <c r="AJ36" s="264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25" customFormat="1" ht="12.75" x14ac:dyDescent="0.2">
      <c r="A37" s="262" t="s">
        <v>654</v>
      </c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3" t="s">
        <v>671</v>
      </c>
      <c r="AG37" s="264"/>
      <c r="AH37" s="264"/>
      <c r="AI37" s="264"/>
      <c r="AJ37" s="264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25" customFormat="1" ht="12.75" x14ac:dyDescent="0.2">
      <c r="A38" s="708" t="s">
        <v>655</v>
      </c>
      <c r="B38" s="708"/>
      <c r="C38" s="708"/>
      <c r="D38" s="708"/>
      <c r="E38" s="708"/>
      <c r="F38" s="708"/>
      <c r="G38" s="708"/>
      <c r="H38" s="708"/>
      <c r="I38" s="708"/>
      <c r="J38" s="708"/>
      <c r="K38" s="708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263"/>
      <c r="AG38" s="264"/>
      <c r="AH38" s="264"/>
      <c r="AI38" s="264"/>
      <c r="AJ38" s="264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25" customFormat="1" ht="12.75" x14ac:dyDescent="0.2">
      <c r="A39" s="708" t="s">
        <v>656</v>
      </c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263"/>
      <c r="AG39" s="264"/>
      <c r="AH39" s="264"/>
      <c r="AI39" s="264"/>
      <c r="AJ39" s="264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25" customFormat="1" ht="12.75" x14ac:dyDescent="0.2">
      <c r="A40" s="280" t="s">
        <v>657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63"/>
      <c r="AG40" s="264"/>
      <c r="AH40" s="264"/>
      <c r="AI40" s="264"/>
      <c r="AJ40" s="264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25" customFormat="1" ht="15" customHeight="1" x14ac:dyDescent="0.2">
      <c r="A41" s="280" t="s">
        <v>658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63" t="s">
        <v>672</v>
      </c>
      <c r="AG41" s="264"/>
      <c r="AH41" s="264"/>
      <c r="AI41" s="264"/>
      <c r="AJ41" s="264"/>
      <c r="AK41" s="438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25" customFormat="1" ht="15" customHeight="1" x14ac:dyDescent="0.2">
      <c r="A42" s="280" t="s">
        <v>773</v>
      </c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63" t="s">
        <v>673</v>
      </c>
      <c r="AG42" s="264"/>
      <c r="AH42" s="264"/>
      <c r="AI42" s="264"/>
      <c r="AJ42" s="264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25" customFormat="1" ht="15" customHeight="1" x14ac:dyDescent="0.2">
      <c r="A43" s="280" t="s">
        <v>659</v>
      </c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63" t="s">
        <v>674</v>
      </c>
      <c r="AG43" s="264"/>
      <c r="AH43" s="264"/>
      <c r="AI43" s="264"/>
      <c r="AJ43" s="264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25" customFormat="1" ht="12.75" x14ac:dyDescent="0.2">
      <c r="A44" s="278" t="s">
        <v>660</v>
      </c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  <c r="AB44" s="278"/>
      <c r="AC44" s="278"/>
      <c r="AD44" s="278"/>
      <c r="AE44" s="278"/>
      <c r="AF44" s="263" t="s">
        <v>675</v>
      </c>
      <c r="AG44" s="264"/>
      <c r="AH44" s="264"/>
      <c r="AI44" s="264"/>
      <c r="AJ44" s="264"/>
      <c r="AK44" s="438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25" customFormat="1" ht="12.75" x14ac:dyDescent="0.2">
      <c r="A45" s="280" t="s">
        <v>661</v>
      </c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63"/>
      <c r="AG45" s="264"/>
      <c r="AH45" s="264"/>
      <c r="AI45" s="264"/>
      <c r="AJ45" s="264"/>
      <c r="AK45" s="438"/>
      <c r="AL45" s="438"/>
      <c r="AM45" s="438"/>
      <c r="AN45" s="438"/>
      <c r="AO45" s="438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25" customFormat="1" ht="15" customHeight="1" x14ac:dyDescent="0.2">
      <c r="A46" s="268" t="s">
        <v>662</v>
      </c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3" t="s">
        <v>676</v>
      </c>
      <c r="AG46" s="264"/>
      <c r="AH46" s="264"/>
      <c r="AI46" s="264"/>
      <c r="AJ46" s="264"/>
      <c r="AK46" s="438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25" customFormat="1" ht="15" customHeight="1" x14ac:dyDescent="0.2">
      <c r="A47" s="683" t="s">
        <v>677</v>
      </c>
      <c r="B47" s="683"/>
      <c r="C47" s="683"/>
      <c r="D47" s="683"/>
      <c r="E47" s="683"/>
      <c r="F47" s="683"/>
      <c r="G47" s="683"/>
      <c r="H47" s="683"/>
      <c r="I47" s="683"/>
      <c r="J47" s="683"/>
      <c r="K47" s="683"/>
      <c r="L47" s="683"/>
      <c r="M47" s="683"/>
      <c r="N47" s="683"/>
      <c r="O47" s="683"/>
      <c r="P47" s="683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3"/>
      <c r="AD47" s="683"/>
      <c r="AE47" s="683"/>
      <c r="AF47" s="776" t="s">
        <v>41</v>
      </c>
      <c r="AG47" s="684"/>
      <c r="AH47" s="684"/>
      <c r="AI47" s="684"/>
      <c r="AJ47" s="684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25" customFormat="1" ht="15" customHeight="1" x14ac:dyDescent="0.2">
      <c r="A48" s="268" t="s">
        <v>678</v>
      </c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3" t="s">
        <v>277</v>
      </c>
      <c r="AG48" s="264"/>
      <c r="AH48" s="264"/>
      <c r="AI48" s="264"/>
      <c r="AJ48" s="264"/>
      <c r="AK48" s="438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38"/>
      <c r="DS48" s="438"/>
      <c r="DT48" s="43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5" customFormat="1" ht="12.75" customHeight="1" x14ac:dyDescent="0.2">
      <c r="A49" s="269" t="s">
        <v>641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3" t="s">
        <v>804</v>
      </c>
      <c r="AG49" s="264"/>
      <c r="AH49" s="264"/>
      <c r="AI49" s="264"/>
      <c r="AJ49" s="264"/>
      <c r="AK49" s="438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38"/>
      <c r="DS49" s="438"/>
      <c r="DT49" s="438"/>
      <c r="DU49" s="438"/>
      <c r="DV49" s="438"/>
      <c r="DW49" s="438"/>
      <c r="DX49" s="438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9"/>
    </row>
    <row r="50" spans="1:141" s="25" customFormat="1" ht="12.75" x14ac:dyDescent="0.2">
      <c r="A50" s="259" t="s">
        <v>679</v>
      </c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63"/>
      <c r="AG50" s="264"/>
      <c r="AH50" s="264"/>
      <c r="AI50" s="264"/>
      <c r="AJ50" s="264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  <c r="AV50" s="438"/>
      <c r="AW50" s="438"/>
      <c r="AX50" s="438"/>
      <c r="AY50" s="438"/>
      <c r="AZ50" s="438"/>
      <c r="BA50" s="438"/>
      <c r="BB50" s="438"/>
      <c r="BC50" s="438"/>
      <c r="BD50" s="438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38"/>
      <c r="BZ50" s="438"/>
      <c r="CA50" s="438"/>
      <c r="CB50" s="438"/>
      <c r="CC50" s="438"/>
      <c r="CD50" s="438"/>
      <c r="CE50" s="438"/>
      <c r="CF50" s="438"/>
      <c r="CG50" s="438"/>
      <c r="CH50" s="438"/>
      <c r="CI50" s="438"/>
      <c r="CJ50" s="438"/>
      <c r="CK50" s="438"/>
      <c r="CL50" s="438"/>
      <c r="CM50" s="438"/>
      <c r="CN50" s="438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38"/>
      <c r="DO50" s="438"/>
      <c r="DP50" s="438"/>
      <c r="DQ50" s="438"/>
      <c r="DR50" s="438"/>
      <c r="DS50" s="438"/>
      <c r="DT50" s="438"/>
      <c r="DU50" s="438"/>
      <c r="DV50" s="438"/>
      <c r="DW50" s="438"/>
      <c r="DX50" s="438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9"/>
    </row>
    <row r="51" spans="1:141" s="25" customFormat="1" ht="15" customHeight="1" x14ac:dyDescent="0.2">
      <c r="A51" s="259" t="s">
        <v>680</v>
      </c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  <c r="AE51" s="259"/>
      <c r="AF51" s="263" t="s">
        <v>805</v>
      </c>
      <c r="AG51" s="264"/>
      <c r="AH51" s="264"/>
      <c r="AI51" s="264"/>
      <c r="AJ51" s="264"/>
      <c r="AK51" s="438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9"/>
    </row>
    <row r="52" spans="1:141" s="25" customFormat="1" ht="15" customHeight="1" x14ac:dyDescent="0.2">
      <c r="A52" s="259" t="s">
        <v>681</v>
      </c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63" t="s">
        <v>806</v>
      </c>
      <c r="AG52" s="264"/>
      <c r="AH52" s="264"/>
      <c r="AI52" s="264"/>
      <c r="AJ52" s="264"/>
      <c r="AK52" s="438"/>
      <c r="AL52" s="438"/>
      <c r="AM52" s="438"/>
      <c r="AN52" s="438"/>
      <c r="AO52" s="438"/>
      <c r="AP52" s="438"/>
      <c r="AQ52" s="438"/>
      <c r="AR52" s="438"/>
      <c r="AS52" s="438"/>
      <c r="AT52" s="438"/>
      <c r="AU52" s="438"/>
      <c r="AV52" s="438"/>
      <c r="AW52" s="438"/>
      <c r="AX52" s="438"/>
      <c r="AY52" s="438"/>
      <c r="AZ52" s="438"/>
      <c r="BA52" s="438"/>
      <c r="BB52" s="438"/>
      <c r="BC52" s="438"/>
      <c r="BD52" s="438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38"/>
      <c r="BZ52" s="438"/>
      <c r="CA52" s="438"/>
      <c r="CB52" s="438"/>
      <c r="CC52" s="438"/>
      <c r="CD52" s="438"/>
      <c r="CE52" s="438"/>
      <c r="CF52" s="438"/>
      <c r="CG52" s="438"/>
      <c r="CH52" s="438"/>
      <c r="CI52" s="438"/>
      <c r="CJ52" s="438"/>
      <c r="CK52" s="438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9"/>
    </row>
    <row r="53" spans="1:141" s="25" customFormat="1" ht="15" customHeight="1" x14ac:dyDescent="0.2">
      <c r="A53" s="259" t="s">
        <v>682</v>
      </c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63" t="s">
        <v>807</v>
      </c>
      <c r="AG53" s="264"/>
      <c r="AH53" s="264"/>
      <c r="AI53" s="264"/>
      <c r="AJ53" s="264"/>
      <c r="AK53" s="438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9"/>
    </row>
    <row r="54" spans="1:141" s="25" customFormat="1" ht="15" customHeight="1" x14ac:dyDescent="0.2">
      <c r="A54" s="259" t="s">
        <v>683</v>
      </c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259"/>
      <c r="AD54" s="259"/>
      <c r="AE54" s="259"/>
      <c r="AF54" s="263" t="s">
        <v>808</v>
      </c>
      <c r="AG54" s="264"/>
      <c r="AH54" s="264"/>
      <c r="AI54" s="264"/>
      <c r="AJ54" s="264"/>
      <c r="AK54" s="438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9"/>
    </row>
    <row r="55" spans="1:141" s="25" customFormat="1" ht="15" customHeight="1" x14ac:dyDescent="0.2">
      <c r="A55" s="280" t="s">
        <v>684</v>
      </c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280"/>
      <c r="AF55" s="263" t="s">
        <v>575</v>
      </c>
      <c r="AG55" s="264"/>
      <c r="AH55" s="264"/>
      <c r="AI55" s="264"/>
      <c r="AJ55" s="264"/>
      <c r="AK55" s="438"/>
      <c r="AL55" s="438"/>
      <c r="AM55" s="438"/>
      <c r="AN55" s="438"/>
      <c r="AO55" s="438"/>
      <c r="AP55" s="438"/>
      <c r="AQ55" s="438"/>
      <c r="AR55" s="438"/>
      <c r="AS55" s="438"/>
      <c r="AT55" s="438"/>
      <c r="AU55" s="438"/>
      <c r="AV55" s="438"/>
      <c r="AW55" s="438"/>
      <c r="AX55" s="438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9"/>
    </row>
    <row r="56" spans="1:141" s="25" customFormat="1" ht="12.75" customHeight="1" x14ac:dyDescent="0.2">
      <c r="A56" s="269" t="s">
        <v>641</v>
      </c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3" t="s">
        <v>809</v>
      </c>
      <c r="AG56" s="264"/>
      <c r="AH56" s="264"/>
      <c r="AI56" s="264"/>
      <c r="AJ56" s="264"/>
      <c r="AK56" s="438"/>
      <c r="AL56" s="438"/>
      <c r="AM56" s="438"/>
      <c r="AN56" s="438"/>
      <c r="AO56" s="438"/>
      <c r="AP56" s="438"/>
      <c r="AQ56" s="438"/>
      <c r="AR56" s="438"/>
      <c r="AS56" s="438"/>
      <c r="AT56" s="438"/>
      <c r="AU56" s="438"/>
      <c r="AV56" s="438"/>
      <c r="AW56" s="438"/>
      <c r="AX56" s="438"/>
      <c r="AY56" s="438"/>
      <c r="AZ56" s="438"/>
      <c r="BA56" s="438"/>
      <c r="BB56" s="438"/>
      <c r="BC56" s="438"/>
      <c r="BD56" s="438"/>
      <c r="BE56" s="438"/>
      <c r="BF56" s="438"/>
      <c r="BG56" s="438"/>
      <c r="BH56" s="438"/>
      <c r="BI56" s="438"/>
      <c r="BJ56" s="438"/>
      <c r="BK56" s="438"/>
      <c r="BL56" s="438"/>
      <c r="BM56" s="438"/>
      <c r="BN56" s="438"/>
      <c r="BO56" s="438"/>
      <c r="BP56" s="438"/>
      <c r="BQ56" s="438"/>
      <c r="BR56" s="438"/>
      <c r="BS56" s="438"/>
      <c r="BT56" s="438"/>
      <c r="BU56" s="438"/>
      <c r="BV56" s="438"/>
      <c r="BW56" s="438"/>
      <c r="BX56" s="438"/>
      <c r="BY56" s="438"/>
      <c r="BZ56" s="438"/>
      <c r="CA56" s="438"/>
      <c r="CB56" s="438"/>
      <c r="CC56" s="438"/>
      <c r="CD56" s="438"/>
      <c r="CE56" s="438"/>
      <c r="CF56" s="438"/>
      <c r="CG56" s="438"/>
      <c r="CH56" s="438"/>
      <c r="CI56" s="438"/>
      <c r="CJ56" s="438"/>
      <c r="CK56" s="438"/>
      <c r="CL56" s="438"/>
      <c r="CM56" s="438"/>
      <c r="CN56" s="438"/>
      <c r="CO56" s="438"/>
      <c r="CP56" s="438"/>
      <c r="CQ56" s="438"/>
      <c r="CR56" s="438"/>
      <c r="CS56" s="438"/>
      <c r="CT56" s="438"/>
      <c r="CU56" s="438"/>
      <c r="CV56" s="438"/>
      <c r="CW56" s="438"/>
      <c r="CX56" s="438"/>
      <c r="CY56" s="438"/>
      <c r="CZ56" s="438"/>
      <c r="DA56" s="438"/>
      <c r="DB56" s="438"/>
      <c r="DC56" s="438"/>
      <c r="DD56" s="438"/>
      <c r="DE56" s="438"/>
      <c r="DF56" s="438"/>
      <c r="DG56" s="438"/>
      <c r="DH56" s="438"/>
      <c r="DI56" s="438"/>
      <c r="DJ56" s="438"/>
      <c r="DK56" s="438"/>
      <c r="DL56" s="438"/>
      <c r="DM56" s="438"/>
      <c r="DN56" s="438"/>
      <c r="DO56" s="438"/>
      <c r="DP56" s="438"/>
      <c r="DQ56" s="438"/>
      <c r="DR56" s="438"/>
      <c r="DS56" s="438"/>
      <c r="DT56" s="438"/>
      <c r="DU56" s="438"/>
      <c r="DV56" s="438"/>
      <c r="DW56" s="438"/>
      <c r="DX56" s="438"/>
      <c r="DY56" s="438"/>
      <c r="DZ56" s="438"/>
      <c r="EA56" s="438"/>
      <c r="EB56" s="438"/>
      <c r="EC56" s="438"/>
      <c r="ED56" s="438"/>
      <c r="EE56" s="438"/>
      <c r="EF56" s="438"/>
      <c r="EG56" s="438"/>
      <c r="EH56" s="438"/>
      <c r="EI56" s="438"/>
      <c r="EJ56" s="438"/>
      <c r="EK56" s="439"/>
    </row>
    <row r="57" spans="1:141" s="25" customFormat="1" ht="12.75" x14ac:dyDescent="0.2">
      <c r="A57" s="259" t="s">
        <v>685</v>
      </c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63"/>
      <c r="AG57" s="264"/>
      <c r="AH57" s="264"/>
      <c r="AI57" s="264"/>
      <c r="AJ57" s="264"/>
      <c r="AK57" s="438"/>
      <c r="AL57" s="438"/>
      <c r="AM57" s="438"/>
      <c r="AN57" s="438"/>
      <c r="AO57" s="438"/>
      <c r="AP57" s="438"/>
      <c r="AQ57" s="438"/>
      <c r="AR57" s="438"/>
      <c r="AS57" s="438"/>
      <c r="AT57" s="438"/>
      <c r="AU57" s="438"/>
      <c r="AV57" s="438"/>
      <c r="AW57" s="438"/>
      <c r="AX57" s="438"/>
      <c r="AY57" s="438"/>
      <c r="AZ57" s="438"/>
      <c r="BA57" s="438"/>
      <c r="BB57" s="438"/>
      <c r="BC57" s="438"/>
      <c r="BD57" s="438"/>
      <c r="BE57" s="438"/>
      <c r="BF57" s="438"/>
      <c r="BG57" s="438"/>
      <c r="BH57" s="438"/>
      <c r="BI57" s="438"/>
      <c r="BJ57" s="438"/>
      <c r="BK57" s="438"/>
      <c r="BL57" s="438"/>
      <c r="BM57" s="438"/>
      <c r="BN57" s="438"/>
      <c r="BO57" s="438"/>
      <c r="BP57" s="438"/>
      <c r="BQ57" s="438"/>
      <c r="BR57" s="438"/>
      <c r="BS57" s="438"/>
      <c r="BT57" s="438"/>
      <c r="BU57" s="438"/>
      <c r="BV57" s="438"/>
      <c r="BW57" s="438"/>
      <c r="BX57" s="438"/>
      <c r="BY57" s="438"/>
      <c r="BZ57" s="438"/>
      <c r="CA57" s="438"/>
      <c r="CB57" s="438"/>
      <c r="CC57" s="438"/>
      <c r="CD57" s="438"/>
      <c r="CE57" s="438"/>
      <c r="CF57" s="438"/>
      <c r="CG57" s="438"/>
      <c r="CH57" s="438"/>
      <c r="CI57" s="438"/>
      <c r="CJ57" s="438"/>
      <c r="CK57" s="438"/>
      <c r="CL57" s="438"/>
      <c r="CM57" s="438"/>
      <c r="CN57" s="438"/>
      <c r="CO57" s="438"/>
      <c r="CP57" s="438"/>
      <c r="CQ57" s="438"/>
      <c r="CR57" s="438"/>
      <c r="CS57" s="438"/>
      <c r="CT57" s="438"/>
      <c r="CU57" s="438"/>
      <c r="CV57" s="438"/>
      <c r="CW57" s="438"/>
      <c r="CX57" s="438"/>
      <c r="CY57" s="438"/>
      <c r="CZ57" s="438"/>
      <c r="DA57" s="438"/>
      <c r="DB57" s="438"/>
      <c r="DC57" s="438"/>
      <c r="DD57" s="438"/>
      <c r="DE57" s="438"/>
      <c r="DF57" s="438"/>
      <c r="DG57" s="438"/>
      <c r="DH57" s="438"/>
      <c r="DI57" s="438"/>
      <c r="DJ57" s="438"/>
      <c r="DK57" s="438"/>
      <c r="DL57" s="438"/>
      <c r="DM57" s="438"/>
      <c r="DN57" s="438"/>
      <c r="DO57" s="438"/>
      <c r="DP57" s="438"/>
      <c r="DQ57" s="438"/>
      <c r="DR57" s="438"/>
      <c r="DS57" s="438"/>
      <c r="DT57" s="438"/>
      <c r="DU57" s="438"/>
      <c r="DV57" s="438"/>
      <c r="DW57" s="438"/>
      <c r="DX57" s="438"/>
      <c r="DY57" s="438"/>
      <c r="DZ57" s="438"/>
      <c r="EA57" s="438"/>
      <c r="EB57" s="438"/>
      <c r="EC57" s="438"/>
      <c r="ED57" s="438"/>
      <c r="EE57" s="438"/>
      <c r="EF57" s="438"/>
      <c r="EG57" s="438"/>
      <c r="EH57" s="438"/>
      <c r="EI57" s="438"/>
      <c r="EJ57" s="438"/>
      <c r="EK57" s="439"/>
    </row>
    <row r="58" spans="1:141" s="25" customFormat="1" ht="15" customHeight="1" x14ac:dyDescent="0.2">
      <c r="A58" s="259" t="s">
        <v>686</v>
      </c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63" t="s">
        <v>810</v>
      </c>
      <c r="AG58" s="264"/>
      <c r="AH58" s="264"/>
      <c r="AI58" s="264"/>
      <c r="AJ58" s="264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9"/>
    </row>
    <row r="59" spans="1:141" s="25" customFormat="1" ht="15" customHeight="1" x14ac:dyDescent="0.2">
      <c r="A59" s="259" t="s">
        <v>687</v>
      </c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263" t="s">
        <v>811</v>
      </c>
      <c r="AG59" s="264"/>
      <c r="AH59" s="264"/>
      <c r="AI59" s="264"/>
      <c r="AJ59" s="264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  <c r="AZ59" s="438"/>
      <c r="BA59" s="438"/>
      <c r="BB59" s="438"/>
      <c r="BC59" s="438"/>
      <c r="BD59" s="438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438"/>
      <c r="CE59" s="438"/>
      <c r="CF59" s="438"/>
      <c r="CG59" s="438"/>
      <c r="CH59" s="438"/>
      <c r="CI59" s="438"/>
      <c r="CJ59" s="438"/>
      <c r="CK59" s="438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38"/>
      <c r="DT59" s="43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9"/>
    </row>
    <row r="60" spans="1:141" s="25" customFormat="1" ht="15" customHeight="1" x14ac:dyDescent="0.2">
      <c r="A60" s="259" t="s">
        <v>688</v>
      </c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63" t="s">
        <v>812</v>
      </c>
      <c r="AG60" s="264"/>
      <c r="AH60" s="264"/>
      <c r="AI60" s="264"/>
      <c r="AJ60" s="264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  <c r="CD60" s="438"/>
      <c r="CE60" s="438"/>
      <c r="CF60" s="438"/>
      <c r="CG60" s="438"/>
      <c r="CH60" s="438"/>
      <c r="CI60" s="438"/>
      <c r="CJ60" s="438"/>
      <c r="CK60" s="438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38"/>
      <c r="DT60" s="43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9"/>
    </row>
    <row r="61" spans="1:141" s="25" customFormat="1" ht="15" customHeight="1" x14ac:dyDescent="0.2">
      <c r="A61" s="259" t="s">
        <v>689</v>
      </c>
      <c r="B61" s="259"/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63" t="s">
        <v>813</v>
      </c>
      <c r="AG61" s="264"/>
      <c r="AH61" s="264"/>
      <c r="AI61" s="264"/>
      <c r="AJ61" s="264"/>
      <c r="AK61" s="438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438"/>
      <c r="CA61" s="438"/>
      <c r="CB61" s="438"/>
      <c r="CC61" s="438"/>
      <c r="CD61" s="438"/>
      <c r="CE61" s="438"/>
      <c r="CF61" s="438"/>
      <c r="CG61" s="438"/>
      <c r="CH61" s="438"/>
      <c r="CI61" s="438"/>
      <c r="CJ61" s="438"/>
      <c r="CK61" s="438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38"/>
      <c r="DT61" s="43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9"/>
    </row>
    <row r="62" spans="1:141" s="25" customFormat="1" ht="12.75" x14ac:dyDescent="0.2">
      <c r="A62" s="269" t="s">
        <v>690</v>
      </c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598" t="s">
        <v>814</v>
      </c>
      <c r="AG62" s="599"/>
      <c r="AH62" s="599"/>
      <c r="AI62" s="599"/>
      <c r="AJ62" s="600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  <c r="CD62" s="438"/>
      <c r="CE62" s="438"/>
      <c r="CF62" s="438"/>
      <c r="CG62" s="438"/>
      <c r="CH62" s="438"/>
      <c r="CI62" s="438"/>
      <c r="CJ62" s="438"/>
      <c r="CK62" s="438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38"/>
      <c r="DT62" s="43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9"/>
    </row>
    <row r="63" spans="1:141" s="36" customFormat="1" ht="12.75" x14ac:dyDescent="0.2">
      <c r="A63" s="259" t="s">
        <v>856</v>
      </c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701"/>
      <c r="AF63" s="601"/>
      <c r="AG63" s="255"/>
      <c r="AH63" s="255"/>
      <c r="AI63" s="255"/>
      <c r="AJ63" s="602"/>
      <c r="AK63" s="438"/>
      <c r="AL63" s="438"/>
      <c r="AM63" s="438"/>
      <c r="AN63" s="438"/>
      <c r="AO63" s="438"/>
      <c r="AP63" s="438"/>
      <c r="AQ63" s="438"/>
      <c r="AR63" s="438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438"/>
      <c r="CA63" s="438"/>
      <c r="CB63" s="438"/>
      <c r="CC63" s="438"/>
      <c r="CD63" s="438"/>
      <c r="CE63" s="438"/>
      <c r="CF63" s="438"/>
      <c r="CG63" s="438"/>
      <c r="CH63" s="438"/>
      <c r="CI63" s="438"/>
      <c r="CJ63" s="438"/>
      <c r="CK63" s="438"/>
      <c r="CL63" s="438"/>
      <c r="CM63" s="438"/>
      <c r="CN63" s="438"/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9"/>
    </row>
    <row r="64" spans="1:141" s="25" customFormat="1" ht="15" customHeight="1" x14ac:dyDescent="0.2">
      <c r="A64" s="709" t="s">
        <v>691</v>
      </c>
      <c r="B64" s="709"/>
      <c r="C64" s="709"/>
      <c r="D64" s="709"/>
      <c r="E64" s="709"/>
      <c r="F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S64" s="709"/>
      <c r="T64" s="709"/>
      <c r="U64" s="709"/>
      <c r="V64" s="709"/>
      <c r="W64" s="709"/>
      <c r="X64" s="709"/>
      <c r="Y64" s="709"/>
      <c r="Z64" s="709"/>
      <c r="AA64" s="709"/>
      <c r="AB64" s="709"/>
      <c r="AC64" s="709"/>
      <c r="AD64" s="709"/>
      <c r="AE64" s="709"/>
      <c r="AF64" s="776" t="s">
        <v>168</v>
      </c>
      <c r="AG64" s="684"/>
      <c r="AH64" s="684"/>
      <c r="AI64" s="684"/>
      <c r="AJ64" s="684"/>
      <c r="AK64" s="438"/>
      <c r="AL64" s="438"/>
      <c r="AM64" s="438"/>
      <c r="AN64" s="438"/>
      <c r="AO64" s="438"/>
      <c r="AP64" s="438"/>
      <c r="AQ64" s="438"/>
      <c r="AR64" s="438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  <c r="BX64" s="438"/>
      <c r="BY64" s="438"/>
      <c r="BZ64" s="438"/>
      <c r="CA64" s="438"/>
      <c r="CB64" s="438"/>
      <c r="CC64" s="438"/>
      <c r="CD64" s="438"/>
      <c r="CE64" s="438"/>
      <c r="CF64" s="438"/>
      <c r="CG64" s="438"/>
      <c r="CH64" s="438"/>
      <c r="CI64" s="438"/>
      <c r="CJ64" s="438"/>
      <c r="CK64" s="438"/>
      <c r="CL64" s="438"/>
      <c r="CM64" s="438"/>
      <c r="CN64" s="438"/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9"/>
    </row>
    <row r="65" spans="1:172" s="36" customFormat="1" ht="15" customHeight="1" x14ac:dyDescent="0.2">
      <c r="A65" s="280" t="s">
        <v>692</v>
      </c>
      <c r="B65" s="280"/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  <c r="AF65" s="263" t="s">
        <v>167</v>
      </c>
      <c r="AG65" s="264"/>
      <c r="AH65" s="264"/>
      <c r="AI65" s="264"/>
      <c r="AJ65" s="264"/>
      <c r="AK65" s="438"/>
      <c r="AL65" s="438"/>
      <c r="AM65" s="438"/>
      <c r="AN65" s="438"/>
      <c r="AO65" s="438"/>
      <c r="AP65" s="438"/>
      <c r="AQ65" s="438"/>
      <c r="AR65" s="438"/>
      <c r="AS65" s="438"/>
      <c r="AT65" s="438"/>
      <c r="AU65" s="438"/>
      <c r="AV65" s="438"/>
      <c r="AW65" s="438"/>
      <c r="AX65" s="438"/>
      <c r="AY65" s="438"/>
      <c r="AZ65" s="438"/>
      <c r="BA65" s="438"/>
      <c r="BB65" s="438"/>
      <c r="BC65" s="438"/>
      <c r="BD65" s="438"/>
      <c r="BE65" s="438"/>
      <c r="BF65" s="438"/>
      <c r="BG65" s="438"/>
      <c r="BH65" s="438"/>
      <c r="BI65" s="438"/>
      <c r="BJ65" s="438"/>
      <c r="BK65" s="438"/>
      <c r="BL65" s="438"/>
      <c r="BM65" s="438"/>
      <c r="BN65" s="438"/>
      <c r="BO65" s="438"/>
      <c r="BP65" s="438"/>
      <c r="BQ65" s="438"/>
      <c r="BR65" s="438"/>
      <c r="BS65" s="438"/>
      <c r="BT65" s="438"/>
      <c r="BU65" s="438"/>
      <c r="BV65" s="438"/>
      <c r="BW65" s="438"/>
      <c r="BX65" s="438"/>
      <c r="BY65" s="438"/>
      <c r="BZ65" s="438"/>
      <c r="CA65" s="438"/>
      <c r="CB65" s="438"/>
      <c r="CC65" s="438"/>
      <c r="CD65" s="438"/>
      <c r="CE65" s="438"/>
      <c r="CF65" s="438"/>
      <c r="CG65" s="438"/>
      <c r="CH65" s="438"/>
      <c r="CI65" s="438"/>
      <c r="CJ65" s="438"/>
      <c r="CK65" s="438"/>
      <c r="CL65" s="438"/>
      <c r="CM65" s="438"/>
      <c r="CN65" s="438"/>
      <c r="CO65" s="438"/>
      <c r="CP65" s="438"/>
      <c r="CQ65" s="438"/>
      <c r="CR65" s="438"/>
      <c r="CS65" s="438"/>
      <c r="CT65" s="438"/>
      <c r="CU65" s="438"/>
      <c r="CV65" s="438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  <c r="DM65" s="438"/>
      <c r="DN65" s="438"/>
      <c r="DO65" s="438"/>
      <c r="DP65" s="438"/>
      <c r="DQ65" s="438"/>
      <c r="DR65" s="438"/>
      <c r="DS65" s="438"/>
      <c r="DT65" s="438"/>
      <c r="DU65" s="438"/>
      <c r="DV65" s="438"/>
      <c r="DW65" s="438"/>
      <c r="DX65" s="438"/>
      <c r="DY65" s="438"/>
      <c r="DZ65" s="438"/>
      <c r="EA65" s="438"/>
      <c r="EB65" s="438"/>
      <c r="EC65" s="438"/>
      <c r="ED65" s="438"/>
      <c r="EE65" s="438"/>
      <c r="EF65" s="438"/>
      <c r="EG65" s="438"/>
      <c r="EH65" s="438"/>
      <c r="EI65" s="438"/>
      <c r="EJ65" s="438"/>
      <c r="EK65" s="439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</row>
    <row r="66" spans="1:172" s="36" customFormat="1" ht="15" customHeight="1" x14ac:dyDescent="0.2">
      <c r="A66" s="280" t="s">
        <v>693</v>
      </c>
      <c r="B66" s="280"/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63" t="s">
        <v>166</v>
      </c>
      <c r="AG66" s="264"/>
      <c r="AH66" s="264"/>
      <c r="AI66" s="264"/>
      <c r="AJ66" s="264"/>
      <c r="AK66" s="438"/>
      <c r="AL66" s="438"/>
      <c r="AM66" s="438"/>
      <c r="AN66" s="438"/>
      <c r="AO66" s="438"/>
      <c r="AP66" s="438"/>
      <c r="AQ66" s="438"/>
      <c r="AR66" s="438"/>
      <c r="AS66" s="438"/>
      <c r="AT66" s="438"/>
      <c r="AU66" s="438"/>
      <c r="AV66" s="438"/>
      <c r="AW66" s="438"/>
      <c r="AX66" s="438"/>
      <c r="AY66" s="438"/>
      <c r="AZ66" s="438"/>
      <c r="BA66" s="438"/>
      <c r="BB66" s="438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  <c r="BX66" s="438"/>
      <c r="BY66" s="438"/>
      <c r="BZ66" s="438"/>
      <c r="CA66" s="438"/>
      <c r="CB66" s="438"/>
      <c r="CC66" s="438"/>
      <c r="CD66" s="438"/>
      <c r="CE66" s="438"/>
      <c r="CF66" s="438"/>
      <c r="CG66" s="438"/>
      <c r="CH66" s="438"/>
      <c r="CI66" s="438"/>
      <c r="CJ66" s="438"/>
      <c r="CK66" s="438"/>
      <c r="CL66" s="438"/>
      <c r="CM66" s="438"/>
      <c r="CN66" s="438"/>
      <c r="CO66" s="438"/>
      <c r="CP66" s="438"/>
      <c r="CQ66" s="438"/>
      <c r="CR66" s="438"/>
      <c r="CS66" s="438"/>
      <c r="CT66" s="438"/>
      <c r="CU66" s="438"/>
      <c r="CV66" s="438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  <c r="DM66" s="438"/>
      <c r="DN66" s="438"/>
      <c r="DO66" s="438"/>
      <c r="DP66" s="438"/>
      <c r="DQ66" s="438"/>
      <c r="DR66" s="438"/>
      <c r="DS66" s="438"/>
      <c r="DT66" s="438"/>
      <c r="DU66" s="438"/>
      <c r="DV66" s="438"/>
      <c r="DW66" s="438"/>
      <c r="DX66" s="438"/>
      <c r="DY66" s="438"/>
      <c r="DZ66" s="438"/>
      <c r="EA66" s="438"/>
      <c r="EB66" s="438"/>
      <c r="EC66" s="438"/>
      <c r="ED66" s="438"/>
      <c r="EE66" s="438"/>
      <c r="EF66" s="438"/>
      <c r="EG66" s="438"/>
      <c r="EH66" s="438"/>
      <c r="EI66" s="438"/>
      <c r="EJ66" s="438"/>
      <c r="EK66" s="439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</row>
    <row r="67" spans="1:172" s="36" customFormat="1" ht="15" customHeight="1" x14ac:dyDescent="0.2">
      <c r="A67" s="280" t="s">
        <v>694</v>
      </c>
      <c r="B67" s="280"/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63" t="s">
        <v>165</v>
      </c>
      <c r="AG67" s="264"/>
      <c r="AH67" s="264"/>
      <c r="AI67" s="264"/>
      <c r="AJ67" s="264"/>
      <c r="AK67" s="438"/>
      <c r="AL67" s="438"/>
      <c r="AM67" s="438"/>
      <c r="AN67" s="438"/>
      <c r="AO67" s="438"/>
      <c r="AP67" s="438"/>
      <c r="AQ67" s="438"/>
      <c r="AR67" s="438"/>
      <c r="AS67" s="438"/>
      <c r="AT67" s="438"/>
      <c r="AU67" s="438"/>
      <c r="AV67" s="438"/>
      <c r="AW67" s="438"/>
      <c r="AX67" s="438"/>
      <c r="AY67" s="438"/>
      <c r="AZ67" s="438"/>
      <c r="BA67" s="438"/>
      <c r="BB67" s="438"/>
      <c r="BC67" s="438"/>
      <c r="BD67" s="438"/>
      <c r="BE67" s="438"/>
      <c r="BF67" s="438"/>
      <c r="BG67" s="438"/>
      <c r="BH67" s="438"/>
      <c r="BI67" s="438"/>
      <c r="BJ67" s="438"/>
      <c r="BK67" s="438"/>
      <c r="BL67" s="438"/>
      <c r="BM67" s="438"/>
      <c r="BN67" s="438"/>
      <c r="BO67" s="438"/>
      <c r="BP67" s="438"/>
      <c r="BQ67" s="438"/>
      <c r="BR67" s="438"/>
      <c r="BS67" s="438"/>
      <c r="BT67" s="438"/>
      <c r="BU67" s="438"/>
      <c r="BV67" s="438"/>
      <c r="BW67" s="438"/>
      <c r="BX67" s="438"/>
      <c r="BY67" s="438"/>
      <c r="BZ67" s="438"/>
      <c r="CA67" s="438"/>
      <c r="CB67" s="438"/>
      <c r="CC67" s="438"/>
      <c r="CD67" s="438"/>
      <c r="CE67" s="438"/>
      <c r="CF67" s="438"/>
      <c r="CG67" s="438"/>
      <c r="CH67" s="438"/>
      <c r="CI67" s="438"/>
      <c r="CJ67" s="438"/>
      <c r="CK67" s="438"/>
      <c r="CL67" s="438"/>
      <c r="CM67" s="438"/>
      <c r="CN67" s="438"/>
      <c r="CO67" s="438"/>
      <c r="CP67" s="438"/>
      <c r="CQ67" s="438"/>
      <c r="CR67" s="438"/>
      <c r="CS67" s="438"/>
      <c r="CT67" s="438"/>
      <c r="CU67" s="438"/>
      <c r="CV67" s="438"/>
      <c r="CW67" s="438"/>
      <c r="CX67" s="438"/>
      <c r="CY67" s="438"/>
      <c r="CZ67" s="438"/>
      <c r="DA67" s="438"/>
      <c r="DB67" s="438"/>
      <c r="DC67" s="438"/>
      <c r="DD67" s="438"/>
      <c r="DE67" s="438"/>
      <c r="DF67" s="438"/>
      <c r="DG67" s="438"/>
      <c r="DH67" s="438"/>
      <c r="DI67" s="438"/>
      <c r="DJ67" s="438"/>
      <c r="DK67" s="438"/>
      <c r="DL67" s="438"/>
      <c r="DM67" s="438"/>
      <c r="DN67" s="438"/>
      <c r="DO67" s="438"/>
      <c r="DP67" s="438"/>
      <c r="DQ67" s="438"/>
      <c r="DR67" s="438"/>
      <c r="DS67" s="438"/>
      <c r="DT67" s="438"/>
      <c r="DU67" s="438"/>
      <c r="DV67" s="438"/>
      <c r="DW67" s="438"/>
      <c r="DX67" s="438"/>
      <c r="DY67" s="438"/>
      <c r="DZ67" s="438"/>
      <c r="EA67" s="438"/>
      <c r="EB67" s="438"/>
      <c r="EC67" s="438"/>
      <c r="ED67" s="438"/>
      <c r="EE67" s="438"/>
      <c r="EF67" s="438"/>
      <c r="EG67" s="438"/>
      <c r="EH67" s="438"/>
      <c r="EI67" s="438"/>
      <c r="EJ67" s="438"/>
      <c r="EK67" s="439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</row>
    <row r="68" spans="1:172" s="36" customFormat="1" ht="15" customHeight="1" x14ac:dyDescent="0.2">
      <c r="A68" s="280" t="s">
        <v>695</v>
      </c>
      <c r="B68" s="280"/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63" t="s">
        <v>164</v>
      </c>
      <c r="AG68" s="264"/>
      <c r="AH68" s="264"/>
      <c r="AI68" s="264"/>
      <c r="AJ68" s="264"/>
      <c r="AK68" s="438"/>
      <c r="AL68" s="438"/>
      <c r="AM68" s="438"/>
      <c r="AN68" s="438"/>
      <c r="AO68" s="438"/>
      <c r="AP68" s="438"/>
      <c r="AQ68" s="438"/>
      <c r="AR68" s="438"/>
      <c r="AS68" s="438"/>
      <c r="AT68" s="438"/>
      <c r="AU68" s="438"/>
      <c r="AV68" s="438"/>
      <c r="AW68" s="438"/>
      <c r="AX68" s="438"/>
      <c r="AY68" s="438"/>
      <c r="AZ68" s="438"/>
      <c r="BA68" s="438"/>
      <c r="BB68" s="438"/>
      <c r="BC68" s="438"/>
      <c r="BD68" s="438"/>
      <c r="BE68" s="438"/>
      <c r="BF68" s="438"/>
      <c r="BG68" s="438"/>
      <c r="BH68" s="438"/>
      <c r="BI68" s="438"/>
      <c r="BJ68" s="438"/>
      <c r="BK68" s="438"/>
      <c r="BL68" s="438"/>
      <c r="BM68" s="438"/>
      <c r="BN68" s="438"/>
      <c r="BO68" s="438"/>
      <c r="BP68" s="438"/>
      <c r="BQ68" s="438"/>
      <c r="BR68" s="438"/>
      <c r="BS68" s="438"/>
      <c r="BT68" s="438"/>
      <c r="BU68" s="438"/>
      <c r="BV68" s="438"/>
      <c r="BW68" s="438"/>
      <c r="BX68" s="438"/>
      <c r="BY68" s="438"/>
      <c r="BZ68" s="438"/>
      <c r="CA68" s="438"/>
      <c r="CB68" s="438"/>
      <c r="CC68" s="438"/>
      <c r="CD68" s="438"/>
      <c r="CE68" s="438"/>
      <c r="CF68" s="438"/>
      <c r="CG68" s="438"/>
      <c r="CH68" s="438"/>
      <c r="CI68" s="438"/>
      <c r="CJ68" s="438"/>
      <c r="CK68" s="438"/>
      <c r="CL68" s="438"/>
      <c r="CM68" s="438"/>
      <c r="CN68" s="438"/>
      <c r="CO68" s="438"/>
      <c r="CP68" s="438"/>
      <c r="CQ68" s="438"/>
      <c r="CR68" s="438"/>
      <c r="CS68" s="438"/>
      <c r="CT68" s="438"/>
      <c r="CU68" s="438"/>
      <c r="CV68" s="438"/>
      <c r="CW68" s="438"/>
      <c r="CX68" s="438"/>
      <c r="CY68" s="438"/>
      <c r="CZ68" s="438"/>
      <c r="DA68" s="438"/>
      <c r="DB68" s="438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  <c r="DM68" s="438"/>
      <c r="DN68" s="438"/>
      <c r="DO68" s="438"/>
      <c r="DP68" s="438"/>
      <c r="DQ68" s="438"/>
      <c r="DR68" s="438"/>
      <c r="DS68" s="438"/>
      <c r="DT68" s="438"/>
      <c r="DU68" s="438"/>
      <c r="DV68" s="438"/>
      <c r="DW68" s="438"/>
      <c r="DX68" s="438"/>
      <c r="DY68" s="438"/>
      <c r="DZ68" s="438"/>
      <c r="EA68" s="438"/>
      <c r="EB68" s="438"/>
      <c r="EC68" s="438"/>
      <c r="ED68" s="438"/>
      <c r="EE68" s="438"/>
      <c r="EF68" s="438"/>
      <c r="EG68" s="438"/>
      <c r="EH68" s="438"/>
      <c r="EI68" s="438"/>
      <c r="EJ68" s="438"/>
      <c r="EK68" s="439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</row>
    <row r="69" spans="1:172" s="36" customFormat="1" ht="15" customHeight="1" x14ac:dyDescent="0.2">
      <c r="A69" s="280" t="s">
        <v>696</v>
      </c>
      <c r="B69" s="280"/>
      <c r="C69" s="280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63" t="s">
        <v>815</v>
      </c>
      <c r="AG69" s="264"/>
      <c r="AH69" s="264"/>
      <c r="AI69" s="264"/>
      <c r="AJ69" s="264"/>
      <c r="AK69" s="438"/>
      <c r="AL69" s="438"/>
      <c r="AM69" s="438"/>
      <c r="AN69" s="438"/>
      <c r="AO69" s="438"/>
      <c r="AP69" s="438"/>
      <c r="AQ69" s="438"/>
      <c r="AR69" s="438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438"/>
      <c r="CA69" s="438"/>
      <c r="CB69" s="438"/>
      <c r="CC69" s="438"/>
      <c r="CD69" s="438"/>
      <c r="CE69" s="438"/>
      <c r="CF69" s="438"/>
      <c r="CG69" s="438"/>
      <c r="CH69" s="438"/>
      <c r="CI69" s="438"/>
      <c r="CJ69" s="438"/>
      <c r="CK69" s="438"/>
      <c r="CL69" s="438"/>
      <c r="CM69" s="438"/>
      <c r="CN69" s="438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38"/>
      <c r="DT69" s="43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9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</row>
    <row r="70" spans="1:172" s="36" customFormat="1" ht="15" customHeight="1" x14ac:dyDescent="0.2">
      <c r="A70" s="280" t="s">
        <v>697</v>
      </c>
      <c r="B70" s="280"/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63" t="s">
        <v>816</v>
      </c>
      <c r="AG70" s="264"/>
      <c r="AH70" s="264"/>
      <c r="AI70" s="264"/>
      <c r="AJ70" s="264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  <c r="AV70" s="438"/>
      <c r="AW70" s="438"/>
      <c r="AX70" s="438"/>
      <c r="AY70" s="438"/>
      <c r="AZ70" s="438"/>
      <c r="BA70" s="438"/>
      <c r="BB70" s="438"/>
      <c r="BC70" s="438"/>
      <c r="BD70" s="438"/>
      <c r="BE70" s="438"/>
      <c r="BF70" s="438"/>
      <c r="BG70" s="438"/>
      <c r="BH70" s="438"/>
      <c r="BI70" s="438"/>
      <c r="BJ70" s="438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  <c r="BX70" s="438"/>
      <c r="BY70" s="438"/>
      <c r="BZ70" s="438"/>
      <c r="CA70" s="438"/>
      <c r="CB70" s="438"/>
      <c r="CC70" s="438"/>
      <c r="CD70" s="438"/>
      <c r="CE70" s="438"/>
      <c r="CF70" s="438"/>
      <c r="CG70" s="438"/>
      <c r="CH70" s="438"/>
      <c r="CI70" s="438"/>
      <c r="CJ70" s="438"/>
      <c r="CK70" s="438"/>
      <c r="CL70" s="438"/>
      <c r="CM70" s="438"/>
      <c r="CN70" s="438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38"/>
      <c r="DT70" s="43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9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</row>
    <row r="71" spans="1:172" s="36" customFormat="1" ht="15" customHeight="1" x14ac:dyDescent="0.2">
      <c r="A71" s="280" t="s">
        <v>698</v>
      </c>
      <c r="B71" s="280"/>
      <c r="C71" s="280"/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63" t="s">
        <v>817</v>
      </c>
      <c r="AG71" s="264"/>
      <c r="AH71" s="264"/>
      <c r="AI71" s="264"/>
      <c r="AJ71" s="264"/>
      <c r="AK71" s="438"/>
      <c r="AL71" s="438"/>
      <c r="AM71" s="438"/>
      <c r="AN71" s="438"/>
      <c r="AO71" s="438"/>
      <c r="AP71" s="438"/>
      <c r="AQ71" s="438"/>
      <c r="AR71" s="438"/>
      <c r="AS71" s="438"/>
      <c r="AT71" s="438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8"/>
      <c r="BW71" s="438"/>
      <c r="BX71" s="438"/>
      <c r="BY71" s="438"/>
      <c r="BZ71" s="438"/>
      <c r="CA71" s="438"/>
      <c r="CB71" s="438"/>
      <c r="CC71" s="438"/>
      <c r="CD71" s="438"/>
      <c r="CE71" s="438"/>
      <c r="CF71" s="438"/>
      <c r="CG71" s="438"/>
      <c r="CH71" s="438"/>
      <c r="CI71" s="438"/>
      <c r="CJ71" s="438"/>
      <c r="CK71" s="438"/>
      <c r="CL71" s="438"/>
      <c r="CM71" s="438"/>
      <c r="CN71" s="438"/>
      <c r="CO71" s="438"/>
      <c r="CP71" s="438"/>
      <c r="CQ71" s="438"/>
      <c r="CR71" s="438"/>
      <c r="CS71" s="438"/>
      <c r="CT71" s="438"/>
      <c r="CU71" s="438"/>
      <c r="CV71" s="438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  <c r="DM71" s="438"/>
      <c r="DN71" s="438"/>
      <c r="DO71" s="438"/>
      <c r="DP71" s="438"/>
      <c r="DQ71" s="438"/>
      <c r="DR71" s="438"/>
      <c r="DS71" s="438"/>
      <c r="DT71" s="438"/>
      <c r="DU71" s="438"/>
      <c r="DV71" s="438"/>
      <c r="DW71" s="438"/>
      <c r="DX71" s="438"/>
      <c r="DY71" s="438"/>
      <c r="DZ71" s="438"/>
      <c r="EA71" s="438"/>
      <c r="EB71" s="438"/>
      <c r="EC71" s="438"/>
      <c r="ED71" s="438"/>
      <c r="EE71" s="438"/>
      <c r="EF71" s="438"/>
      <c r="EG71" s="438"/>
      <c r="EH71" s="438"/>
      <c r="EI71" s="438"/>
      <c r="EJ71" s="438"/>
      <c r="EK71" s="439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</row>
    <row r="72" spans="1:172" s="36" customFormat="1" ht="15" customHeight="1" x14ac:dyDescent="0.2">
      <c r="A72" s="280" t="s">
        <v>699</v>
      </c>
      <c r="B72" s="280"/>
      <c r="C72" s="280"/>
      <c r="D72" s="280"/>
      <c r="E72" s="280"/>
      <c r="F72" s="280"/>
      <c r="G72" s="280"/>
      <c r="H72" s="280"/>
      <c r="I72" s="280"/>
      <c r="J72" s="280"/>
      <c r="K72" s="280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63" t="s">
        <v>818</v>
      </c>
      <c r="AG72" s="264"/>
      <c r="AH72" s="264"/>
      <c r="AI72" s="264"/>
      <c r="AJ72" s="264"/>
      <c r="AK72" s="438"/>
      <c r="AL72" s="438"/>
      <c r="AM72" s="438"/>
      <c r="AN72" s="438"/>
      <c r="AO72" s="438"/>
      <c r="AP72" s="438"/>
      <c r="AQ72" s="438"/>
      <c r="AR72" s="438"/>
      <c r="AS72" s="438"/>
      <c r="AT72" s="438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38"/>
      <c r="BU72" s="438"/>
      <c r="BV72" s="438"/>
      <c r="BW72" s="438"/>
      <c r="BX72" s="438"/>
      <c r="BY72" s="438"/>
      <c r="BZ72" s="438"/>
      <c r="CA72" s="438"/>
      <c r="CB72" s="438"/>
      <c r="CC72" s="438"/>
      <c r="CD72" s="438"/>
      <c r="CE72" s="438"/>
      <c r="CF72" s="438"/>
      <c r="CG72" s="438"/>
      <c r="CH72" s="438"/>
      <c r="CI72" s="438"/>
      <c r="CJ72" s="438"/>
      <c r="CK72" s="438"/>
      <c r="CL72" s="438"/>
      <c r="CM72" s="438"/>
      <c r="CN72" s="438"/>
      <c r="CO72" s="438"/>
      <c r="CP72" s="438"/>
      <c r="CQ72" s="438"/>
      <c r="CR72" s="438"/>
      <c r="CS72" s="438"/>
      <c r="CT72" s="438"/>
      <c r="CU72" s="438"/>
      <c r="CV72" s="438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  <c r="DM72" s="438"/>
      <c r="DN72" s="438"/>
      <c r="DO72" s="438"/>
      <c r="DP72" s="438"/>
      <c r="DQ72" s="438"/>
      <c r="DR72" s="438"/>
      <c r="DS72" s="438"/>
      <c r="DT72" s="438"/>
      <c r="DU72" s="438"/>
      <c r="DV72" s="438"/>
      <c r="DW72" s="438"/>
      <c r="DX72" s="438"/>
      <c r="DY72" s="438"/>
      <c r="DZ72" s="438"/>
      <c r="EA72" s="438"/>
      <c r="EB72" s="438"/>
      <c r="EC72" s="438"/>
      <c r="ED72" s="438"/>
      <c r="EE72" s="438"/>
      <c r="EF72" s="438"/>
      <c r="EG72" s="438"/>
      <c r="EH72" s="438"/>
      <c r="EI72" s="438"/>
      <c r="EJ72" s="438"/>
      <c r="EK72" s="439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</row>
    <row r="73" spans="1:172" s="36" customFormat="1" ht="12.75" x14ac:dyDescent="0.2">
      <c r="A73" s="278" t="s">
        <v>700</v>
      </c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63" t="s">
        <v>819</v>
      </c>
      <c r="AG73" s="264"/>
      <c r="AH73" s="264"/>
      <c r="AI73" s="264"/>
      <c r="AJ73" s="264"/>
      <c r="AK73" s="438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38"/>
      <c r="BF73" s="438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  <c r="BX73" s="438"/>
      <c r="BY73" s="438"/>
      <c r="BZ73" s="438"/>
      <c r="CA73" s="438"/>
      <c r="CB73" s="438"/>
      <c r="CC73" s="438"/>
      <c r="CD73" s="438"/>
      <c r="CE73" s="438"/>
      <c r="CF73" s="438"/>
      <c r="CG73" s="438"/>
      <c r="CH73" s="438"/>
      <c r="CI73" s="438"/>
      <c r="CJ73" s="438"/>
      <c r="CK73" s="438"/>
      <c r="CL73" s="438"/>
      <c r="CM73" s="438"/>
      <c r="CN73" s="438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38"/>
      <c r="DT73" s="43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9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</row>
    <row r="74" spans="1:172" s="36" customFormat="1" ht="12.75" x14ac:dyDescent="0.2">
      <c r="A74" s="278" t="s">
        <v>701</v>
      </c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63"/>
      <c r="AG74" s="264"/>
      <c r="AH74" s="264"/>
      <c r="AI74" s="264"/>
      <c r="AJ74" s="264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9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</row>
    <row r="75" spans="1:172" s="36" customFormat="1" ht="12.75" x14ac:dyDescent="0.2">
      <c r="A75" s="280" t="s">
        <v>702</v>
      </c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63"/>
      <c r="AG75" s="264"/>
      <c r="AH75" s="264"/>
      <c r="AI75" s="264"/>
      <c r="AJ75" s="264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438"/>
      <c r="CA75" s="438"/>
      <c r="CB75" s="438"/>
      <c r="CC75" s="438"/>
      <c r="CD75" s="438"/>
      <c r="CE75" s="438"/>
      <c r="CF75" s="438"/>
      <c r="CG75" s="438"/>
      <c r="CH75" s="438"/>
      <c r="CI75" s="438"/>
      <c r="CJ75" s="438"/>
      <c r="CK75" s="438"/>
      <c r="CL75" s="438"/>
      <c r="CM75" s="438"/>
      <c r="CN75" s="438"/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9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</row>
    <row r="76" spans="1:172" s="36" customFormat="1" ht="15" customHeight="1" thickBot="1" x14ac:dyDescent="0.25">
      <c r="A76" s="260" t="s">
        <v>38</v>
      </c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442" t="s">
        <v>42</v>
      </c>
      <c r="AG76" s="443"/>
      <c r="AH76" s="443"/>
      <c r="AI76" s="443"/>
      <c r="AJ76" s="443"/>
      <c r="AK76" s="450"/>
      <c r="AL76" s="450"/>
      <c r="AM76" s="450"/>
      <c r="AN76" s="450"/>
      <c r="AO76" s="450"/>
      <c r="AP76" s="450"/>
      <c r="AQ76" s="450"/>
      <c r="AR76" s="450"/>
      <c r="AS76" s="450"/>
      <c r="AT76" s="450"/>
      <c r="AU76" s="450"/>
      <c r="AV76" s="450"/>
      <c r="AW76" s="450"/>
      <c r="AX76" s="450"/>
      <c r="AY76" s="450"/>
      <c r="AZ76" s="450"/>
      <c r="BA76" s="450"/>
      <c r="BB76" s="450"/>
      <c r="BC76" s="450"/>
      <c r="BD76" s="450"/>
      <c r="BE76" s="450"/>
      <c r="BF76" s="450"/>
      <c r="BG76" s="450"/>
      <c r="BH76" s="450"/>
      <c r="BI76" s="450"/>
      <c r="BJ76" s="450"/>
      <c r="BK76" s="450"/>
      <c r="BL76" s="450"/>
      <c r="BM76" s="450"/>
      <c r="BN76" s="450"/>
      <c r="BO76" s="450"/>
      <c r="BP76" s="450"/>
      <c r="BQ76" s="450"/>
      <c r="BR76" s="450"/>
      <c r="BS76" s="450"/>
      <c r="BT76" s="450"/>
      <c r="BU76" s="450"/>
      <c r="BV76" s="450"/>
      <c r="BW76" s="450"/>
      <c r="BX76" s="450"/>
      <c r="BY76" s="450"/>
      <c r="BZ76" s="450"/>
      <c r="CA76" s="450"/>
      <c r="CB76" s="450"/>
      <c r="CC76" s="450"/>
      <c r="CD76" s="450"/>
      <c r="CE76" s="450"/>
      <c r="CF76" s="450"/>
      <c r="CG76" s="450"/>
      <c r="CH76" s="450"/>
      <c r="CI76" s="450"/>
      <c r="CJ76" s="450"/>
      <c r="CK76" s="450"/>
      <c r="CL76" s="450"/>
      <c r="CM76" s="450"/>
      <c r="CN76" s="450"/>
      <c r="CO76" s="450"/>
      <c r="CP76" s="450"/>
      <c r="CQ76" s="450"/>
      <c r="CR76" s="450"/>
      <c r="CS76" s="450"/>
      <c r="CT76" s="450"/>
      <c r="CU76" s="450"/>
      <c r="CV76" s="450"/>
      <c r="CW76" s="450"/>
      <c r="CX76" s="450"/>
      <c r="CY76" s="450"/>
      <c r="CZ76" s="450"/>
      <c r="DA76" s="450"/>
      <c r="DB76" s="450"/>
      <c r="DC76" s="450"/>
      <c r="DD76" s="450"/>
      <c r="DE76" s="450"/>
      <c r="DF76" s="450"/>
      <c r="DG76" s="450"/>
      <c r="DH76" s="450"/>
      <c r="DI76" s="450"/>
      <c r="DJ76" s="450"/>
      <c r="DK76" s="450"/>
      <c r="DL76" s="450"/>
      <c r="DM76" s="450"/>
      <c r="DN76" s="450"/>
      <c r="DO76" s="450"/>
      <c r="DP76" s="450"/>
      <c r="DQ76" s="450"/>
      <c r="DR76" s="450"/>
      <c r="DS76" s="450"/>
      <c r="DT76" s="450"/>
      <c r="DU76" s="450"/>
      <c r="DV76" s="450"/>
      <c r="DW76" s="450"/>
      <c r="DX76" s="450"/>
      <c r="DY76" s="450"/>
      <c r="DZ76" s="450"/>
      <c r="EA76" s="450"/>
      <c r="EB76" s="450"/>
      <c r="EC76" s="450"/>
      <c r="ED76" s="450"/>
      <c r="EE76" s="450"/>
      <c r="EF76" s="450"/>
      <c r="EG76" s="450"/>
      <c r="EH76" s="450"/>
      <c r="EI76" s="450"/>
      <c r="EJ76" s="450"/>
      <c r="EK76" s="451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</row>
    <row r="79" spans="1:172" s="25" customFormat="1" ht="12.75" x14ac:dyDescent="0.2">
      <c r="A79" s="28" t="s">
        <v>45</v>
      </c>
    </row>
    <row r="80" spans="1:172" s="25" customFormat="1" ht="12.75" x14ac:dyDescent="0.2">
      <c r="A80" s="28" t="s">
        <v>50</v>
      </c>
      <c r="W80" s="258" t="str">
        <f>Лист1!$O$61</f>
        <v>директор</v>
      </c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258"/>
      <c r="CA80" s="258"/>
      <c r="CB80" s="258"/>
      <c r="CC80" s="258"/>
      <c r="CD80" s="258"/>
      <c r="CE80" s="258"/>
      <c r="CF80" s="258"/>
      <c r="CG80" s="258"/>
      <c r="CH80" s="258"/>
      <c r="CI80" s="258"/>
      <c r="CJ80" s="258"/>
      <c r="CK80" s="258"/>
      <c r="CL80" s="258"/>
      <c r="CM80" s="258"/>
      <c r="CN80" s="258"/>
      <c r="CQ80" s="258" t="str">
        <f>Лист1!$BB$61</f>
        <v>С.П. Гончарова</v>
      </c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  <c r="DL80" s="258"/>
      <c r="DM80" s="258"/>
      <c r="DN80" s="258"/>
      <c r="DO80" s="258"/>
      <c r="DP80" s="258"/>
      <c r="DQ80" s="258"/>
      <c r="DR80" s="258"/>
      <c r="DS80" s="258"/>
      <c r="DT80" s="258"/>
      <c r="DU80" s="258"/>
      <c r="DV80" s="258"/>
      <c r="DW80" s="258"/>
      <c r="DX80" s="258"/>
    </row>
    <row r="81" spans="1:128" s="24" customFormat="1" ht="10.5" x14ac:dyDescent="0.2">
      <c r="W81" s="257" t="s">
        <v>46</v>
      </c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G81" s="257" t="s">
        <v>47</v>
      </c>
      <c r="BH81" s="257"/>
      <c r="BI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U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Q81" s="257" t="s">
        <v>48</v>
      </c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</row>
    <row r="82" spans="1:128" s="24" customFormat="1" ht="3.75" customHeight="1" x14ac:dyDescent="0.2"/>
    <row r="83" spans="1:128" s="25" customFormat="1" ht="12.75" x14ac:dyDescent="0.2">
      <c r="A83" s="28" t="s">
        <v>49</v>
      </c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  <c r="CK83" s="258"/>
      <c r="CL83" s="258"/>
      <c r="CM83" s="258"/>
      <c r="CN83" s="258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</row>
    <row r="84" spans="1:128" s="24" customFormat="1" ht="10.5" x14ac:dyDescent="0.2">
      <c r="W84" s="257" t="s">
        <v>46</v>
      </c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57"/>
      <c r="AU84" s="257"/>
      <c r="AV84" s="257"/>
      <c r="AW84" s="257"/>
      <c r="AX84" s="257"/>
      <c r="AY84" s="257"/>
      <c r="AZ84" s="257"/>
      <c r="BA84" s="257"/>
      <c r="BB84" s="257"/>
      <c r="BC84" s="257"/>
      <c r="BD84" s="257"/>
      <c r="BG84" s="257" t="s">
        <v>87</v>
      </c>
      <c r="BH84" s="257"/>
      <c r="BI84" s="257"/>
      <c r="BJ84" s="257"/>
      <c r="BK84" s="257"/>
      <c r="BL84" s="257"/>
      <c r="BM84" s="257"/>
      <c r="BN84" s="257"/>
      <c r="BO84" s="257"/>
      <c r="BP84" s="257"/>
      <c r="BQ84" s="257"/>
      <c r="BR84" s="257"/>
      <c r="BS84" s="257"/>
      <c r="BT84" s="257"/>
      <c r="BU84" s="257"/>
      <c r="BV84" s="257"/>
      <c r="BW84" s="257"/>
      <c r="BX84" s="257"/>
      <c r="BY84" s="257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Q84" s="257" t="s">
        <v>169</v>
      </c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</row>
    <row r="85" spans="1:128" s="24" customFormat="1" ht="3.75" customHeight="1" x14ac:dyDescent="0.2"/>
    <row r="86" spans="1:128" s="25" customFormat="1" ht="12.75" x14ac:dyDescent="0.2">
      <c r="A86" s="23" t="s">
        <v>51</v>
      </c>
      <c r="B86" s="452" t="str">
        <f>Лист1!$B$67</f>
        <v>20</v>
      </c>
      <c r="C86" s="452"/>
      <c r="D86" s="452"/>
      <c r="E86" s="28" t="s">
        <v>52</v>
      </c>
      <c r="G86" s="255" t="str">
        <f>Лист1!$G$67</f>
        <v>февраля</v>
      </c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6">
        <v>20</v>
      </c>
      <c r="S86" s="256"/>
      <c r="T86" s="256"/>
      <c r="U86" s="453" t="str">
        <f>Лист1!$U$67</f>
        <v>24</v>
      </c>
      <c r="V86" s="453"/>
      <c r="W86" s="453"/>
      <c r="X86" s="28" t="s">
        <v>10</v>
      </c>
    </row>
  </sheetData>
  <customSheetViews>
    <customSheetView guid="{5B44D67A-4A8A-4B75-BA10-E8F24D4649E0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B87" sqref="B87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780">
    <mergeCell ref="ED62:EK63"/>
    <mergeCell ref="DV56:EC57"/>
    <mergeCell ref="ED56:EK57"/>
    <mergeCell ref="CP59:CW59"/>
    <mergeCell ref="AK56:AS57"/>
    <mergeCell ref="AT56:BA57"/>
    <mergeCell ref="BB56:BI57"/>
    <mergeCell ref="BJ56:BQ57"/>
    <mergeCell ref="BR56:BY57"/>
    <mergeCell ref="DV60:EC60"/>
    <mergeCell ref="ED60:EK60"/>
    <mergeCell ref="CP60:CW60"/>
    <mergeCell ref="CX60:DE60"/>
    <mergeCell ref="DF60:DM60"/>
    <mergeCell ref="DV61:EC61"/>
    <mergeCell ref="ED61:EK61"/>
    <mergeCell ref="CP61:CW61"/>
    <mergeCell ref="CX61:DE61"/>
    <mergeCell ref="DV59:EC59"/>
    <mergeCell ref="ED59:EK59"/>
    <mergeCell ref="ED58:EK58"/>
    <mergeCell ref="CP58:CW58"/>
    <mergeCell ref="CX58:DE58"/>
    <mergeCell ref="DF58:DM58"/>
    <mergeCell ref="CP26:CW28"/>
    <mergeCell ref="CX26:DE28"/>
    <mergeCell ref="DF26:DM28"/>
    <mergeCell ref="DN26:DU28"/>
    <mergeCell ref="DV26:EC28"/>
    <mergeCell ref="ED26:EK28"/>
    <mergeCell ref="AF29:AJ31"/>
    <mergeCell ref="AK29:AS31"/>
    <mergeCell ref="AT29:BA31"/>
    <mergeCell ref="BB29:BI31"/>
    <mergeCell ref="BJ29:BQ31"/>
    <mergeCell ref="BR29:BY31"/>
    <mergeCell ref="BZ29:CG31"/>
    <mergeCell ref="CH29:CO31"/>
    <mergeCell ref="CP29:CW31"/>
    <mergeCell ref="CX29:DE31"/>
    <mergeCell ref="DF29:DM31"/>
    <mergeCell ref="DN29:DU31"/>
    <mergeCell ref="DV29:EC31"/>
    <mergeCell ref="ED29:EK31"/>
    <mergeCell ref="DV23:EC25"/>
    <mergeCell ref="ED23:EK25"/>
    <mergeCell ref="AF20:AJ22"/>
    <mergeCell ref="AK20:AS22"/>
    <mergeCell ref="AT20:BA22"/>
    <mergeCell ref="BB20:BI22"/>
    <mergeCell ref="BJ20:BQ22"/>
    <mergeCell ref="BR20:BY22"/>
    <mergeCell ref="BZ20:CG22"/>
    <mergeCell ref="CH20:CO22"/>
    <mergeCell ref="CP20:CW22"/>
    <mergeCell ref="CX20:DE22"/>
    <mergeCell ref="DF20:DM22"/>
    <mergeCell ref="DN20:DU22"/>
    <mergeCell ref="DV20:EC22"/>
    <mergeCell ref="ED20:EK22"/>
    <mergeCell ref="CP23:CW25"/>
    <mergeCell ref="AF23:AJ25"/>
    <mergeCell ref="CX23:DE25"/>
    <mergeCell ref="DF23:DM25"/>
    <mergeCell ref="DN23:DU25"/>
    <mergeCell ref="AF73:AJ75"/>
    <mergeCell ref="AK73:AS75"/>
    <mergeCell ref="AT73:BA75"/>
    <mergeCell ref="BB73:BI75"/>
    <mergeCell ref="BJ73:BQ75"/>
    <mergeCell ref="BR73:BY75"/>
    <mergeCell ref="BZ73:CG75"/>
    <mergeCell ref="CH73:CO75"/>
    <mergeCell ref="CP73:CW75"/>
    <mergeCell ref="CX73:DE75"/>
    <mergeCell ref="DF73:DM75"/>
    <mergeCell ref="DN73:DU75"/>
    <mergeCell ref="DV73:EC75"/>
    <mergeCell ref="ED73:EK75"/>
    <mergeCell ref="DV44:EC45"/>
    <mergeCell ref="ED44:EK45"/>
    <mergeCell ref="AF49:AJ50"/>
    <mergeCell ref="AK49:AS50"/>
    <mergeCell ref="AT49:BA50"/>
    <mergeCell ref="BB49:BI50"/>
    <mergeCell ref="BJ49:BQ50"/>
    <mergeCell ref="BR49:BY50"/>
    <mergeCell ref="BZ49:CG50"/>
    <mergeCell ref="CH49:CO50"/>
    <mergeCell ref="CP49:CW50"/>
    <mergeCell ref="CX49:DE50"/>
    <mergeCell ref="DF49:DM50"/>
    <mergeCell ref="DN49:DU50"/>
    <mergeCell ref="DV49:EC50"/>
    <mergeCell ref="ED49:EK50"/>
    <mergeCell ref="DN59:DU59"/>
    <mergeCell ref="DF59:DM59"/>
    <mergeCell ref="CX59:DE59"/>
    <mergeCell ref="DN47:DU47"/>
    <mergeCell ref="DF47:DM47"/>
    <mergeCell ref="CX47:DE47"/>
    <mergeCell ref="CP47:CW47"/>
    <mergeCell ref="AK44:AS45"/>
    <mergeCell ref="AT44:BA45"/>
    <mergeCell ref="BB44:BI45"/>
    <mergeCell ref="BJ44:BQ45"/>
    <mergeCell ref="BR44:BY45"/>
    <mergeCell ref="CH44:CO45"/>
    <mergeCell ref="CP44:CW45"/>
    <mergeCell ref="CX44:DE45"/>
    <mergeCell ref="DF44:DM45"/>
    <mergeCell ref="DN44:DU45"/>
    <mergeCell ref="AT46:BA46"/>
    <mergeCell ref="BB46:BI46"/>
    <mergeCell ref="BJ46:BQ46"/>
    <mergeCell ref="BR46:BY46"/>
    <mergeCell ref="BZ46:CG46"/>
    <mergeCell ref="DN18:DU19"/>
    <mergeCell ref="DV18:EC19"/>
    <mergeCell ref="ED18:EK19"/>
    <mergeCell ref="AK32:AS33"/>
    <mergeCell ref="AT32:BA33"/>
    <mergeCell ref="BB32:BI33"/>
    <mergeCell ref="BJ32:BQ33"/>
    <mergeCell ref="BR32:BY33"/>
    <mergeCell ref="BZ32:CG33"/>
    <mergeCell ref="CH32:CO33"/>
    <mergeCell ref="CP32:CW33"/>
    <mergeCell ref="CX32:DE33"/>
    <mergeCell ref="DF32:DM33"/>
    <mergeCell ref="DN32:DU33"/>
    <mergeCell ref="DV32:EC33"/>
    <mergeCell ref="ED32:EK33"/>
    <mergeCell ref="AK23:AS25"/>
    <mergeCell ref="AT23:BA25"/>
    <mergeCell ref="BB23:BI25"/>
    <mergeCell ref="BJ23:BQ25"/>
    <mergeCell ref="BR23:BY25"/>
    <mergeCell ref="CH26:CO28"/>
    <mergeCell ref="BZ23:CG25"/>
    <mergeCell ref="CH23:CO25"/>
    <mergeCell ref="CP76:CW76"/>
    <mergeCell ref="CX76:DE76"/>
    <mergeCell ref="DF76:DM76"/>
    <mergeCell ref="DN76:DU76"/>
    <mergeCell ref="DV76:EC76"/>
    <mergeCell ref="ED76:EK76"/>
    <mergeCell ref="AF76:AJ76"/>
    <mergeCell ref="AK76:AS76"/>
    <mergeCell ref="AT76:BA76"/>
    <mergeCell ref="BB76:BI76"/>
    <mergeCell ref="BJ76:BQ76"/>
    <mergeCell ref="BR76:BY76"/>
    <mergeCell ref="BZ76:CG76"/>
    <mergeCell ref="CH76:CO76"/>
    <mergeCell ref="AT70:BA70"/>
    <mergeCell ref="BB70:BI70"/>
    <mergeCell ref="CP72:CW72"/>
    <mergeCell ref="CX72:DE72"/>
    <mergeCell ref="DF72:DM72"/>
    <mergeCell ref="DN72:DU72"/>
    <mergeCell ref="DV72:EC72"/>
    <mergeCell ref="ED72:EK72"/>
    <mergeCell ref="AF72:AJ72"/>
    <mergeCell ref="AK72:AS72"/>
    <mergeCell ref="AT72:BA72"/>
    <mergeCell ref="BB72:BI72"/>
    <mergeCell ref="BJ72:BQ72"/>
    <mergeCell ref="BR72:BY72"/>
    <mergeCell ref="BZ72:CG72"/>
    <mergeCell ref="CH72:CO72"/>
    <mergeCell ref="CX68:DE68"/>
    <mergeCell ref="DF68:DM68"/>
    <mergeCell ref="CP70:CW70"/>
    <mergeCell ref="CX70:DE70"/>
    <mergeCell ref="DF70:DM70"/>
    <mergeCell ref="DN70:DU70"/>
    <mergeCell ref="DV70:EC70"/>
    <mergeCell ref="ED70:EK70"/>
    <mergeCell ref="AF71:AJ71"/>
    <mergeCell ref="AK71:AS71"/>
    <mergeCell ref="AT71:BA71"/>
    <mergeCell ref="BB71:BI71"/>
    <mergeCell ref="BJ71:BQ71"/>
    <mergeCell ref="BR71:BY71"/>
    <mergeCell ref="BZ71:CG71"/>
    <mergeCell ref="CH71:CO71"/>
    <mergeCell ref="CP71:CW71"/>
    <mergeCell ref="CX71:DE71"/>
    <mergeCell ref="DF71:DM71"/>
    <mergeCell ref="DN71:DU71"/>
    <mergeCell ref="DV71:EC71"/>
    <mergeCell ref="ED71:EK71"/>
    <mergeCell ref="AF70:AJ70"/>
    <mergeCell ref="AK70:AS70"/>
    <mergeCell ref="CX69:DE69"/>
    <mergeCell ref="DF69:DM69"/>
    <mergeCell ref="DN69:DU69"/>
    <mergeCell ref="DV69:EC69"/>
    <mergeCell ref="ED69:EK69"/>
    <mergeCell ref="BJ70:BQ70"/>
    <mergeCell ref="BR70:BY70"/>
    <mergeCell ref="BZ70:CG70"/>
    <mergeCell ref="CH70:CO70"/>
    <mergeCell ref="AF69:AJ69"/>
    <mergeCell ref="AK69:AS69"/>
    <mergeCell ref="AT69:BA69"/>
    <mergeCell ref="BB69:BI69"/>
    <mergeCell ref="BJ69:BQ69"/>
    <mergeCell ref="BR69:BY69"/>
    <mergeCell ref="BZ69:CG69"/>
    <mergeCell ref="CH69:CO69"/>
    <mergeCell ref="CP69:CW69"/>
    <mergeCell ref="BB68:BI68"/>
    <mergeCell ref="BJ68:BQ68"/>
    <mergeCell ref="BR68:BY68"/>
    <mergeCell ref="ED66:EK66"/>
    <mergeCell ref="AF67:AJ67"/>
    <mergeCell ref="AK67:AS67"/>
    <mergeCell ref="AT67:BA67"/>
    <mergeCell ref="BB67:BI67"/>
    <mergeCell ref="BJ67:BQ67"/>
    <mergeCell ref="BR67:BY67"/>
    <mergeCell ref="BZ67:CG67"/>
    <mergeCell ref="CH67:CO67"/>
    <mergeCell ref="CP67:CW67"/>
    <mergeCell ref="CX67:DE67"/>
    <mergeCell ref="DF67:DM67"/>
    <mergeCell ref="DN67:DU67"/>
    <mergeCell ref="DV67:EC67"/>
    <mergeCell ref="ED67:EK67"/>
    <mergeCell ref="DN68:DU68"/>
    <mergeCell ref="DV68:EC68"/>
    <mergeCell ref="ED68:EK68"/>
    <mergeCell ref="BZ68:CG68"/>
    <mergeCell ref="CH68:CO68"/>
    <mergeCell ref="CP68:CW68"/>
    <mergeCell ref="ED65:EK65"/>
    <mergeCell ref="AF66:AJ66"/>
    <mergeCell ref="AK66:AS66"/>
    <mergeCell ref="AT66:BA66"/>
    <mergeCell ref="BB66:BI66"/>
    <mergeCell ref="BJ66:BQ66"/>
    <mergeCell ref="BR66:BY66"/>
    <mergeCell ref="BZ66:CG66"/>
    <mergeCell ref="CH66:CO66"/>
    <mergeCell ref="CP66:CW66"/>
    <mergeCell ref="CX66:DE66"/>
    <mergeCell ref="DF66:DM66"/>
    <mergeCell ref="DN66:DU66"/>
    <mergeCell ref="DV66:EC66"/>
    <mergeCell ref="AF65:AJ65"/>
    <mergeCell ref="AK65:AS65"/>
    <mergeCell ref="AT65:BA65"/>
    <mergeCell ref="BB65:BI65"/>
    <mergeCell ref="BJ65:BQ65"/>
    <mergeCell ref="BR65:BY65"/>
    <mergeCell ref="BZ65:CG65"/>
    <mergeCell ref="CH65:CO65"/>
    <mergeCell ref="A62:AE62"/>
    <mergeCell ref="A64:AE64"/>
    <mergeCell ref="A65:AE65"/>
    <mergeCell ref="A66:AE66"/>
    <mergeCell ref="CP65:CW65"/>
    <mergeCell ref="CX65:DE65"/>
    <mergeCell ref="DF65:DM65"/>
    <mergeCell ref="DN65:DU65"/>
    <mergeCell ref="DV65:EC65"/>
    <mergeCell ref="AF62:AJ63"/>
    <mergeCell ref="AK62:AS63"/>
    <mergeCell ref="AT62:BA63"/>
    <mergeCell ref="BB62:BI63"/>
    <mergeCell ref="BJ62:BQ63"/>
    <mergeCell ref="BR62:BY63"/>
    <mergeCell ref="BZ62:CG63"/>
    <mergeCell ref="CH62:CO63"/>
    <mergeCell ref="CP62:CW63"/>
    <mergeCell ref="CX62:DE63"/>
    <mergeCell ref="DF62:DM63"/>
    <mergeCell ref="DN62:DU63"/>
    <mergeCell ref="DV62:EC63"/>
    <mergeCell ref="A48:AE48"/>
    <mergeCell ref="A49:AE49"/>
    <mergeCell ref="A50:AE50"/>
    <mergeCell ref="A51:AE51"/>
    <mergeCell ref="A52:AE52"/>
    <mergeCell ref="A53:AE53"/>
    <mergeCell ref="A54:AE54"/>
    <mergeCell ref="A55:AE55"/>
    <mergeCell ref="A56:AE56"/>
    <mergeCell ref="A39:AE39"/>
    <mergeCell ref="A40:AE40"/>
    <mergeCell ref="A41:AE41"/>
    <mergeCell ref="A42:AE42"/>
    <mergeCell ref="A43:AE43"/>
    <mergeCell ref="A44:AE44"/>
    <mergeCell ref="A45:AE45"/>
    <mergeCell ref="A46:AE46"/>
    <mergeCell ref="A47:AE47"/>
    <mergeCell ref="A30:AE30"/>
    <mergeCell ref="A31:AE31"/>
    <mergeCell ref="A32:AE32"/>
    <mergeCell ref="A33:AE33"/>
    <mergeCell ref="A34:AE34"/>
    <mergeCell ref="A35:AE35"/>
    <mergeCell ref="A36:AE36"/>
    <mergeCell ref="A37:AE37"/>
    <mergeCell ref="A38:AE38"/>
    <mergeCell ref="A21:AE21"/>
    <mergeCell ref="A22:AE22"/>
    <mergeCell ref="A23:AE23"/>
    <mergeCell ref="A24:AE24"/>
    <mergeCell ref="A25:AE25"/>
    <mergeCell ref="A26:AE26"/>
    <mergeCell ref="A27:AE27"/>
    <mergeCell ref="A28:AE28"/>
    <mergeCell ref="A29:AE29"/>
    <mergeCell ref="A12:AE12"/>
    <mergeCell ref="A13:AE13"/>
    <mergeCell ref="A14:AE14"/>
    <mergeCell ref="A15:AE15"/>
    <mergeCell ref="A16:AE16"/>
    <mergeCell ref="A17:AE17"/>
    <mergeCell ref="A18:AE18"/>
    <mergeCell ref="A19:AE19"/>
    <mergeCell ref="A20:AE20"/>
    <mergeCell ref="DV9:EC9"/>
    <mergeCell ref="ED9:EK9"/>
    <mergeCell ref="A10:AE10"/>
    <mergeCell ref="AF10:AJ10"/>
    <mergeCell ref="AK10:AS10"/>
    <mergeCell ref="AT10:BA10"/>
    <mergeCell ref="BB10:BI10"/>
    <mergeCell ref="BJ10:BQ10"/>
    <mergeCell ref="BR10:BY10"/>
    <mergeCell ref="BZ10:CG10"/>
    <mergeCell ref="CH10:CO10"/>
    <mergeCell ref="CP10:CW10"/>
    <mergeCell ref="CX10:DE10"/>
    <mergeCell ref="DF10:DM10"/>
    <mergeCell ref="DN10:DU10"/>
    <mergeCell ref="DV10:EC10"/>
    <mergeCell ref="ED10:EK10"/>
    <mergeCell ref="AT9:BA9"/>
    <mergeCell ref="BB9:BI9"/>
    <mergeCell ref="BJ9:BQ9"/>
    <mergeCell ref="BR9:BY9"/>
    <mergeCell ref="BZ9:CG9"/>
    <mergeCell ref="CH9:CO9"/>
    <mergeCell ref="W80:BD80"/>
    <mergeCell ref="BG80:CN80"/>
    <mergeCell ref="CQ80:DX80"/>
    <mergeCell ref="W81:BD81"/>
    <mergeCell ref="BG81:CN81"/>
    <mergeCell ref="CQ81:DX81"/>
    <mergeCell ref="CP64:CW64"/>
    <mergeCell ref="CX64:DE64"/>
    <mergeCell ref="DF64:DM64"/>
    <mergeCell ref="DN64:DU64"/>
    <mergeCell ref="DV64:EC64"/>
    <mergeCell ref="A76:AE76"/>
    <mergeCell ref="A67:AE67"/>
    <mergeCell ref="A68:AE68"/>
    <mergeCell ref="A69:AE69"/>
    <mergeCell ref="A70:AE70"/>
    <mergeCell ref="A71:AE71"/>
    <mergeCell ref="A72:AE72"/>
    <mergeCell ref="A73:AE73"/>
    <mergeCell ref="A74:AE74"/>
    <mergeCell ref="A75:AE75"/>
    <mergeCell ref="AF68:AJ68"/>
    <mergeCell ref="AK68:AS68"/>
    <mergeCell ref="AT68:BA68"/>
    <mergeCell ref="B86:D86"/>
    <mergeCell ref="G86:Q86"/>
    <mergeCell ref="R86:T86"/>
    <mergeCell ref="U86:W86"/>
    <mergeCell ref="W83:BD83"/>
    <mergeCell ref="BG83:CN83"/>
    <mergeCell ref="CQ83:DX83"/>
    <mergeCell ref="W84:BD84"/>
    <mergeCell ref="BG84:CN84"/>
    <mergeCell ref="CQ84:DX84"/>
    <mergeCell ref="ED64:EK64"/>
    <mergeCell ref="AF64:AJ64"/>
    <mergeCell ref="AK64:AS64"/>
    <mergeCell ref="AT64:BA64"/>
    <mergeCell ref="BB64:BI64"/>
    <mergeCell ref="BJ64:BQ64"/>
    <mergeCell ref="BR64:BY64"/>
    <mergeCell ref="BZ64:CG64"/>
    <mergeCell ref="CH64:CO64"/>
    <mergeCell ref="AF61:AJ61"/>
    <mergeCell ref="AK61:AS61"/>
    <mergeCell ref="AT61:BA61"/>
    <mergeCell ref="BB61:BI61"/>
    <mergeCell ref="BJ61:BQ61"/>
    <mergeCell ref="BR61:BY61"/>
    <mergeCell ref="BR60:BY60"/>
    <mergeCell ref="BZ60:CG60"/>
    <mergeCell ref="CH60:CO60"/>
    <mergeCell ref="AF60:AJ60"/>
    <mergeCell ref="AK60:AS60"/>
    <mergeCell ref="AT60:BA60"/>
    <mergeCell ref="BB60:BI60"/>
    <mergeCell ref="BJ60:BQ60"/>
    <mergeCell ref="CH61:CO61"/>
    <mergeCell ref="AF59:AJ59"/>
    <mergeCell ref="AK59:AS59"/>
    <mergeCell ref="AT59:BA59"/>
    <mergeCell ref="BB59:BI59"/>
    <mergeCell ref="BJ59:BQ59"/>
    <mergeCell ref="BR59:BY59"/>
    <mergeCell ref="BZ59:CG59"/>
    <mergeCell ref="CH59:CO59"/>
    <mergeCell ref="CH58:CO58"/>
    <mergeCell ref="DN58:DU58"/>
    <mergeCell ref="DV58:EC58"/>
    <mergeCell ref="CH56:CO57"/>
    <mergeCell ref="CP56:CW57"/>
    <mergeCell ref="CX56:DE57"/>
    <mergeCell ref="DF56:DM57"/>
    <mergeCell ref="DN56:DU57"/>
    <mergeCell ref="A63:AE63"/>
    <mergeCell ref="AF58:AJ58"/>
    <mergeCell ref="AK58:AS58"/>
    <mergeCell ref="AT58:BA58"/>
    <mergeCell ref="BB58:BI58"/>
    <mergeCell ref="BJ58:BQ58"/>
    <mergeCell ref="BR58:BY58"/>
    <mergeCell ref="BZ58:CG58"/>
    <mergeCell ref="AF56:AJ57"/>
    <mergeCell ref="BZ56:CG57"/>
    <mergeCell ref="DN60:DU60"/>
    <mergeCell ref="DF61:DM61"/>
    <mergeCell ref="DN61:DU61"/>
    <mergeCell ref="BZ61:CG61"/>
    <mergeCell ref="A57:AE57"/>
    <mergeCell ref="A58:AE58"/>
    <mergeCell ref="A59:AE59"/>
    <mergeCell ref="A60:AE60"/>
    <mergeCell ref="A61:AE61"/>
    <mergeCell ref="ED55:EK55"/>
    <mergeCell ref="ED54:EK54"/>
    <mergeCell ref="AF55:AJ55"/>
    <mergeCell ref="AK55:AS55"/>
    <mergeCell ref="AT55:BA55"/>
    <mergeCell ref="BB55:BI55"/>
    <mergeCell ref="BJ55:BQ55"/>
    <mergeCell ref="BR55:BY55"/>
    <mergeCell ref="BZ55:CG55"/>
    <mergeCell ref="CH55:CO55"/>
    <mergeCell ref="CH54:CO54"/>
    <mergeCell ref="CP54:CW54"/>
    <mergeCell ref="CX54:DE54"/>
    <mergeCell ref="DF54:DM54"/>
    <mergeCell ref="DN54:DU54"/>
    <mergeCell ref="DV54:EC54"/>
    <mergeCell ref="AF54:AJ54"/>
    <mergeCell ref="AK54:AS54"/>
    <mergeCell ref="AT54:BA54"/>
    <mergeCell ref="BB54:BI54"/>
    <mergeCell ref="BJ54:BQ54"/>
    <mergeCell ref="BR54:BY54"/>
    <mergeCell ref="BZ54:CG54"/>
    <mergeCell ref="CP53:CW53"/>
    <mergeCell ref="CX53:DE53"/>
    <mergeCell ref="DF53:DM53"/>
    <mergeCell ref="DN53:DU53"/>
    <mergeCell ref="CP55:CW55"/>
    <mergeCell ref="CX55:DE55"/>
    <mergeCell ref="DF55:DM55"/>
    <mergeCell ref="DN55:DU55"/>
    <mergeCell ref="CH53:CO53"/>
    <mergeCell ref="DV55:EC55"/>
    <mergeCell ref="BZ53:CG53"/>
    <mergeCell ref="DN52:DU52"/>
    <mergeCell ref="DV52:EC52"/>
    <mergeCell ref="ED52:EK52"/>
    <mergeCell ref="AF53:AJ53"/>
    <mergeCell ref="AK53:AS53"/>
    <mergeCell ref="AT53:BA53"/>
    <mergeCell ref="BB53:BI53"/>
    <mergeCell ref="BJ53:BQ53"/>
    <mergeCell ref="BR53:BY53"/>
    <mergeCell ref="BR52:BY52"/>
    <mergeCell ref="BZ52:CG52"/>
    <mergeCell ref="CH52:CO52"/>
    <mergeCell ref="CP52:CW52"/>
    <mergeCell ref="CX52:DE52"/>
    <mergeCell ref="DF52:DM52"/>
    <mergeCell ref="AF52:AJ52"/>
    <mergeCell ref="AK52:AS52"/>
    <mergeCell ref="AT52:BA52"/>
    <mergeCell ref="BB52:BI52"/>
    <mergeCell ref="BJ52:BQ52"/>
    <mergeCell ref="DV53:EC53"/>
    <mergeCell ref="ED53:EK53"/>
    <mergeCell ref="DV51:EC51"/>
    <mergeCell ref="ED51:EK51"/>
    <mergeCell ref="AF51:AJ51"/>
    <mergeCell ref="AK51:AS51"/>
    <mergeCell ref="AT51:BA51"/>
    <mergeCell ref="BB51:BI51"/>
    <mergeCell ref="BJ51:BQ51"/>
    <mergeCell ref="BR51:BY51"/>
    <mergeCell ref="BZ51:CG51"/>
    <mergeCell ref="CH51:CO51"/>
    <mergeCell ref="CP51:CW51"/>
    <mergeCell ref="CX51:DE51"/>
    <mergeCell ref="DF51:DM51"/>
    <mergeCell ref="DN51:DU51"/>
    <mergeCell ref="DN48:DU48"/>
    <mergeCell ref="DV48:EC48"/>
    <mergeCell ref="ED48:EK48"/>
    <mergeCell ref="BR48:BY48"/>
    <mergeCell ref="BZ48:CG48"/>
    <mergeCell ref="CH48:CO48"/>
    <mergeCell ref="CP48:CW48"/>
    <mergeCell ref="CX48:DE48"/>
    <mergeCell ref="DF48:DM48"/>
    <mergeCell ref="AF48:AJ48"/>
    <mergeCell ref="AK48:AS48"/>
    <mergeCell ref="AT48:BA48"/>
    <mergeCell ref="BB48:BI48"/>
    <mergeCell ref="BJ48:BQ48"/>
    <mergeCell ref="DV47:EC47"/>
    <mergeCell ref="ED47:EK47"/>
    <mergeCell ref="ED46:EK46"/>
    <mergeCell ref="AF47:AJ47"/>
    <mergeCell ref="AK47:AS47"/>
    <mergeCell ref="AT47:BA47"/>
    <mergeCell ref="BB47:BI47"/>
    <mergeCell ref="BJ47:BQ47"/>
    <mergeCell ref="BR47:BY47"/>
    <mergeCell ref="BZ47:CG47"/>
    <mergeCell ref="CH47:CO47"/>
    <mergeCell ref="CH46:CO46"/>
    <mergeCell ref="CP46:CW46"/>
    <mergeCell ref="CX46:DE46"/>
    <mergeCell ref="DF46:DM46"/>
    <mergeCell ref="DN46:DU46"/>
    <mergeCell ref="DV46:EC46"/>
    <mergeCell ref="AF46:AJ46"/>
    <mergeCell ref="AK46:AS46"/>
    <mergeCell ref="CP43:CW43"/>
    <mergeCell ref="CX43:DE43"/>
    <mergeCell ref="DF43:DM43"/>
    <mergeCell ref="DN43:DU43"/>
    <mergeCell ref="AF44:AJ45"/>
    <mergeCell ref="BZ44:CG45"/>
    <mergeCell ref="DV43:EC43"/>
    <mergeCell ref="ED43:EK43"/>
    <mergeCell ref="ED42:EK42"/>
    <mergeCell ref="AF43:AJ43"/>
    <mergeCell ref="AK43:AS43"/>
    <mergeCell ref="AT43:BA43"/>
    <mergeCell ref="BB43:BI43"/>
    <mergeCell ref="BJ43:BQ43"/>
    <mergeCell ref="BR43:BY43"/>
    <mergeCell ref="BZ43:CG43"/>
    <mergeCell ref="CH43:CO43"/>
    <mergeCell ref="CH42:CO42"/>
    <mergeCell ref="CP42:CW42"/>
    <mergeCell ref="CX42:DE42"/>
    <mergeCell ref="DF42:DM42"/>
    <mergeCell ref="DN42:DU42"/>
    <mergeCell ref="DV42:EC42"/>
    <mergeCell ref="AF42:AJ42"/>
    <mergeCell ref="BR42:BY42"/>
    <mergeCell ref="BZ42:CG42"/>
    <mergeCell ref="BZ41:CG41"/>
    <mergeCell ref="AF41:AJ41"/>
    <mergeCell ref="AK41:AS41"/>
    <mergeCell ref="AT41:BA41"/>
    <mergeCell ref="BB41:BI41"/>
    <mergeCell ref="BJ41:BQ41"/>
    <mergeCell ref="BR41:BY41"/>
    <mergeCell ref="AK42:AS42"/>
    <mergeCell ref="AT42:BA42"/>
    <mergeCell ref="BB42:BI42"/>
    <mergeCell ref="BJ42:BQ42"/>
    <mergeCell ref="DV41:EC41"/>
    <mergeCell ref="ED41:EK41"/>
    <mergeCell ref="AK37:AS40"/>
    <mergeCell ref="AT37:BA40"/>
    <mergeCell ref="BB37:BI40"/>
    <mergeCell ref="BJ37:BQ40"/>
    <mergeCell ref="BR37:BY40"/>
    <mergeCell ref="BZ37:CG40"/>
    <mergeCell ref="CH37:CO40"/>
    <mergeCell ref="CP37:CW40"/>
    <mergeCell ref="CX37:DE40"/>
    <mergeCell ref="DF37:DM40"/>
    <mergeCell ref="DN37:DU40"/>
    <mergeCell ref="CH41:CO41"/>
    <mergeCell ref="CP41:CW41"/>
    <mergeCell ref="CX41:DE41"/>
    <mergeCell ref="DF41:DM41"/>
    <mergeCell ref="DN41:DU41"/>
    <mergeCell ref="DV37:EC40"/>
    <mergeCell ref="ED37:EK40"/>
    <mergeCell ref="AF37:AJ40"/>
    <mergeCell ref="DN36:DU36"/>
    <mergeCell ref="DV36:EC36"/>
    <mergeCell ref="ED36:EK36"/>
    <mergeCell ref="BR36:BY36"/>
    <mergeCell ref="BZ36:CG36"/>
    <mergeCell ref="CH36:CO36"/>
    <mergeCell ref="CP36:CW36"/>
    <mergeCell ref="CX36:DE36"/>
    <mergeCell ref="DF36:DM36"/>
    <mergeCell ref="AF36:AJ36"/>
    <mergeCell ref="AK36:AS36"/>
    <mergeCell ref="AT36:BA36"/>
    <mergeCell ref="BB36:BI36"/>
    <mergeCell ref="BJ36:BQ36"/>
    <mergeCell ref="DV35:EC35"/>
    <mergeCell ref="ED35:EK35"/>
    <mergeCell ref="ED34:EK34"/>
    <mergeCell ref="AF35:AJ35"/>
    <mergeCell ref="AK35:AS35"/>
    <mergeCell ref="AT35:BA35"/>
    <mergeCell ref="BB35:BI35"/>
    <mergeCell ref="BJ35:BQ35"/>
    <mergeCell ref="BR35:BY35"/>
    <mergeCell ref="BZ35:CG35"/>
    <mergeCell ref="CH35:CO35"/>
    <mergeCell ref="CH34:CO34"/>
    <mergeCell ref="CP34:CW34"/>
    <mergeCell ref="CX34:DE34"/>
    <mergeCell ref="DF34:DM34"/>
    <mergeCell ref="DN34:DU34"/>
    <mergeCell ref="DV34:EC34"/>
    <mergeCell ref="CP35:CW35"/>
    <mergeCell ref="CX35:DE35"/>
    <mergeCell ref="DF35:DM35"/>
    <mergeCell ref="DN35:DU35"/>
    <mergeCell ref="AF34:AJ34"/>
    <mergeCell ref="AK34:AS34"/>
    <mergeCell ref="AT34:BA34"/>
    <mergeCell ref="BB34:BI34"/>
    <mergeCell ref="BJ34:BQ34"/>
    <mergeCell ref="BR34:BY34"/>
    <mergeCell ref="BZ34:CG34"/>
    <mergeCell ref="AF32:AJ33"/>
    <mergeCell ref="AF26:AJ28"/>
    <mergeCell ref="AK26:AS28"/>
    <mergeCell ref="AT26:BA28"/>
    <mergeCell ref="BB26:BI28"/>
    <mergeCell ref="BJ26:BQ28"/>
    <mergeCell ref="BR26:BY28"/>
    <mergeCell ref="BZ26:CG28"/>
    <mergeCell ref="CX18:DE19"/>
    <mergeCell ref="DF18:DM19"/>
    <mergeCell ref="AF15:AJ17"/>
    <mergeCell ref="AK15:AS17"/>
    <mergeCell ref="AT15:BA17"/>
    <mergeCell ref="BB15:BI17"/>
    <mergeCell ref="BJ15:BQ17"/>
    <mergeCell ref="BR15:BY17"/>
    <mergeCell ref="BZ15:CG17"/>
    <mergeCell ref="CH15:CO17"/>
    <mergeCell ref="CP15:CW17"/>
    <mergeCell ref="CX15:DE17"/>
    <mergeCell ref="DF15:DM17"/>
    <mergeCell ref="AK18:AS19"/>
    <mergeCell ref="AT18:BA19"/>
    <mergeCell ref="BB18:BI19"/>
    <mergeCell ref="BJ18:BQ19"/>
    <mergeCell ref="BR18:BY19"/>
    <mergeCell ref="BZ18:CG19"/>
    <mergeCell ref="CH18:CO19"/>
    <mergeCell ref="AF18:AJ19"/>
    <mergeCell ref="CP18:CW19"/>
    <mergeCell ref="BR13:BY14"/>
    <mergeCell ref="BZ13:CG14"/>
    <mergeCell ref="CH13:CO14"/>
    <mergeCell ref="AF13:AJ14"/>
    <mergeCell ref="AK13:AS14"/>
    <mergeCell ref="AT13:BA14"/>
    <mergeCell ref="BB13:BI14"/>
    <mergeCell ref="BJ13:BQ14"/>
    <mergeCell ref="CP13:CW14"/>
    <mergeCell ref="BJ12:BQ12"/>
    <mergeCell ref="BR12:BY12"/>
    <mergeCell ref="BZ12:CG12"/>
    <mergeCell ref="CH12:CO12"/>
    <mergeCell ref="AF12:AJ12"/>
    <mergeCell ref="AK12:AS12"/>
    <mergeCell ref="AT12:BA12"/>
    <mergeCell ref="BB12:BI12"/>
    <mergeCell ref="DF12:DM12"/>
    <mergeCell ref="DN12:DU12"/>
    <mergeCell ref="DV12:EC12"/>
    <mergeCell ref="ED12:EK12"/>
    <mergeCell ref="CP12:CW12"/>
    <mergeCell ref="CX12:DE12"/>
    <mergeCell ref="DN13:DU14"/>
    <mergeCell ref="DV13:EC14"/>
    <mergeCell ref="ED13:EK14"/>
    <mergeCell ref="DN15:DU17"/>
    <mergeCell ref="DV15:EC17"/>
    <mergeCell ref="ED15:EK17"/>
    <mergeCell ref="CX13:DE14"/>
    <mergeCell ref="DF13:DM14"/>
    <mergeCell ref="DF8:DM8"/>
    <mergeCell ref="DN8:DU8"/>
    <mergeCell ref="DV8:EC8"/>
    <mergeCell ref="ED8:EK8"/>
    <mergeCell ref="A11:AE11"/>
    <mergeCell ref="AF11:AJ11"/>
    <mergeCell ref="AK11:AS11"/>
    <mergeCell ref="AT11:BA11"/>
    <mergeCell ref="BB11:BI11"/>
    <mergeCell ref="BJ8:BQ8"/>
    <mergeCell ref="BR8:BY8"/>
    <mergeCell ref="BZ8:CG8"/>
    <mergeCell ref="CH8:CO8"/>
    <mergeCell ref="CP8:CW8"/>
    <mergeCell ref="CX8:DE8"/>
    <mergeCell ref="DF11:DM11"/>
    <mergeCell ref="DN11:DU11"/>
    <mergeCell ref="DV11:EC11"/>
    <mergeCell ref="ED11:EK11"/>
    <mergeCell ref="CP11:CW11"/>
    <mergeCell ref="CP9:CW9"/>
    <mergeCell ref="CX9:DE9"/>
    <mergeCell ref="DF9:DM9"/>
    <mergeCell ref="DN9:DU9"/>
    <mergeCell ref="CX11:DE11"/>
    <mergeCell ref="A9:AE9"/>
    <mergeCell ref="AF9:AJ9"/>
    <mergeCell ref="AK9:AS9"/>
    <mergeCell ref="A8:AE8"/>
    <mergeCell ref="AF8:AJ8"/>
    <mergeCell ref="AK8:AS8"/>
    <mergeCell ref="AT8:BA8"/>
    <mergeCell ref="BB8:BI8"/>
    <mergeCell ref="BJ11:BQ11"/>
    <mergeCell ref="BR11:BY11"/>
    <mergeCell ref="BZ11:CG11"/>
    <mergeCell ref="CH11:CO11"/>
    <mergeCell ref="BJ7:BQ7"/>
    <mergeCell ref="BR7:BY7"/>
    <mergeCell ref="BZ7:CG7"/>
    <mergeCell ref="CH7:CO7"/>
    <mergeCell ref="ED6:EK6"/>
    <mergeCell ref="A7:AE7"/>
    <mergeCell ref="AF7:AJ7"/>
    <mergeCell ref="AK7:AS7"/>
    <mergeCell ref="AT7:BA7"/>
    <mergeCell ref="BB7:BI7"/>
    <mergeCell ref="DF7:DM7"/>
    <mergeCell ref="DN7:DU7"/>
    <mergeCell ref="DV7:EC7"/>
    <mergeCell ref="ED7:EK7"/>
    <mergeCell ref="CP7:CW7"/>
    <mergeCell ref="CX7:DE7"/>
    <mergeCell ref="DF6:EC6"/>
    <mergeCell ref="CP6:DE6"/>
    <mergeCell ref="AT6:CO6"/>
    <mergeCell ref="A6:AE6"/>
    <mergeCell ref="AF6:AJ6"/>
    <mergeCell ref="AK6:AS6"/>
    <mergeCell ref="AK3:EK3"/>
    <mergeCell ref="AF3:AJ3"/>
    <mergeCell ref="A1:EK1"/>
    <mergeCell ref="A3:AE3"/>
    <mergeCell ref="AT5:CO5"/>
    <mergeCell ref="A5:AE5"/>
    <mergeCell ref="AF5:AJ5"/>
    <mergeCell ref="AK5:AS5"/>
    <mergeCell ref="ED5:EK5"/>
    <mergeCell ref="AT4:EK4"/>
    <mergeCell ref="CP5:DE5"/>
    <mergeCell ref="DF5:EC5"/>
    <mergeCell ref="A4:AE4"/>
    <mergeCell ref="AF4:AJ4"/>
    <mergeCell ref="AK4:AS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4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59"/>
  <sheetViews>
    <sheetView workbookViewId="0">
      <selection activeCell="A55" sqref="A55:EK58"/>
    </sheetView>
  </sheetViews>
  <sheetFormatPr defaultColWidth="1.42578125" defaultRowHeight="15.75" x14ac:dyDescent="0.25"/>
  <cols>
    <col min="1" max="38" width="1.42578125" style="1"/>
    <col min="39" max="39" width="1.140625" style="1" customWidth="1"/>
    <col min="40" max="40" width="1.42578125" style="1" hidden="1" customWidth="1"/>
    <col min="41" max="41" width="1.42578125" style="1"/>
    <col min="42" max="42" width="0.140625" style="1" customWidth="1"/>
    <col min="43" max="43" width="1.42578125" style="1" hidden="1" customWidth="1"/>
    <col min="44" max="56" width="1.42578125" style="1"/>
    <col min="57" max="57" width="4.28515625" style="1" customWidth="1"/>
    <col min="58" max="128" width="1.42578125" style="1"/>
    <col min="129" max="129" width="2.85546875" style="1" customWidth="1"/>
    <col min="130" max="131" width="1.42578125" style="1"/>
    <col min="132" max="132" width="2.28515625" style="1" customWidth="1"/>
    <col min="133" max="138" width="1.42578125" style="1"/>
    <col min="139" max="139" width="4.42578125" style="1" customWidth="1"/>
    <col min="140" max="16384" width="1.42578125" style="1"/>
  </cols>
  <sheetData>
    <row r="1" spans="1:142" x14ac:dyDescent="0.25">
      <c r="A1" s="215" t="s">
        <v>1560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s="43" customFormat="1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</row>
    <row r="3" spans="1:142" s="43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43" customFormat="1" ht="12.75" x14ac:dyDescent="0.2">
      <c r="A4" s="46"/>
      <c r="BL4" s="41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46" t="s">
        <v>10</v>
      </c>
      <c r="DU4" s="41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43" customFormat="1" ht="12.75" x14ac:dyDescent="0.2">
      <c r="A5" s="46"/>
      <c r="DU5" s="41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43" customFormat="1" ht="12.75" x14ac:dyDescent="0.2">
      <c r="A6" s="46"/>
      <c r="DU6" s="41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43" customFormat="1" ht="31.5" customHeight="1" x14ac:dyDescent="0.2">
      <c r="A7" s="46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41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43" customFormat="1" ht="12.75" x14ac:dyDescent="0.2">
      <c r="A8" s="46" t="s">
        <v>12</v>
      </c>
      <c r="DU8" s="41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43" customFormat="1" ht="12.75" x14ac:dyDescent="0.2">
      <c r="A9" s="46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41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43" customFormat="1" ht="12.75" x14ac:dyDescent="0.2">
      <c r="A10" s="46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41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43" customFormat="1" ht="13.5" thickBot="1" x14ac:dyDescent="0.25">
      <c r="A11" s="46" t="s">
        <v>15</v>
      </c>
      <c r="DU11" s="41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3" spans="1:142" s="43" customFormat="1" ht="12.75" customHeight="1" x14ac:dyDescent="0.2">
      <c r="A13" s="456" t="s">
        <v>376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5" t="s">
        <v>900</v>
      </c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4"/>
      <c r="AS13" s="455" t="s">
        <v>901</v>
      </c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4"/>
      <c r="BH13" s="456" t="s">
        <v>380</v>
      </c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5" t="s">
        <v>18</v>
      </c>
      <c r="CA13" s="456"/>
      <c r="CB13" s="456"/>
      <c r="CC13" s="456"/>
      <c r="CD13" s="456"/>
      <c r="CE13" s="456"/>
      <c r="CF13" s="455" t="s">
        <v>904</v>
      </c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4"/>
      <c r="CW13" s="455" t="s">
        <v>905</v>
      </c>
      <c r="CX13" s="456"/>
      <c r="CY13" s="456"/>
      <c r="CZ13" s="456"/>
      <c r="DA13" s="456"/>
      <c r="DB13" s="456"/>
      <c r="DC13" s="456"/>
      <c r="DD13" s="456"/>
      <c r="DE13" s="456"/>
      <c r="DF13" s="456"/>
      <c r="DG13" s="456"/>
      <c r="DH13" s="456"/>
      <c r="DI13" s="456"/>
      <c r="DJ13" s="456"/>
      <c r="DK13" s="456"/>
      <c r="DL13" s="456"/>
      <c r="DM13" s="456"/>
      <c r="DN13" s="456"/>
      <c r="DO13" s="456"/>
      <c r="DP13" s="456"/>
      <c r="DQ13" s="456"/>
      <c r="DR13" s="456"/>
      <c r="DS13" s="456"/>
      <c r="DT13" s="456"/>
      <c r="DU13" s="456"/>
      <c r="DV13" s="454"/>
      <c r="DW13" s="455" t="s">
        <v>906</v>
      </c>
      <c r="DX13" s="456"/>
      <c r="DY13" s="456"/>
      <c r="DZ13" s="456"/>
      <c r="EA13" s="456"/>
      <c r="EB13" s="456"/>
      <c r="EC13" s="456"/>
      <c r="ED13" s="456"/>
      <c r="EE13" s="456"/>
      <c r="EF13" s="456"/>
      <c r="EG13" s="456"/>
      <c r="EH13" s="456"/>
      <c r="EI13" s="456"/>
      <c r="EJ13" s="456"/>
      <c r="EK13" s="456"/>
      <c r="EL13" s="77"/>
    </row>
    <row r="14" spans="1:142" s="43" customFormat="1" ht="12.75" customHeight="1" x14ac:dyDescent="0.2">
      <c r="A14" s="441"/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501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3"/>
      <c r="AS14" s="501" t="s">
        <v>902</v>
      </c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3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  <c r="BZ14" s="501" t="s">
        <v>21</v>
      </c>
      <c r="CA14" s="502"/>
      <c r="CB14" s="502"/>
      <c r="CC14" s="502"/>
      <c r="CD14" s="502"/>
      <c r="CE14" s="502"/>
      <c r="CF14" s="501" t="s">
        <v>492</v>
      </c>
      <c r="CG14" s="502"/>
      <c r="CH14" s="502"/>
      <c r="CI14" s="502"/>
      <c r="CJ14" s="502"/>
      <c r="CK14" s="502"/>
      <c r="CL14" s="502"/>
      <c r="CM14" s="502"/>
      <c r="CN14" s="502"/>
      <c r="CO14" s="502"/>
      <c r="CP14" s="502"/>
      <c r="CQ14" s="502"/>
      <c r="CR14" s="502"/>
      <c r="CS14" s="502"/>
      <c r="CT14" s="502"/>
      <c r="CU14" s="502"/>
      <c r="CV14" s="503"/>
      <c r="CW14" s="501"/>
      <c r="CX14" s="502"/>
      <c r="CY14" s="502"/>
      <c r="CZ14" s="502"/>
      <c r="DA14" s="502"/>
      <c r="DB14" s="502"/>
      <c r="DC14" s="502"/>
      <c r="DD14" s="502"/>
      <c r="DE14" s="502"/>
      <c r="DF14" s="502"/>
      <c r="DG14" s="502"/>
      <c r="DH14" s="502"/>
      <c r="DI14" s="502"/>
      <c r="DJ14" s="502"/>
      <c r="DK14" s="502"/>
      <c r="DL14" s="502"/>
      <c r="DM14" s="502"/>
      <c r="DN14" s="502"/>
      <c r="DO14" s="502"/>
      <c r="DP14" s="502"/>
      <c r="DQ14" s="502"/>
      <c r="DR14" s="502"/>
      <c r="DS14" s="502"/>
      <c r="DT14" s="502"/>
      <c r="DU14" s="502"/>
      <c r="DV14" s="503"/>
      <c r="DW14" s="501"/>
      <c r="DX14" s="502"/>
      <c r="DY14" s="502"/>
      <c r="DZ14" s="502"/>
      <c r="EA14" s="502"/>
      <c r="EB14" s="502"/>
      <c r="EC14" s="502"/>
      <c r="ED14" s="502"/>
      <c r="EE14" s="502"/>
      <c r="EF14" s="502"/>
      <c r="EG14" s="502"/>
      <c r="EH14" s="502"/>
      <c r="EI14" s="502"/>
      <c r="EJ14" s="502"/>
      <c r="EK14" s="502"/>
      <c r="EL14" s="77"/>
    </row>
    <row r="15" spans="1:142" s="43" customFormat="1" ht="12.75" customHeight="1" x14ac:dyDescent="0.2">
      <c r="A15" s="441"/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441"/>
      <c r="S15" s="501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3"/>
      <c r="AS15" s="501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3"/>
      <c r="BH15" s="455" t="s">
        <v>25</v>
      </c>
      <c r="BI15" s="456"/>
      <c r="BJ15" s="456"/>
      <c r="BK15" s="456"/>
      <c r="BL15" s="456"/>
      <c r="BM15" s="456"/>
      <c r="BN15" s="456"/>
      <c r="BO15" s="456"/>
      <c r="BP15" s="456"/>
      <c r="BQ15" s="456"/>
      <c r="BR15" s="456"/>
      <c r="BS15" s="454"/>
      <c r="BT15" s="455" t="s">
        <v>26</v>
      </c>
      <c r="BU15" s="456"/>
      <c r="BV15" s="456"/>
      <c r="BW15" s="456"/>
      <c r="BX15" s="456"/>
      <c r="BY15" s="454"/>
      <c r="BZ15" s="501"/>
      <c r="CA15" s="502"/>
      <c r="CB15" s="502"/>
      <c r="CC15" s="502"/>
      <c r="CD15" s="502"/>
      <c r="CE15" s="502"/>
      <c r="CF15" s="501"/>
      <c r="CG15" s="502"/>
      <c r="CH15" s="502"/>
      <c r="CI15" s="502"/>
      <c r="CJ15" s="502"/>
      <c r="CK15" s="502"/>
      <c r="CL15" s="502"/>
      <c r="CM15" s="502"/>
      <c r="CN15" s="502"/>
      <c r="CO15" s="502"/>
      <c r="CP15" s="502"/>
      <c r="CQ15" s="502"/>
      <c r="CR15" s="502"/>
      <c r="CS15" s="502"/>
      <c r="CT15" s="502"/>
      <c r="CU15" s="502"/>
      <c r="CV15" s="503"/>
      <c r="CW15" s="501"/>
      <c r="CX15" s="502"/>
      <c r="CY15" s="502"/>
      <c r="CZ15" s="502"/>
      <c r="DA15" s="502"/>
      <c r="DB15" s="502"/>
      <c r="DC15" s="502"/>
      <c r="DD15" s="502"/>
      <c r="DE15" s="502"/>
      <c r="DF15" s="502"/>
      <c r="DG15" s="502"/>
      <c r="DH15" s="502"/>
      <c r="DI15" s="502"/>
      <c r="DJ15" s="502"/>
      <c r="DK15" s="502"/>
      <c r="DL15" s="502"/>
      <c r="DM15" s="502"/>
      <c r="DN15" s="502"/>
      <c r="DO15" s="502"/>
      <c r="DP15" s="502"/>
      <c r="DQ15" s="502"/>
      <c r="DR15" s="502"/>
      <c r="DS15" s="502"/>
      <c r="DT15" s="502"/>
      <c r="DU15" s="502"/>
      <c r="DV15" s="503"/>
      <c r="DW15" s="501"/>
      <c r="DX15" s="502"/>
      <c r="DY15" s="502"/>
      <c r="DZ15" s="502"/>
      <c r="EA15" s="502"/>
      <c r="EB15" s="502"/>
      <c r="EC15" s="502"/>
      <c r="ED15" s="502"/>
      <c r="EE15" s="502"/>
      <c r="EF15" s="502"/>
      <c r="EG15" s="502"/>
      <c r="EH15" s="502"/>
      <c r="EI15" s="502"/>
      <c r="EJ15" s="502"/>
      <c r="EK15" s="502"/>
      <c r="EL15" s="77"/>
    </row>
    <row r="16" spans="1:142" s="43" customFormat="1" ht="12.75" customHeight="1" x14ac:dyDescent="0.2">
      <c r="A16" s="441"/>
      <c r="B16" s="441"/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501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3"/>
      <c r="AS16" s="501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3"/>
      <c r="BH16" s="501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3"/>
      <c r="BT16" s="501" t="s">
        <v>27</v>
      </c>
      <c r="BU16" s="502"/>
      <c r="BV16" s="502"/>
      <c r="BW16" s="502"/>
      <c r="BX16" s="502"/>
      <c r="BY16" s="503"/>
      <c r="BZ16" s="501"/>
      <c r="CA16" s="502"/>
      <c r="CB16" s="502"/>
      <c r="CC16" s="502"/>
      <c r="CD16" s="502"/>
      <c r="CE16" s="502"/>
      <c r="CF16" s="501"/>
      <c r="CG16" s="502"/>
      <c r="CH16" s="502"/>
      <c r="CI16" s="502"/>
      <c r="CJ16" s="502"/>
      <c r="CK16" s="502"/>
      <c r="CL16" s="502"/>
      <c r="CM16" s="502"/>
      <c r="CN16" s="502"/>
      <c r="CO16" s="502"/>
      <c r="CP16" s="502"/>
      <c r="CQ16" s="502"/>
      <c r="CR16" s="502"/>
      <c r="CS16" s="502"/>
      <c r="CT16" s="502"/>
      <c r="CU16" s="502"/>
      <c r="CV16" s="503"/>
      <c r="CW16" s="501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502"/>
      <c r="DV16" s="503"/>
      <c r="DW16" s="501"/>
      <c r="DX16" s="502"/>
      <c r="DY16" s="502"/>
      <c r="DZ16" s="502"/>
      <c r="EA16" s="502"/>
      <c r="EB16" s="502"/>
      <c r="EC16" s="502"/>
      <c r="ED16" s="502"/>
      <c r="EE16" s="502"/>
      <c r="EF16" s="502"/>
      <c r="EG16" s="502"/>
      <c r="EH16" s="502"/>
      <c r="EI16" s="502"/>
      <c r="EJ16" s="502"/>
      <c r="EK16" s="502"/>
      <c r="EL16" s="77"/>
    </row>
    <row r="17" spans="1:142" s="43" customFormat="1" ht="13.5" thickBot="1" x14ac:dyDescent="0.25">
      <c r="A17" s="298">
        <v>1</v>
      </c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88">
        <v>2</v>
      </c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>
        <v>3</v>
      </c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>
        <v>4</v>
      </c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>
        <v>5</v>
      </c>
      <c r="BU17" s="288"/>
      <c r="BV17" s="288"/>
      <c r="BW17" s="288"/>
      <c r="BX17" s="288"/>
      <c r="BY17" s="288"/>
      <c r="BZ17" s="288">
        <v>6</v>
      </c>
      <c r="CA17" s="288"/>
      <c r="CB17" s="288"/>
      <c r="CC17" s="288"/>
      <c r="CD17" s="288"/>
      <c r="CE17" s="288"/>
      <c r="CF17" s="288">
        <v>7</v>
      </c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>
        <v>8</v>
      </c>
      <c r="CX17" s="288"/>
      <c r="CY17" s="288"/>
      <c r="CZ17" s="288"/>
      <c r="DA17" s="288"/>
      <c r="DB17" s="288"/>
      <c r="DC17" s="288"/>
      <c r="DD17" s="288"/>
      <c r="DE17" s="288"/>
      <c r="DF17" s="288"/>
      <c r="DG17" s="288"/>
      <c r="DH17" s="288"/>
      <c r="DI17" s="288"/>
      <c r="DJ17" s="288"/>
      <c r="DK17" s="288"/>
      <c r="DL17" s="288"/>
      <c r="DM17" s="288"/>
      <c r="DN17" s="288"/>
      <c r="DO17" s="288"/>
      <c r="DP17" s="288"/>
      <c r="DQ17" s="288"/>
      <c r="DR17" s="288"/>
      <c r="DS17" s="288"/>
      <c r="DT17" s="288"/>
      <c r="DU17" s="288"/>
      <c r="DV17" s="288"/>
      <c r="DW17" s="288">
        <v>9</v>
      </c>
      <c r="DX17" s="288"/>
      <c r="DY17" s="288"/>
      <c r="DZ17" s="288"/>
      <c r="EA17" s="288"/>
      <c r="EB17" s="288"/>
      <c r="EC17" s="288"/>
      <c r="ED17" s="288"/>
      <c r="EE17" s="288"/>
      <c r="EF17" s="288"/>
      <c r="EG17" s="288"/>
      <c r="EH17" s="288"/>
      <c r="EI17" s="288"/>
      <c r="EJ17" s="288"/>
      <c r="EK17" s="289"/>
      <c r="EL17" s="77"/>
    </row>
    <row r="18" spans="1:142" s="43" customFormat="1" ht="15" customHeight="1" x14ac:dyDescent="0.2">
      <c r="A18" s="268" t="s">
        <v>405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449" t="s">
        <v>39</v>
      </c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9"/>
      <c r="AE18" s="449"/>
      <c r="AF18" s="449"/>
      <c r="AG18" s="449"/>
      <c r="AH18" s="449"/>
      <c r="AI18" s="449"/>
      <c r="AJ18" s="449"/>
      <c r="AK18" s="449"/>
      <c r="AL18" s="449"/>
      <c r="AM18" s="449"/>
      <c r="AN18" s="449"/>
      <c r="AO18" s="449"/>
      <c r="AP18" s="449"/>
      <c r="AQ18" s="449"/>
      <c r="AR18" s="579"/>
      <c r="AS18" s="405"/>
      <c r="AT18" s="405"/>
      <c r="AU18" s="405"/>
      <c r="AV18" s="405"/>
      <c r="AW18" s="405"/>
      <c r="AX18" s="405"/>
      <c r="AY18" s="405"/>
      <c r="AZ18" s="405"/>
      <c r="BA18" s="405"/>
      <c r="BB18" s="405"/>
      <c r="BC18" s="405"/>
      <c r="BD18" s="405"/>
      <c r="BE18" s="405"/>
      <c r="BF18" s="405"/>
      <c r="BG18" s="405"/>
      <c r="BH18" s="449" t="s">
        <v>39</v>
      </c>
      <c r="BI18" s="449"/>
      <c r="BJ18" s="449"/>
      <c r="BK18" s="449"/>
      <c r="BL18" s="449"/>
      <c r="BM18" s="449"/>
      <c r="BN18" s="449"/>
      <c r="BO18" s="449"/>
      <c r="BP18" s="449"/>
      <c r="BQ18" s="449"/>
      <c r="BR18" s="449"/>
      <c r="BS18" s="579"/>
      <c r="BT18" s="290" t="s">
        <v>39</v>
      </c>
      <c r="BU18" s="291"/>
      <c r="BV18" s="291"/>
      <c r="BW18" s="291"/>
      <c r="BX18" s="291"/>
      <c r="BY18" s="291"/>
      <c r="BZ18" s="291" t="s">
        <v>40</v>
      </c>
      <c r="CA18" s="291"/>
      <c r="CB18" s="291"/>
      <c r="CC18" s="291"/>
      <c r="CD18" s="291"/>
      <c r="CE18" s="291"/>
      <c r="CF18" s="781">
        <f>CF19+CF21</f>
        <v>84.8</v>
      </c>
      <c r="CG18" s="782"/>
      <c r="CH18" s="782"/>
      <c r="CI18" s="782"/>
      <c r="CJ18" s="782"/>
      <c r="CK18" s="782"/>
      <c r="CL18" s="782"/>
      <c r="CM18" s="782"/>
      <c r="CN18" s="782"/>
      <c r="CO18" s="782"/>
      <c r="CP18" s="782"/>
      <c r="CQ18" s="782"/>
      <c r="CR18" s="782"/>
      <c r="CS18" s="782"/>
      <c r="CT18" s="782"/>
      <c r="CU18" s="782"/>
      <c r="CV18" s="783"/>
      <c r="CW18" s="408"/>
      <c r="CX18" s="408"/>
      <c r="CY18" s="408"/>
      <c r="CZ18" s="408"/>
      <c r="DA18" s="408"/>
      <c r="DB18" s="408"/>
      <c r="DC18" s="408"/>
      <c r="DD18" s="408"/>
      <c r="DE18" s="408"/>
      <c r="DF18" s="408"/>
      <c r="DG18" s="408"/>
      <c r="DH18" s="408"/>
      <c r="DI18" s="408"/>
      <c r="DJ18" s="408"/>
      <c r="DK18" s="408"/>
      <c r="DL18" s="408"/>
      <c r="DM18" s="408"/>
      <c r="DN18" s="408"/>
      <c r="DO18" s="408"/>
      <c r="DP18" s="408"/>
      <c r="DQ18" s="408"/>
      <c r="DR18" s="408"/>
      <c r="DS18" s="408"/>
      <c r="DT18" s="408"/>
      <c r="DU18" s="408"/>
      <c r="DV18" s="408"/>
      <c r="DW18" s="408"/>
      <c r="DX18" s="408"/>
      <c r="DY18" s="408"/>
      <c r="DZ18" s="408"/>
      <c r="EA18" s="408"/>
      <c r="EB18" s="408"/>
      <c r="EC18" s="408"/>
      <c r="ED18" s="408"/>
      <c r="EE18" s="408"/>
      <c r="EF18" s="408"/>
      <c r="EG18" s="408"/>
      <c r="EH18" s="408"/>
      <c r="EI18" s="408"/>
      <c r="EJ18" s="408"/>
      <c r="EK18" s="592"/>
    </row>
    <row r="19" spans="1:142" s="43" customFormat="1" ht="12.75" customHeight="1" x14ac:dyDescent="0.2">
      <c r="A19" s="269" t="s">
        <v>133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455" t="s">
        <v>1561</v>
      </c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4"/>
      <c r="AS19" s="794" t="str">
        <f>[1]Лист33!$AS$19</f>
        <v>помещение в здании, строении (за исключением подвалов, чердаков)</v>
      </c>
      <c r="AT19" s="795"/>
      <c r="AU19" s="795"/>
      <c r="AV19" s="795"/>
      <c r="AW19" s="795"/>
      <c r="AX19" s="795"/>
      <c r="AY19" s="795"/>
      <c r="AZ19" s="795"/>
      <c r="BA19" s="795"/>
      <c r="BB19" s="795"/>
      <c r="BC19" s="795"/>
      <c r="BD19" s="795"/>
      <c r="BE19" s="795"/>
      <c r="BF19" s="795"/>
      <c r="BG19" s="796"/>
      <c r="BH19" s="603" t="s">
        <v>1537</v>
      </c>
      <c r="BI19" s="599"/>
      <c r="BJ19" s="599"/>
      <c r="BK19" s="599"/>
      <c r="BL19" s="599"/>
      <c r="BM19" s="599"/>
      <c r="BN19" s="599"/>
      <c r="BO19" s="599"/>
      <c r="BP19" s="599"/>
      <c r="BQ19" s="599"/>
      <c r="BR19" s="599"/>
      <c r="BS19" s="604"/>
      <c r="BT19" s="598" t="s">
        <v>1538</v>
      </c>
      <c r="BU19" s="599"/>
      <c r="BV19" s="599"/>
      <c r="BW19" s="599"/>
      <c r="BX19" s="599"/>
      <c r="BY19" s="600"/>
      <c r="BZ19" s="264" t="s">
        <v>1562</v>
      </c>
      <c r="CA19" s="264"/>
      <c r="CB19" s="264"/>
      <c r="CC19" s="264"/>
      <c r="CD19" s="264"/>
      <c r="CE19" s="264"/>
      <c r="CF19" s="494">
        <v>72.099999999999994</v>
      </c>
      <c r="CG19" s="585"/>
      <c r="CH19" s="585"/>
      <c r="CI19" s="585"/>
      <c r="CJ19" s="585"/>
      <c r="CK19" s="585"/>
      <c r="CL19" s="585"/>
      <c r="CM19" s="585"/>
      <c r="CN19" s="585"/>
      <c r="CO19" s="585"/>
      <c r="CP19" s="585"/>
      <c r="CQ19" s="585"/>
      <c r="CR19" s="585"/>
      <c r="CS19" s="585"/>
      <c r="CT19" s="585"/>
      <c r="CU19" s="585"/>
      <c r="CV19" s="586"/>
      <c r="CW19" s="603" t="s">
        <v>1564</v>
      </c>
      <c r="CX19" s="599"/>
      <c r="CY19" s="599"/>
      <c r="CZ19" s="599"/>
      <c r="DA19" s="599"/>
      <c r="DB19" s="599"/>
      <c r="DC19" s="599"/>
      <c r="DD19" s="599"/>
      <c r="DE19" s="599"/>
      <c r="DF19" s="599"/>
      <c r="DG19" s="599"/>
      <c r="DH19" s="599"/>
      <c r="DI19" s="599"/>
      <c r="DJ19" s="599"/>
      <c r="DK19" s="599"/>
      <c r="DL19" s="599"/>
      <c r="DM19" s="599"/>
      <c r="DN19" s="599"/>
      <c r="DO19" s="599"/>
      <c r="DP19" s="599"/>
      <c r="DQ19" s="599"/>
      <c r="DR19" s="599"/>
      <c r="DS19" s="599"/>
      <c r="DT19" s="599"/>
      <c r="DU19" s="599"/>
      <c r="DV19" s="600"/>
      <c r="DW19" s="784" t="s">
        <v>1565</v>
      </c>
      <c r="DX19" s="785"/>
      <c r="DY19" s="785"/>
      <c r="DZ19" s="785"/>
      <c r="EA19" s="785"/>
      <c r="EB19" s="785"/>
      <c r="EC19" s="785"/>
      <c r="ED19" s="785"/>
      <c r="EE19" s="785"/>
      <c r="EF19" s="785"/>
      <c r="EG19" s="785"/>
      <c r="EH19" s="785"/>
      <c r="EI19" s="785"/>
      <c r="EJ19" s="785"/>
      <c r="EK19" s="786"/>
    </row>
    <row r="20" spans="1:142" s="43" customFormat="1" ht="48.75" customHeight="1" x14ac:dyDescent="0.2">
      <c r="A20" s="790" t="s">
        <v>1532</v>
      </c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790"/>
      <c r="P20" s="790"/>
      <c r="Q20" s="790"/>
      <c r="R20" s="791"/>
      <c r="S20" s="501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3"/>
      <c r="AS20" s="797"/>
      <c r="AT20" s="798"/>
      <c r="AU20" s="798"/>
      <c r="AV20" s="798"/>
      <c r="AW20" s="798"/>
      <c r="AX20" s="798"/>
      <c r="AY20" s="798"/>
      <c r="AZ20" s="798"/>
      <c r="BA20" s="798"/>
      <c r="BB20" s="798"/>
      <c r="BC20" s="798"/>
      <c r="BD20" s="798"/>
      <c r="BE20" s="798"/>
      <c r="BF20" s="798"/>
      <c r="BG20" s="799"/>
      <c r="BH20" s="60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606"/>
      <c r="BT20" s="601"/>
      <c r="BU20" s="255"/>
      <c r="BV20" s="255"/>
      <c r="BW20" s="255"/>
      <c r="BX20" s="255"/>
      <c r="BY20" s="602"/>
      <c r="BZ20" s="264"/>
      <c r="CA20" s="264"/>
      <c r="CB20" s="264"/>
      <c r="CC20" s="264"/>
      <c r="CD20" s="264"/>
      <c r="CE20" s="264"/>
      <c r="CF20" s="587"/>
      <c r="CG20" s="588"/>
      <c r="CH20" s="588"/>
      <c r="CI20" s="588"/>
      <c r="CJ20" s="588"/>
      <c r="CK20" s="588"/>
      <c r="CL20" s="588"/>
      <c r="CM20" s="588"/>
      <c r="CN20" s="588"/>
      <c r="CO20" s="588"/>
      <c r="CP20" s="588"/>
      <c r="CQ20" s="588"/>
      <c r="CR20" s="588"/>
      <c r="CS20" s="588"/>
      <c r="CT20" s="588"/>
      <c r="CU20" s="588"/>
      <c r="CV20" s="589"/>
      <c r="CW20" s="60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602"/>
      <c r="DW20" s="787"/>
      <c r="DX20" s="788"/>
      <c r="DY20" s="788"/>
      <c r="DZ20" s="788"/>
      <c r="EA20" s="788"/>
      <c r="EB20" s="788"/>
      <c r="EC20" s="788"/>
      <c r="ED20" s="788"/>
      <c r="EE20" s="788"/>
      <c r="EF20" s="788"/>
      <c r="EG20" s="788"/>
      <c r="EH20" s="788"/>
      <c r="EI20" s="788"/>
      <c r="EJ20" s="788"/>
      <c r="EK20" s="789"/>
    </row>
    <row r="21" spans="1:142" s="43" customFormat="1" ht="29.25" customHeight="1" x14ac:dyDescent="0.2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3"/>
      <c r="S21" s="495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496"/>
      <c r="AS21" s="800"/>
      <c r="AT21" s="801"/>
      <c r="AU21" s="801"/>
      <c r="AV21" s="801"/>
      <c r="AW21" s="801"/>
      <c r="AX21" s="801"/>
      <c r="AY21" s="801"/>
      <c r="AZ21" s="801"/>
      <c r="BA21" s="801"/>
      <c r="BB21" s="801"/>
      <c r="BC21" s="801"/>
      <c r="BD21" s="801"/>
      <c r="BE21" s="801"/>
      <c r="BF21" s="801"/>
      <c r="BG21" s="802"/>
      <c r="BH21" s="579" t="s">
        <v>1537</v>
      </c>
      <c r="BI21" s="578"/>
      <c r="BJ21" s="578"/>
      <c r="BK21" s="578"/>
      <c r="BL21" s="578"/>
      <c r="BM21" s="578"/>
      <c r="BN21" s="578"/>
      <c r="BO21" s="578"/>
      <c r="BP21" s="578"/>
      <c r="BQ21" s="578"/>
      <c r="BR21" s="578"/>
      <c r="BS21" s="780"/>
      <c r="BT21" s="322" t="s">
        <v>1538</v>
      </c>
      <c r="BU21" s="323"/>
      <c r="BV21" s="323"/>
      <c r="BW21" s="323"/>
      <c r="BX21" s="323"/>
      <c r="BY21" s="580"/>
      <c r="BZ21" s="264" t="s">
        <v>1563</v>
      </c>
      <c r="CA21" s="264"/>
      <c r="CB21" s="264"/>
      <c r="CC21" s="264"/>
      <c r="CD21" s="264"/>
      <c r="CE21" s="264"/>
      <c r="CF21" s="803">
        <v>12.7</v>
      </c>
      <c r="CG21" s="804"/>
      <c r="CH21" s="804"/>
      <c r="CI21" s="804"/>
      <c r="CJ21" s="804"/>
      <c r="CK21" s="804"/>
      <c r="CL21" s="804"/>
      <c r="CM21" s="804"/>
      <c r="CN21" s="804"/>
      <c r="CO21" s="804"/>
      <c r="CP21" s="804"/>
      <c r="CQ21" s="804"/>
      <c r="CR21" s="804"/>
      <c r="CS21" s="804"/>
      <c r="CT21" s="804"/>
      <c r="CU21" s="804"/>
      <c r="CV21" s="805"/>
      <c r="CW21" s="593" t="s">
        <v>1564</v>
      </c>
      <c r="CX21" s="323"/>
      <c r="CY21" s="323"/>
      <c r="CZ21" s="323"/>
      <c r="DA21" s="323"/>
      <c r="DB21" s="323"/>
      <c r="DC21" s="323"/>
      <c r="DD21" s="323"/>
      <c r="DE21" s="323"/>
      <c r="DF21" s="323"/>
      <c r="DG21" s="323"/>
      <c r="DH21" s="323"/>
      <c r="DI21" s="323"/>
      <c r="DJ21" s="323"/>
      <c r="DK21" s="323"/>
      <c r="DL21" s="323"/>
      <c r="DM21" s="323"/>
      <c r="DN21" s="323"/>
      <c r="DO21" s="323"/>
      <c r="DP21" s="323"/>
      <c r="DQ21" s="323"/>
      <c r="DR21" s="323"/>
      <c r="DS21" s="323"/>
      <c r="DT21" s="323"/>
      <c r="DU21" s="323"/>
      <c r="DV21" s="580"/>
      <c r="DW21" s="777" t="s">
        <v>1566</v>
      </c>
      <c r="DX21" s="778"/>
      <c r="DY21" s="778"/>
      <c r="DZ21" s="778"/>
      <c r="EA21" s="778"/>
      <c r="EB21" s="778"/>
      <c r="EC21" s="778"/>
      <c r="ED21" s="778"/>
      <c r="EE21" s="778"/>
      <c r="EF21" s="778"/>
      <c r="EG21" s="778"/>
      <c r="EH21" s="778"/>
      <c r="EI21" s="778"/>
      <c r="EJ21" s="778"/>
      <c r="EK21" s="779"/>
    </row>
    <row r="22" spans="1:142" s="43" customFormat="1" ht="15" customHeight="1" x14ac:dyDescent="0.2">
      <c r="A22" s="268" t="s">
        <v>406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449" t="s">
        <v>39</v>
      </c>
      <c r="T22" s="449"/>
      <c r="U22" s="449"/>
      <c r="V22" s="449"/>
      <c r="W22" s="449"/>
      <c r="X22" s="449"/>
      <c r="Y22" s="449"/>
      <c r="Z22" s="449"/>
      <c r="AA22" s="449"/>
      <c r="AB22" s="449"/>
      <c r="AC22" s="449"/>
      <c r="AD22" s="449"/>
      <c r="AE22" s="449"/>
      <c r="AF22" s="449"/>
      <c r="AG22" s="449"/>
      <c r="AH22" s="449"/>
      <c r="AI22" s="449"/>
      <c r="AJ22" s="449"/>
      <c r="AK22" s="449"/>
      <c r="AL22" s="449"/>
      <c r="AM22" s="449"/>
      <c r="AN22" s="449"/>
      <c r="AO22" s="449"/>
      <c r="AP22" s="449"/>
      <c r="AQ22" s="449"/>
      <c r="AR22" s="579"/>
      <c r="AS22" s="405"/>
      <c r="AT22" s="405"/>
      <c r="AU22" s="405"/>
      <c r="AV22" s="405"/>
      <c r="AW22" s="405"/>
      <c r="AX22" s="405"/>
      <c r="AY22" s="405"/>
      <c r="AZ22" s="405"/>
      <c r="BA22" s="405"/>
      <c r="BB22" s="405"/>
      <c r="BC22" s="405"/>
      <c r="BD22" s="405"/>
      <c r="BE22" s="405"/>
      <c r="BF22" s="405"/>
      <c r="BG22" s="405"/>
      <c r="BH22" s="449" t="s">
        <v>39</v>
      </c>
      <c r="BI22" s="449"/>
      <c r="BJ22" s="449"/>
      <c r="BK22" s="449"/>
      <c r="BL22" s="449"/>
      <c r="BM22" s="449"/>
      <c r="BN22" s="449"/>
      <c r="BO22" s="449"/>
      <c r="BP22" s="449"/>
      <c r="BQ22" s="449"/>
      <c r="BR22" s="449"/>
      <c r="BS22" s="579"/>
      <c r="BT22" s="263" t="s">
        <v>39</v>
      </c>
      <c r="BU22" s="264"/>
      <c r="BV22" s="264"/>
      <c r="BW22" s="264"/>
      <c r="BX22" s="264"/>
      <c r="BY22" s="264"/>
      <c r="BZ22" s="264" t="s">
        <v>41</v>
      </c>
      <c r="CA22" s="264"/>
      <c r="CB22" s="264"/>
      <c r="CC22" s="264"/>
      <c r="CD22" s="264"/>
      <c r="CE22" s="264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05"/>
      <c r="CX22" s="405"/>
      <c r="CY22" s="405"/>
      <c r="CZ22" s="405"/>
      <c r="DA22" s="405"/>
      <c r="DB22" s="405"/>
      <c r="DC22" s="405"/>
      <c r="DD22" s="405"/>
      <c r="DE22" s="405"/>
      <c r="DF22" s="405"/>
      <c r="DG22" s="405"/>
      <c r="DH22" s="405"/>
      <c r="DI22" s="405"/>
      <c r="DJ22" s="40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405"/>
      <c r="DV22" s="405"/>
      <c r="DW22" s="405"/>
      <c r="DX22" s="405"/>
      <c r="DY22" s="405"/>
      <c r="DZ22" s="405"/>
      <c r="EA22" s="405"/>
      <c r="EB22" s="405"/>
      <c r="EC22" s="405"/>
      <c r="ED22" s="405"/>
      <c r="EE22" s="405"/>
      <c r="EF22" s="405"/>
      <c r="EG22" s="405"/>
      <c r="EH22" s="405"/>
      <c r="EI22" s="405"/>
      <c r="EJ22" s="405"/>
      <c r="EK22" s="584"/>
    </row>
    <row r="23" spans="1:142" s="43" customFormat="1" ht="12.75" x14ac:dyDescent="0.2">
      <c r="A23" s="269" t="s">
        <v>133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412"/>
      <c r="T23" s="412"/>
      <c r="U23" s="412"/>
      <c r="V23" s="412"/>
      <c r="W23" s="412"/>
      <c r="X23" s="412"/>
      <c r="Y23" s="412"/>
      <c r="Z23" s="412"/>
      <c r="AA23" s="412"/>
      <c r="AB23" s="412"/>
      <c r="AC23" s="412"/>
      <c r="AD23" s="412"/>
      <c r="AE23" s="412"/>
      <c r="AF23" s="412"/>
      <c r="AG23" s="412"/>
      <c r="AH23" s="412"/>
      <c r="AI23" s="412"/>
      <c r="AJ23" s="412"/>
      <c r="AK23" s="412"/>
      <c r="AL23" s="412"/>
      <c r="AM23" s="412"/>
      <c r="AN23" s="412"/>
      <c r="AO23" s="412"/>
      <c r="AP23" s="412"/>
      <c r="AQ23" s="412"/>
      <c r="AR23" s="457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  <c r="BK23" s="405"/>
      <c r="BL23" s="405"/>
      <c r="BM23" s="405"/>
      <c r="BN23" s="405"/>
      <c r="BO23" s="405"/>
      <c r="BP23" s="405"/>
      <c r="BQ23" s="405"/>
      <c r="BR23" s="405"/>
      <c r="BS23" s="406"/>
      <c r="BT23" s="583"/>
      <c r="BU23" s="405"/>
      <c r="BV23" s="405"/>
      <c r="BW23" s="405"/>
      <c r="BX23" s="405"/>
      <c r="BY23" s="405"/>
      <c r="BZ23" s="264" t="s">
        <v>414</v>
      </c>
      <c r="CA23" s="264"/>
      <c r="CB23" s="264"/>
      <c r="CC23" s="264"/>
      <c r="CD23" s="264"/>
      <c r="CE23" s="264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05"/>
      <c r="CX23" s="405"/>
      <c r="CY23" s="405"/>
      <c r="CZ23" s="405"/>
      <c r="DA23" s="405"/>
      <c r="DB23" s="405"/>
      <c r="DC23" s="405"/>
      <c r="DD23" s="405"/>
      <c r="DE23" s="405"/>
      <c r="DF23" s="405"/>
      <c r="DG23" s="405"/>
      <c r="DH23" s="405"/>
      <c r="DI23" s="405"/>
      <c r="DJ23" s="405"/>
      <c r="DK23" s="405"/>
      <c r="DL23" s="405"/>
      <c r="DM23" s="405"/>
      <c r="DN23" s="405"/>
      <c r="DO23" s="405"/>
      <c r="DP23" s="405"/>
      <c r="DQ23" s="405"/>
      <c r="DR23" s="405"/>
      <c r="DS23" s="405"/>
      <c r="DT23" s="405"/>
      <c r="DU23" s="405"/>
      <c r="DV23" s="405"/>
      <c r="DW23" s="405"/>
      <c r="DX23" s="405"/>
      <c r="DY23" s="405"/>
      <c r="DZ23" s="405"/>
      <c r="EA23" s="405"/>
      <c r="EB23" s="405"/>
      <c r="EC23" s="405"/>
      <c r="ED23" s="405"/>
      <c r="EE23" s="405"/>
      <c r="EF23" s="405"/>
      <c r="EG23" s="405"/>
      <c r="EH23" s="405"/>
      <c r="EI23" s="405"/>
      <c r="EJ23" s="405"/>
      <c r="EK23" s="584"/>
    </row>
    <row r="24" spans="1:142" s="43" customFormat="1" ht="12.75" x14ac:dyDescent="0.2">
      <c r="A24" s="280"/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412"/>
      <c r="T24" s="412"/>
      <c r="U24" s="412"/>
      <c r="V24" s="412"/>
      <c r="W24" s="412"/>
      <c r="X24" s="412"/>
      <c r="Y24" s="412"/>
      <c r="Z24" s="412"/>
      <c r="AA24" s="412"/>
      <c r="AB24" s="412"/>
      <c r="AC24" s="412"/>
      <c r="AD24" s="412"/>
      <c r="AE24" s="412"/>
      <c r="AF24" s="412"/>
      <c r="AG24" s="412"/>
      <c r="AH24" s="412"/>
      <c r="AI24" s="412"/>
      <c r="AJ24" s="412"/>
      <c r="AK24" s="412"/>
      <c r="AL24" s="412"/>
      <c r="AM24" s="412"/>
      <c r="AN24" s="412"/>
      <c r="AO24" s="412"/>
      <c r="AP24" s="412"/>
      <c r="AQ24" s="412"/>
      <c r="AR24" s="457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  <c r="BK24" s="405"/>
      <c r="BL24" s="405"/>
      <c r="BM24" s="405"/>
      <c r="BN24" s="405"/>
      <c r="BO24" s="405"/>
      <c r="BP24" s="405"/>
      <c r="BQ24" s="405"/>
      <c r="BR24" s="405"/>
      <c r="BS24" s="406"/>
      <c r="BT24" s="583"/>
      <c r="BU24" s="405"/>
      <c r="BV24" s="405"/>
      <c r="BW24" s="405"/>
      <c r="BX24" s="405"/>
      <c r="BY24" s="405"/>
      <c r="BZ24" s="264"/>
      <c r="CA24" s="264"/>
      <c r="CB24" s="264"/>
      <c r="CC24" s="264"/>
      <c r="CD24" s="264"/>
      <c r="CE24" s="264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05"/>
      <c r="DI24" s="405"/>
      <c r="DJ24" s="405"/>
      <c r="DK24" s="405"/>
      <c r="DL24" s="405"/>
      <c r="DM24" s="405"/>
      <c r="DN24" s="405"/>
      <c r="DO24" s="405"/>
      <c r="DP24" s="405"/>
      <c r="DQ24" s="405"/>
      <c r="DR24" s="405"/>
      <c r="DS24" s="405"/>
      <c r="DT24" s="405"/>
      <c r="DU24" s="405"/>
      <c r="DV24" s="405"/>
      <c r="DW24" s="405"/>
      <c r="DX24" s="405"/>
      <c r="DY24" s="405"/>
      <c r="DZ24" s="405"/>
      <c r="EA24" s="405"/>
      <c r="EB24" s="405"/>
      <c r="EC24" s="405"/>
      <c r="ED24" s="405"/>
      <c r="EE24" s="405"/>
      <c r="EF24" s="405"/>
      <c r="EG24" s="405"/>
      <c r="EH24" s="405"/>
      <c r="EI24" s="405"/>
      <c r="EJ24" s="405"/>
      <c r="EK24" s="584"/>
    </row>
    <row r="25" spans="1:142" s="43" customFormat="1" ht="15" customHeight="1" x14ac:dyDescent="0.2">
      <c r="A25" s="268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  <c r="AH25" s="412"/>
      <c r="AI25" s="412"/>
      <c r="AJ25" s="412"/>
      <c r="AK25" s="412"/>
      <c r="AL25" s="412"/>
      <c r="AM25" s="412"/>
      <c r="AN25" s="412"/>
      <c r="AO25" s="412"/>
      <c r="AP25" s="412"/>
      <c r="AQ25" s="412"/>
      <c r="AR25" s="457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12"/>
      <c r="BI25" s="412"/>
      <c r="BJ25" s="412"/>
      <c r="BK25" s="412"/>
      <c r="BL25" s="412"/>
      <c r="BM25" s="412"/>
      <c r="BN25" s="412"/>
      <c r="BO25" s="412"/>
      <c r="BP25" s="412"/>
      <c r="BQ25" s="412"/>
      <c r="BR25" s="412"/>
      <c r="BS25" s="457"/>
      <c r="BT25" s="583"/>
      <c r="BU25" s="405"/>
      <c r="BV25" s="405"/>
      <c r="BW25" s="405"/>
      <c r="BX25" s="405"/>
      <c r="BY25" s="405"/>
      <c r="BZ25" s="264"/>
      <c r="CA25" s="264"/>
      <c r="CB25" s="264"/>
      <c r="CC25" s="264"/>
      <c r="CD25" s="264"/>
      <c r="CE25" s="264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05"/>
      <c r="CX25" s="405"/>
      <c r="CY25" s="405"/>
      <c r="CZ25" s="405"/>
      <c r="DA25" s="405"/>
      <c r="DB25" s="405"/>
      <c r="DC25" s="405"/>
      <c r="DD25" s="405"/>
      <c r="DE25" s="405"/>
      <c r="DF25" s="405"/>
      <c r="DG25" s="405"/>
      <c r="DH25" s="405"/>
      <c r="DI25" s="405"/>
      <c r="DJ25" s="405"/>
      <c r="DK25" s="405"/>
      <c r="DL25" s="405"/>
      <c r="DM25" s="405"/>
      <c r="DN25" s="405"/>
      <c r="DO25" s="405"/>
      <c r="DP25" s="405"/>
      <c r="DQ25" s="405"/>
      <c r="DR25" s="405"/>
      <c r="DS25" s="405"/>
      <c r="DT25" s="405"/>
      <c r="DU25" s="405"/>
      <c r="DV25" s="405"/>
      <c r="DW25" s="405"/>
      <c r="DX25" s="405"/>
      <c r="DY25" s="405"/>
      <c r="DZ25" s="405"/>
      <c r="EA25" s="405"/>
      <c r="EB25" s="405"/>
      <c r="EC25" s="405"/>
      <c r="ED25" s="405"/>
      <c r="EE25" s="405"/>
      <c r="EF25" s="405"/>
      <c r="EG25" s="405"/>
      <c r="EH25" s="405"/>
      <c r="EI25" s="405"/>
      <c r="EJ25" s="405"/>
      <c r="EK25" s="584"/>
    </row>
    <row r="26" spans="1:142" s="43" customFormat="1" ht="12.75" x14ac:dyDescent="0.2">
      <c r="A26" s="262" t="s">
        <v>407</v>
      </c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449" t="s">
        <v>39</v>
      </c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/>
      <c r="AO26" s="449"/>
      <c r="AP26" s="449"/>
      <c r="AQ26" s="449"/>
      <c r="AR26" s="579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264" t="s">
        <v>39</v>
      </c>
      <c r="BI26" s="264"/>
      <c r="BJ26" s="264"/>
      <c r="BK26" s="264"/>
      <c r="BL26" s="264"/>
      <c r="BM26" s="264"/>
      <c r="BN26" s="264"/>
      <c r="BO26" s="264"/>
      <c r="BP26" s="264"/>
      <c r="BQ26" s="264"/>
      <c r="BR26" s="264"/>
      <c r="BS26" s="593"/>
      <c r="BT26" s="263" t="s">
        <v>39</v>
      </c>
      <c r="BU26" s="264"/>
      <c r="BV26" s="264"/>
      <c r="BW26" s="264"/>
      <c r="BX26" s="264"/>
      <c r="BY26" s="264"/>
      <c r="BZ26" s="264" t="s">
        <v>168</v>
      </c>
      <c r="CA26" s="264"/>
      <c r="CB26" s="264"/>
      <c r="CC26" s="264"/>
      <c r="CD26" s="264"/>
      <c r="CE26" s="264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05"/>
      <c r="DI26" s="405"/>
      <c r="DJ26" s="405"/>
      <c r="DK26" s="405"/>
      <c r="DL26" s="405"/>
      <c r="DM26" s="405"/>
      <c r="DN26" s="405"/>
      <c r="DO26" s="405"/>
      <c r="DP26" s="405"/>
      <c r="DQ26" s="405"/>
      <c r="DR26" s="405"/>
      <c r="DS26" s="405"/>
      <c r="DT26" s="405"/>
      <c r="DU26" s="405"/>
      <c r="DV26" s="405"/>
      <c r="DW26" s="405"/>
      <c r="DX26" s="405"/>
      <c r="DY26" s="405"/>
      <c r="DZ26" s="405"/>
      <c r="EA26" s="405"/>
      <c r="EB26" s="405"/>
      <c r="EC26" s="405"/>
      <c r="ED26" s="405"/>
      <c r="EE26" s="405"/>
      <c r="EF26" s="405"/>
      <c r="EG26" s="405"/>
      <c r="EH26" s="405"/>
      <c r="EI26" s="405"/>
      <c r="EJ26" s="405"/>
      <c r="EK26" s="584"/>
    </row>
    <row r="27" spans="1:142" s="43" customFormat="1" ht="12.75" x14ac:dyDescent="0.2">
      <c r="A27" s="280" t="s">
        <v>408</v>
      </c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449"/>
      <c r="T27" s="449"/>
      <c r="U27" s="449"/>
      <c r="V27" s="449"/>
      <c r="W27" s="449"/>
      <c r="X27" s="449"/>
      <c r="Y27" s="449"/>
      <c r="Z27" s="449"/>
      <c r="AA27" s="449"/>
      <c r="AB27" s="449"/>
      <c r="AC27" s="449"/>
      <c r="AD27" s="449"/>
      <c r="AE27" s="449"/>
      <c r="AF27" s="449"/>
      <c r="AG27" s="449"/>
      <c r="AH27" s="449"/>
      <c r="AI27" s="449"/>
      <c r="AJ27" s="449"/>
      <c r="AK27" s="449"/>
      <c r="AL27" s="449"/>
      <c r="AM27" s="449"/>
      <c r="AN27" s="449"/>
      <c r="AO27" s="449"/>
      <c r="AP27" s="449"/>
      <c r="AQ27" s="449"/>
      <c r="AR27" s="579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264"/>
      <c r="BI27" s="264"/>
      <c r="BJ27" s="264"/>
      <c r="BK27" s="264"/>
      <c r="BL27" s="264"/>
      <c r="BM27" s="264"/>
      <c r="BN27" s="264"/>
      <c r="BO27" s="264"/>
      <c r="BP27" s="264"/>
      <c r="BQ27" s="264"/>
      <c r="BR27" s="264"/>
      <c r="BS27" s="593"/>
      <c r="BT27" s="263"/>
      <c r="BU27" s="264"/>
      <c r="BV27" s="264"/>
      <c r="BW27" s="264"/>
      <c r="BX27" s="264"/>
      <c r="BY27" s="264"/>
      <c r="BZ27" s="264"/>
      <c r="CA27" s="264"/>
      <c r="CB27" s="264"/>
      <c r="CC27" s="264"/>
      <c r="CD27" s="264"/>
      <c r="CE27" s="264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05"/>
      <c r="CX27" s="405"/>
      <c r="CY27" s="405"/>
      <c r="CZ27" s="405"/>
      <c r="DA27" s="405"/>
      <c r="DB27" s="405"/>
      <c r="DC27" s="405"/>
      <c r="DD27" s="405"/>
      <c r="DE27" s="405"/>
      <c r="DF27" s="405"/>
      <c r="DG27" s="405"/>
      <c r="DH27" s="405"/>
      <c r="DI27" s="405"/>
      <c r="DJ27" s="405"/>
      <c r="DK27" s="405"/>
      <c r="DL27" s="405"/>
      <c r="DM27" s="405"/>
      <c r="DN27" s="405"/>
      <c r="DO27" s="405"/>
      <c r="DP27" s="405"/>
      <c r="DQ27" s="405"/>
      <c r="DR27" s="405"/>
      <c r="DS27" s="405"/>
      <c r="DT27" s="405"/>
      <c r="DU27" s="405"/>
      <c r="DV27" s="405"/>
      <c r="DW27" s="405"/>
      <c r="DX27" s="405"/>
      <c r="DY27" s="405"/>
      <c r="DZ27" s="405"/>
      <c r="EA27" s="405"/>
      <c r="EB27" s="405"/>
      <c r="EC27" s="405"/>
      <c r="ED27" s="405"/>
      <c r="EE27" s="405"/>
      <c r="EF27" s="405"/>
      <c r="EG27" s="405"/>
      <c r="EH27" s="405"/>
      <c r="EI27" s="405"/>
      <c r="EJ27" s="405"/>
      <c r="EK27" s="584"/>
    </row>
    <row r="28" spans="1:142" s="43" customFormat="1" ht="12.75" x14ac:dyDescent="0.2">
      <c r="A28" s="269" t="s">
        <v>133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57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  <c r="BK28" s="405"/>
      <c r="BL28" s="405"/>
      <c r="BM28" s="405"/>
      <c r="BN28" s="405"/>
      <c r="BO28" s="405"/>
      <c r="BP28" s="405"/>
      <c r="BQ28" s="405"/>
      <c r="BR28" s="405"/>
      <c r="BS28" s="406"/>
      <c r="BT28" s="583"/>
      <c r="BU28" s="405"/>
      <c r="BV28" s="405"/>
      <c r="BW28" s="405"/>
      <c r="BX28" s="405"/>
      <c r="BY28" s="405"/>
      <c r="BZ28" s="264" t="s">
        <v>415</v>
      </c>
      <c r="CA28" s="264"/>
      <c r="CB28" s="264"/>
      <c r="CC28" s="264"/>
      <c r="CD28" s="264"/>
      <c r="CE28" s="264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05"/>
      <c r="CX28" s="405"/>
      <c r="CY28" s="405"/>
      <c r="CZ28" s="405"/>
      <c r="DA28" s="405"/>
      <c r="DB28" s="405"/>
      <c r="DC28" s="405"/>
      <c r="DD28" s="405"/>
      <c r="DE28" s="405"/>
      <c r="DF28" s="405"/>
      <c r="DG28" s="405"/>
      <c r="DH28" s="405"/>
      <c r="DI28" s="405"/>
      <c r="DJ28" s="405"/>
      <c r="DK28" s="405"/>
      <c r="DL28" s="405"/>
      <c r="DM28" s="405"/>
      <c r="DN28" s="405"/>
      <c r="DO28" s="405"/>
      <c r="DP28" s="405"/>
      <c r="DQ28" s="405"/>
      <c r="DR28" s="405"/>
      <c r="DS28" s="405"/>
      <c r="DT28" s="405"/>
      <c r="DU28" s="405"/>
      <c r="DV28" s="405"/>
      <c r="DW28" s="405"/>
      <c r="DX28" s="405"/>
      <c r="DY28" s="405"/>
      <c r="DZ28" s="405"/>
      <c r="EA28" s="405"/>
      <c r="EB28" s="405"/>
      <c r="EC28" s="405"/>
      <c r="ED28" s="405"/>
      <c r="EE28" s="405"/>
      <c r="EF28" s="405"/>
      <c r="EG28" s="405"/>
      <c r="EH28" s="405"/>
      <c r="EI28" s="405"/>
      <c r="EJ28" s="405"/>
      <c r="EK28" s="584"/>
    </row>
    <row r="29" spans="1:142" s="43" customFormat="1" ht="12.75" x14ac:dyDescent="0.2">
      <c r="A29" s="280"/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412"/>
      <c r="T29" s="412"/>
      <c r="U29" s="412"/>
      <c r="V29" s="412"/>
      <c r="W29" s="412"/>
      <c r="X29" s="412"/>
      <c r="Y29" s="412"/>
      <c r="Z29" s="412"/>
      <c r="AA29" s="412"/>
      <c r="AB29" s="412"/>
      <c r="AC29" s="412"/>
      <c r="AD29" s="412"/>
      <c r="AE29" s="412"/>
      <c r="AF29" s="412"/>
      <c r="AG29" s="412"/>
      <c r="AH29" s="412"/>
      <c r="AI29" s="412"/>
      <c r="AJ29" s="412"/>
      <c r="AK29" s="412"/>
      <c r="AL29" s="412"/>
      <c r="AM29" s="412"/>
      <c r="AN29" s="412"/>
      <c r="AO29" s="412"/>
      <c r="AP29" s="412"/>
      <c r="AQ29" s="412"/>
      <c r="AR29" s="457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  <c r="BK29" s="405"/>
      <c r="BL29" s="405"/>
      <c r="BM29" s="405"/>
      <c r="BN29" s="405"/>
      <c r="BO29" s="405"/>
      <c r="BP29" s="405"/>
      <c r="BQ29" s="405"/>
      <c r="BR29" s="405"/>
      <c r="BS29" s="406"/>
      <c r="BT29" s="583"/>
      <c r="BU29" s="405"/>
      <c r="BV29" s="405"/>
      <c r="BW29" s="405"/>
      <c r="BX29" s="405"/>
      <c r="BY29" s="405"/>
      <c r="BZ29" s="264"/>
      <c r="CA29" s="264"/>
      <c r="CB29" s="264"/>
      <c r="CC29" s="264"/>
      <c r="CD29" s="264"/>
      <c r="CE29" s="264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05"/>
      <c r="CX29" s="405"/>
      <c r="CY29" s="405"/>
      <c r="CZ29" s="405"/>
      <c r="DA29" s="405"/>
      <c r="DB29" s="405"/>
      <c r="DC29" s="405"/>
      <c r="DD29" s="405"/>
      <c r="DE29" s="405"/>
      <c r="DF29" s="405"/>
      <c r="DG29" s="405"/>
      <c r="DH29" s="405"/>
      <c r="DI29" s="405"/>
      <c r="DJ29" s="405"/>
      <c r="DK29" s="405"/>
      <c r="DL29" s="405"/>
      <c r="DM29" s="405"/>
      <c r="DN29" s="405"/>
      <c r="DO29" s="405"/>
      <c r="DP29" s="405"/>
      <c r="DQ29" s="405"/>
      <c r="DR29" s="405"/>
      <c r="DS29" s="405"/>
      <c r="DT29" s="405"/>
      <c r="DU29" s="405"/>
      <c r="DV29" s="405"/>
      <c r="DW29" s="405"/>
      <c r="DX29" s="405"/>
      <c r="DY29" s="405"/>
      <c r="DZ29" s="405"/>
      <c r="EA29" s="405"/>
      <c r="EB29" s="405"/>
      <c r="EC29" s="405"/>
      <c r="ED29" s="405"/>
      <c r="EE29" s="405"/>
      <c r="EF29" s="405"/>
      <c r="EG29" s="405"/>
      <c r="EH29" s="405"/>
      <c r="EI29" s="405"/>
      <c r="EJ29" s="405"/>
      <c r="EK29" s="584"/>
    </row>
    <row r="30" spans="1:142" s="43" customFormat="1" ht="15" customHeight="1" x14ac:dyDescent="0.2">
      <c r="A30" s="268"/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412"/>
      <c r="T30" s="412"/>
      <c r="U30" s="412"/>
      <c r="V30" s="412"/>
      <c r="W30" s="412"/>
      <c r="X30" s="412"/>
      <c r="Y30" s="412"/>
      <c r="Z30" s="412"/>
      <c r="AA30" s="412"/>
      <c r="AB30" s="412"/>
      <c r="AC30" s="412"/>
      <c r="AD30" s="412"/>
      <c r="AE30" s="412"/>
      <c r="AF30" s="412"/>
      <c r="AG30" s="412"/>
      <c r="AH30" s="412"/>
      <c r="AI30" s="412"/>
      <c r="AJ30" s="412"/>
      <c r="AK30" s="412"/>
      <c r="AL30" s="412"/>
      <c r="AM30" s="412"/>
      <c r="AN30" s="412"/>
      <c r="AO30" s="412"/>
      <c r="AP30" s="412"/>
      <c r="AQ30" s="412"/>
      <c r="AR30" s="457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12"/>
      <c r="BI30" s="412"/>
      <c r="BJ30" s="412"/>
      <c r="BK30" s="412"/>
      <c r="BL30" s="412"/>
      <c r="BM30" s="412"/>
      <c r="BN30" s="412"/>
      <c r="BO30" s="412"/>
      <c r="BP30" s="412"/>
      <c r="BQ30" s="412"/>
      <c r="BR30" s="412"/>
      <c r="BS30" s="457"/>
      <c r="BT30" s="583"/>
      <c r="BU30" s="405"/>
      <c r="BV30" s="405"/>
      <c r="BW30" s="405"/>
      <c r="BX30" s="405"/>
      <c r="BY30" s="405"/>
      <c r="BZ30" s="264"/>
      <c r="CA30" s="264"/>
      <c r="CB30" s="264"/>
      <c r="CC30" s="264"/>
      <c r="CD30" s="264"/>
      <c r="CE30" s="264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05"/>
      <c r="CX30" s="405"/>
      <c r="CY30" s="405"/>
      <c r="CZ30" s="405"/>
      <c r="DA30" s="405"/>
      <c r="DB30" s="405"/>
      <c r="DC30" s="405"/>
      <c r="DD30" s="405"/>
      <c r="DE30" s="405"/>
      <c r="DF30" s="405"/>
      <c r="DG30" s="405"/>
      <c r="DH30" s="405"/>
      <c r="DI30" s="405"/>
      <c r="DJ30" s="405"/>
      <c r="DK30" s="405"/>
      <c r="DL30" s="405"/>
      <c r="DM30" s="405"/>
      <c r="DN30" s="405"/>
      <c r="DO30" s="405"/>
      <c r="DP30" s="405"/>
      <c r="DQ30" s="405"/>
      <c r="DR30" s="405"/>
      <c r="DS30" s="405"/>
      <c r="DT30" s="405"/>
      <c r="DU30" s="405"/>
      <c r="DV30" s="405"/>
      <c r="DW30" s="405"/>
      <c r="DX30" s="405"/>
      <c r="DY30" s="405"/>
      <c r="DZ30" s="405"/>
      <c r="EA30" s="405"/>
      <c r="EB30" s="405"/>
      <c r="EC30" s="405"/>
      <c r="ED30" s="405"/>
      <c r="EE30" s="405"/>
      <c r="EF30" s="405"/>
      <c r="EG30" s="405"/>
      <c r="EH30" s="405"/>
      <c r="EI30" s="405"/>
      <c r="EJ30" s="405"/>
      <c r="EK30" s="584"/>
    </row>
    <row r="31" spans="1:142" s="43" customFormat="1" ht="12.75" x14ac:dyDescent="0.2">
      <c r="A31" s="262" t="s">
        <v>409</v>
      </c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449" t="s">
        <v>39</v>
      </c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449"/>
      <c r="AN31" s="449"/>
      <c r="AO31" s="449"/>
      <c r="AP31" s="449"/>
      <c r="AQ31" s="449"/>
      <c r="AR31" s="579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264" t="s">
        <v>39</v>
      </c>
      <c r="BI31" s="264"/>
      <c r="BJ31" s="264"/>
      <c r="BK31" s="264"/>
      <c r="BL31" s="264"/>
      <c r="BM31" s="264"/>
      <c r="BN31" s="264"/>
      <c r="BO31" s="264"/>
      <c r="BP31" s="264"/>
      <c r="BQ31" s="264"/>
      <c r="BR31" s="264"/>
      <c r="BS31" s="593"/>
      <c r="BT31" s="263" t="s">
        <v>39</v>
      </c>
      <c r="BU31" s="264"/>
      <c r="BV31" s="264"/>
      <c r="BW31" s="264"/>
      <c r="BX31" s="264"/>
      <c r="BY31" s="264"/>
      <c r="BZ31" s="264" t="s">
        <v>160</v>
      </c>
      <c r="CA31" s="264"/>
      <c r="CB31" s="264"/>
      <c r="CC31" s="264"/>
      <c r="CD31" s="264"/>
      <c r="CE31" s="264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05"/>
      <c r="CX31" s="405"/>
      <c r="CY31" s="405"/>
      <c r="CZ31" s="405"/>
      <c r="DA31" s="405"/>
      <c r="DB31" s="405"/>
      <c r="DC31" s="405"/>
      <c r="DD31" s="405"/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05"/>
      <c r="DT31" s="405"/>
      <c r="DU31" s="405"/>
      <c r="DV31" s="405"/>
      <c r="DW31" s="405"/>
      <c r="DX31" s="405"/>
      <c r="DY31" s="405"/>
      <c r="DZ31" s="405"/>
      <c r="EA31" s="405"/>
      <c r="EB31" s="405"/>
      <c r="EC31" s="405"/>
      <c r="ED31" s="405"/>
      <c r="EE31" s="405"/>
      <c r="EF31" s="405"/>
      <c r="EG31" s="405"/>
      <c r="EH31" s="405"/>
      <c r="EI31" s="405"/>
      <c r="EJ31" s="405"/>
      <c r="EK31" s="584"/>
    </row>
    <row r="32" spans="1:142" s="43" customFormat="1" ht="12.75" x14ac:dyDescent="0.2">
      <c r="A32" s="280" t="s">
        <v>410</v>
      </c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  <c r="AD32" s="449"/>
      <c r="AE32" s="449"/>
      <c r="AF32" s="449"/>
      <c r="AG32" s="449"/>
      <c r="AH32" s="449"/>
      <c r="AI32" s="449"/>
      <c r="AJ32" s="449"/>
      <c r="AK32" s="449"/>
      <c r="AL32" s="449"/>
      <c r="AM32" s="449"/>
      <c r="AN32" s="449"/>
      <c r="AO32" s="449"/>
      <c r="AP32" s="449"/>
      <c r="AQ32" s="449"/>
      <c r="AR32" s="579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264"/>
      <c r="BI32" s="264"/>
      <c r="BJ32" s="264"/>
      <c r="BK32" s="264"/>
      <c r="BL32" s="264"/>
      <c r="BM32" s="264"/>
      <c r="BN32" s="264"/>
      <c r="BO32" s="264"/>
      <c r="BP32" s="264"/>
      <c r="BQ32" s="264"/>
      <c r="BR32" s="264"/>
      <c r="BS32" s="593"/>
      <c r="BT32" s="263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05"/>
      <c r="CX32" s="405"/>
      <c r="CY32" s="405"/>
      <c r="CZ32" s="405"/>
      <c r="DA32" s="405"/>
      <c r="DB32" s="405"/>
      <c r="DC32" s="405"/>
      <c r="DD32" s="405"/>
      <c r="DE32" s="405"/>
      <c r="DF32" s="405"/>
      <c r="DG32" s="405"/>
      <c r="DH32" s="405"/>
      <c r="DI32" s="405"/>
      <c r="DJ32" s="405"/>
      <c r="DK32" s="405"/>
      <c r="DL32" s="405"/>
      <c r="DM32" s="405"/>
      <c r="DN32" s="405"/>
      <c r="DO32" s="405"/>
      <c r="DP32" s="405"/>
      <c r="DQ32" s="405"/>
      <c r="DR32" s="405"/>
      <c r="DS32" s="405"/>
      <c r="DT32" s="405"/>
      <c r="DU32" s="405"/>
      <c r="DV32" s="405"/>
      <c r="DW32" s="405"/>
      <c r="DX32" s="405"/>
      <c r="DY32" s="405"/>
      <c r="DZ32" s="405"/>
      <c r="EA32" s="405"/>
      <c r="EB32" s="405"/>
      <c r="EC32" s="405"/>
      <c r="ED32" s="405"/>
      <c r="EE32" s="405"/>
      <c r="EF32" s="405"/>
      <c r="EG32" s="405"/>
      <c r="EH32" s="405"/>
      <c r="EI32" s="405"/>
      <c r="EJ32" s="405"/>
      <c r="EK32" s="584"/>
    </row>
    <row r="33" spans="1:141" s="43" customFormat="1" ht="12.75" x14ac:dyDescent="0.2">
      <c r="A33" s="269" t="s">
        <v>133</v>
      </c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412"/>
      <c r="T33" s="412"/>
      <c r="U33" s="412"/>
      <c r="V33" s="412"/>
      <c r="W33" s="412"/>
      <c r="X33" s="412"/>
      <c r="Y33" s="412"/>
      <c r="Z33" s="412"/>
      <c r="AA33" s="412"/>
      <c r="AB33" s="412"/>
      <c r="AC33" s="412"/>
      <c r="AD33" s="412"/>
      <c r="AE33" s="412"/>
      <c r="AF33" s="412"/>
      <c r="AG33" s="412"/>
      <c r="AH33" s="412"/>
      <c r="AI33" s="412"/>
      <c r="AJ33" s="412"/>
      <c r="AK33" s="412"/>
      <c r="AL33" s="412"/>
      <c r="AM33" s="412"/>
      <c r="AN33" s="412"/>
      <c r="AO33" s="412"/>
      <c r="AP33" s="412"/>
      <c r="AQ33" s="412"/>
      <c r="AR33" s="457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  <c r="BK33" s="405"/>
      <c r="BL33" s="405"/>
      <c r="BM33" s="405"/>
      <c r="BN33" s="405"/>
      <c r="BO33" s="405"/>
      <c r="BP33" s="405"/>
      <c r="BQ33" s="405"/>
      <c r="BR33" s="405"/>
      <c r="BS33" s="406"/>
      <c r="BT33" s="583"/>
      <c r="BU33" s="405"/>
      <c r="BV33" s="405"/>
      <c r="BW33" s="405"/>
      <c r="BX33" s="405"/>
      <c r="BY33" s="405"/>
      <c r="BZ33" s="264" t="s">
        <v>416</v>
      </c>
      <c r="CA33" s="264"/>
      <c r="CB33" s="264"/>
      <c r="CC33" s="264"/>
      <c r="CD33" s="264"/>
      <c r="CE33" s="264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05"/>
      <c r="CX33" s="405"/>
      <c r="CY33" s="405"/>
      <c r="CZ33" s="405"/>
      <c r="DA33" s="405"/>
      <c r="DB33" s="405"/>
      <c r="DC33" s="405"/>
      <c r="DD33" s="405"/>
      <c r="DE33" s="405"/>
      <c r="DF33" s="405"/>
      <c r="DG33" s="405"/>
      <c r="DH33" s="405"/>
      <c r="DI33" s="405"/>
      <c r="DJ33" s="405"/>
      <c r="DK33" s="405"/>
      <c r="DL33" s="405"/>
      <c r="DM33" s="405"/>
      <c r="DN33" s="405"/>
      <c r="DO33" s="405"/>
      <c r="DP33" s="405"/>
      <c r="DQ33" s="405"/>
      <c r="DR33" s="405"/>
      <c r="DS33" s="405"/>
      <c r="DT33" s="405"/>
      <c r="DU33" s="405"/>
      <c r="DV33" s="405"/>
      <c r="DW33" s="405"/>
      <c r="DX33" s="405"/>
      <c r="DY33" s="405"/>
      <c r="DZ33" s="405"/>
      <c r="EA33" s="405"/>
      <c r="EB33" s="405"/>
      <c r="EC33" s="405"/>
      <c r="ED33" s="405"/>
      <c r="EE33" s="405"/>
      <c r="EF33" s="405"/>
      <c r="EG33" s="405"/>
      <c r="EH33" s="405"/>
      <c r="EI33" s="405"/>
      <c r="EJ33" s="405"/>
      <c r="EK33" s="584"/>
    </row>
    <row r="34" spans="1:141" s="43" customFormat="1" ht="12.75" x14ac:dyDescent="0.2">
      <c r="A34" s="280"/>
      <c r="B34" s="280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412"/>
      <c r="T34" s="412"/>
      <c r="U34" s="412"/>
      <c r="V34" s="412"/>
      <c r="W34" s="412"/>
      <c r="X34" s="412"/>
      <c r="Y34" s="412"/>
      <c r="Z34" s="412"/>
      <c r="AA34" s="412"/>
      <c r="AB34" s="412"/>
      <c r="AC34" s="412"/>
      <c r="AD34" s="412"/>
      <c r="AE34" s="412"/>
      <c r="AF34" s="412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57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  <c r="BK34" s="405"/>
      <c r="BL34" s="405"/>
      <c r="BM34" s="405"/>
      <c r="BN34" s="405"/>
      <c r="BO34" s="405"/>
      <c r="BP34" s="405"/>
      <c r="BQ34" s="405"/>
      <c r="BR34" s="405"/>
      <c r="BS34" s="406"/>
      <c r="BT34" s="583"/>
      <c r="BU34" s="405"/>
      <c r="BV34" s="405"/>
      <c r="BW34" s="405"/>
      <c r="BX34" s="405"/>
      <c r="BY34" s="405"/>
      <c r="BZ34" s="264"/>
      <c r="CA34" s="264"/>
      <c r="CB34" s="264"/>
      <c r="CC34" s="264"/>
      <c r="CD34" s="264"/>
      <c r="CE34" s="264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05"/>
      <c r="CX34" s="405"/>
      <c r="CY34" s="405"/>
      <c r="CZ34" s="405"/>
      <c r="DA34" s="405"/>
      <c r="DB34" s="405"/>
      <c r="DC34" s="405"/>
      <c r="DD34" s="405"/>
      <c r="DE34" s="405"/>
      <c r="DF34" s="405"/>
      <c r="DG34" s="405"/>
      <c r="DH34" s="405"/>
      <c r="DI34" s="405"/>
      <c r="DJ34" s="405"/>
      <c r="DK34" s="405"/>
      <c r="DL34" s="405"/>
      <c r="DM34" s="405"/>
      <c r="DN34" s="405"/>
      <c r="DO34" s="405"/>
      <c r="DP34" s="405"/>
      <c r="DQ34" s="405"/>
      <c r="DR34" s="405"/>
      <c r="DS34" s="405"/>
      <c r="DT34" s="405"/>
      <c r="DU34" s="405"/>
      <c r="DV34" s="405"/>
      <c r="DW34" s="405"/>
      <c r="DX34" s="405"/>
      <c r="DY34" s="405"/>
      <c r="DZ34" s="405"/>
      <c r="EA34" s="405"/>
      <c r="EB34" s="405"/>
      <c r="EC34" s="405"/>
      <c r="ED34" s="405"/>
      <c r="EE34" s="405"/>
      <c r="EF34" s="405"/>
      <c r="EG34" s="405"/>
      <c r="EH34" s="405"/>
      <c r="EI34" s="405"/>
      <c r="EJ34" s="405"/>
      <c r="EK34" s="584"/>
    </row>
    <row r="35" spans="1:141" s="43" customFormat="1" ht="15" customHeight="1" x14ac:dyDescent="0.2">
      <c r="A35" s="268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412"/>
      <c r="T35" s="412"/>
      <c r="U35" s="412"/>
      <c r="V35" s="412"/>
      <c r="W35" s="412"/>
      <c r="X35" s="412"/>
      <c r="Y35" s="412"/>
      <c r="Z35" s="412"/>
      <c r="AA35" s="412"/>
      <c r="AB35" s="412"/>
      <c r="AC35" s="412"/>
      <c r="AD35" s="412"/>
      <c r="AE35" s="412"/>
      <c r="AF35" s="412"/>
      <c r="AG35" s="412"/>
      <c r="AH35" s="412"/>
      <c r="AI35" s="412"/>
      <c r="AJ35" s="412"/>
      <c r="AK35" s="412"/>
      <c r="AL35" s="412"/>
      <c r="AM35" s="412"/>
      <c r="AN35" s="412"/>
      <c r="AO35" s="412"/>
      <c r="AP35" s="412"/>
      <c r="AQ35" s="412"/>
      <c r="AR35" s="457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12"/>
      <c r="BI35" s="412"/>
      <c r="BJ35" s="412"/>
      <c r="BK35" s="412"/>
      <c r="BL35" s="412"/>
      <c r="BM35" s="412"/>
      <c r="BN35" s="412"/>
      <c r="BO35" s="412"/>
      <c r="BP35" s="412"/>
      <c r="BQ35" s="412"/>
      <c r="BR35" s="412"/>
      <c r="BS35" s="457"/>
      <c r="BT35" s="583"/>
      <c r="BU35" s="405"/>
      <c r="BV35" s="405"/>
      <c r="BW35" s="405"/>
      <c r="BX35" s="405"/>
      <c r="BY35" s="405"/>
      <c r="BZ35" s="264"/>
      <c r="CA35" s="264"/>
      <c r="CB35" s="264"/>
      <c r="CC35" s="264"/>
      <c r="CD35" s="264"/>
      <c r="CE35" s="264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05"/>
      <c r="CX35" s="405"/>
      <c r="CY35" s="405"/>
      <c r="CZ35" s="405"/>
      <c r="DA35" s="405"/>
      <c r="DB35" s="405"/>
      <c r="DC35" s="405"/>
      <c r="DD35" s="405"/>
      <c r="DE35" s="405"/>
      <c r="DF35" s="405"/>
      <c r="DG35" s="405"/>
      <c r="DH35" s="405"/>
      <c r="DI35" s="405"/>
      <c r="DJ35" s="405"/>
      <c r="DK35" s="405"/>
      <c r="DL35" s="405"/>
      <c r="DM35" s="405"/>
      <c r="DN35" s="405"/>
      <c r="DO35" s="405"/>
      <c r="DP35" s="405"/>
      <c r="DQ35" s="405"/>
      <c r="DR35" s="405"/>
      <c r="DS35" s="405"/>
      <c r="DT35" s="405"/>
      <c r="DU35" s="405"/>
      <c r="DV35" s="405"/>
      <c r="DW35" s="405"/>
      <c r="DX35" s="405"/>
      <c r="DY35" s="405"/>
      <c r="DZ35" s="405"/>
      <c r="EA35" s="405"/>
      <c r="EB35" s="405"/>
      <c r="EC35" s="405"/>
      <c r="ED35" s="405"/>
      <c r="EE35" s="405"/>
      <c r="EF35" s="405"/>
      <c r="EG35" s="405"/>
      <c r="EH35" s="405"/>
      <c r="EI35" s="405"/>
      <c r="EJ35" s="405"/>
      <c r="EK35" s="584"/>
    </row>
    <row r="36" spans="1:141" s="43" customFormat="1" ht="12.75" x14ac:dyDescent="0.2">
      <c r="A36" s="262" t="s">
        <v>411</v>
      </c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449" t="s">
        <v>39</v>
      </c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49"/>
      <c r="AK36" s="449"/>
      <c r="AL36" s="449"/>
      <c r="AM36" s="449"/>
      <c r="AN36" s="449"/>
      <c r="AO36" s="449"/>
      <c r="AP36" s="449"/>
      <c r="AQ36" s="449"/>
      <c r="AR36" s="579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264" t="s">
        <v>39</v>
      </c>
      <c r="BI36" s="264"/>
      <c r="BJ36" s="264"/>
      <c r="BK36" s="264"/>
      <c r="BL36" s="264"/>
      <c r="BM36" s="264"/>
      <c r="BN36" s="264"/>
      <c r="BO36" s="264"/>
      <c r="BP36" s="264"/>
      <c r="BQ36" s="264"/>
      <c r="BR36" s="264"/>
      <c r="BS36" s="593"/>
      <c r="BT36" s="263" t="s">
        <v>39</v>
      </c>
      <c r="BU36" s="264"/>
      <c r="BV36" s="264"/>
      <c r="BW36" s="264"/>
      <c r="BX36" s="264"/>
      <c r="BY36" s="264"/>
      <c r="BZ36" s="264" t="s">
        <v>158</v>
      </c>
      <c r="CA36" s="264"/>
      <c r="CB36" s="264"/>
      <c r="CC36" s="264"/>
      <c r="CD36" s="264"/>
      <c r="CE36" s="264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05"/>
      <c r="CX36" s="405"/>
      <c r="CY36" s="405"/>
      <c r="CZ36" s="405"/>
      <c r="DA36" s="405"/>
      <c r="DB36" s="405"/>
      <c r="DC36" s="405"/>
      <c r="DD36" s="405"/>
      <c r="DE36" s="405"/>
      <c r="DF36" s="405"/>
      <c r="DG36" s="405"/>
      <c r="DH36" s="405"/>
      <c r="DI36" s="405"/>
      <c r="DJ36" s="405"/>
      <c r="DK36" s="405"/>
      <c r="DL36" s="405"/>
      <c r="DM36" s="405"/>
      <c r="DN36" s="405"/>
      <c r="DO36" s="405"/>
      <c r="DP36" s="405"/>
      <c r="DQ36" s="405"/>
      <c r="DR36" s="405"/>
      <c r="DS36" s="405"/>
      <c r="DT36" s="405"/>
      <c r="DU36" s="405"/>
      <c r="DV36" s="405"/>
      <c r="DW36" s="405"/>
      <c r="DX36" s="405"/>
      <c r="DY36" s="405"/>
      <c r="DZ36" s="405"/>
      <c r="EA36" s="405"/>
      <c r="EB36" s="405"/>
      <c r="EC36" s="405"/>
      <c r="ED36" s="405"/>
      <c r="EE36" s="405"/>
      <c r="EF36" s="405"/>
      <c r="EG36" s="405"/>
      <c r="EH36" s="405"/>
      <c r="EI36" s="405"/>
      <c r="EJ36" s="405"/>
      <c r="EK36" s="584"/>
    </row>
    <row r="37" spans="1:141" s="43" customFormat="1" ht="12.75" x14ac:dyDescent="0.2">
      <c r="A37" s="280" t="s">
        <v>412</v>
      </c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449"/>
      <c r="AG37" s="449"/>
      <c r="AH37" s="449"/>
      <c r="AI37" s="449"/>
      <c r="AJ37" s="449"/>
      <c r="AK37" s="449"/>
      <c r="AL37" s="449"/>
      <c r="AM37" s="449"/>
      <c r="AN37" s="449"/>
      <c r="AO37" s="449"/>
      <c r="AP37" s="449"/>
      <c r="AQ37" s="449"/>
      <c r="AR37" s="579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264"/>
      <c r="BI37" s="264"/>
      <c r="BJ37" s="264"/>
      <c r="BK37" s="264"/>
      <c r="BL37" s="264"/>
      <c r="BM37" s="264"/>
      <c r="BN37" s="264"/>
      <c r="BO37" s="264"/>
      <c r="BP37" s="264"/>
      <c r="BQ37" s="264"/>
      <c r="BR37" s="264"/>
      <c r="BS37" s="593"/>
      <c r="BT37" s="263"/>
      <c r="BU37" s="264"/>
      <c r="BV37" s="264"/>
      <c r="BW37" s="264"/>
      <c r="BX37" s="264"/>
      <c r="BY37" s="264"/>
      <c r="BZ37" s="264"/>
      <c r="CA37" s="264"/>
      <c r="CB37" s="264"/>
      <c r="CC37" s="264"/>
      <c r="CD37" s="264"/>
      <c r="CE37" s="264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05"/>
      <c r="CX37" s="405"/>
      <c r="CY37" s="405"/>
      <c r="CZ37" s="405"/>
      <c r="DA37" s="405"/>
      <c r="DB37" s="405"/>
      <c r="DC37" s="405"/>
      <c r="DD37" s="405"/>
      <c r="DE37" s="405"/>
      <c r="DF37" s="405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DQ37" s="405"/>
      <c r="DR37" s="405"/>
      <c r="DS37" s="405"/>
      <c r="DT37" s="405"/>
      <c r="DU37" s="405"/>
      <c r="DV37" s="405"/>
      <c r="DW37" s="405"/>
      <c r="DX37" s="405"/>
      <c r="DY37" s="405"/>
      <c r="DZ37" s="405"/>
      <c r="EA37" s="405"/>
      <c r="EB37" s="405"/>
      <c r="EC37" s="405"/>
      <c r="ED37" s="405"/>
      <c r="EE37" s="405"/>
      <c r="EF37" s="405"/>
      <c r="EG37" s="405"/>
      <c r="EH37" s="405"/>
      <c r="EI37" s="405"/>
      <c r="EJ37" s="405"/>
      <c r="EK37" s="584"/>
    </row>
    <row r="38" spans="1:141" s="43" customFormat="1" ht="12.75" x14ac:dyDescent="0.2">
      <c r="A38" s="269" t="s">
        <v>133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412"/>
      <c r="T38" s="412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2"/>
      <c r="AF38" s="412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57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  <c r="BL38" s="405"/>
      <c r="BM38" s="405"/>
      <c r="BN38" s="405"/>
      <c r="BO38" s="405"/>
      <c r="BP38" s="405"/>
      <c r="BQ38" s="405"/>
      <c r="BR38" s="405"/>
      <c r="BS38" s="406"/>
      <c r="BT38" s="583"/>
      <c r="BU38" s="405"/>
      <c r="BV38" s="405"/>
      <c r="BW38" s="405"/>
      <c r="BX38" s="405"/>
      <c r="BY38" s="405"/>
      <c r="BZ38" s="264" t="s">
        <v>417</v>
      </c>
      <c r="CA38" s="264"/>
      <c r="CB38" s="264"/>
      <c r="CC38" s="264"/>
      <c r="CD38" s="264"/>
      <c r="CE38" s="264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05"/>
      <c r="DT38" s="405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584"/>
    </row>
    <row r="39" spans="1:141" s="43" customFormat="1" ht="12.75" x14ac:dyDescent="0.2">
      <c r="A39" s="28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412"/>
      <c r="AG39" s="412"/>
      <c r="AH39" s="412"/>
      <c r="AI39" s="412"/>
      <c r="AJ39" s="412"/>
      <c r="AK39" s="412"/>
      <c r="AL39" s="412"/>
      <c r="AM39" s="412"/>
      <c r="AN39" s="412"/>
      <c r="AO39" s="412"/>
      <c r="AP39" s="412"/>
      <c r="AQ39" s="412"/>
      <c r="AR39" s="457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  <c r="BK39" s="405"/>
      <c r="BL39" s="405"/>
      <c r="BM39" s="405"/>
      <c r="BN39" s="405"/>
      <c r="BO39" s="405"/>
      <c r="BP39" s="405"/>
      <c r="BQ39" s="405"/>
      <c r="BR39" s="405"/>
      <c r="BS39" s="406"/>
      <c r="BT39" s="583"/>
      <c r="BU39" s="405"/>
      <c r="BV39" s="405"/>
      <c r="BW39" s="405"/>
      <c r="BX39" s="405"/>
      <c r="BY39" s="405"/>
      <c r="BZ39" s="264"/>
      <c r="CA39" s="264"/>
      <c r="CB39" s="264"/>
      <c r="CC39" s="264"/>
      <c r="CD39" s="264"/>
      <c r="CE39" s="264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05"/>
      <c r="CX39" s="405"/>
      <c r="CY39" s="405"/>
      <c r="CZ39" s="405"/>
      <c r="DA39" s="405"/>
      <c r="DB39" s="405"/>
      <c r="DC39" s="405"/>
      <c r="DD39" s="405"/>
      <c r="DE39" s="405"/>
      <c r="DF39" s="405"/>
      <c r="DG39" s="405"/>
      <c r="DH39" s="405"/>
      <c r="DI39" s="405"/>
      <c r="DJ39" s="405"/>
      <c r="DK39" s="405"/>
      <c r="DL39" s="405"/>
      <c r="DM39" s="405"/>
      <c r="DN39" s="405"/>
      <c r="DO39" s="405"/>
      <c r="DP39" s="405"/>
      <c r="DQ39" s="405"/>
      <c r="DR39" s="405"/>
      <c r="DS39" s="405"/>
      <c r="DT39" s="405"/>
      <c r="DU39" s="405"/>
      <c r="DV39" s="405"/>
      <c r="DW39" s="405"/>
      <c r="DX39" s="405"/>
      <c r="DY39" s="405"/>
      <c r="DZ39" s="405"/>
      <c r="EA39" s="405"/>
      <c r="EB39" s="405"/>
      <c r="EC39" s="405"/>
      <c r="ED39" s="405"/>
      <c r="EE39" s="405"/>
      <c r="EF39" s="405"/>
      <c r="EG39" s="405"/>
      <c r="EH39" s="405"/>
      <c r="EI39" s="405"/>
      <c r="EJ39" s="405"/>
      <c r="EK39" s="584"/>
    </row>
    <row r="40" spans="1:141" s="43" customFormat="1" ht="15" customHeight="1" thickBot="1" x14ac:dyDescent="0.25">
      <c r="A40" s="268"/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12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57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12"/>
      <c r="BI40" s="412"/>
      <c r="BJ40" s="412"/>
      <c r="BK40" s="412"/>
      <c r="BL40" s="412"/>
      <c r="BM40" s="412"/>
      <c r="BN40" s="412"/>
      <c r="BO40" s="412"/>
      <c r="BP40" s="412"/>
      <c r="BQ40" s="412"/>
      <c r="BR40" s="412"/>
      <c r="BS40" s="457"/>
      <c r="BT40" s="595"/>
      <c r="BU40" s="596"/>
      <c r="BV40" s="596"/>
      <c r="BW40" s="596"/>
      <c r="BX40" s="596"/>
      <c r="BY40" s="596"/>
      <c r="BZ40" s="264"/>
      <c r="CA40" s="264"/>
      <c r="CB40" s="264"/>
      <c r="CC40" s="264"/>
      <c r="CD40" s="264"/>
      <c r="CE40" s="264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05"/>
      <c r="DT40" s="405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584"/>
    </row>
    <row r="41" spans="1:141" s="43" customFormat="1" ht="15" customHeight="1" thickBot="1" x14ac:dyDescent="0.25">
      <c r="A41" s="262"/>
      <c r="B41" s="26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594"/>
      <c r="AT41" s="594"/>
      <c r="AU41" s="594"/>
      <c r="AV41" s="594"/>
      <c r="AW41" s="594"/>
      <c r="AX41" s="594"/>
      <c r="AY41" s="594"/>
      <c r="AZ41" s="594"/>
      <c r="BA41" s="594"/>
      <c r="BB41" s="594"/>
      <c r="BC41" s="594"/>
      <c r="BD41" s="594"/>
      <c r="BE41" s="594"/>
      <c r="BF41" s="594"/>
      <c r="BG41" s="594"/>
      <c r="BH41" s="441"/>
      <c r="BI41" s="441"/>
      <c r="BJ41" s="441"/>
      <c r="BK41" s="441"/>
      <c r="BL41" s="441"/>
      <c r="BM41" s="441"/>
      <c r="BN41" s="441"/>
      <c r="BO41" s="441"/>
      <c r="BP41" s="441"/>
      <c r="BQ41" s="441"/>
      <c r="BR41" s="441"/>
      <c r="BS41" s="441"/>
      <c r="BT41" s="607" t="s">
        <v>38</v>
      </c>
      <c r="BU41" s="607"/>
      <c r="BV41" s="607"/>
      <c r="BW41" s="607"/>
      <c r="BX41" s="607"/>
      <c r="BY41" s="607"/>
      <c r="BZ41" s="442" t="s">
        <v>42</v>
      </c>
      <c r="CA41" s="443"/>
      <c r="CB41" s="443"/>
      <c r="CC41" s="443"/>
      <c r="CD41" s="443"/>
      <c r="CE41" s="443"/>
      <c r="CF41" s="809">
        <f>CF18</f>
        <v>84.8</v>
      </c>
      <c r="CG41" s="810"/>
      <c r="CH41" s="810"/>
      <c r="CI41" s="810"/>
      <c r="CJ41" s="810"/>
      <c r="CK41" s="810"/>
      <c r="CL41" s="810"/>
      <c r="CM41" s="810"/>
      <c r="CN41" s="810"/>
      <c r="CO41" s="810"/>
      <c r="CP41" s="810"/>
      <c r="CQ41" s="810"/>
      <c r="CR41" s="810"/>
      <c r="CS41" s="810"/>
      <c r="CT41" s="810"/>
      <c r="CU41" s="810"/>
      <c r="CV41" s="811"/>
      <c r="CW41" s="806"/>
      <c r="CX41" s="807"/>
      <c r="CY41" s="807"/>
      <c r="CZ41" s="807"/>
      <c r="DA41" s="807"/>
      <c r="DB41" s="807"/>
      <c r="DC41" s="807"/>
      <c r="DD41" s="807"/>
      <c r="DE41" s="807"/>
      <c r="DF41" s="807"/>
      <c r="DG41" s="807"/>
      <c r="DH41" s="807"/>
      <c r="DI41" s="807"/>
      <c r="DJ41" s="807"/>
      <c r="DK41" s="807"/>
      <c r="DL41" s="807"/>
      <c r="DM41" s="807"/>
      <c r="DN41" s="807"/>
      <c r="DO41" s="807"/>
      <c r="DP41" s="807"/>
      <c r="DQ41" s="807"/>
      <c r="DR41" s="807"/>
      <c r="DS41" s="807"/>
      <c r="DT41" s="807"/>
      <c r="DU41" s="807"/>
      <c r="DV41" s="808"/>
      <c r="DW41" s="596"/>
      <c r="DX41" s="596"/>
      <c r="DY41" s="596"/>
      <c r="DZ41" s="596"/>
      <c r="EA41" s="596"/>
      <c r="EB41" s="596"/>
      <c r="EC41" s="596"/>
      <c r="ED41" s="596"/>
      <c r="EE41" s="596"/>
      <c r="EF41" s="596"/>
      <c r="EG41" s="596"/>
      <c r="EH41" s="596"/>
      <c r="EI41" s="596"/>
      <c r="EJ41" s="596"/>
      <c r="EK41" s="597"/>
    </row>
    <row r="42" spans="1:141" s="43" customFormat="1" ht="12.75" x14ac:dyDescent="0.2"/>
    <row r="43" spans="1:141" s="43" customFormat="1" ht="12.75" x14ac:dyDescent="0.2"/>
    <row r="44" spans="1:141" s="43" customFormat="1" ht="12.75" x14ac:dyDescent="0.2">
      <c r="A44" s="46" t="s">
        <v>45</v>
      </c>
    </row>
    <row r="45" spans="1:141" s="43" customFormat="1" ht="12.75" x14ac:dyDescent="0.2">
      <c r="A45" s="46" t="s">
        <v>50</v>
      </c>
      <c r="W45" s="258" t="str">
        <f>Лист1!$O$61</f>
        <v>директор</v>
      </c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I45" s="258" t="str">
        <f>Лист1!$BB$61</f>
        <v>С.П. Гончарова</v>
      </c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</row>
    <row r="46" spans="1:141" s="42" customFormat="1" ht="10.5" x14ac:dyDescent="0.2">
      <c r="W46" s="257" t="s">
        <v>46</v>
      </c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  <c r="AY46" s="257"/>
      <c r="AZ46" s="257"/>
      <c r="BA46" s="257"/>
      <c r="BB46" s="257"/>
      <c r="BC46" s="257"/>
      <c r="BD46" s="257"/>
      <c r="BI46" s="257" t="s">
        <v>48</v>
      </c>
      <c r="BJ46" s="257"/>
      <c r="BK46" s="257"/>
      <c r="BL46" s="257"/>
      <c r="BM46" s="257"/>
      <c r="BN46" s="257"/>
      <c r="BO46" s="257"/>
      <c r="BP46" s="257"/>
      <c r="BQ46" s="2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</row>
    <row r="47" spans="1:141" s="43" customFormat="1" ht="12.75" x14ac:dyDescent="0.2">
      <c r="A47" s="46" t="s">
        <v>49</v>
      </c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</row>
    <row r="48" spans="1:141" s="42" customFormat="1" ht="10.5" x14ac:dyDescent="0.2">
      <c r="W48" s="257" t="s">
        <v>46</v>
      </c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I48" s="257" t="s">
        <v>169</v>
      </c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  <c r="BU48" s="257"/>
      <c r="BV48" s="257"/>
      <c r="BW48" s="257"/>
      <c r="BX48" s="257"/>
      <c r="BY48" s="257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</row>
    <row r="49" spans="1:141" s="43" customFormat="1" ht="12.75" x14ac:dyDescent="0.2">
      <c r="A49" s="41" t="s">
        <v>51</v>
      </c>
      <c r="B49" s="452" t="str">
        <f>Лист1!$B$67</f>
        <v>20</v>
      </c>
      <c r="C49" s="452"/>
      <c r="D49" s="452"/>
      <c r="E49" s="46" t="s">
        <v>52</v>
      </c>
      <c r="G49" s="255" t="str">
        <f>Лист1!$G$67</f>
        <v>февраля</v>
      </c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6">
        <v>20</v>
      </c>
      <c r="S49" s="256"/>
      <c r="T49" s="256"/>
      <c r="U49" s="453" t="str">
        <f>Лист1!$U$67</f>
        <v>24</v>
      </c>
      <c r="V49" s="453"/>
      <c r="W49" s="453"/>
      <c r="X49" s="46" t="s">
        <v>10</v>
      </c>
    </row>
    <row r="50" spans="1:141" s="43" customFormat="1" ht="12.75" x14ac:dyDescent="0.2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</row>
    <row r="51" spans="1:141" s="2" customFormat="1" ht="12" customHeight="1" x14ac:dyDescent="0.2">
      <c r="A51" s="17" t="s">
        <v>907</v>
      </c>
    </row>
    <row r="52" spans="1:141" s="2" customFormat="1" ht="12" customHeight="1" x14ac:dyDescent="0.2">
      <c r="A52" s="812" t="s">
        <v>909</v>
      </c>
      <c r="B52" s="812"/>
      <c r="C52" s="812"/>
      <c r="D52" s="812"/>
      <c r="E52" s="812"/>
      <c r="F52" s="812"/>
      <c r="G52" s="812"/>
      <c r="H52" s="812"/>
      <c r="I52" s="812"/>
      <c r="J52" s="812"/>
      <c r="K52" s="812"/>
      <c r="L52" s="812"/>
      <c r="M52" s="812"/>
      <c r="N52" s="812"/>
      <c r="O52" s="812"/>
      <c r="P52" s="812"/>
      <c r="Q52" s="812"/>
      <c r="R52" s="812"/>
      <c r="S52" s="812"/>
      <c r="T52" s="812"/>
      <c r="U52" s="812"/>
      <c r="V52" s="812"/>
      <c r="W52" s="812"/>
      <c r="X52" s="812"/>
      <c r="Y52" s="812"/>
      <c r="Z52" s="812"/>
      <c r="AA52" s="812"/>
      <c r="AB52" s="812"/>
      <c r="AC52" s="812"/>
      <c r="AD52" s="812"/>
      <c r="AE52" s="812"/>
      <c r="AF52" s="812"/>
      <c r="AG52" s="812"/>
      <c r="AH52" s="812"/>
      <c r="AI52" s="812"/>
      <c r="AJ52" s="812"/>
      <c r="AK52" s="812"/>
      <c r="AL52" s="812"/>
      <c r="AM52" s="812"/>
      <c r="AN52" s="812"/>
      <c r="AO52" s="812"/>
      <c r="AP52" s="812"/>
      <c r="AQ52" s="812"/>
      <c r="AR52" s="812"/>
      <c r="AS52" s="812"/>
      <c r="AT52" s="812"/>
      <c r="AU52" s="812"/>
      <c r="AV52" s="812"/>
      <c r="AW52" s="812"/>
      <c r="AX52" s="812"/>
      <c r="AY52" s="812"/>
      <c r="AZ52" s="812"/>
      <c r="BA52" s="812"/>
      <c r="BB52" s="812"/>
      <c r="BC52" s="812"/>
      <c r="BD52" s="812"/>
      <c r="BE52" s="812"/>
      <c r="BF52" s="812"/>
      <c r="BG52" s="812"/>
      <c r="BH52" s="812"/>
      <c r="BI52" s="812"/>
      <c r="BJ52" s="812"/>
      <c r="BK52" s="812"/>
      <c r="BL52" s="812"/>
      <c r="BM52" s="812"/>
      <c r="BN52" s="812"/>
      <c r="BO52" s="812"/>
      <c r="BP52" s="812"/>
      <c r="BQ52" s="812"/>
      <c r="BR52" s="812"/>
      <c r="BS52" s="812"/>
      <c r="BT52" s="812"/>
      <c r="BU52" s="812"/>
      <c r="BV52" s="812"/>
      <c r="BW52" s="812"/>
      <c r="BX52" s="812"/>
      <c r="BY52" s="812"/>
      <c r="BZ52" s="812"/>
      <c r="CA52" s="812"/>
      <c r="CB52" s="812"/>
      <c r="CC52" s="812"/>
      <c r="CD52" s="812"/>
      <c r="CE52" s="812"/>
      <c r="CF52" s="812"/>
      <c r="CG52" s="812"/>
      <c r="CH52" s="812"/>
      <c r="CI52" s="812"/>
      <c r="CJ52" s="812"/>
      <c r="CK52" s="812"/>
      <c r="CL52" s="812"/>
      <c r="CM52" s="812"/>
      <c r="CN52" s="812"/>
      <c r="CO52" s="812"/>
      <c r="CP52" s="812"/>
      <c r="CQ52" s="812"/>
      <c r="CR52" s="812"/>
      <c r="CS52" s="812"/>
      <c r="CT52" s="812"/>
      <c r="CU52" s="812"/>
      <c r="CV52" s="812"/>
      <c r="CW52" s="812"/>
      <c r="CX52" s="812"/>
      <c r="CY52" s="812"/>
      <c r="CZ52" s="812"/>
      <c r="DA52" s="812"/>
      <c r="DB52" s="812"/>
      <c r="DC52" s="812"/>
      <c r="DD52" s="812"/>
      <c r="DE52" s="812"/>
      <c r="DF52" s="812"/>
      <c r="DG52" s="812"/>
      <c r="DH52" s="812"/>
      <c r="DI52" s="812"/>
      <c r="DJ52" s="812"/>
      <c r="DK52" s="812"/>
      <c r="DL52" s="812"/>
      <c r="DM52" s="812"/>
      <c r="DN52" s="812"/>
      <c r="DO52" s="812"/>
      <c r="DP52" s="812"/>
      <c r="DQ52" s="812"/>
      <c r="DR52" s="812"/>
      <c r="DS52" s="812"/>
      <c r="DT52" s="812"/>
      <c r="DU52" s="812"/>
      <c r="DV52" s="812"/>
      <c r="DW52" s="812"/>
      <c r="DX52" s="812"/>
      <c r="DY52" s="812"/>
      <c r="DZ52" s="812"/>
      <c r="EA52" s="812"/>
      <c r="EB52" s="812"/>
      <c r="EC52" s="812"/>
      <c r="ED52" s="812"/>
      <c r="EE52" s="812"/>
      <c r="EF52" s="812"/>
      <c r="EG52" s="812"/>
      <c r="EH52" s="812"/>
      <c r="EI52" s="812"/>
      <c r="EJ52" s="812"/>
      <c r="EK52" s="812"/>
    </row>
    <row r="53" spans="1:141" s="2" customFormat="1" ht="12" customHeight="1" x14ac:dyDescent="0.2">
      <c r="A53" s="812"/>
      <c r="B53" s="812"/>
      <c r="C53" s="812"/>
      <c r="D53" s="812"/>
      <c r="E53" s="812"/>
      <c r="F53" s="812"/>
      <c r="G53" s="812"/>
      <c r="H53" s="812"/>
      <c r="I53" s="812"/>
      <c r="J53" s="812"/>
      <c r="K53" s="812"/>
      <c r="L53" s="812"/>
      <c r="M53" s="812"/>
      <c r="N53" s="812"/>
      <c r="O53" s="812"/>
      <c r="P53" s="812"/>
      <c r="Q53" s="812"/>
      <c r="R53" s="812"/>
      <c r="S53" s="812"/>
      <c r="T53" s="812"/>
      <c r="U53" s="812"/>
      <c r="V53" s="812"/>
      <c r="W53" s="812"/>
      <c r="X53" s="812"/>
      <c r="Y53" s="812"/>
      <c r="Z53" s="812"/>
      <c r="AA53" s="812"/>
      <c r="AB53" s="812"/>
      <c r="AC53" s="812"/>
      <c r="AD53" s="812"/>
      <c r="AE53" s="812"/>
      <c r="AF53" s="812"/>
      <c r="AG53" s="812"/>
      <c r="AH53" s="812"/>
      <c r="AI53" s="812"/>
      <c r="AJ53" s="812"/>
      <c r="AK53" s="812"/>
      <c r="AL53" s="812"/>
      <c r="AM53" s="812"/>
      <c r="AN53" s="812"/>
      <c r="AO53" s="812"/>
      <c r="AP53" s="812"/>
      <c r="AQ53" s="812"/>
      <c r="AR53" s="812"/>
      <c r="AS53" s="812"/>
      <c r="AT53" s="812"/>
      <c r="AU53" s="812"/>
      <c r="AV53" s="812"/>
      <c r="AW53" s="812"/>
      <c r="AX53" s="812"/>
      <c r="AY53" s="812"/>
      <c r="AZ53" s="812"/>
      <c r="BA53" s="812"/>
      <c r="BB53" s="812"/>
      <c r="BC53" s="812"/>
      <c r="BD53" s="812"/>
      <c r="BE53" s="812"/>
      <c r="BF53" s="812"/>
      <c r="BG53" s="812"/>
      <c r="BH53" s="812"/>
      <c r="BI53" s="812"/>
      <c r="BJ53" s="812"/>
      <c r="BK53" s="812"/>
      <c r="BL53" s="812"/>
      <c r="BM53" s="812"/>
      <c r="BN53" s="812"/>
      <c r="BO53" s="812"/>
      <c r="BP53" s="812"/>
      <c r="BQ53" s="812"/>
      <c r="BR53" s="812"/>
      <c r="BS53" s="812"/>
      <c r="BT53" s="812"/>
      <c r="BU53" s="812"/>
      <c r="BV53" s="812"/>
      <c r="BW53" s="812"/>
      <c r="BX53" s="812"/>
      <c r="BY53" s="812"/>
      <c r="BZ53" s="812"/>
      <c r="CA53" s="812"/>
      <c r="CB53" s="812"/>
      <c r="CC53" s="812"/>
      <c r="CD53" s="812"/>
      <c r="CE53" s="812"/>
      <c r="CF53" s="812"/>
      <c r="CG53" s="812"/>
      <c r="CH53" s="812"/>
      <c r="CI53" s="812"/>
      <c r="CJ53" s="812"/>
      <c r="CK53" s="812"/>
      <c r="CL53" s="812"/>
      <c r="CM53" s="812"/>
      <c r="CN53" s="812"/>
      <c r="CO53" s="812"/>
      <c r="CP53" s="812"/>
      <c r="CQ53" s="812"/>
      <c r="CR53" s="812"/>
      <c r="CS53" s="812"/>
      <c r="CT53" s="812"/>
      <c r="CU53" s="812"/>
      <c r="CV53" s="812"/>
      <c r="CW53" s="812"/>
      <c r="CX53" s="812"/>
      <c r="CY53" s="812"/>
      <c r="CZ53" s="812"/>
      <c r="DA53" s="812"/>
      <c r="DB53" s="812"/>
      <c r="DC53" s="812"/>
      <c r="DD53" s="812"/>
      <c r="DE53" s="812"/>
      <c r="DF53" s="812"/>
      <c r="DG53" s="812"/>
      <c r="DH53" s="812"/>
      <c r="DI53" s="812"/>
      <c r="DJ53" s="812"/>
      <c r="DK53" s="812"/>
      <c r="DL53" s="812"/>
      <c r="DM53" s="812"/>
      <c r="DN53" s="812"/>
      <c r="DO53" s="812"/>
      <c r="DP53" s="812"/>
      <c r="DQ53" s="812"/>
      <c r="DR53" s="812"/>
      <c r="DS53" s="812"/>
      <c r="DT53" s="812"/>
      <c r="DU53" s="812"/>
      <c r="DV53" s="812"/>
      <c r="DW53" s="812"/>
      <c r="DX53" s="812"/>
      <c r="DY53" s="812"/>
      <c r="DZ53" s="812"/>
      <c r="EA53" s="812"/>
      <c r="EB53" s="812"/>
      <c r="EC53" s="812"/>
      <c r="ED53" s="812"/>
      <c r="EE53" s="812"/>
      <c r="EF53" s="812"/>
      <c r="EG53" s="812"/>
      <c r="EH53" s="812"/>
      <c r="EI53" s="812"/>
      <c r="EJ53" s="812"/>
      <c r="EK53" s="812"/>
    </row>
    <row r="54" spans="1:141" s="2" customFormat="1" ht="12" customHeight="1" x14ac:dyDescent="0.2">
      <c r="A54" s="812"/>
      <c r="B54" s="812"/>
      <c r="C54" s="812"/>
      <c r="D54" s="812"/>
      <c r="E54" s="812"/>
      <c r="F54" s="812"/>
      <c r="G54" s="812"/>
      <c r="H54" s="812"/>
      <c r="I54" s="812"/>
      <c r="J54" s="812"/>
      <c r="K54" s="812"/>
      <c r="L54" s="812"/>
      <c r="M54" s="812"/>
      <c r="N54" s="812"/>
      <c r="O54" s="812"/>
      <c r="P54" s="812"/>
      <c r="Q54" s="812"/>
      <c r="R54" s="812"/>
      <c r="S54" s="812"/>
      <c r="T54" s="812"/>
      <c r="U54" s="812"/>
      <c r="V54" s="812"/>
      <c r="W54" s="812"/>
      <c r="X54" s="812"/>
      <c r="Y54" s="812"/>
      <c r="Z54" s="812"/>
      <c r="AA54" s="812"/>
      <c r="AB54" s="812"/>
      <c r="AC54" s="812"/>
      <c r="AD54" s="812"/>
      <c r="AE54" s="812"/>
      <c r="AF54" s="812"/>
      <c r="AG54" s="812"/>
      <c r="AH54" s="812"/>
      <c r="AI54" s="812"/>
      <c r="AJ54" s="812"/>
      <c r="AK54" s="812"/>
      <c r="AL54" s="812"/>
      <c r="AM54" s="812"/>
      <c r="AN54" s="812"/>
      <c r="AO54" s="812"/>
      <c r="AP54" s="812"/>
      <c r="AQ54" s="812"/>
      <c r="AR54" s="812"/>
      <c r="AS54" s="812"/>
      <c r="AT54" s="812"/>
      <c r="AU54" s="812"/>
      <c r="AV54" s="812"/>
      <c r="AW54" s="812"/>
      <c r="AX54" s="812"/>
      <c r="AY54" s="812"/>
      <c r="AZ54" s="812"/>
      <c r="BA54" s="812"/>
      <c r="BB54" s="812"/>
      <c r="BC54" s="812"/>
      <c r="BD54" s="812"/>
      <c r="BE54" s="812"/>
      <c r="BF54" s="812"/>
      <c r="BG54" s="812"/>
      <c r="BH54" s="812"/>
      <c r="BI54" s="812"/>
      <c r="BJ54" s="812"/>
      <c r="BK54" s="812"/>
      <c r="BL54" s="812"/>
      <c r="BM54" s="812"/>
      <c r="BN54" s="812"/>
      <c r="BO54" s="812"/>
      <c r="BP54" s="812"/>
      <c r="BQ54" s="812"/>
      <c r="BR54" s="812"/>
      <c r="BS54" s="812"/>
      <c r="BT54" s="812"/>
      <c r="BU54" s="812"/>
      <c r="BV54" s="812"/>
      <c r="BW54" s="812"/>
      <c r="BX54" s="812"/>
      <c r="BY54" s="812"/>
      <c r="BZ54" s="812"/>
      <c r="CA54" s="812"/>
      <c r="CB54" s="812"/>
      <c r="CC54" s="812"/>
      <c r="CD54" s="812"/>
      <c r="CE54" s="812"/>
      <c r="CF54" s="812"/>
      <c r="CG54" s="812"/>
      <c r="CH54" s="812"/>
      <c r="CI54" s="812"/>
      <c r="CJ54" s="812"/>
      <c r="CK54" s="812"/>
      <c r="CL54" s="812"/>
      <c r="CM54" s="812"/>
      <c r="CN54" s="812"/>
      <c r="CO54" s="812"/>
      <c r="CP54" s="812"/>
      <c r="CQ54" s="812"/>
      <c r="CR54" s="812"/>
      <c r="CS54" s="812"/>
      <c r="CT54" s="812"/>
      <c r="CU54" s="812"/>
      <c r="CV54" s="812"/>
      <c r="CW54" s="812"/>
      <c r="CX54" s="812"/>
      <c r="CY54" s="812"/>
      <c r="CZ54" s="812"/>
      <c r="DA54" s="812"/>
      <c r="DB54" s="812"/>
      <c r="DC54" s="812"/>
      <c r="DD54" s="812"/>
      <c r="DE54" s="812"/>
      <c r="DF54" s="812"/>
      <c r="DG54" s="812"/>
      <c r="DH54" s="812"/>
      <c r="DI54" s="812"/>
      <c r="DJ54" s="812"/>
      <c r="DK54" s="812"/>
      <c r="DL54" s="812"/>
      <c r="DM54" s="812"/>
      <c r="DN54" s="812"/>
      <c r="DO54" s="812"/>
      <c r="DP54" s="812"/>
      <c r="DQ54" s="812"/>
      <c r="DR54" s="812"/>
      <c r="DS54" s="812"/>
      <c r="DT54" s="812"/>
      <c r="DU54" s="812"/>
      <c r="DV54" s="812"/>
      <c r="DW54" s="812"/>
      <c r="DX54" s="812"/>
      <c r="DY54" s="812"/>
      <c r="DZ54" s="812"/>
      <c r="EA54" s="812"/>
      <c r="EB54" s="812"/>
      <c r="EC54" s="812"/>
      <c r="ED54" s="812"/>
      <c r="EE54" s="812"/>
      <c r="EF54" s="812"/>
      <c r="EG54" s="812"/>
      <c r="EH54" s="812"/>
      <c r="EI54" s="812"/>
      <c r="EJ54" s="812"/>
      <c r="EK54" s="812"/>
    </row>
    <row r="55" spans="1:141" s="2" customFormat="1" ht="12" customHeight="1" x14ac:dyDescent="0.2">
      <c r="A55" s="812" t="s">
        <v>910</v>
      </c>
      <c r="B55" s="812"/>
      <c r="C55" s="812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  <c r="Q55" s="812"/>
      <c r="R55" s="812"/>
      <c r="S55" s="812"/>
      <c r="T55" s="812"/>
      <c r="U55" s="812"/>
      <c r="V55" s="812"/>
      <c r="W55" s="812"/>
      <c r="X55" s="812"/>
      <c r="Y55" s="812"/>
      <c r="Z55" s="812"/>
      <c r="AA55" s="812"/>
      <c r="AB55" s="812"/>
      <c r="AC55" s="812"/>
      <c r="AD55" s="812"/>
      <c r="AE55" s="812"/>
      <c r="AF55" s="812"/>
      <c r="AG55" s="812"/>
      <c r="AH55" s="812"/>
      <c r="AI55" s="812"/>
      <c r="AJ55" s="812"/>
      <c r="AK55" s="812"/>
      <c r="AL55" s="812"/>
      <c r="AM55" s="812"/>
      <c r="AN55" s="812"/>
      <c r="AO55" s="812"/>
      <c r="AP55" s="812"/>
      <c r="AQ55" s="812"/>
      <c r="AR55" s="812"/>
      <c r="AS55" s="812"/>
      <c r="AT55" s="812"/>
      <c r="AU55" s="812"/>
      <c r="AV55" s="812"/>
      <c r="AW55" s="812"/>
      <c r="AX55" s="812"/>
      <c r="AY55" s="812"/>
      <c r="AZ55" s="812"/>
      <c r="BA55" s="812"/>
      <c r="BB55" s="812"/>
      <c r="BC55" s="812"/>
      <c r="BD55" s="812"/>
      <c r="BE55" s="812"/>
      <c r="BF55" s="812"/>
      <c r="BG55" s="812"/>
      <c r="BH55" s="812"/>
      <c r="BI55" s="812"/>
      <c r="BJ55" s="812"/>
      <c r="BK55" s="812"/>
      <c r="BL55" s="812"/>
      <c r="BM55" s="812"/>
      <c r="BN55" s="812"/>
      <c r="BO55" s="812"/>
      <c r="BP55" s="812"/>
      <c r="BQ55" s="812"/>
      <c r="BR55" s="812"/>
      <c r="BS55" s="812"/>
      <c r="BT55" s="812"/>
      <c r="BU55" s="812"/>
      <c r="BV55" s="812"/>
      <c r="BW55" s="812"/>
      <c r="BX55" s="812"/>
      <c r="BY55" s="812"/>
      <c r="BZ55" s="812"/>
      <c r="CA55" s="812"/>
      <c r="CB55" s="812"/>
      <c r="CC55" s="812"/>
      <c r="CD55" s="812"/>
      <c r="CE55" s="812"/>
      <c r="CF55" s="812"/>
      <c r="CG55" s="812"/>
      <c r="CH55" s="812"/>
      <c r="CI55" s="812"/>
      <c r="CJ55" s="812"/>
      <c r="CK55" s="812"/>
      <c r="CL55" s="812"/>
      <c r="CM55" s="812"/>
      <c r="CN55" s="812"/>
      <c r="CO55" s="812"/>
      <c r="CP55" s="812"/>
      <c r="CQ55" s="812"/>
      <c r="CR55" s="812"/>
      <c r="CS55" s="812"/>
      <c r="CT55" s="812"/>
      <c r="CU55" s="812"/>
      <c r="CV55" s="812"/>
      <c r="CW55" s="812"/>
      <c r="CX55" s="812"/>
      <c r="CY55" s="812"/>
      <c r="CZ55" s="812"/>
      <c r="DA55" s="812"/>
      <c r="DB55" s="812"/>
      <c r="DC55" s="812"/>
      <c r="DD55" s="812"/>
      <c r="DE55" s="812"/>
      <c r="DF55" s="812"/>
      <c r="DG55" s="812"/>
      <c r="DH55" s="812"/>
      <c r="DI55" s="812"/>
      <c r="DJ55" s="812"/>
      <c r="DK55" s="812"/>
      <c r="DL55" s="812"/>
      <c r="DM55" s="812"/>
      <c r="DN55" s="812"/>
      <c r="DO55" s="812"/>
      <c r="DP55" s="812"/>
      <c r="DQ55" s="812"/>
      <c r="DR55" s="812"/>
      <c r="DS55" s="812"/>
      <c r="DT55" s="812"/>
      <c r="DU55" s="812"/>
      <c r="DV55" s="812"/>
      <c r="DW55" s="812"/>
      <c r="DX55" s="812"/>
      <c r="DY55" s="812"/>
      <c r="DZ55" s="812"/>
      <c r="EA55" s="812"/>
      <c r="EB55" s="812"/>
      <c r="EC55" s="812"/>
      <c r="ED55" s="812"/>
      <c r="EE55" s="812"/>
      <c r="EF55" s="812"/>
      <c r="EG55" s="812"/>
      <c r="EH55" s="812"/>
      <c r="EI55" s="812"/>
      <c r="EJ55" s="812"/>
      <c r="EK55" s="812"/>
    </row>
    <row r="56" spans="1:141" s="2" customFormat="1" ht="12" customHeight="1" x14ac:dyDescent="0.2">
      <c r="A56" s="812"/>
      <c r="B56" s="812"/>
      <c r="C56" s="812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12"/>
      <c r="O56" s="812"/>
      <c r="P56" s="812"/>
      <c r="Q56" s="812"/>
      <c r="R56" s="812"/>
      <c r="S56" s="812"/>
      <c r="T56" s="812"/>
      <c r="U56" s="812"/>
      <c r="V56" s="812"/>
      <c r="W56" s="812"/>
      <c r="X56" s="812"/>
      <c r="Y56" s="812"/>
      <c r="Z56" s="812"/>
      <c r="AA56" s="812"/>
      <c r="AB56" s="812"/>
      <c r="AC56" s="812"/>
      <c r="AD56" s="812"/>
      <c r="AE56" s="812"/>
      <c r="AF56" s="812"/>
      <c r="AG56" s="812"/>
      <c r="AH56" s="812"/>
      <c r="AI56" s="812"/>
      <c r="AJ56" s="812"/>
      <c r="AK56" s="812"/>
      <c r="AL56" s="812"/>
      <c r="AM56" s="812"/>
      <c r="AN56" s="812"/>
      <c r="AO56" s="812"/>
      <c r="AP56" s="812"/>
      <c r="AQ56" s="812"/>
      <c r="AR56" s="812"/>
      <c r="AS56" s="812"/>
      <c r="AT56" s="812"/>
      <c r="AU56" s="812"/>
      <c r="AV56" s="812"/>
      <c r="AW56" s="812"/>
      <c r="AX56" s="812"/>
      <c r="AY56" s="812"/>
      <c r="AZ56" s="812"/>
      <c r="BA56" s="812"/>
      <c r="BB56" s="812"/>
      <c r="BC56" s="812"/>
      <c r="BD56" s="812"/>
      <c r="BE56" s="812"/>
      <c r="BF56" s="812"/>
      <c r="BG56" s="812"/>
      <c r="BH56" s="812"/>
      <c r="BI56" s="812"/>
      <c r="BJ56" s="812"/>
      <c r="BK56" s="812"/>
      <c r="BL56" s="812"/>
      <c r="BM56" s="812"/>
      <c r="BN56" s="812"/>
      <c r="BO56" s="812"/>
      <c r="BP56" s="812"/>
      <c r="BQ56" s="812"/>
      <c r="BR56" s="812"/>
      <c r="BS56" s="812"/>
      <c r="BT56" s="812"/>
      <c r="BU56" s="812"/>
      <c r="BV56" s="812"/>
      <c r="BW56" s="812"/>
      <c r="BX56" s="812"/>
      <c r="BY56" s="812"/>
      <c r="BZ56" s="812"/>
      <c r="CA56" s="812"/>
      <c r="CB56" s="812"/>
      <c r="CC56" s="812"/>
      <c r="CD56" s="812"/>
      <c r="CE56" s="812"/>
      <c r="CF56" s="812"/>
      <c r="CG56" s="812"/>
      <c r="CH56" s="812"/>
      <c r="CI56" s="812"/>
      <c r="CJ56" s="812"/>
      <c r="CK56" s="812"/>
      <c r="CL56" s="812"/>
      <c r="CM56" s="812"/>
      <c r="CN56" s="812"/>
      <c r="CO56" s="812"/>
      <c r="CP56" s="812"/>
      <c r="CQ56" s="812"/>
      <c r="CR56" s="812"/>
      <c r="CS56" s="812"/>
      <c r="CT56" s="812"/>
      <c r="CU56" s="812"/>
      <c r="CV56" s="812"/>
      <c r="CW56" s="812"/>
      <c r="CX56" s="812"/>
      <c r="CY56" s="812"/>
      <c r="CZ56" s="812"/>
      <c r="DA56" s="812"/>
      <c r="DB56" s="812"/>
      <c r="DC56" s="812"/>
      <c r="DD56" s="812"/>
      <c r="DE56" s="812"/>
      <c r="DF56" s="812"/>
      <c r="DG56" s="812"/>
      <c r="DH56" s="812"/>
      <c r="DI56" s="812"/>
      <c r="DJ56" s="812"/>
      <c r="DK56" s="812"/>
      <c r="DL56" s="812"/>
      <c r="DM56" s="812"/>
      <c r="DN56" s="812"/>
      <c r="DO56" s="812"/>
      <c r="DP56" s="812"/>
      <c r="DQ56" s="812"/>
      <c r="DR56" s="812"/>
      <c r="DS56" s="812"/>
      <c r="DT56" s="812"/>
      <c r="DU56" s="812"/>
      <c r="DV56" s="812"/>
      <c r="DW56" s="812"/>
      <c r="DX56" s="812"/>
      <c r="DY56" s="812"/>
      <c r="DZ56" s="812"/>
      <c r="EA56" s="812"/>
      <c r="EB56" s="812"/>
      <c r="EC56" s="812"/>
      <c r="ED56" s="812"/>
      <c r="EE56" s="812"/>
      <c r="EF56" s="812"/>
      <c r="EG56" s="812"/>
      <c r="EH56" s="812"/>
      <c r="EI56" s="812"/>
      <c r="EJ56" s="812"/>
      <c r="EK56" s="812"/>
    </row>
    <row r="57" spans="1:141" s="2" customFormat="1" ht="11.25" x14ac:dyDescent="0.2">
      <c r="A57" s="812"/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  <c r="AD57" s="812"/>
      <c r="AE57" s="812"/>
      <c r="AF57" s="812"/>
      <c r="AG57" s="812"/>
      <c r="AH57" s="812"/>
      <c r="AI57" s="812"/>
      <c r="AJ57" s="812"/>
      <c r="AK57" s="812"/>
      <c r="AL57" s="812"/>
      <c r="AM57" s="812"/>
      <c r="AN57" s="812"/>
      <c r="AO57" s="812"/>
      <c r="AP57" s="812"/>
      <c r="AQ57" s="812"/>
      <c r="AR57" s="812"/>
      <c r="AS57" s="812"/>
      <c r="AT57" s="812"/>
      <c r="AU57" s="812"/>
      <c r="AV57" s="812"/>
      <c r="AW57" s="812"/>
      <c r="AX57" s="812"/>
      <c r="AY57" s="812"/>
      <c r="AZ57" s="812"/>
      <c r="BA57" s="812"/>
      <c r="BB57" s="812"/>
      <c r="BC57" s="812"/>
      <c r="BD57" s="812"/>
      <c r="BE57" s="812"/>
      <c r="BF57" s="812"/>
      <c r="BG57" s="812"/>
      <c r="BH57" s="812"/>
      <c r="BI57" s="812"/>
      <c r="BJ57" s="812"/>
      <c r="BK57" s="812"/>
      <c r="BL57" s="812"/>
      <c r="BM57" s="812"/>
      <c r="BN57" s="812"/>
      <c r="BO57" s="812"/>
      <c r="BP57" s="812"/>
      <c r="BQ57" s="812"/>
      <c r="BR57" s="812"/>
      <c r="BS57" s="812"/>
      <c r="BT57" s="812"/>
      <c r="BU57" s="812"/>
      <c r="BV57" s="812"/>
      <c r="BW57" s="812"/>
      <c r="BX57" s="812"/>
      <c r="BY57" s="812"/>
      <c r="BZ57" s="812"/>
      <c r="CA57" s="812"/>
      <c r="CB57" s="812"/>
      <c r="CC57" s="812"/>
      <c r="CD57" s="812"/>
      <c r="CE57" s="812"/>
      <c r="CF57" s="812"/>
      <c r="CG57" s="812"/>
      <c r="CH57" s="812"/>
      <c r="CI57" s="812"/>
      <c r="CJ57" s="812"/>
      <c r="CK57" s="812"/>
      <c r="CL57" s="812"/>
      <c r="CM57" s="812"/>
      <c r="CN57" s="812"/>
      <c r="CO57" s="812"/>
      <c r="CP57" s="812"/>
      <c r="CQ57" s="812"/>
      <c r="CR57" s="812"/>
      <c r="CS57" s="812"/>
      <c r="CT57" s="812"/>
      <c r="CU57" s="812"/>
      <c r="CV57" s="812"/>
      <c r="CW57" s="812"/>
      <c r="CX57" s="812"/>
      <c r="CY57" s="812"/>
      <c r="CZ57" s="812"/>
      <c r="DA57" s="812"/>
      <c r="DB57" s="812"/>
      <c r="DC57" s="812"/>
      <c r="DD57" s="812"/>
      <c r="DE57" s="812"/>
      <c r="DF57" s="812"/>
      <c r="DG57" s="812"/>
      <c r="DH57" s="812"/>
      <c r="DI57" s="812"/>
      <c r="DJ57" s="812"/>
      <c r="DK57" s="812"/>
      <c r="DL57" s="812"/>
      <c r="DM57" s="812"/>
      <c r="DN57" s="812"/>
      <c r="DO57" s="812"/>
      <c r="DP57" s="812"/>
      <c r="DQ57" s="812"/>
      <c r="DR57" s="812"/>
      <c r="DS57" s="812"/>
      <c r="DT57" s="812"/>
      <c r="DU57" s="812"/>
      <c r="DV57" s="812"/>
      <c r="DW57" s="812"/>
      <c r="DX57" s="812"/>
      <c r="DY57" s="812"/>
      <c r="DZ57" s="812"/>
      <c r="EA57" s="812"/>
      <c r="EB57" s="812"/>
      <c r="EC57" s="812"/>
      <c r="ED57" s="812"/>
      <c r="EE57" s="812"/>
      <c r="EF57" s="812"/>
      <c r="EG57" s="812"/>
      <c r="EH57" s="812"/>
      <c r="EI57" s="812"/>
      <c r="EJ57" s="812"/>
      <c r="EK57" s="812"/>
    </row>
    <row r="58" spans="1:141" s="2" customFormat="1" ht="12" customHeight="1" x14ac:dyDescent="0.2">
      <c r="A58" s="812"/>
      <c r="B58" s="812"/>
      <c r="C58" s="812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12"/>
      <c r="O58" s="812"/>
      <c r="P58" s="812"/>
      <c r="Q58" s="812"/>
      <c r="R58" s="812"/>
      <c r="S58" s="812"/>
      <c r="T58" s="812"/>
      <c r="U58" s="812"/>
      <c r="V58" s="812"/>
      <c r="W58" s="812"/>
      <c r="X58" s="812"/>
      <c r="Y58" s="812"/>
      <c r="Z58" s="812"/>
      <c r="AA58" s="812"/>
      <c r="AB58" s="812"/>
      <c r="AC58" s="812"/>
      <c r="AD58" s="812"/>
      <c r="AE58" s="812"/>
      <c r="AF58" s="812"/>
      <c r="AG58" s="812"/>
      <c r="AH58" s="812"/>
      <c r="AI58" s="812"/>
      <c r="AJ58" s="812"/>
      <c r="AK58" s="812"/>
      <c r="AL58" s="812"/>
      <c r="AM58" s="812"/>
      <c r="AN58" s="812"/>
      <c r="AO58" s="812"/>
      <c r="AP58" s="812"/>
      <c r="AQ58" s="812"/>
      <c r="AR58" s="812"/>
      <c r="AS58" s="812"/>
      <c r="AT58" s="812"/>
      <c r="AU58" s="812"/>
      <c r="AV58" s="812"/>
      <c r="AW58" s="812"/>
      <c r="AX58" s="812"/>
      <c r="AY58" s="812"/>
      <c r="AZ58" s="812"/>
      <c r="BA58" s="812"/>
      <c r="BB58" s="812"/>
      <c r="BC58" s="812"/>
      <c r="BD58" s="812"/>
      <c r="BE58" s="812"/>
      <c r="BF58" s="812"/>
      <c r="BG58" s="812"/>
      <c r="BH58" s="812"/>
      <c r="BI58" s="812"/>
      <c r="BJ58" s="812"/>
      <c r="BK58" s="812"/>
      <c r="BL58" s="812"/>
      <c r="BM58" s="812"/>
      <c r="BN58" s="812"/>
      <c r="BO58" s="812"/>
      <c r="BP58" s="812"/>
      <c r="BQ58" s="812"/>
      <c r="BR58" s="812"/>
      <c r="BS58" s="812"/>
      <c r="BT58" s="812"/>
      <c r="BU58" s="812"/>
      <c r="BV58" s="812"/>
      <c r="BW58" s="812"/>
      <c r="BX58" s="812"/>
      <c r="BY58" s="812"/>
      <c r="BZ58" s="812"/>
      <c r="CA58" s="812"/>
      <c r="CB58" s="812"/>
      <c r="CC58" s="812"/>
      <c r="CD58" s="812"/>
      <c r="CE58" s="812"/>
      <c r="CF58" s="812"/>
      <c r="CG58" s="812"/>
      <c r="CH58" s="812"/>
      <c r="CI58" s="812"/>
      <c r="CJ58" s="812"/>
      <c r="CK58" s="812"/>
      <c r="CL58" s="812"/>
      <c r="CM58" s="812"/>
      <c r="CN58" s="812"/>
      <c r="CO58" s="812"/>
      <c r="CP58" s="812"/>
      <c r="CQ58" s="812"/>
      <c r="CR58" s="812"/>
      <c r="CS58" s="812"/>
      <c r="CT58" s="812"/>
      <c r="CU58" s="812"/>
      <c r="CV58" s="812"/>
      <c r="CW58" s="812"/>
      <c r="CX58" s="812"/>
      <c r="CY58" s="812"/>
      <c r="CZ58" s="812"/>
      <c r="DA58" s="812"/>
      <c r="DB58" s="812"/>
      <c r="DC58" s="812"/>
      <c r="DD58" s="812"/>
      <c r="DE58" s="812"/>
      <c r="DF58" s="812"/>
      <c r="DG58" s="812"/>
      <c r="DH58" s="812"/>
      <c r="DI58" s="812"/>
      <c r="DJ58" s="812"/>
      <c r="DK58" s="812"/>
      <c r="DL58" s="812"/>
      <c r="DM58" s="812"/>
      <c r="DN58" s="812"/>
      <c r="DO58" s="812"/>
      <c r="DP58" s="812"/>
      <c r="DQ58" s="812"/>
      <c r="DR58" s="812"/>
      <c r="DS58" s="812"/>
      <c r="DT58" s="812"/>
      <c r="DU58" s="812"/>
      <c r="DV58" s="812"/>
      <c r="DW58" s="812"/>
      <c r="DX58" s="812"/>
      <c r="DY58" s="812"/>
      <c r="DZ58" s="812"/>
      <c r="EA58" s="812"/>
      <c r="EB58" s="812"/>
      <c r="EC58" s="812"/>
      <c r="ED58" s="812"/>
      <c r="EE58" s="812"/>
      <c r="EF58" s="812"/>
      <c r="EG58" s="812"/>
      <c r="EH58" s="812"/>
      <c r="EI58" s="812"/>
      <c r="EJ58" s="812"/>
      <c r="EK58" s="812"/>
    </row>
    <row r="59" spans="1:141" s="2" customFormat="1" ht="12" customHeight="1" x14ac:dyDescent="0.2">
      <c r="A59" s="17" t="s">
        <v>908</v>
      </c>
    </row>
  </sheetData>
  <customSheetViews>
    <customSheetView guid="{5B44D67A-4A8A-4B75-BA10-E8F24D4649E0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21">
    <mergeCell ref="B49:D49"/>
    <mergeCell ref="G49:Q49"/>
    <mergeCell ref="R49:T49"/>
    <mergeCell ref="U49:W49"/>
    <mergeCell ref="A52:EK54"/>
    <mergeCell ref="A55:EK58"/>
    <mergeCell ref="W47:BD47"/>
    <mergeCell ref="BI47:CP47"/>
    <mergeCell ref="W48:BD48"/>
    <mergeCell ref="BI48:CP48"/>
    <mergeCell ref="BT40:BY40"/>
    <mergeCell ref="BZ40:CE40"/>
    <mergeCell ref="CF40:CV40"/>
    <mergeCell ref="A40:R40"/>
    <mergeCell ref="S40:AR40"/>
    <mergeCell ref="AS40:BG40"/>
    <mergeCell ref="CW41:DV41"/>
    <mergeCell ref="DW41:EK41"/>
    <mergeCell ref="CW13:DV13"/>
    <mergeCell ref="DW13:EK13"/>
    <mergeCell ref="CW14:DV14"/>
    <mergeCell ref="DW14:EK14"/>
    <mergeCell ref="CW15:DV15"/>
    <mergeCell ref="BH41:BS41"/>
    <mergeCell ref="BT41:BY41"/>
    <mergeCell ref="BZ41:CE41"/>
    <mergeCell ref="CF41:CV41"/>
    <mergeCell ref="CW40:DV40"/>
    <mergeCell ref="DW40:EK40"/>
    <mergeCell ref="CW38:DV39"/>
    <mergeCell ref="DW38:EK39"/>
    <mergeCell ref="CW36:DV37"/>
    <mergeCell ref="DW36:EK37"/>
    <mergeCell ref="CW35:DV35"/>
    <mergeCell ref="BI45:CP45"/>
    <mergeCell ref="BI46:CP46"/>
    <mergeCell ref="BH38:BS39"/>
    <mergeCell ref="BT38:BY39"/>
    <mergeCell ref="BZ38:CE39"/>
    <mergeCell ref="CF38:CV39"/>
    <mergeCell ref="W45:BD45"/>
    <mergeCell ref="W46:BD46"/>
    <mergeCell ref="A37:R37"/>
    <mergeCell ref="A38:R38"/>
    <mergeCell ref="S38:AR39"/>
    <mergeCell ref="AS38:BG39"/>
    <mergeCell ref="A39:R39"/>
    <mergeCell ref="BH36:BS37"/>
    <mergeCell ref="BT36:BY37"/>
    <mergeCell ref="BZ36:CE37"/>
    <mergeCell ref="CF36:CV37"/>
    <mergeCell ref="A36:R36"/>
    <mergeCell ref="S36:AR37"/>
    <mergeCell ref="AS36:BG37"/>
    <mergeCell ref="A41:R41"/>
    <mergeCell ref="S41:AR41"/>
    <mergeCell ref="AS41:BG41"/>
    <mergeCell ref="BH40:BS40"/>
    <mergeCell ref="A35:R35"/>
    <mergeCell ref="S35:AR35"/>
    <mergeCell ref="AS35:BG35"/>
    <mergeCell ref="CW33:DV34"/>
    <mergeCell ref="DW33:EK34"/>
    <mergeCell ref="BH33:BS34"/>
    <mergeCell ref="BT33:BY34"/>
    <mergeCell ref="BZ33:CE34"/>
    <mergeCell ref="CF33:CV34"/>
    <mergeCell ref="DW35:EK35"/>
    <mergeCell ref="BH35:BS35"/>
    <mergeCell ref="BT35:BY35"/>
    <mergeCell ref="BZ35:CE35"/>
    <mergeCell ref="CF35:CV35"/>
    <mergeCell ref="A33:R33"/>
    <mergeCell ref="S33:AR34"/>
    <mergeCell ref="AS33:BG34"/>
    <mergeCell ref="A34:R34"/>
    <mergeCell ref="CW31:DV32"/>
    <mergeCell ref="DW31:EK32"/>
    <mergeCell ref="BH31:BS32"/>
    <mergeCell ref="BT31:BY32"/>
    <mergeCell ref="BZ31:CE32"/>
    <mergeCell ref="CF31:CV32"/>
    <mergeCell ref="DW30:EK30"/>
    <mergeCell ref="A31:R31"/>
    <mergeCell ref="S31:AR32"/>
    <mergeCell ref="AS31:BG32"/>
    <mergeCell ref="BH30:BS30"/>
    <mergeCell ref="BT30:BY30"/>
    <mergeCell ref="BZ30:CE30"/>
    <mergeCell ref="CF30:CV30"/>
    <mergeCell ref="A30:R30"/>
    <mergeCell ref="S30:AR30"/>
    <mergeCell ref="AS30:BG30"/>
    <mergeCell ref="A32:R32"/>
    <mergeCell ref="CW30:DV30"/>
    <mergeCell ref="CW28:DV29"/>
    <mergeCell ref="DW28:EK29"/>
    <mergeCell ref="A29:R29"/>
    <mergeCell ref="BH28:BS29"/>
    <mergeCell ref="BT28:BY29"/>
    <mergeCell ref="BZ28:CE29"/>
    <mergeCell ref="CF28:CV29"/>
    <mergeCell ref="A28:R28"/>
    <mergeCell ref="S28:AR29"/>
    <mergeCell ref="AS28:BG29"/>
    <mergeCell ref="CW22:DV22"/>
    <mergeCell ref="DW22:EK22"/>
    <mergeCell ref="A23:R23"/>
    <mergeCell ref="S23:AR24"/>
    <mergeCell ref="AS23:BG24"/>
    <mergeCell ref="BH22:BS22"/>
    <mergeCell ref="BT22:BY22"/>
    <mergeCell ref="CW26:DV27"/>
    <mergeCell ref="DW26:EK27"/>
    <mergeCell ref="A27:R27"/>
    <mergeCell ref="BH26:BS27"/>
    <mergeCell ref="BT26:BY27"/>
    <mergeCell ref="BZ26:CE27"/>
    <mergeCell ref="CF26:CV27"/>
    <mergeCell ref="A26:R26"/>
    <mergeCell ref="S26:AR27"/>
    <mergeCell ref="AS26:BG27"/>
    <mergeCell ref="CW25:DV25"/>
    <mergeCell ref="DW25:EK25"/>
    <mergeCell ref="BH25:BS25"/>
    <mergeCell ref="BT25:BY25"/>
    <mergeCell ref="BZ25:CE25"/>
    <mergeCell ref="CF25:CV25"/>
    <mergeCell ref="A24:R24"/>
    <mergeCell ref="A25:R25"/>
    <mergeCell ref="S25:AR25"/>
    <mergeCell ref="AS25:BG25"/>
    <mergeCell ref="CW23:DV24"/>
    <mergeCell ref="DW23:EK24"/>
    <mergeCell ref="BH23:BS24"/>
    <mergeCell ref="BT23:BY24"/>
    <mergeCell ref="BZ23:CE24"/>
    <mergeCell ref="CF23:CV24"/>
    <mergeCell ref="BZ22:CE22"/>
    <mergeCell ref="CF22:CV22"/>
    <mergeCell ref="A22:R22"/>
    <mergeCell ref="S22:AR22"/>
    <mergeCell ref="AS22:BG22"/>
    <mergeCell ref="CW18:DV18"/>
    <mergeCell ref="DW18:EK18"/>
    <mergeCell ref="A19:R19"/>
    <mergeCell ref="BH18:BS18"/>
    <mergeCell ref="BT18:BY18"/>
    <mergeCell ref="BZ18:CE18"/>
    <mergeCell ref="CF18:CV18"/>
    <mergeCell ref="A18:R18"/>
    <mergeCell ref="S18:AR18"/>
    <mergeCell ref="AS18:BG18"/>
    <mergeCell ref="CW19:DV20"/>
    <mergeCell ref="DW19:EK20"/>
    <mergeCell ref="BH19:BS20"/>
    <mergeCell ref="BT19:BY20"/>
    <mergeCell ref="BZ19:CE20"/>
    <mergeCell ref="CF19:CV20"/>
    <mergeCell ref="A20:R21"/>
    <mergeCell ref="S19:AR21"/>
    <mergeCell ref="AS19:BG21"/>
    <mergeCell ref="CW21:DV21"/>
    <mergeCell ref="DW21:EK21"/>
    <mergeCell ref="BH21:BS21"/>
    <mergeCell ref="BT21:BY21"/>
    <mergeCell ref="BZ21:CE21"/>
    <mergeCell ref="CW17:DV17"/>
    <mergeCell ref="DW17:EK17"/>
    <mergeCell ref="BH17:BS17"/>
    <mergeCell ref="BT17:BY17"/>
    <mergeCell ref="BZ17:CE17"/>
    <mergeCell ref="CF17:CV17"/>
    <mergeCell ref="CF21:CV21"/>
    <mergeCell ref="A17:R17"/>
    <mergeCell ref="S17:AR17"/>
    <mergeCell ref="AS17:BG17"/>
    <mergeCell ref="CW16:DV16"/>
    <mergeCell ref="DW16:EK16"/>
    <mergeCell ref="BH16:BS16"/>
    <mergeCell ref="BT16:BY16"/>
    <mergeCell ref="BZ16:CE16"/>
    <mergeCell ref="CF16:CV16"/>
    <mergeCell ref="A16:R16"/>
    <mergeCell ref="S16:AR16"/>
    <mergeCell ref="AS16:BG16"/>
    <mergeCell ref="BT15:BY15"/>
    <mergeCell ref="BZ15:CE15"/>
    <mergeCell ref="CF15:CV15"/>
    <mergeCell ref="DW15:EK15"/>
    <mergeCell ref="BZ14:CE14"/>
    <mergeCell ref="CF14:CV14"/>
    <mergeCell ref="A15:R15"/>
    <mergeCell ref="S15:AR15"/>
    <mergeCell ref="AS15:BG15"/>
    <mergeCell ref="BH15:BS15"/>
    <mergeCell ref="BZ13:CE13"/>
    <mergeCell ref="CF13:CV13"/>
    <mergeCell ref="A14:R14"/>
    <mergeCell ref="S14:AR14"/>
    <mergeCell ref="AS14:BG14"/>
    <mergeCell ref="BH14:BY14"/>
    <mergeCell ref="Z10:DE10"/>
    <mergeCell ref="DW10:EK10"/>
    <mergeCell ref="DW11:EK11"/>
    <mergeCell ref="A13:R13"/>
    <mergeCell ref="S13:AR13"/>
    <mergeCell ref="AS13:BG13"/>
    <mergeCell ref="BH13:BY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2" orientation="landscape" r:id="rId4"/>
  <headerFooter differentFirst="1" alignWithMargins="0">
    <oddHeader>&amp;R&amp;F</oddHeader>
    <oddFooter>&amp;R&amp;P из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L61"/>
  <sheetViews>
    <sheetView workbookViewId="0">
      <pane xSplit="88" ySplit="23" topLeftCell="CK42" activePane="bottomRight" state="frozen"/>
      <selection activeCell="EO5" sqref="EO5"/>
      <selection pane="topRight" activeCell="EO5" sqref="EO5"/>
      <selection pane="bottomLeft" activeCell="EO5" sqref="EO5"/>
      <selection pane="bottomRight" activeCell="EO5" sqref="EO5"/>
    </sheetView>
  </sheetViews>
  <sheetFormatPr defaultColWidth="1.42578125" defaultRowHeight="15.75" x14ac:dyDescent="0.25"/>
  <cols>
    <col min="1" max="16384" width="1.42578125" style="1"/>
  </cols>
  <sheetData>
    <row r="1" spans="1:142" s="25" customFormat="1" ht="12.75" customHeight="1" x14ac:dyDescent="0.2">
      <c r="A1" s="253" t="s">
        <v>242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89" t="s">
        <v>18</v>
      </c>
      <c r="AB1" s="253"/>
      <c r="AC1" s="253"/>
      <c r="AD1" s="253"/>
      <c r="AE1" s="307"/>
      <c r="AF1" s="579" t="s">
        <v>339</v>
      </c>
      <c r="AG1" s="578"/>
      <c r="AH1" s="578"/>
      <c r="AI1" s="578"/>
      <c r="AJ1" s="578"/>
      <c r="AK1" s="578"/>
      <c r="AL1" s="578"/>
      <c r="AM1" s="578"/>
      <c r="AN1" s="578"/>
      <c r="AO1" s="578"/>
      <c r="AP1" s="578"/>
      <c r="AQ1" s="578"/>
      <c r="AR1" s="578"/>
      <c r="AS1" s="578"/>
      <c r="AT1" s="578"/>
      <c r="AU1" s="578"/>
      <c r="AV1" s="578"/>
      <c r="AW1" s="578"/>
      <c r="AX1" s="578"/>
      <c r="AY1" s="578"/>
      <c r="AZ1" s="578"/>
      <c r="BA1" s="578"/>
      <c r="BB1" s="578"/>
      <c r="BC1" s="578"/>
      <c r="BD1" s="578"/>
      <c r="BE1" s="578"/>
      <c r="BF1" s="578"/>
      <c r="BG1" s="578"/>
      <c r="BH1" s="578"/>
      <c r="BI1" s="578"/>
      <c r="BJ1" s="578"/>
      <c r="BK1" s="578"/>
      <c r="BL1" s="578"/>
      <c r="BM1" s="578"/>
      <c r="BN1" s="578"/>
      <c r="BO1" s="578"/>
      <c r="BP1" s="578"/>
      <c r="BQ1" s="578"/>
      <c r="BR1" s="578"/>
      <c r="BS1" s="578"/>
      <c r="BT1" s="578"/>
      <c r="BU1" s="578"/>
      <c r="BV1" s="578"/>
      <c r="BW1" s="578"/>
      <c r="BX1" s="578"/>
      <c r="BY1" s="578"/>
      <c r="BZ1" s="578"/>
      <c r="CA1" s="578"/>
      <c r="CB1" s="578"/>
      <c r="CC1" s="578"/>
      <c r="CD1" s="578"/>
      <c r="CE1" s="578"/>
      <c r="CF1" s="578"/>
      <c r="CG1" s="578"/>
      <c r="CH1" s="578"/>
      <c r="CI1" s="578"/>
      <c r="CJ1" s="578"/>
      <c r="CK1" s="578"/>
      <c r="CL1" s="578"/>
      <c r="CM1" s="578"/>
      <c r="CN1" s="578"/>
      <c r="CO1" s="578"/>
      <c r="CP1" s="578"/>
      <c r="CQ1" s="578"/>
      <c r="CR1" s="578"/>
      <c r="CS1" s="578"/>
      <c r="CT1" s="578"/>
      <c r="CU1" s="578"/>
      <c r="CV1" s="578"/>
      <c r="CW1" s="578"/>
      <c r="CX1" s="578"/>
      <c r="CY1" s="578"/>
      <c r="CZ1" s="578"/>
      <c r="DA1" s="578"/>
      <c r="DB1" s="578"/>
      <c r="DC1" s="578"/>
      <c r="DD1" s="578"/>
      <c r="DE1" s="578"/>
      <c r="DF1" s="578"/>
      <c r="DG1" s="578"/>
      <c r="DH1" s="578"/>
      <c r="DI1" s="578"/>
      <c r="DJ1" s="578"/>
      <c r="DK1" s="578"/>
      <c r="DL1" s="578"/>
      <c r="DM1" s="578"/>
      <c r="DN1" s="578"/>
      <c r="DO1" s="578"/>
      <c r="DP1" s="578"/>
      <c r="DQ1" s="578"/>
      <c r="DR1" s="578"/>
      <c r="DS1" s="578"/>
      <c r="DT1" s="578"/>
      <c r="DU1" s="578"/>
      <c r="DV1" s="578"/>
      <c r="DW1" s="578"/>
      <c r="DX1" s="578"/>
      <c r="DY1" s="578"/>
      <c r="DZ1" s="578"/>
      <c r="EA1" s="578"/>
      <c r="EB1" s="578"/>
      <c r="EC1" s="578"/>
      <c r="ED1" s="578"/>
      <c r="EE1" s="578"/>
      <c r="EF1" s="578"/>
      <c r="EG1" s="578"/>
      <c r="EH1" s="578"/>
      <c r="EI1" s="578"/>
      <c r="EJ1" s="578"/>
      <c r="EK1" s="448"/>
    </row>
    <row r="2" spans="1:142" s="25" customFormat="1" ht="12.75" customHeight="1" x14ac:dyDescent="0.2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302" t="s">
        <v>21</v>
      </c>
      <c r="AB2" s="437"/>
      <c r="AC2" s="437"/>
      <c r="AD2" s="437"/>
      <c r="AE2" s="306"/>
      <c r="AF2" s="436" t="s">
        <v>133</v>
      </c>
      <c r="AG2" s="435"/>
      <c r="AH2" s="435"/>
      <c r="AI2" s="435"/>
      <c r="AJ2" s="435"/>
      <c r="AK2" s="435"/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  <c r="BV2" s="435"/>
      <c r="BW2" s="435"/>
      <c r="BX2" s="435"/>
      <c r="BY2" s="435"/>
      <c r="BZ2" s="435"/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435"/>
      <c r="CP2" s="435"/>
      <c r="CQ2" s="435"/>
      <c r="CR2" s="435"/>
      <c r="CS2" s="435"/>
      <c r="CT2" s="435"/>
      <c r="CU2" s="435"/>
      <c r="CV2" s="435"/>
      <c r="CW2" s="435"/>
      <c r="CX2" s="435"/>
      <c r="CY2" s="435"/>
      <c r="CZ2" s="435"/>
      <c r="DA2" s="435"/>
      <c r="DB2" s="435"/>
      <c r="DC2" s="435"/>
      <c r="DD2" s="435"/>
      <c r="DE2" s="435"/>
      <c r="DF2" s="435"/>
      <c r="DG2" s="435"/>
      <c r="DH2" s="435"/>
      <c r="DI2" s="435"/>
      <c r="DJ2" s="435"/>
      <c r="DK2" s="435"/>
      <c r="DL2" s="435"/>
      <c r="DM2" s="435"/>
      <c r="DN2" s="435"/>
      <c r="DO2" s="435"/>
      <c r="DP2" s="435"/>
      <c r="DQ2" s="435"/>
      <c r="DR2" s="435"/>
      <c r="DS2" s="435"/>
      <c r="DT2" s="435"/>
      <c r="DU2" s="435"/>
      <c r="DV2" s="435"/>
      <c r="DW2" s="435"/>
      <c r="DX2" s="435"/>
      <c r="DY2" s="435"/>
      <c r="DZ2" s="435"/>
      <c r="EA2" s="435"/>
      <c r="EB2" s="435"/>
      <c r="EC2" s="435"/>
      <c r="ED2" s="435"/>
      <c r="EE2" s="435"/>
      <c r="EF2" s="435"/>
      <c r="EG2" s="435"/>
      <c r="EH2" s="435"/>
      <c r="EI2" s="435"/>
      <c r="EJ2" s="435"/>
      <c r="EK2" s="298"/>
    </row>
    <row r="3" spans="1:142" s="25" customFormat="1" ht="12.75" customHeight="1" x14ac:dyDescent="0.2">
      <c r="A3" s="511"/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302"/>
      <c r="AB3" s="437"/>
      <c r="AC3" s="437"/>
      <c r="AD3" s="437"/>
      <c r="AE3" s="306"/>
      <c r="AF3" s="304" t="s">
        <v>340</v>
      </c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436" t="s">
        <v>341</v>
      </c>
      <c r="CJ3" s="435"/>
      <c r="CK3" s="435"/>
      <c r="CL3" s="435"/>
      <c r="CM3" s="435"/>
      <c r="CN3" s="435"/>
      <c r="CO3" s="435"/>
      <c r="CP3" s="435"/>
      <c r="CQ3" s="435"/>
      <c r="CR3" s="435"/>
      <c r="CS3" s="435"/>
      <c r="CT3" s="435"/>
      <c r="CU3" s="435"/>
      <c r="CV3" s="435"/>
      <c r="CW3" s="435"/>
      <c r="CX3" s="435"/>
      <c r="CY3" s="435"/>
      <c r="CZ3" s="435"/>
      <c r="DA3" s="435"/>
      <c r="DB3" s="435"/>
      <c r="DC3" s="435"/>
      <c r="DD3" s="435"/>
      <c r="DE3" s="435"/>
      <c r="DF3" s="435"/>
      <c r="DG3" s="435"/>
      <c r="DH3" s="435"/>
      <c r="DI3" s="435"/>
      <c r="DJ3" s="435"/>
      <c r="DK3" s="435"/>
      <c r="DL3" s="435"/>
      <c r="DM3" s="435"/>
      <c r="DN3" s="435"/>
      <c r="DO3" s="435"/>
      <c r="DP3" s="435"/>
      <c r="DQ3" s="435"/>
      <c r="DR3" s="435"/>
      <c r="DS3" s="435"/>
      <c r="DT3" s="435"/>
      <c r="DU3" s="435"/>
      <c r="DV3" s="435"/>
      <c r="DW3" s="435"/>
      <c r="DX3" s="435"/>
      <c r="DY3" s="435"/>
      <c r="DZ3" s="435"/>
      <c r="EA3" s="435"/>
      <c r="EB3" s="435"/>
      <c r="EC3" s="435"/>
      <c r="ED3" s="435"/>
      <c r="EE3" s="435"/>
      <c r="EF3" s="435"/>
      <c r="EG3" s="435"/>
      <c r="EH3" s="435"/>
      <c r="EI3" s="435"/>
      <c r="EJ3" s="435"/>
      <c r="EK3" s="298"/>
    </row>
    <row r="4" spans="1:142" s="25" customFormat="1" ht="12.75" customHeight="1" x14ac:dyDescent="0.2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302"/>
      <c r="AB4" s="437"/>
      <c r="AC4" s="437"/>
      <c r="AD4" s="437"/>
      <c r="AE4" s="306"/>
      <c r="AF4" s="511" t="s">
        <v>342</v>
      </c>
      <c r="AG4" s="511"/>
      <c r="AH4" s="511"/>
      <c r="AI4" s="511"/>
      <c r="AJ4" s="511"/>
      <c r="AK4" s="511"/>
      <c r="AL4" s="511"/>
      <c r="AM4" s="511"/>
      <c r="AN4" s="511"/>
      <c r="AO4" s="511"/>
      <c r="AP4" s="302" t="s">
        <v>297</v>
      </c>
      <c r="AQ4" s="437"/>
      <c r="AR4" s="437"/>
      <c r="AS4" s="437"/>
      <c r="AT4" s="437"/>
      <c r="AU4" s="437"/>
      <c r="AV4" s="437"/>
      <c r="AW4" s="437"/>
      <c r="AX4" s="437"/>
      <c r="AY4" s="289" t="s">
        <v>295</v>
      </c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307"/>
      <c r="BQ4" s="511" t="s">
        <v>348</v>
      </c>
      <c r="BR4" s="511"/>
      <c r="BS4" s="511"/>
      <c r="BT4" s="511"/>
      <c r="BU4" s="511"/>
      <c r="BV4" s="511"/>
      <c r="BW4" s="511"/>
      <c r="BX4" s="511"/>
      <c r="BY4" s="511"/>
      <c r="BZ4" s="289" t="s">
        <v>297</v>
      </c>
      <c r="CA4" s="253"/>
      <c r="CB4" s="253"/>
      <c r="CC4" s="253"/>
      <c r="CD4" s="253"/>
      <c r="CE4" s="253"/>
      <c r="CF4" s="253"/>
      <c r="CG4" s="253"/>
      <c r="CH4" s="307"/>
      <c r="CI4" s="511" t="s">
        <v>342</v>
      </c>
      <c r="CJ4" s="511"/>
      <c r="CK4" s="511"/>
      <c r="CL4" s="511"/>
      <c r="CM4" s="511"/>
      <c r="CN4" s="511"/>
      <c r="CO4" s="511"/>
      <c r="CP4" s="511"/>
      <c r="CQ4" s="511"/>
      <c r="CR4" s="511"/>
      <c r="CS4" s="302" t="s">
        <v>297</v>
      </c>
      <c r="CT4" s="437"/>
      <c r="CU4" s="437"/>
      <c r="CV4" s="437"/>
      <c r="CW4" s="437"/>
      <c r="CX4" s="437"/>
      <c r="CY4" s="437"/>
      <c r="CZ4" s="437"/>
      <c r="DA4" s="437"/>
      <c r="DB4" s="289" t="s">
        <v>295</v>
      </c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307"/>
      <c r="DT4" s="511" t="s">
        <v>348</v>
      </c>
      <c r="DU4" s="511"/>
      <c r="DV4" s="511"/>
      <c r="DW4" s="511"/>
      <c r="DX4" s="511"/>
      <c r="DY4" s="511"/>
      <c r="DZ4" s="511"/>
      <c r="EA4" s="511"/>
      <c r="EB4" s="511"/>
      <c r="EC4" s="289" t="s">
        <v>297</v>
      </c>
      <c r="ED4" s="253"/>
      <c r="EE4" s="253"/>
      <c r="EF4" s="253"/>
      <c r="EG4" s="253"/>
      <c r="EH4" s="253"/>
      <c r="EI4" s="253"/>
      <c r="EJ4" s="253"/>
      <c r="EK4" s="307"/>
    </row>
    <row r="5" spans="1:142" s="25" customFormat="1" ht="12.75" customHeight="1" x14ac:dyDescent="0.2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1"/>
      <c r="U5" s="511"/>
      <c r="V5" s="511"/>
      <c r="W5" s="511"/>
      <c r="X5" s="511"/>
      <c r="Y5" s="511"/>
      <c r="Z5" s="511"/>
      <c r="AA5" s="302"/>
      <c r="AB5" s="437"/>
      <c r="AC5" s="437"/>
      <c r="AD5" s="437"/>
      <c r="AE5" s="306"/>
      <c r="AF5" s="511" t="s">
        <v>343</v>
      </c>
      <c r="AG5" s="511"/>
      <c r="AH5" s="511"/>
      <c r="AI5" s="511"/>
      <c r="AJ5" s="511"/>
      <c r="AK5" s="511"/>
      <c r="AL5" s="511"/>
      <c r="AM5" s="511"/>
      <c r="AN5" s="511"/>
      <c r="AO5" s="511"/>
      <c r="AP5" s="302" t="s">
        <v>298</v>
      </c>
      <c r="AQ5" s="437"/>
      <c r="AR5" s="437"/>
      <c r="AS5" s="437"/>
      <c r="AT5" s="437"/>
      <c r="AU5" s="437"/>
      <c r="AV5" s="437"/>
      <c r="AW5" s="437"/>
      <c r="AX5" s="437"/>
      <c r="AY5" s="305" t="s">
        <v>296</v>
      </c>
      <c r="AZ5" s="246"/>
      <c r="BA5" s="246"/>
      <c r="BB5" s="246"/>
      <c r="BC5" s="246"/>
      <c r="BD5" s="246"/>
      <c r="BE5" s="246"/>
      <c r="BF5" s="246"/>
      <c r="BG5" s="246"/>
      <c r="BH5" s="246"/>
      <c r="BI5" s="246"/>
      <c r="BJ5" s="246"/>
      <c r="BK5" s="246"/>
      <c r="BL5" s="246"/>
      <c r="BM5" s="246"/>
      <c r="BN5" s="246"/>
      <c r="BO5" s="246"/>
      <c r="BP5" s="303"/>
      <c r="BQ5" s="511"/>
      <c r="BR5" s="511"/>
      <c r="BS5" s="511"/>
      <c r="BT5" s="511"/>
      <c r="BU5" s="511"/>
      <c r="BV5" s="511"/>
      <c r="BW5" s="511"/>
      <c r="BX5" s="511"/>
      <c r="BY5" s="511"/>
      <c r="BZ5" s="302" t="s">
        <v>298</v>
      </c>
      <c r="CA5" s="437"/>
      <c r="CB5" s="437"/>
      <c r="CC5" s="437"/>
      <c r="CD5" s="437"/>
      <c r="CE5" s="437"/>
      <c r="CF5" s="437"/>
      <c r="CG5" s="437"/>
      <c r="CH5" s="306"/>
      <c r="CI5" s="511" t="s">
        <v>343</v>
      </c>
      <c r="CJ5" s="511"/>
      <c r="CK5" s="511"/>
      <c r="CL5" s="511"/>
      <c r="CM5" s="511"/>
      <c r="CN5" s="511"/>
      <c r="CO5" s="511"/>
      <c r="CP5" s="511"/>
      <c r="CQ5" s="511"/>
      <c r="CR5" s="511"/>
      <c r="CS5" s="302" t="s">
        <v>298</v>
      </c>
      <c r="CT5" s="437"/>
      <c r="CU5" s="437"/>
      <c r="CV5" s="437"/>
      <c r="CW5" s="437"/>
      <c r="CX5" s="437"/>
      <c r="CY5" s="437"/>
      <c r="CZ5" s="437"/>
      <c r="DA5" s="437"/>
      <c r="DB5" s="305" t="s">
        <v>296</v>
      </c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303"/>
      <c r="DT5" s="511"/>
      <c r="DU5" s="511"/>
      <c r="DV5" s="511"/>
      <c r="DW5" s="511"/>
      <c r="DX5" s="511"/>
      <c r="DY5" s="511"/>
      <c r="DZ5" s="511"/>
      <c r="EA5" s="511"/>
      <c r="EB5" s="511"/>
      <c r="EC5" s="302" t="s">
        <v>298</v>
      </c>
      <c r="ED5" s="437"/>
      <c r="EE5" s="437"/>
      <c r="EF5" s="437"/>
      <c r="EG5" s="437"/>
      <c r="EH5" s="437"/>
      <c r="EI5" s="437"/>
      <c r="EJ5" s="437"/>
      <c r="EK5" s="306"/>
    </row>
    <row r="6" spans="1:142" s="25" customFormat="1" ht="12.75" customHeight="1" x14ac:dyDescent="0.2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  <c r="Y6" s="511"/>
      <c r="Z6" s="511"/>
      <c r="AA6" s="302"/>
      <c r="AB6" s="437"/>
      <c r="AC6" s="437"/>
      <c r="AD6" s="437"/>
      <c r="AE6" s="306"/>
      <c r="AF6" s="511" t="s">
        <v>344</v>
      </c>
      <c r="AG6" s="511"/>
      <c r="AH6" s="511"/>
      <c r="AI6" s="511"/>
      <c r="AJ6" s="511"/>
      <c r="AK6" s="511"/>
      <c r="AL6" s="511"/>
      <c r="AM6" s="511"/>
      <c r="AN6" s="511"/>
      <c r="AO6" s="511"/>
      <c r="AP6" s="302" t="s">
        <v>309</v>
      </c>
      <c r="AQ6" s="437"/>
      <c r="AR6" s="437"/>
      <c r="AS6" s="437"/>
      <c r="AT6" s="437"/>
      <c r="AU6" s="437"/>
      <c r="AV6" s="437"/>
      <c r="AW6" s="437"/>
      <c r="AX6" s="306"/>
      <c r="AY6" s="436" t="s">
        <v>133</v>
      </c>
      <c r="AZ6" s="435"/>
      <c r="BA6" s="435"/>
      <c r="BB6" s="435"/>
      <c r="BC6" s="435"/>
      <c r="BD6" s="435"/>
      <c r="BE6" s="435"/>
      <c r="BF6" s="435"/>
      <c r="BG6" s="435"/>
      <c r="BH6" s="435"/>
      <c r="BI6" s="435"/>
      <c r="BJ6" s="435"/>
      <c r="BK6" s="435"/>
      <c r="BL6" s="435"/>
      <c r="BM6" s="435"/>
      <c r="BN6" s="435"/>
      <c r="BO6" s="435"/>
      <c r="BP6" s="298"/>
      <c r="BQ6" s="511"/>
      <c r="BR6" s="511"/>
      <c r="BS6" s="511"/>
      <c r="BT6" s="511"/>
      <c r="BU6" s="511"/>
      <c r="BV6" s="511"/>
      <c r="BW6" s="511"/>
      <c r="BX6" s="511"/>
      <c r="BY6" s="511"/>
      <c r="BZ6" s="302" t="s">
        <v>349</v>
      </c>
      <c r="CA6" s="437"/>
      <c r="CB6" s="437"/>
      <c r="CC6" s="437"/>
      <c r="CD6" s="437"/>
      <c r="CE6" s="437"/>
      <c r="CF6" s="437"/>
      <c r="CG6" s="437"/>
      <c r="CH6" s="306"/>
      <c r="CI6" s="511" t="s">
        <v>344</v>
      </c>
      <c r="CJ6" s="511"/>
      <c r="CK6" s="511"/>
      <c r="CL6" s="511"/>
      <c r="CM6" s="511"/>
      <c r="CN6" s="511"/>
      <c r="CO6" s="511"/>
      <c r="CP6" s="511"/>
      <c r="CQ6" s="511"/>
      <c r="CR6" s="511"/>
      <c r="CS6" s="302" t="s">
        <v>309</v>
      </c>
      <c r="CT6" s="437"/>
      <c r="CU6" s="437"/>
      <c r="CV6" s="437"/>
      <c r="CW6" s="437"/>
      <c r="CX6" s="437"/>
      <c r="CY6" s="437"/>
      <c r="CZ6" s="437"/>
      <c r="DA6" s="306"/>
      <c r="DB6" s="436" t="s">
        <v>133</v>
      </c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298"/>
      <c r="DT6" s="511"/>
      <c r="DU6" s="511"/>
      <c r="DV6" s="511"/>
      <c r="DW6" s="511"/>
      <c r="DX6" s="511"/>
      <c r="DY6" s="511"/>
      <c r="DZ6" s="511"/>
      <c r="EA6" s="511"/>
      <c r="EB6" s="511"/>
      <c r="EC6" s="302" t="s">
        <v>349</v>
      </c>
      <c r="ED6" s="437"/>
      <c r="EE6" s="437"/>
      <c r="EF6" s="437"/>
      <c r="EG6" s="437"/>
      <c r="EH6" s="437"/>
      <c r="EI6" s="437"/>
      <c r="EJ6" s="437"/>
      <c r="EK6" s="306"/>
    </row>
    <row r="7" spans="1:142" s="25" customFormat="1" ht="12.75" customHeight="1" x14ac:dyDescent="0.2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  <c r="L7" s="511"/>
      <c r="M7" s="511"/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1"/>
      <c r="Y7" s="511"/>
      <c r="Z7" s="511"/>
      <c r="AA7" s="302"/>
      <c r="AB7" s="437"/>
      <c r="AC7" s="437"/>
      <c r="AD7" s="437"/>
      <c r="AE7" s="306"/>
      <c r="AF7" s="511" t="s">
        <v>345</v>
      </c>
      <c r="AG7" s="511"/>
      <c r="AH7" s="511"/>
      <c r="AI7" s="511"/>
      <c r="AJ7" s="511"/>
      <c r="AK7" s="511"/>
      <c r="AL7" s="511"/>
      <c r="AM7" s="511"/>
      <c r="AN7" s="511"/>
      <c r="AO7" s="511"/>
      <c r="AP7" s="302" t="s">
        <v>310</v>
      </c>
      <c r="AQ7" s="437"/>
      <c r="AR7" s="437"/>
      <c r="AS7" s="437"/>
      <c r="AT7" s="437"/>
      <c r="AU7" s="437"/>
      <c r="AV7" s="437"/>
      <c r="AW7" s="437"/>
      <c r="AX7" s="306"/>
      <c r="AY7" s="511" t="s">
        <v>311</v>
      </c>
      <c r="AZ7" s="511"/>
      <c r="BA7" s="511"/>
      <c r="BB7" s="511"/>
      <c r="BC7" s="511"/>
      <c r="BD7" s="511"/>
      <c r="BE7" s="511"/>
      <c r="BF7" s="511"/>
      <c r="BG7" s="511"/>
      <c r="BH7" s="302" t="s">
        <v>303</v>
      </c>
      <c r="BI7" s="437"/>
      <c r="BJ7" s="437"/>
      <c r="BK7" s="437"/>
      <c r="BL7" s="437"/>
      <c r="BM7" s="437"/>
      <c r="BN7" s="437"/>
      <c r="BO7" s="437"/>
      <c r="BP7" s="306"/>
      <c r="BQ7" s="511"/>
      <c r="BR7" s="511"/>
      <c r="BS7" s="511"/>
      <c r="BT7" s="511"/>
      <c r="BU7" s="511"/>
      <c r="BV7" s="511"/>
      <c r="BW7" s="511"/>
      <c r="BX7" s="511"/>
      <c r="BY7" s="511"/>
      <c r="BZ7" s="302" t="s">
        <v>350</v>
      </c>
      <c r="CA7" s="437"/>
      <c r="CB7" s="437"/>
      <c r="CC7" s="437"/>
      <c r="CD7" s="437"/>
      <c r="CE7" s="437"/>
      <c r="CF7" s="437"/>
      <c r="CG7" s="437"/>
      <c r="CH7" s="306"/>
      <c r="CI7" s="511" t="s">
        <v>345</v>
      </c>
      <c r="CJ7" s="511"/>
      <c r="CK7" s="511"/>
      <c r="CL7" s="511"/>
      <c r="CM7" s="511"/>
      <c r="CN7" s="511"/>
      <c r="CO7" s="511"/>
      <c r="CP7" s="511"/>
      <c r="CQ7" s="511"/>
      <c r="CR7" s="511"/>
      <c r="CS7" s="302" t="s">
        <v>310</v>
      </c>
      <c r="CT7" s="437"/>
      <c r="CU7" s="437"/>
      <c r="CV7" s="437"/>
      <c r="CW7" s="437"/>
      <c r="CX7" s="437"/>
      <c r="CY7" s="437"/>
      <c r="CZ7" s="437"/>
      <c r="DA7" s="306"/>
      <c r="DB7" s="511" t="s">
        <v>311</v>
      </c>
      <c r="DC7" s="511"/>
      <c r="DD7" s="511"/>
      <c r="DE7" s="511"/>
      <c r="DF7" s="511"/>
      <c r="DG7" s="511"/>
      <c r="DH7" s="511"/>
      <c r="DI7" s="511"/>
      <c r="DJ7" s="511"/>
      <c r="DK7" s="302" t="s">
        <v>303</v>
      </c>
      <c r="DL7" s="437"/>
      <c r="DM7" s="437"/>
      <c r="DN7" s="437"/>
      <c r="DO7" s="437"/>
      <c r="DP7" s="437"/>
      <c r="DQ7" s="437"/>
      <c r="DR7" s="437"/>
      <c r="DS7" s="306"/>
      <c r="DT7" s="511"/>
      <c r="DU7" s="511"/>
      <c r="DV7" s="511"/>
      <c r="DW7" s="511"/>
      <c r="DX7" s="511"/>
      <c r="DY7" s="511"/>
      <c r="DZ7" s="511"/>
      <c r="EA7" s="511"/>
      <c r="EB7" s="511"/>
      <c r="EC7" s="302" t="s">
        <v>350</v>
      </c>
      <c r="ED7" s="437"/>
      <c r="EE7" s="437"/>
      <c r="EF7" s="437"/>
      <c r="EG7" s="437"/>
      <c r="EH7" s="437"/>
      <c r="EI7" s="437"/>
      <c r="EJ7" s="437"/>
      <c r="EK7" s="306"/>
    </row>
    <row r="8" spans="1:142" s="25" customFormat="1" ht="12.75" customHeight="1" x14ac:dyDescent="0.2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511"/>
      <c r="R8" s="511"/>
      <c r="S8" s="511"/>
      <c r="T8" s="511"/>
      <c r="U8" s="511"/>
      <c r="V8" s="511"/>
      <c r="W8" s="511"/>
      <c r="X8" s="511"/>
      <c r="Y8" s="511"/>
      <c r="Z8" s="511"/>
      <c r="AA8" s="302"/>
      <c r="AB8" s="437"/>
      <c r="AC8" s="437"/>
      <c r="AD8" s="437"/>
      <c r="AE8" s="306"/>
      <c r="AF8" s="511" t="s">
        <v>346</v>
      </c>
      <c r="AG8" s="511"/>
      <c r="AH8" s="511"/>
      <c r="AI8" s="511"/>
      <c r="AJ8" s="511"/>
      <c r="AK8" s="511"/>
      <c r="AL8" s="511"/>
      <c r="AM8" s="511"/>
      <c r="AN8" s="511"/>
      <c r="AO8" s="511"/>
      <c r="AP8" s="302"/>
      <c r="AQ8" s="437"/>
      <c r="AR8" s="437"/>
      <c r="AS8" s="437"/>
      <c r="AT8" s="437"/>
      <c r="AU8" s="437"/>
      <c r="AV8" s="437"/>
      <c r="AW8" s="437"/>
      <c r="AX8" s="306"/>
      <c r="AY8" s="511" t="s">
        <v>312</v>
      </c>
      <c r="AZ8" s="511"/>
      <c r="BA8" s="511"/>
      <c r="BB8" s="511"/>
      <c r="BC8" s="511"/>
      <c r="BD8" s="511"/>
      <c r="BE8" s="511"/>
      <c r="BF8" s="511"/>
      <c r="BG8" s="511"/>
      <c r="BH8" s="302" t="s">
        <v>354</v>
      </c>
      <c r="BI8" s="437"/>
      <c r="BJ8" s="437"/>
      <c r="BK8" s="437"/>
      <c r="BL8" s="437"/>
      <c r="BM8" s="437"/>
      <c r="BN8" s="437"/>
      <c r="BO8" s="437"/>
      <c r="BP8" s="306"/>
      <c r="BQ8" s="511"/>
      <c r="BR8" s="511"/>
      <c r="BS8" s="511"/>
      <c r="BT8" s="511"/>
      <c r="BU8" s="511"/>
      <c r="BV8" s="511"/>
      <c r="BW8" s="511"/>
      <c r="BX8" s="511"/>
      <c r="BY8" s="511"/>
      <c r="BZ8" s="302" t="s">
        <v>61</v>
      </c>
      <c r="CA8" s="437"/>
      <c r="CB8" s="437"/>
      <c r="CC8" s="437"/>
      <c r="CD8" s="437"/>
      <c r="CE8" s="437"/>
      <c r="CF8" s="437"/>
      <c r="CG8" s="437"/>
      <c r="CH8" s="306"/>
      <c r="CI8" s="511" t="s">
        <v>346</v>
      </c>
      <c r="CJ8" s="511"/>
      <c r="CK8" s="511"/>
      <c r="CL8" s="511"/>
      <c r="CM8" s="511"/>
      <c r="CN8" s="511"/>
      <c r="CO8" s="511"/>
      <c r="CP8" s="511"/>
      <c r="CQ8" s="511"/>
      <c r="CR8" s="511"/>
      <c r="CS8" s="302"/>
      <c r="CT8" s="437"/>
      <c r="CU8" s="437"/>
      <c r="CV8" s="437"/>
      <c r="CW8" s="437"/>
      <c r="CX8" s="437"/>
      <c r="CY8" s="437"/>
      <c r="CZ8" s="437"/>
      <c r="DA8" s="306"/>
      <c r="DB8" s="511" t="s">
        <v>312</v>
      </c>
      <c r="DC8" s="511"/>
      <c r="DD8" s="511"/>
      <c r="DE8" s="511"/>
      <c r="DF8" s="511"/>
      <c r="DG8" s="511"/>
      <c r="DH8" s="511"/>
      <c r="DI8" s="511"/>
      <c r="DJ8" s="511"/>
      <c r="DK8" s="302" t="s">
        <v>354</v>
      </c>
      <c r="DL8" s="437"/>
      <c r="DM8" s="437"/>
      <c r="DN8" s="437"/>
      <c r="DO8" s="437"/>
      <c r="DP8" s="437"/>
      <c r="DQ8" s="437"/>
      <c r="DR8" s="437"/>
      <c r="DS8" s="306"/>
      <c r="DT8" s="511"/>
      <c r="DU8" s="511"/>
      <c r="DV8" s="511"/>
      <c r="DW8" s="511"/>
      <c r="DX8" s="511"/>
      <c r="DY8" s="511"/>
      <c r="DZ8" s="511"/>
      <c r="EA8" s="511"/>
      <c r="EB8" s="511"/>
      <c r="EC8" s="302" t="s">
        <v>61</v>
      </c>
      <c r="ED8" s="437"/>
      <c r="EE8" s="437"/>
      <c r="EF8" s="437"/>
      <c r="EG8" s="437"/>
      <c r="EH8" s="437"/>
      <c r="EI8" s="437"/>
      <c r="EJ8" s="437"/>
      <c r="EK8" s="306"/>
    </row>
    <row r="9" spans="1:142" s="25" customFormat="1" ht="12.75" customHeight="1" x14ac:dyDescent="0.2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302"/>
      <c r="AB9" s="437"/>
      <c r="AC9" s="437"/>
      <c r="AD9" s="437"/>
      <c r="AE9" s="306"/>
      <c r="AF9" s="511" t="s">
        <v>347</v>
      </c>
      <c r="AG9" s="511"/>
      <c r="AH9" s="511"/>
      <c r="AI9" s="511"/>
      <c r="AJ9" s="511"/>
      <c r="AK9" s="511"/>
      <c r="AL9" s="511"/>
      <c r="AM9" s="511"/>
      <c r="AN9" s="511"/>
      <c r="AO9" s="511"/>
      <c r="AP9" s="302"/>
      <c r="AQ9" s="437"/>
      <c r="AR9" s="437"/>
      <c r="AS9" s="437"/>
      <c r="AT9" s="437"/>
      <c r="AU9" s="437"/>
      <c r="AV9" s="437"/>
      <c r="AW9" s="437"/>
      <c r="AX9" s="306"/>
      <c r="AY9" s="511"/>
      <c r="AZ9" s="511"/>
      <c r="BA9" s="511"/>
      <c r="BB9" s="511"/>
      <c r="BC9" s="511"/>
      <c r="BD9" s="511"/>
      <c r="BE9" s="511"/>
      <c r="BF9" s="511"/>
      <c r="BG9" s="511"/>
      <c r="BH9" s="302" t="s">
        <v>355</v>
      </c>
      <c r="BI9" s="437"/>
      <c r="BJ9" s="437"/>
      <c r="BK9" s="437"/>
      <c r="BL9" s="437"/>
      <c r="BM9" s="437"/>
      <c r="BN9" s="437"/>
      <c r="BO9" s="437"/>
      <c r="BP9" s="306"/>
      <c r="BQ9" s="511"/>
      <c r="BR9" s="511"/>
      <c r="BS9" s="511"/>
      <c r="BT9" s="511"/>
      <c r="BU9" s="511"/>
      <c r="BV9" s="511"/>
      <c r="BW9" s="511"/>
      <c r="BX9" s="511"/>
      <c r="BY9" s="511"/>
      <c r="BZ9" s="302"/>
      <c r="CA9" s="437"/>
      <c r="CB9" s="437"/>
      <c r="CC9" s="437"/>
      <c r="CD9" s="437"/>
      <c r="CE9" s="437"/>
      <c r="CF9" s="437"/>
      <c r="CG9" s="437"/>
      <c r="CH9" s="306"/>
      <c r="CI9" s="511" t="s">
        <v>347</v>
      </c>
      <c r="CJ9" s="511"/>
      <c r="CK9" s="511"/>
      <c r="CL9" s="511"/>
      <c r="CM9" s="511"/>
      <c r="CN9" s="511"/>
      <c r="CO9" s="511"/>
      <c r="CP9" s="511"/>
      <c r="CQ9" s="511"/>
      <c r="CR9" s="511"/>
      <c r="CS9" s="302"/>
      <c r="CT9" s="437"/>
      <c r="CU9" s="437"/>
      <c r="CV9" s="437"/>
      <c r="CW9" s="437"/>
      <c r="CX9" s="437"/>
      <c r="CY9" s="437"/>
      <c r="CZ9" s="437"/>
      <c r="DA9" s="306"/>
      <c r="DB9" s="511"/>
      <c r="DC9" s="511"/>
      <c r="DD9" s="511"/>
      <c r="DE9" s="511"/>
      <c r="DF9" s="511"/>
      <c r="DG9" s="511"/>
      <c r="DH9" s="511"/>
      <c r="DI9" s="511"/>
      <c r="DJ9" s="511"/>
      <c r="DK9" s="302" t="s">
        <v>355</v>
      </c>
      <c r="DL9" s="437"/>
      <c r="DM9" s="437"/>
      <c r="DN9" s="437"/>
      <c r="DO9" s="437"/>
      <c r="DP9" s="437"/>
      <c r="DQ9" s="437"/>
      <c r="DR9" s="437"/>
      <c r="DS9" s="306"/>
      <c r="DT9" s="511"/>
      <c r="DU9" s="511"/>
      <c r="DV9" s="511"/>
      <c r="DW9" s="511"/>
      <c r="DX9" s="511"/>
      <c r="DY9" s="511"/>
      <c r="DZ9" s="511"/>
      <c r="EA9" s="511"/>
      <c r="EB9" s="511"/>
      <c r="EC9" s="302"/>
      <c r="ED9" s="437"/>
      <c r="EE9" s="437"/>
      <c r="EF9" s="437"/>
      <c r="EG9" s="437"/>
      <c r="EH9" s="437"/>
      <c r="EI9" s="437"/>
      <c r="EJ9" s="437"/>
      <c r="EK9" s="306"/>
    </row>
    <row r="10" spans="1:142" s="25" customFormat="1" ht="12.75" customHeight="1" x14ac:dyDescent="0.2">
      <c r="A10" s="437"/>
      <c r="B10" s="437"/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302"/>
      <c r="AB10" s="437"/>
      <c r="AC10" s="437"/>
      <c r="AD10" s="437"/>
      <c r="AE10" s="306"/>
      <c r="AF10" s="437"/>
      <c r="AG10" s="437"/>
      <c r="AH10" s="437"/>
      <c r="AI10" s="437"/>
      <c r="AJ10" s="437"/>
      <c r="AK10" s="437"/>
      <c r="AL10" s="437"/>
      <c r="AM10" s="437"/>
      <c r="AN10" s="437"/>
      <c r="AO10" s="437"/>
      <c r="AP10" s="302"/>
      <c r="AQ10" s="437"/>
      <c r="AR10" s="437"/>
      <c r="AS10" s="437"/>
      <c r="AT10" s="437"/>
      <c r="AU10" s="437"/>
      <c r="AV10" s="437"/>
      <c r="AW10" s="437"/>
      <c r="AX10" s="306"/>
      <c r="AY10" s="437"/>
      <c r="AZ10" s="437"/>
      <c r="BA10" s="437"/>
      <c r="BB10" s="437"/>
      <c r="BC10" s="437"/>
      <c r="BD10" s="437"/>
      <c r="BE10" s="437"/>
      <c r="BF10" s="437"/>
      <c r="BG10" s="437"/>
      <c r="BH10" s="302" t="s">
        <v>356</v>
      </c>
      <c r="BI10" s="437"/>
      <c r="BJ10" s="437"/>
      <c r="BK10" s="437"/>
      <c r="BL10" s="437"/>
      <c r="BM10" s="437"/>
      <c r="BN10" s="437"/>
      <c r="BO10" s="437"/>
      <c r="BP10" s="306"/>
      <c r="BQ10" s="437"/>
      <c r="BR10" s="437"/>
      <c r="BS10" s="437"/>
      <c r="BT10" s="437"/>
      <c r="BU10" s="437"/>
      <c r="BV10" s="437"/>
      <c r="BW10" s="437"/>
      <c r="BX10" s="437"/>
      <c r="BY10" s="437"/>
      <c r="BZ10" s="302"/>
      <c r="CA10" s="437"/>
      <c r="CB10" s="437"/>
      <c r="CC10" s="437"/>
      <c r="CD10" s="437"/>
      <c r="CE10" s="437"/>
      <c r="CF10" s="437"/>
      <c r="CG10" s="437"/>
      <c r="CH10" s="306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302"/>
      <c r="CT10" s="437"/>
      <c r="CU10" s="437"/>
      <c r="CV10" s="437"/>
      <c r="CW10" s="437"/>
      <c r="CX10" s="437"/>
      <c r="CY10" s="437"/>
      <c r="CZ10" s="437"/>
      <c r="DA10" s="306"/>
      <c r="DB10" s="437"/>
      <c r="DC10" s="437"/>
      <c r="DD10" s="437"/>
      <c r="DE10" s="437"/>
      <c r="DF10" s="437"/>
      <c r="DG10" s="437"/>
      <c r="DH10" s="437"/>
      <c r="DI10" s="437"/>
      <c r="DJ10" s="437"/>
      <c r="DK10" s="302" t="s">
        <v>356</v>
      </c>
      <c r="DL10" s="437"/>
      <c r="DM10" s="437"/>
      <c r="DN10" s="437"/>
      <c r="DO10" s="437"/>
      <c r="DP10" s="437"/>
      <c r="DQ10" s="437"/>
      <c r="DR10" s="437"/>
      <c r="DS10" s="306"/>
      <c r="DT10" s="437"/>
      <c r="DU10" s="437"/>
      <c r="DV10" s="437"/>
      <c r="DW10" s="437"/>
      <c r="DX10" s="437"/>
      <c r="DY10" s="437"/>
      <c r="DZ10" s="437"/>
      <c r="EA10" s="437"/>
      <c r="EB10" s="437"/>
      <c r="EC10" s="302"/>
      <c r="ED10" s="437"/>
      <c r="EE10" s="437"/>
      <c r="EF10" s="437"/>
      <c r="EG10" s="437"/>
      <c r="EH10" s="437"/>
      <c r="EI10" s="437"/>
      <c r="EJ10" s="437"/>
      <c r="EK10" s="306"/>
    </row>
    <row r="11" spans="1:142" s="25" customFormat="1" ht="12.75" customHeight="1" x14ac:dyDescent="0.2">
      <c r="A11" s="437"/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302"/>
      <c r="AB11" s="437"/>
      <c r="AC11" s="437"/>
      <c r="AD11" s="437"/>
      <c r="AE11" s="306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302"/>
      <c r="AQ11" s="437"/>
      <c r="AR11" s="437"/>
      <c r="AS11" s="437"/>
      <c r="AT11" s="437"/>
      <c r="AU11" s="437"/>
      <c r="AV11" s="437"/>
      <c r="AW11" s="437"/>
      <c r="AX11" s="306"/>
      <c r="AY11" s="437"/>
      <c r="AZ11" s="437"/>
      <c r="BA11" s="437"/>
      <c r="BB11" s="437"/>
      <c r="BC11" s="437"/>
      <c r="BD11" s="437"/>
      <c r="BE11" s="437"/>
      <c r="BF11" s="437"/>
      <c r="BG11" s="437"/>
      <c r="BH11" s="302" t="s">
        <v>357</v>
      </c>
      <c r="BI11" s="437"/>
      <c r="BJ11" s="437"/>
      <c r="BK11" s="437"/>
      <c r="BL11" s="437"/>
      <c r="BM11" s="437"/>
      <c r="BN11" s="437"/>
      <c r="BO11" s="437"/>
      <c r="BP11" s="306"/>
      <c r="BQ11" s="437"/>
      <c r="BR11" s="437"/>
      <c r="BS11" s="437"/>
      <c r="BT11" s="437"/>
      <c r="BU11" s="437"/>
      <c r="BV11" s="437"/>
      <c r="BW11" s="437"/>
      <c r="BX11" s="437"/>
      <c r="BY11" s="437"/>
      <c r="BZ11" s="302"/>
      <c r="CA11" s="437"/>
      <c r="CB11" s="437"/>
      <c r="CC11" s="437"/>
      <c r="CD11" s="437"/>
      <c r="CE11" s="437"/>
      <c r="CF11" s="437"/>
      <c r="CG11" s="437"/>
      <c r="CH11" s="306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302"/>
      <c r="CT11" s="437"/>
      <c r="CU11" s="437"/>
      <c r="CV11" s="437"/>
      <c r="CW11" s="437"/>
      <c r="CX11" s="437"/>
      <c r="CY11" s="437"/>
      <c r="CZ11" s="437"/>
      <c r="DA11" s="306"/>
      <c r="DB11" s="437"/>
      <c r="DC11" s="437"/>
      <c r="DD11" s="437"/>
      <c r="DE11" s="437"/>
      <c r="DF11" s="437"/>
      <c r="DG11" s="437"/>
      <c r="DH11" s="437"/>
      <c r="DI11" s="437"/>
      <c r="DJ11" s="437"/>
      <c r="DK11" s="302" t="s">
        <v>357</v>
      </c>
      <c r="DL11" s="437"/>
      <c r="DM11" s="437"/>
      <c r="DN11" s="437"/>
      <c r="DO11" s="437"/>
      <c r="DP11" s="437"/>
      <c r="DQ11" s="437"/>
      <c r="DR11" s="437"/>
      <c r="DS11" s="306"/>
      <c r="DT11" s="437"/>
      <c r="DU11" s="437"/>
      <c r="DV11" s="437"/>
      <c r="DW11" s="437"/>
      <c r="DX11" s="437"/>
      <c r="DY11" s="437"/>
      <c r="DZ11" s="437"/>
      <c r="EA11" s="437"/>
      <c r="EB11" s="437"/>
      <c r="EC11" s="305"/>
      <c r="ED11" s="246"/>
      <c r="EE11" s="246"/>
      <c r="EF11" s="246"/>
      <c r="EG11" s="246"/>
      <c r="EH11" s="246"/>
      <c r="EI11" s="246"/>
      <c r="EJ11" s="246"/>
      <c r="EK11" s="303"/>
    </row>
    <row r="12" spans="1:142" s="25" customFormat="1" ht="13.5" thickBot="1" x14ac:dyDescent="0.25">
      <c r="A12" s="298">
        <v>1</v>
      </c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88">
        <v>2</v>
      </c>
      <c r="AB12" s="288"/>
      <c r="AC12" s="288"/>
      <c r="AD12" s="288"/>
      <c r="AE12" s="288"/>
      <c r="AF12" s="288">
        <v>17</v>
      </c>
      <c r="AG12" s="288"/>
      <c r="AH12" s="288"/>
      <c r="AI12" s="288"/>
      <c r="AJ12" s="288"/>
      <c r="AK12" s="288"/>
      <c r="AL12" s="288"/>
      <c r="AM12" s="288"/>
      <c r="AN12" s="288"/>
      <c r="AO12" s="288"/>
      <c r="AP12" s="288">
        <v>18</v>
      </c>
      <c r="AQ12" s="288"/>
      <c r="AR12" s="288"/>
      <c r="AS12" s="288"/>
      <c r="AT12" s="288"/>
      <c r="AU12" s="288"/>
      <c r="AV12" s="288"/>
      <c r="AW12" s="288"/>
      <c r="AX12" s="288"/>
      <c r="AY12" s="288">
        <v>19</v>
      </c>
      <c r="AZ12" s="288"/>
      <c r="BA12" s="288"/>
      <c r="BB12" s="288"/>
      <c r="BC12" s="288"/>
      <c r="BD12" s="288"/>
      <c r="BE12" s="288"/>
      <c r="BF12" s="288"/>
      <c r="BG12" s="288"/>
      <c r="BH12" s="288">
        <v>20</v>
      </c>
      <c r="BI12" s="288"/>
      <c r="BJ12" s="288"/>
      <c r="BK12" s="288"/>
      <c r="BL12" s="288"/>
      <c r="BM12" s="288"/>
      <c r="BN12" s="288"/>
      <c r="BO12" s="288"/>
      <c r="BP12" s="288"/>
      <c r="BQ12" s="288">
        <v>21</v>
      </c>
      <c r="BR12" s="288"/>
      <c r="BS12" s="288"/>
      <c r="BT12" s="288"/>
      <c r="BU12" s="288"/>
      <c r="BV12" s="288"/>
      <c r="BW12" s="288"/>
      <c r="BX12" s="288"/>
      <c r="BY12" s="288"/>
      <c r="BZ12" s="288">
        <v>22</v>
      </c>
      <c r="CA12" s="288"/>
      <c r="CB12" s="288"/>
      <c r="CC12" s="288"/>
      <c r="CD12" s="288"/>
      <c r="CE12" s="288"/>
      <c r="CF12" s="288"/>
      <c r="CG12" s="288"/>
      <c r="CH12" s="288"/>
      <c r="CI12" s="288">
        <v>23</v>
      </c>
      <c r="CJ12" s="288"/>
      <c r="CK12" s="288"/>
      <c r="CL12" s="288"/>
      <c r="CM12" s="288"/>
      <c r="CN12" s="288"/>
      <c r="CO12" s="288"/>
      <c r="CP12" s="288"/>
      <c r="CQ12" s="288"/>
      <c r="CR12" s="288"/>
      <c r="CS12" s="288">
        <v>24</v>
      </c>
      <c r="CT12" s="288"/>
      <c r="CU12" s="288"/>
      <c r="CV12" s="288"/>
      <c r="CW12" s="288"/>
      <c r="CX12" s="288"/>
      <c r="CY12" s="288"/>
      <c r="CZ12" s="288"/>
      <c r="DA12" s="288"/>
      <c r="DB12" s="288">
        <v>25</v>
      </c>
      <c r="DC12" s="288"/>
      <c r="DD12" s="288"/>
      <c r="DE12" s="288"/>
      <c r="DF12" s="288"/>
      <c r="DG12" s="288"/>
      <c r="DH12" s="288"/>
      <c r="DI12" s="288"/>
      <c r="DJ12" s="288"/>
      <c r="DK12" s="288">
        <v>26</v>
      </c>
      <c r="DL12" s="288"/>
      <c r="DM12" s="288"/>
      <c r="DN12" s="288"/>
      <c r="DO12" s="288"/>
      <c r="DP12" s="288"/>
      <c r="DQ12" s="288"/>
      <c r="DR12" s="288"/>
      <c r="DS12" s="288"/>
      <c r="DT12" s="288">
        <v>27</v>
      </c>
      <c r="DU12" s="288"/>
      <c r="DV12" s="288"/>
      <c r="DW12" s="288"/>
      <c r="DX12" s="288"/>
      <c r="DY12" s="288"/>
      <c r="DZ12" s="288"/>
      <c r="EA12" s="288"/>
      <c r="EB12" s="288"/>
      <c r="EC12" s="288">
        <v>28</v>
      </c>
      <c r="ED12" s="288"/>
      <c r="EE12" s="288"/>
      <c r="EF12" s="288"/>
      <c r="EG12" s="288"/>
      <c r="EH12" s="288"/>
      <c r="EI12" s="288"/>
      <c r="EJ12" s="288"/>
      <c r="EK12" s="289"/>
      <c r="EL12" s="77"/>
    </row>
    <row r="13" spans="1:142" s="25" customFormat="1" ht="12.75" customHeight="1" x14ac:dyDescent="0.2">
      <c r="A13" s="268" t="s">
        <v>870</v>
      </c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90" t="s">
        <v>40</v>
      </c>
      <c r="AB13" s="291"/>
      <c r="AC13" s="291"/>
      <c r="AD13" s="291"/>
      <c r="AE13" s="291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9"/>
      <c r="BB13" s="409"/>
      <c r="BC13" s="409"/>
      <c r="BD13" s="409"/>
      <c r="BE13" s="409"/>
      <c r="BF13" s="409"/>
      <c r="BG13" s="409"/>
      <c r="BH13" s="409"/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  <c r="BU13" s="409"/>
      <c r="BV13" s="409"/>
      <c r="BW13" s="409"/>
      <c r="BX13" s="409"/>
      <c r="BY13" s="409"/>
      <c r="BZ13" s="409"/>
      <c r="CA13" s="409"/>
      <c r="CB13" s="409"/>
      <c r="CC13" s="409"/>
      <c r="CD13" s="409"/>
      <c r="CE13" s="409"/>
      <c r="CF13" s="409"/>
      <c r="CG13" s="409"/>
      <c r="CH13" s="409"/>
      <c r="CI13" s="409"/>
      <c r="CJ13" s="409"/>
      <c r="CK13" s="409"/>
      <c r="CL13" s="409"/>
      <c r="CM13" s="409"/>
      <c r="CN13" s="409"/>
      <c r="CO13" s="409"/>
      <c r="CP13" s="409"/>
      <c r="CQ13" s="409"/>
      <c r="CR13" s="409"/>
      <c r="CS13" s="409"/>
      <c r="CT13" s="409"/>
      <c r="CU13" s="409"/>
      <c r="CV13" s="409"/>
      <c r="CW13" s="409"/>
      <c r="CX13" s="409"/>
      <c r="CY13" s="409"/>
      <c r="CZ13" s="409"/>
      <c r="DA13" s="409"/>
      <c r="DB13" s="409"/>
      <c r="DC13" s="409"/>
      <c r="DD13" s="409"/>
      <c r="DE13" s="409"/>
      <c r="DF13" s="409"/>
      <c r="DG13" s="409"/>
      <c r="DH13" s="409"/>
      <c r="DI13" s="409"/>
      <c r="DJ13" s="409"/>
      <c r="DK13" s="409"/>
      <c r="DL13" s="409"/>
      <c r="DM13" s="409"/>
      <c r="DN13" s="409"/>
      <c r="DO13" s="409"/>
      <c r="DP13" s="409"/>
      <c r="DQ13" s="409"/>
      <c r="DR13" s="409"/>
      <c r="DS13" s="409"/>
      <c r="DT13" s="409"/>
      <c r="DU13" s="409"/>
      <c r="DV13" s="409"/>
      <c r="DW13" s="409"/>
      <c r="DX13" s="409"/>
      <c r="DY13" s="409"/>
      <c r="DZ13" s="409"/>
      <c r="EA13" s="409"/>
      <c r="EB13" s="409"/>
      <c r="EC13" s="409"/>
      <c r="ED13" s="409"/>
      <c r="EE13" s="409"/>
      <c r="EF13" s="409"/>
      <c r="EG13" s="409"/>
      <c r="EH13" s="409"/>
      <c r="EI13" s="409"/>
      <c r="EJ13" s="409"/>
      <c r="EK13" s="410"/>
    </row>
    <row r="14" spans="1:142" s="25" customFormat="1" ht="12.75" customHeight="1" x14ac:dyDescent="0.2">
      <c r="A14" s="273" t="s">
        <v>275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73"/>
      <c r="Y14" s="273"/>
      <c r="Z14" s="273"/>
      <c r="AA14" s="263" t="s">
        <v>278</v>
      </c>
      <c r="AB14" s="264"/>
      <c r="AC14" s="264"/>
      <c r="AD14" s="264"/>
      <c r="AE14" s="264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9"/>
    </row>
    <row r="15" spans="1:142" s="25" customFormat="1" ht="12.75" customHeight="1" x14ac:dyDescent="0.2">
      <c r="A15" s="280"/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63"/>
      <c r="AB15" s="264"/>
      <c r="AC15" s="264"/>
      <c r="AD15" s="264"/>
      <c r="AE15" s="264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9"/>
    </row>
    <row r="16" spans="1:142" s="25" customFormat="1" ht="12.75" customHeight="1" x14ac:dyDescent="0.2">
      <c r="A16" s="280"/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63"/>
      <c r="AB16" s="264"/>
      <c r="AC16" s="264"/>
      <c r="AD16" s="264"/>
      <c r="AE16" s="264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9"/>
    </row>
    <row r="17" spans="1:142" s="25" customFormat="1" ht="12.75" customHeight="1" x14ac:dyDescent="0.2">
      <c r="A17" s="280" t="s">
        <v>871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63" t="s">
        <v>41</v>
      </c>
      <c r="AB17" s="264"/>
      <c r="AC17" s="264"/>
      <c r="AD17" s="264"/>
      <c r="AE17" s="264"/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9"/>
    </row>
    <row r="18" spans="1:142" s="25" customFormat="1" ht="12.75" customHeight="1" x14ac:dyDescent="0.2">
      <c r="A18" s="273" t="s">
        <v>275</v>
      </c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  <c r="AA18" s="263" t="s">
        <v>277</v>
      </c>
      <c r="AB18" s="264"/>
      <c r="AC18" s="264"/>
      <c r="AD18" s="264"/>
      <c r="AE18" s="264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9"/>
    </row>
    <row r="19" spans="1:142" s="25" customFormat="1" ht="12.75" customHeight="1" x14ac:dyDescent="0.2">
      <c r="A19" s="280"/>
      <c r="B19" s="280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63"/>
      <c r="AB19" s="264"/>
      <c r="AC19" s="264"/>
      <c r="AD19" s="264"/>
      <c r="AE19" s="264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9"/>
    </row>
    <row r="20" spans="1:142" s="25" customFormat="1" ht="12.75" customHeight="1" x14ac:dyDescent="0.2">
      <c r="A20" s="280"/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63"/>
      <c r="AB20" s="264"/>
      <c r="AC20" s="264"/>
      <c r="AD20" s="264"/>
      <c r="AE20" s="264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9"/>
    </row>
    <row r="21" spans="1:142" s="25" customFormat="1" ht="12.75" customHeight="1" x14ac:dyDescent="0.2">
      <c r="A21" s="278" t="s">
        <v>276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  <c r="AA21" s="263" t="s">
        <v>168</v>
      </c>
      <c r="AB21" s="264"/>
      <c r="AC21" s="264"/>
      <c r="AD21" s="264"/>
      <c r="AE21" s="264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9"/>
    </row>
    <row r="22" spans="1:142" s="25" customFormat="1" ht="12.75" customHeight="1" x14ac:dyDescent="0.2">
      <c r="A22" s="280" t="s">
        <v>872</v>
      </c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63"/>
      <c r="AB22" s="264"/>
      <c r="AC22" s="264"/>
      <c r="AD22" s="264"/>
      <c r="AE22" s="264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9"/>
    </row>
    <row r="23" spans="1:142" s="25" customFormat="1" ht="12.75" customHeight="1" x14ac:dyDescent="0.2">
      <c r="A23" s="273" t="s">
        <v>275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63" t="s">
        <v>415</v>
      </c>
      <c r="AB23" s="264"/>
      <c r="AC23" s="264"/>
      <c r="AD23" s="264"/>
      <c r="AE23" s="264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25" customFormat="1" ht="12.75" customHeight="1" x14ac:dyDescent="0.2">
      <c r="A24" s="280"/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280"/>
      <c r="W24" s="280"/>
      <c r="X24" s="280"/>
      <c r="Y24" s="280"/>
      <c r="Z24" s="280"/>
      <c r="AA24" s="263"/>
      <c r="AB24" s="264"/>
      <c r="AC24" s="264"/>
      <c r="AD24" s="264"/>
      <c r="AE24" s="264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25" customFormat="1" ht="12.75" customHeight="1" x14ac:dyDescent="0.2">
      <c r="A25" s="280"/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0"/>
      <c r="X25" s="280"/>
      <c r="Y25" s="280"/>
      <c r="Z25" s="280"/>
      <c r="AA25" s="263"/>
      <c r="AB25" s="264"/>
      <c r="AC25" s="264"/>
      <c r="AD25" s="264"/>
      <c r="AE25" s="264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9"/>
    </row>
    <row r="26" spans="1:142" s="25" customFormat="1" ht="12.75" customHeight="1" thickBot="1" x14ac:dyDescent="0.25">
      <c r="A26" s="260" t="s">
        <v>38</v>
      </c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442" t="s">
        <v>42</v>
      </c>
      <c r="AB26" s="443"/>
      <c r="AC26" s="443"/>
      <c r="AD26" s="443"/>
      <c r="AE26" s="443"/>
      <c r="AF26" s="450"/>
      <c r="AG26" s="450"/>
      <c r="AH26" s="450"/>
      <c r="AI26" s="450"/>
      <c r="AJ26" s="450"/>
      <c r="AK26" s="450"/>
      <c r="AL26" s="450"/>
      <c r="AM26" s="450"/>
      <c r="AN26" s="450"/>
      <c r="AO26" s="450"/>
      <c r="AP26" s="450"/>
      <c r="AQ26" s="450"/>
      <c r="AR26" s="450"/>
      <c r="AS26" s="450"/>
      <c r="AT26" s="450"/>
      <c r="AU26" s="450"/>
      <c r="AV26" s="450"/>
      <c r="AW26" s="450"/>
      <c r="AX26" s="450"/>
      <c r="AY26" s="450"/>
      <c r="AZ26" s="450"/>
      <c r="BA26" s="450"/>
      <c r="BB26" s="450"/>
      <c r="BC26" s="450"/>
      <c r="BD26" s="450"/>
      <c r="BE26" s="450"/>
      <c r="BF26" s="450"/>
      <c r="BG26" s="450"/>
      <c r="BH26" s="450"/>
      <c r="BI26" s="450"/>
      <c r="BJ26" s="450"/>
      <c r="BK26" s="450"/>
      <c r="BL26" s="450"/>
      <c r="BM26" s="450"/>
      <c r="BN26" s="450"/>
      <c r="BO26" s="450"/>
      <c r="BP26" s="450"/>
      <c r="BQ26" s="450"/>
      <c r="BR26" s="450"/>
      <c r="BS26" s="450"/>
      <c r="BT26" s="450"/>
      <c r="BU26" s="450"/>
      <c r="BV26" s="450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0"/>
      <c r="CH26" s="450"/>
      <c r="CI26" s="450"/>
      <c r="CJ26" s="450"/>
      <c r="CK26" s="450"/>
      <c r="CL26" s="450"/>
      <c r="CM26" s="450"/>
      <c r="CN26" s="450"/>
      <c r="CO26" s="450"/>
      <c r="CP26" s="450"/>
      <c r="CQ26" s="450"/>
      <c r="CR26" s="450"/>
      <c r="CS26" s="450"/>
      <c r="CT26" s="450"/>
      <c r="CU26" s="450"/>
      <c r="CV26" s="450"/>
      <c r="CW26" s="450"/>
      <c r="CX26" s="450"/>
      <c r="CY26" s="450"/>
      <c r="CZ26" s="450"/>
      <c r="DA26" s="450"/>
      <c r="DB26" s="450"/>
      <c r="DC26" s="450"/>
      <c r="DD26" s="450"/>
      <c r="DE26" s="450"/>
      <c r="DF26" s="450"/>
      <c r="DG26" s="450"/>
      <c r="DH26" s="450"/>
      <c r="DI26" s="450"/>
      <c r="DJ26" s="450"/>
      <c r="DK26" s="450"/>
      <c r="DL26" s="450"/>
      <c r="DM26" s="450"/>
      <c r="DN26" s="450"/>
      <c r="DO26" s="450"/>
      <c r="DP26" s="450"/>
      <c r="DQ26" s="450"/>
      <c r="DR26" s="450"/>
      <c r="DS26" s="450"/>
      <c r="DT26" s="450"/>
      <c r="DU26" s="450"/>
      <c r="DV26" s="450"/>
      <c r="DW26" s="450"/>
      <c r="DX26" s="450"/>
      <c r="DY26" s="450"/>
      <c r="DZ26" s="450"/>
      <c r="EA26" s="450"/>
      <c r="EB26" s="450"/>
      <c r="EC26" s="450"/>
      <c r="ED26" s="450"/>
      <c r="EE26" s="450"/>
      <c r="EF26" s="450"/>
      <c r="EG26" s="450"/>
      <c r="EH26" s="450"/>
      <c r="EI26" s="450"/>
      <c r="EJ26" s="450"/>
      <c r="EK26" s="451"/>
    </row>
    <row r="27" spans="1:142" s="22" customFormat="1" ht="8.25" x14ac:dyDescent="0.15"/>
    <row r="28" spans="1:142" s="25" customFormat="1" ht="12.75" customHeight="1" x14ac:dyDescent="0.2">
      <c r="A28" s="253" t="s">
        <v>242</v>
      </c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89" t="s">
        <v>18</v>
      </c>
      <c r="AB28" s="253"/>
      <c r="AC28" s="253"/>
      <c r="AD28" s="253"/>
      <c r="AE28" s="307"/>
      <c r="AF28" s="579" t="s">
        <v>339</v>
      </c>
      <c r="AG28" s="578"/>
      <c r="AH28" s="578"/>
      <c r="AI28" s="578"/>
      <c r="AJ28" s="578"/>
      <c r="AK28" s="578"/>
      <c r="AL28" s="578"/>
      <c r="AM28" s="578"/>
      <c r="AN28" s="578"/>
      <c r="AO28" s="578"/>
      <c r="AP28" s="578"/>
      <c r="AQ28" s="578"/>
      <c r="AR28" s="578"/>
      <c r="AS28" s="578"/>
      <c r="AT28" s="578"/>
      <c r="AU28" s="578"/>
      <c r="AV28" s="578"/>
      <c r="AW28" s="578"/>
      <c r="AX28" s="578"/>
      <c r="AY28" s="578"/>
      <c r="AZ28" s="578"/>
      <c r="BA28" s="578"/>
      <c r="BB28" s="578"/>
      <c r="BC28" s="578"/>
      <c r="BD28" s="578"/>
      <c r="BE28" s="578"/>
      <c r="BF28" s="578"/>
      <c r="BG28" s="578"/>
      <c r="BH28" s="578"/>
      <c r="BI28" s="578"/>
      <c r="BJ28" s="578"/>
      <c r="BK28" s="578"/>
      <c r="BL28" s="578"/>
      <c r="BM28" s="578"/>
      <c r="BN28" s="578"/>
      <c r="BO28" s="578"/>
      <c r="BP28" s="578"/>
      <c r="BQ28" s="578"/>
      <c r="BR28" s="578"/>
      <c r="BS28" s="578"/>
      <c r="BT28" s="578"/>
      <c r="BU28" s="578"/>
      <c r="BV28" s="578"/>
      <c r="BW28" s="578"/>
      <c r="BX28" s="578"/>
      <c r="BY28" s="578"/>
      <c r="BZ28" s="578"/>
      <c r="CA28" s="578"/>
      <c r="CB28" s="578"/>
      <c r="CC28" s="578"/>
      <c r="CD28" s="578"/>
      <c r="CE28" s="578"/>
      <c r="CF28" s="578"/>
      <c r="CG28" s="578"/>
      <c r="CH28" s="578"/>
      <c r="CI28" s="578"/>
      <c r="CJ28" s="578"/>
      <c r="CK28" s="578"/>
      <c r="CL28" s="578"/>
      <c r="CM28" s="578"/>
      <c r="CN28" s="578"/>
      <c r="CO28" s="578"/>
      <c r="CP28" s="578"/>
      <c r="CQ28" s="578"/>
      <c r="CR28" s="578"/>
      <c r="CS28" s="578"/>
      <c r="CT28" s="578"/>
      <c r="CU28" s="578"/>
      <c r="CV28" s="578"/>
      <c r="CW28" s="578"/>
      <c r="CX28" s="578"/>
      <c r="CY28" s="578"/>
      <c r="CZ28" s="578"/>
      <c r="DA28" s="578"/>
      <c r="DB28" s="578"/>
      <c r="DC28" s="578"/>
      <c r="DD28" s="578"/>
      <c r="DE28" s="578"/>
      <c r="DF28" s="578"/>
      <c r="DG28" s="578"/>
      <c r="DH28" s="578"/>
      <c r="DI28" s="578"/>
      <c r="DJ28" s="578"/>
      <c r="DK28" s="578"/>
      <c r="DL28" s="578"/>
      <c r="DM28" s="578"/>
      <c r="DN28" s="578"/>
      <c r="DO28" s="578"/>
      <c r="DP28" s="578"/>
      <c r="DQ28" s="578"/>
      <c r="DR28" s="578"/>
      <c r="DS28" s="578"/>
      <c r="DT28" s="578"/>
      <c r="DU28" s="578"/>
      <c r="DV28" s="578"/>
      <c r="DW28" s="578"/>
      <c r="DX28" s="578"/>
      <c r="DY28" s="578"/>
      <c r="DZ28" s="578"/>
      <c r="EA28" s="578"/>
      <c r="EB28" s="578"/>
      <c r="EC28" s="578"/>
      <c r="ED28" s="578"/>
      <c r="EE28" s="578"/>
      <c r="EF28" s="578"/>
      <c r="EG28" s="578"/>
      <c r="EH28" s="578"/>
      <c r="EI28" s="578"/>
      <c r="EJ28" s="578"/>
      <c r="EK28" s="578"/>
      <c r="EL28" s="77"/>
    </row>
    <row r="29" spans="1:142" s="25" customFormat="1" ht="12.75" customHeight="1" x14ac:dyDescent="0.2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11"/>
      <c r="L29" s="511"/>
      <c r="M29" s="511"/>
      <c r="N29" s="511"/>
      <c r="O29" s="511"/>
      <c r="P29" s="511"/>
      <c r="Q29" s="511"/>
      <c r="R29" s="511"/>
      <c r="S29" s="511"/>
      <c r="T29" s="511"/>
      <c r="U29" s="511"/>
      <c r="V29" s="511"/>
      <c r="W29" s="511"/>
      <c r="X29" s="511"/>
      <c r="Y29" s="511"/>
      <c r="Z29" s="511"/>
      <c r="AA29" s="302" t="s">
        <v>21</v>
      </c>
      <c r="AB29" s="437"/>
      <c r="AC29" s="437"/>
      <c r="AD29" s="437"/>
      <c r="AE29" s="306"/>
      <c r="AF29" s="436" t="s">
        <v>133</v>
      </c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  <c r="AY29" s="435"/>
      <c r="AZ29" s="435"/>
      <c r="BA29" s="435"/>
      <c r="BB29" s="435"/>
      <c r="BC29" s="435"/>
      <c r="BD29" s="435"/>
      <c r="BE29" s="435"/>
      <c r="BF29" s="435"/>
      <c r="BG29" s="435"/>
      <c r="BH29" s="435"/>
      <c r="BI29" s="435"/>
      <c r="BJ29" s="435"/>
      <c r="BK29" s="435"/>
      <c r="BL29" s="435"/>
      <c r="BM29" s="435"/>
      <c r="BN29" s="435"/>
      <c r="BO29" s="435"/>
      <c r="BP29" s="435"/>
      <c r="BQ29" s="435"/>
      <c r="BR29" s="435"/>
      <c r="BS29" s="435"/>
      <c r="BT29" s="435"/>
      <c r="BU29" s="435"/>
      <c r="BV29" s="435"/>
      <c r="BW29" s="435"/>
      <c r="BX29" s="435"/>
      <c r="BY29" s="435"/>
      <c r="BZ29" s="435"/>
      <c r="CA29" s="435"/>
      <c r="CB29" s="435"/>
      <c r="CC29" s="435"/>
      <c r="CD29" s="435"/>
      <c r="CE29" s="435"/>
      <c r="CF29" s="435"/>
      <c r="CG29" s="435"/>
      <c r="CH29" s="435"/>
      <c r="CI29" s="435"/>
      <c r="CJ29" s="435"/>
      <c r="CK29" s="435"/>
      <c r="CL29" s="435"/>
      <c r="CM29" s="435"/>
      <c r="CN29" s="435"/>
      <c r="CO29" s="435"/>
      <c r="CP29" s="435"/>
      <c r="CQ29" s="435"/>
      <c r="CR29" s="435"/>
      <c r="CS29" s="435"/>
      <c r="CT29" s="435"/>
      <c r="CU29" s="435"/>
      <c r="CV29" s="435"/>
      <c r="CW29" s="435"/>
      <c r="CX29" s="435"/>
      <c r="CY29" s="435"/>
      <c r="CZ29" s="435"/>
      <c r="DA29" s="435"/>
      <c r="DB29" s="435"/>
      <c r="DC29" s="435"/>
      <c r="DD29" s="435"/>
      <c r="DE29" s="435"/>
      <c r="DF29" s="435"/>
      <c r="DG29" s="435"/>
      <c r="DH29" s="435"/>
      <c r="DI29" s="435"/>
      <c r="DJ29" s="435"/>
      <c r="DK29" s="435"/>
      <c r="DL29" s="435"/>
      <c r="DM29" s="435"/>
      <c r="DN29" s="435"/>
      <c r="DO29" s="435"/>
      <c r="DP29" s="435"/>
      <c r="DQ29" s="435"/>
      <c r="DR29" s="435"/>
      <c r="DS29" s="435"/>
      <c r="DT29" s="435"/>
      <c r="DU29" s="435"/>
      <c r="DV29" s="435"/>
      <c r="DW29" s="435"/>
      <c r="DX29" s="435"/>
      <c r="DY29" s="435"/>
      <c r="DZ29" s="435"/>
      <c r="EA29" s="435"/>
      <c r="EB29" s="435"/>
      <c r="EC29" s="435"/>
      <c r="ED29" s="435"/>
      <c r="EE29" s="435"/>
      <c r="EF29" s="435"/>
      <c r="EG29" s="435"/>
      <c r="EH29" s="435"/>
      <c r="EI29" s="435"/>
      <c r="EJ29" s="435"/>
      <c r="EK29" s="435"/>
      <c r="EL29" s="77"/>
    </row>
    <row r="30" spans="1:142" s="25" customFormat="1" ht="12.75" customHeight="1" x14ac:dyDescent="0.2">
      <c r="A30" s="511"/>
      <c r="B30" s="511"/>
      <c r="C30" s="511"/>
      <c r="D30" s="511"/>
      <c r="E30" s="511"/>
      <c r="F30" s="511"/>
      <c r="G30" s="511"/>
      <c r="H30" s="511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1"/>
      <c r="V30" s="511"/>
      <c r="W30" s="511"/>
      <c r="X30" s="511"/>
      <c r="Y30" s="511"/>
      <c r="Z30" s="511"/>
      <c r="AA30" s="302"/>
      <c r="AB30" s="437"/>
      <c r="AC30" s="437"/>
      <c r="AD30" s="437"/>
      <c r="AE30" s="306"/>
      <c r="AF30" s="301" t="s">
        <v>351</v>
      </c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301"/>
      <c r="CE30" s="301"/>
      <c r="CF30" s="301"/>
      <c r="CG30" s="301"/>
      <c r="CH30" s="301"/>
      <c r="CI30" s="289" t="s">
        <v>352</v>
      </c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77"/>
    </row>
    <row r="31" spans="1:142" s="25" customFormat="1" ht="12.75" customHeight="1" x14ac:dyDescent="0.2">
      <c r="A31" s="511"/>
      <c r="B31" s="511"/>
      <c r="C31" s="511"/>
      <c r="D31" s="511"/>
      <c r="E31" s="511"/>
      <c r="F31" s="511"/>
      <c r="G31" s="511"/>
      <c r="H31" s="511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1"/>
      <c r="V31" s="511"/>
      <c r="W31" s="511"/>
      <c r="X31" s="511"/>
      <c r="Y31" s="511"/>
      <c r="Z31" s="511"/>
      <c r="AA31" s="302"/>
      <c r="AB31" s="437"/>
      <c r="AC31" s="437"/>
      <c r="AD31" s="437"/>
      <c r="AE31" s="306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  <c r="BE31" s="304"/>
      <c r="BF31" s="304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304"/>
      <c r="BZ31" s="304"/>
      <c r="CA31" s="304"/>
      <c r="CB31" s="304"/>
      <c r="CC31" s="304"/>
      <c r="CD31" s="304"/>
      <c r="CE31" s="304"/>
      <c r="CF31" s="304"/>
      <c r="CG31" s="304"/>
      <c r="CH31" s="304"/>
      <c r="CI31" s="304" t="s">
        <v>353</v>
      </c>
      <c r="CJ31" s="304"/>
      <c r="CK31" s="304"/>
      <c r="CL31" s="304"/>
      <c r="CM31" s="304"/>
      <c r="CN31" s="304"/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4"/>
      <c r="DU31" s="304"/>
      <c r="DV31" s="304"/>
      <c r="DW31" s="304"/>
      <c r="DX31" s="304"/>
      <c r="DY31" s="304"/>
      <c r="DZ31" s="304"/>
      <c r="EA31" s="304"/>
      <c r="EB31" s="304"/>
      <c r="EC31" s="304"/>
      <c r="ED31" s="304"/>
      <c r="EE31" s="304"/>
      <c r="EF31" s="304"/>
      <c r="EG31" s="304"/>
      <c r="EH31" s="304"/>
      <c r="EI31" s="304"/>
      <c r="EJ31" s="304"/>
      <c r="EK31" s="305"/>
      <c r="EL31" s="77"/>
    </row>
    <row r="32" spans="1:142" s="25" customFormat="1" ht="12.75" customHeight="1" x14ac:dyDescent="0.2">
      <c r="A32" s="511"/>
      <c r="B32" s="511"/>
      <c r="C32" s="511"/>
      <c r="D32" s="511"/>
      <c r="E32" s="511"/>
      <c r="F32" s="511"/>
      <c r="G32" s="511"/>
      <c r="H32" s="511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1"/>
      <c r="V32" s="511"/>
      <c r="W32" s="511"/>
      <c r="X32" s="511"/>
      <c r="Y32" s="511"/>
      <c r="Z32" s="511"/>
      <c r="AA32" s="302"/>
      <c r="AB32" s="437"/>
      <c r="AC32" s="437"/>
      <c r="AD32" s="437"/>
      <c r="AE32" s="306"/>
      <c r="AF32" s="511" t="s">
        <v>342</v>
      </c>
      <c r="AG32" s="511"/>
      <c r="AH32" s="511"/>
      <c r="AI32" s="511"/>
      <c r="AJ32" s="511"/>
      <c r="AK32" s="511"/>
      <c r="AL32" s="511"/>
      <c r="AM32" s="511"/>
      <c r="AN32" s="511"/>
      <c r="AO32" s="511"/>
      <c r="AP32" s="302" t="s">
        <v>297</v>
      </c>
      <c r="AQ32" s="437"/>
      <c r="AR32" s="437"/>
      <c r="AS32" s="437"/>
      <c r="AT32" s="437"/>
      <c r="AU32" s="437"/>
      <c r="AV32" s="437"/>
      <c r="AW32" s="437"/>
      <c r="AX32" s="437"/>
      <c r="AY32" s="289" t="s">
        <v>295</v>
      </c>
      <c r="AZ32" s="253"/>
      <c r="BA32" s="253"/>
      <c r="BB32" s="253"/>
      <c r="BC32" s="253"/>
      <c r="BD32" s="253"/>
      <c r="BE32" s="253"/>
      <c r="BF32" s="253"/>
      <c r="BG32" s="253"/>
      <c r="BH32" s="253"/>
      <c r="BI32" s="253"/>
      <c r="BJ32" s="253"/>
      <c r="BK32" s="253"/>
      <c r="BL32" s="253"/>
      <c r="BM32" s="253"/>
      <c r="BN32" s="253"/>
      <c r="BO32" s="253"/>
      <c r="BP32" s="307"/>
      <c r="BQ32" s="511" t="s">
        <v>348</v>
      </c>
      <c r="BR32" s="511"/>
      <c r="BS32" s="511"/>
      <c r="BT32" s="511"/>
      <c r="BU32" s="511"/>
      <c r="BV32" s="511"/>
      <c r="BW32" s="511"/>
      <c r="BX32" s="511"/>
      <c r="BY32" s="511"/>
      <c r="BZ32" s="289" t="s">
        <v>297</v>
      </c>
      <c r="CA32" s="253"/>
      <c r="CB32" s="253"/>
      <c r="CC32" s="253"/>
      <c r="CD32" s="253"/>
      <c r="CE32" s="253"/>
      <c r="CF32" s="253"/>
      <c r="CG32" s="253"/>
      <c r="CH32" s="307"/>
      <c r="CI32" s="511" t="s">
        <v>342</v>
      </c>
      <c r="CJ32" s="511"/>
      <c r="CK32" s="511"/>
      <c r="CL32" s="511"/>
      <c r="CM32" s="511"/>
      <c r="CN32" s="511"/>
      <c r="CO32" s="511"/>
      <c r="CP32" s="511"/>
      <c r="CQ32" s="511"/>
      <c r="CR32" s="511"/>
      <c r="CS32" s="302" t="s">
        <v>297</v>
      </c>
      <c r="CT32" s="437"/>
      <c r="CU32" s="437"/>
      <c r="CV32" s="437"/>
      <c r="CW32" s="437"/>
      <c r="CX32" s="437"/>
      <c r="CY32" s="437"/>
      <c r="CZ32" s="437"/>
      <c r="DA32" s="437"/>
      <c r="DB32" s="289" t="s">
        <v>295</v>
      </c>
      <c r="DC32" s="253"/>
      <c r="DD32" s="253"/>
      <c r="DE32" s="253"/>
      <c r="DF32" s="253"/>
      <c r="DG32" s="253"/>
      <c r="DH32" s="253"/>
      <c r="DI32" s="253"/>
      <c r="DJ32" s="253"/>
      <c r="DK32" s="253"/>
      <c r="DL32" s="253"/>
      <c r="DM32" s="253"/>
      <c r="DN32" s="253"/>
      <c r="DO32" s="253"/>
      <c r="DP32" s="253"/>
      <c r="DQ32" s="253"/>
      <c r="DR32" s="253"/>
      <c r="DS32" s="307"/>
      <c r="DT32" s="511" t="s">
        <v>348</v>
      </c>
      <c r="DU32" s="511"/>
      <c r="DV32" s="511"/>
      <c r="DW32" s="511"/>
      <c r="DX32" s="511"/>
      <c r="DY32" s="511"/>
      <c r="DZ32" s="511"/>
      <c r="EA32" s="511"/>
      <c r="EB32" s="511"/>
      <c r="EC32" s="289" t="s">
        <v>297</v>
      </c>
      <c r="ED32" s="253"/>
      <c r="EE32" s="253"/>
      <c r="EF32" s="253"/>
      <c r="EG32" s="253"/>
      <c r="EH32" s="253"/>
      <c r="EI32" s="253"/>
      <c r="EJ32" s="253"/>
      <c r="EK32" s="253"/>
      <c r="EL32" s="77"/>
    </row>
    <row r="33" spans="1:142" s="25" customFormat="1" ht="12.75" customHeight="1" x14ac:dyDescent="0.2">
      <c r="A33" s="511"/>
      <c r="B33" s="511"/>
      <c r="C33" s="511"/>
      <c r="D33" s="511"/>
      <c r="E33" s="511"/>
      <c r="F33" s="511"/>
      <c r="G33" s="511"/>
      <c r="H33" s="511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1"/>
      <c r="V33" s="511"/>
      <c r="W33" s="511"/>
      <c r="X33" s="511"/>
      <c r="Y33" s="511"/>
      <c r="Z33" s="511"/>
      <c r="AA33" s="302"/>
      <c r="AB33" s="437"/>
      <c r="AC33" s="437"/>
      <c r="AD33" s="437"/>
      <c r="AE33" s="306"/>
      <c r="AF33" s="511" t="s">
        <v>343</v>
      </c>
      <c r="AG33" s="511"/>
      <c r="AH33" s="511"/>
      <c r="AI33" s="511"/>
      <c r="AJ33" s="511"/>
      <c r="AK33" s="511"/>
      <c r="AL33" s="511"/>
      <c r="AM33" s="511"/>
      <c r="AN33" s="511"/>
      <c r="AO33" s="511"/>
      <c r="AP33" s="302" t="s">
        <v>298</v>
      </c>
      <c r="AQ33" s="437"/>
      <c r="AR33" s="437"/>
      <c r="AS33" s="437"/>
      <c r="AT33" s="437"/>
      <c r="AU33" s="437"/>
      <c r="AV33" s="437"/>
      <c r="AW33" s="437"/>
      <c r="AX33" s="437"/>
      <c r="AY33" s="302" t="s">
        <v>358</v>
      </c>
      <c r="AZ33" s="437"/>
      <c r="BA33" s="437"/>
      <c r="BB33" s="437"/>
      <c r="BC33" s="437"/>
      <c r="BD33" s="437"/>
      <c r="BE33" s="437"/>
      <c r="BF33" s="437"/>
      <c r="BG33" s="437"/>
      <c r="BH33" s="437"/>
      <c r="BI33" s="437"/>
      <c r="BJ33" s="437"/>
      <c r="BK33" s="437"/>
      <c r="BL33" s="437"/>
      <c r="BM33" s="437"/>
      <c r="BN33" s="437"/>
      <c r="BO33" s="437"/>
      <c r="BP33" s="306"/>
      <c r="BQ33" s="511"/>
      <c r="BR33" s="511"/>
      <c r="BS33" s="511"/>
      <c r="BT33" s="511"/>
      <c r="BU33" s="511"/>
      <c r="BV33" s="511"/>
      <c r="BW33" s="511"/>
      <c r="BX33" s="511"/>
      <c r="BY33" s="511"/>
      <c r="BZ33" s="302" t="s">
        <v>298</v>
      </c>
      <c r="CA33" s="437"/>
      <c r="CB33" s="437"/>
      <c r="CC33" s="437"/>
      <c r="CD33" s="437"/>
      <c r="CE33" s="437"/>
      <c r="CF33" s="437"/>
      <c r="CG33" s="437"/>
      <c r="CH33" s="306"/>
      <c r="CI33" s="511" t="s">
        <v>343</v>
      </c>
      <c r="CJ33" s="511"/>
      <c r="CK33" s="511"/>
      <c r="CL33" s="511"/>
      <c r="CM33" s="511"/>
      <c r="CN33" s="511"/>
      <c r="CO33" s="511"/>
      <c r="CP33" s="511"/>
      <c r="CQ33" s="511"/>
      <c r="CR33" s="511"/>
      <c r="CS33" s="302" t="s">
        <v>298</v>
      </c>
      <c r="CT33" s="437"/>
      <c r="CU33" s="437"/>
      <c r="CV33" s="437"/>
      <c r="CW33" s="437"/>
      <c r="CX33" s="437"/>
      <c r="CY33" s="437"/>
      <c r="CZ33" s="437"/>
      <c r="DA33" s="437"/>
      <c r="DB33" s="302" t="s">
        <v>358</v>
      </c>
      <c r="DC33" s="437"/>
      <c r="DD33" s="437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306"/>
      <c r="DT33" s="511"/>
      <c r="DU33" s="511"/>
      <c r="DV33" s="511"/>
      <c r="DW33" s="511"/>
      <c r="DX33" s="511"/>
      <c r="DY33" s="511"/>
      <c r="DZ33" s="511"/>
      <c r="EA33" s="511"/>
      <c r="EB33" s="511"/>
      <c r="EC33" s="302" t="s">
        <v>298</v>
      </c>
      <c r="ED33" s="437"/>
      <c r="EE33" s="437"/>
      <c r="EF33" s="437"/>
      <c r="EG33" s="437"/>
      <c r="EH33" s="437"/>
      <c r="EI33" s="437"/>
      <c r="EJ33" s="437"/>
      <c r="EK33" s="437"/>
      <c r="EL33" s="77"/>
    </row>
    <row r="34" spans="1:142" s="25" customFormat="1" ht="12.75" customHeight="1" x14ac:dyDescent="0.2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1"/>
      <c r="V34" s="511"/>
      <c r="W34" s="511"/>
      <c r="X34" s="511"/>
      <c r="Y34" s="511"/>
      <c r="Z34" s="511"/>
      <c r="AA34" s="302"/>
      <c r="AB34" s="437"/>
      <c r="AC34" s="437"/>
      <c r="AD34" s="437"/>
      <c r="AE34" s="306"/>
      <c r="AF34" s="511" t="s">
        <v>344</v>
      </c>
      <c r="AG34" s="511"/>
      <c r="AH34" s="511"/>
      <c r="AI34" s="511"/>
      <c r="AJ34" s="511"/>
      <c r="AK34" s="511"/>
      <c r="AL34" s="511"/>
      <c r="AM34" s="511"/>
      <c r="AN34" s="511"/>
      <c r="AO34" s="511"/>
      <c r="AP34" s="302" t="s">
        <v>309</v>
      </c>
      <c r="AQ34" s="437"/>
      <c r="AR34" s="437"/>
      <c r="AS34" s="437"/>
      <c r="AT34" s="437"/>
      <c r="AU34" s="437"/>
      <c r="AV34" s="437"/>
      <c r="AW34" s="437"/>
      <c r="AX34" s="306"/>
      <c r="AY34" s="305" t="s">
        <v>133</v>
      </c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303"/>
      <c r="BQ34" s="511"/>
      <c r="BR34" s="511"/>
      <c r="BS34" s="511"/>
      <c r="BT34" s="511"/>
      <c r="BU34" s="511"/>
      <c r="BV34" s="511"/>
      <c r="BW34" s="511"/>
      <c r="BX34" s="511"/>
      <c r="BY34" s="511"/>
      <c r="BZ34" s="302" t="s">
        <v>349</v>
      </c>
      <c r="CA34" s="437"/>
      <c r="CB34" s="437"/>
      <c r="CC34" s="437"/>
      <c r="CD34" s="437"/>
      <c r="CE34" s="437"/>
      <c r="CF34" s="437"/>
      <c r="CG34" s="437"/>
      <c r="CH34" s="306"/>
      <c r="CI34" s="511" t="s">
        <v>344</v>
      </c>
      <c r="CJ34" s="511"/>
      <c r="CK34" s="511"/>
      <c r="CL34" s="511"/>
      <c r="CM34" s="511"/>
      <c r="CN34" s="511"/>
      <c r="CO34" s="511"/>
      <c r="CP34" s="511"/>
      <c r="CQ34" s="511"/>
      <c r="CR34" s="511"/>
      <c r="CS34" s="302" t="s">
        <v>309</v>
      </c>
      <c r="CT34" s="437"/>
      <c r="CU34" s="437"/>
      <c r="CV34" s="437"/>
      <c r="CW34" s="437"/>
      <c r="CX34" s="437"/>
      <c r="CY34" s="437"/>
      <c r="CZ34" s="437"/>
      <c r="DA34" s="306"/>
      <c r="DB34" s="305" t="s">
        <v>133</v>
      </c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303"/>
      <c r="DT34" s="511"/>
      <c r="DU34" s="511"/>
      <c r="DV34" s="511"/>
      <c r="DW34" s="511"/>
      <c r="DX34" s="511"/>
      <c r="DY34" s="511"/>
      <c r="DZ34" s="511"/>
      <c r="EA34" s="511"/>
      <c r="EB34" s="511"/>
      <c r="EC34" s="302" t="s">
        <v>349</v>
      </c>
      <c r="ED34" s="437"/>
      <c r="EE34" s="437"/>
      <c r="EF34" s="437"/>
      <c r="EG34" s="437"/>
      <c r="EH34" s="437"/>
      <c r="EI34" s="437"/>
      <c r="EJ34" s="437"/>
      <c r="EK34" s="437"/>
      <c r="EL34" s="77"/>
    </row>
    <row r="35" spans="1:142" s="25" customFormat="1" ht="12.75" customHeight="1" x14ac:dyDescent="0.2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1"/>
      <c r="V35" s="511"/>
      <c r="W35" s="511"/>
      <c r="X35" s="511"/>
      <c r="Y35" s="511"/>
      <c r="Z35" s="511"/>
      <c r="AA35" s="302"/>
      <c r="AB35" s="437"/>
      <c r="AC35" s="437"/>
      <c r="AD35" s="437"/>
      <c r="AE35" s="306"/>
      <c r="AF35" s="511" t="s">
        <v>345</v>
      </c>
      <c r="AG35" s="511"/>
      <c r="AH35" s="511"/>
      <c r="AI35" s="511"/>
      <c r="AJ35" s="511"/>
      <c r="AK35" s="511"/>
      <c r="AL35" s="511"/>
      <c r="AM35" s="511"/>
      <c r="AN35" s="511"/>
      <c r="AO35" s="511"/>
      <c r="AP35" s="302" t="s">
        <v>310</v>
      </c>
      <c r="AQ35" s="437"/>
      <c r="AR35" s="437"/>
      <c r="AS35" s="437"/>
      <c r="AT35" s="437"/>
      <c r="AU35" s="437"/>
      <c r="AV35" s="437"/>
      <c r="AW35" s="437"/>
      <c r="AX35" s="306"/>
      <c r="AY35" s="511" t="s">
        <v>311</v>
      </c>
      <c r="AZ35" s="511"/>
      <c r="BA35" s="511"/>
      <c r="BB35" s="511"/>
      <c r="BC35" s="511"/>
      <c r="BD35" s="511"/>
      <c r="BE35" s="511"/>
      <c r="BF35" s="511"/>
      <c r="BG35" s="511"/>
      <c r="BH35" s="302" t="s">
        <v>303</v>
      </c>
      <c r="BI35" s="437"/>
      <c r="BJ35" s="437"/>
      <c r="BK35" s="437"/>
      <c r="BL35" s="437"/>
      <c r="BM35" s="437"/>
      <c r="BN35" s="437"/>
      <c r="BO35" s="437"/>
      <c r="BP35" s="306"/>
      <c r="BQ35" s="511"/>
      <c r="BR35" s="511"/>
      <c r="BS35" s="511"/>
      <c r="BT35" s="511"/>
      <c r="BU35" s="511"/>
      <c r="BV35" s="511"/>
      <c r="BW35" s="511"/>
      <c r="BX35" s="511"/>
      <c r="BY35" s="511"/>
      <c r="BZ35" s="302" t="s">
        <v>350</v>
      </c>
      <c r="CA35" s="437"/>
      <c r="CB35" s="437"/>
      <c r="CC35" s="437"/>
      <c r="CD35" s="437"/>
      <c r="CE35" s="437"/>
      <c r="CF35" s="437"/>
      <c r="CG35" s="437"/>
      <c r="CH35" s="306"/>
      <c r="CI35" s="511" t="s">
        <v>345</v>
      </c>
      <c r="CJ35" s="511"/>
      <c r="CK35" s="511"/>
      <c r="CL35" s="511"/>
      <c r="CM35" s="511"/>
      <c r="CN35" s="511"/>
      <c r="CO35" s="511"/>
      <c r="CP35" s="511"/>
      <c r="CQ35" s="511"/>
      <c r="CR35" s="511"/>
      <c r="CS35" s="302" t="s">
        <v>310</v>
      </c>
      <c r="CT35" s="437"/>
      <c r="CU35" s="437"/>
      <c r="CV35" s="437"/>
      <c r="CW35" s="437"/>
      <c r="CX35" s="437"/>
      <c r="CY35" s="437"/>
      <c r="CZ35" s="437"/>
      <c r="DA35" s="306"/>
      <c r="DB35" s="511" t="s">
        <v>311</v>
      </c>
      <c r="DC35" s="511"/>
      <c r="DD35" s="511"/>
      <c r="DE35" s="511"/>
      <c r="DF35" s="511"/>
      <c r="DG35" s="511"/>
      <c r="DH35" s="511"/>
      <c r="DI35" s="511"/>
      <c r="DJ35" s="511"/>
      <c r="DK35" s="302" t="s">
        <v>303</v>
      </c>
      <c r="DL35" s="437"/>
      <c r="DM35" s="437"/>
      <c r="DN35" s="437"/>
      <c r="DO35" s="437"/>
      <c r="DP35" s="437"/>
      <c r="DQ35" s="437"/>
      <c r="DR35" s="437"/>
      <c r="DS35" s="306"/>
      <c r="DT35" s="511"/>
      <c r="DU35" s="511"/>
      <c r="DV35" s="511"/>
      <c r="DW35" s="511"/>
      <c r="DX35" s="511"/>
      <c r="DY35" s="511"/>
      <c r="DZ35" s="511"/>
      <c r="EA35" s="511"/>
      <c r="EB35" s="511"/>
      <c r="EC35" s="302" t="s">
        <v>350</v>
      </c>
      <c r="ED35" s="437"/>
      <c r="EE35" s="437"/>
      <c r="EF35" s="437"/>
      <c r="EG35" s="437"/>
      <c r="EH35" s="437"/>
      <c r="EI35" s="437"/>
      <c r="EJ35" s="437"/>
      <c r="EK35" s="437"/>
      <c r="EL35" s="77"/>
    </row>
    <row r="36" spans="1:142" s="25" customFormat="1" ht="12.75" customHeight="1" x14ac:dyDescent="0.2">
      <c r="A36" s="511"/>
      <c r="B36" s="511"/>
      <c r="C36" s="511"/>
      <c r="D36" s="511"/>
      <c r="E36" s="511"/>
      <c r="F36" s="511"/>
      <c r="G36" s="511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1"/>
      <c r="Z36" s="511"/>
      <c r="AA36" s="302"/>
      <c r="AB36" s="437"/>
      <c r="AC36" s="437"/>
      <c r="AD36" s="437"/>
      <c r="AE36" s="306"/>
      <c r="AF36" s="511" t="s">
        <v>346</v>
      </c>
      <c r="AG36" s="511"/>
      <c r="AH36" s="511"/>
      <c r="AI36" s="511"/>
      <c r="AJ36" s="511"/>
      <c r="AK36" s="511"/>
      <c r="AL36" s="511"/>
      <c r="AM36" s="511"/>
      <c r="AN36" s="511"/>
      <c r="AO36" s="511"/>
      <c r="AP36" s="302"/>
      <c r="AQ36" s="437"/>
      <c r="AR36" s="437"/>
      <c r="AS36" s="437"/>
      <c r="AT36" s="437"/>
      <c r="AU36" s="437"/>
      <c r="AV36" s="437"/>
      <c r="AW36" s="437"/>
      <c r="AX36" s="306"/>
      <c r="AY36" s="511" t="s">
        <v>312</v>
      </c>
      <c r="AZ36" s="511"/>
      <c r="BA36" s="511"/>
      <c r="BB36" s="511"/>
      <c r="BC36" s="511"/>
      <c r="BD36" s="511"/>
      <c r="BE36" s="511"/>
      <c r="BF36" s="511"/>
      <c r="BG36" s="511"/>
      <c r="BH36" s="302" t="s">
        <v>354</v>
      </c>
      <c r="BI36" s="437"/>
      <c r="BJ36" s="437"/>
      <c r="BK36" s="437"/>
      <c r="BL36" s="437"/>
      <c r="BM36" s="437"/>
      <c r="BN36" s="437"/>
      <c r="BO36" s="437"/>
      <c r="BP36" s="306"/>
      <c r="BQ36" s="511"/>
      <c r="BR36" s="511"/>
      <c r="BS36" s="511"/>
      <c r="BT36" s="511"/>
      <c r="BU36" s="511"/>
      <c r="BV36" s="511"/>
      <c r="BW36" s="511"/>
      <c r="BX36" s="511"/>
      <c r="BY36" s="511"/>
      <c r="BZ36" s="302" t="s">
        <v>61</v>
      </c>
      <c r="CA36" s="437"/>
      <c r="CB36" s="437"/>
      <c r="CC36" s="437"/>
      <c r="CD36" s="437"/>
      <c r="CE36" s="437"/>
      <c r="CF36" s="437"/>
      <c r="CG36" s="437"/>
      <c r="CH36" s="306"/>
      <c r="CI36" s="511" t="s">
        <v>346</v>
      </c>
      <c r="CJ36" s="511"/>
      <c r="CK36" s="511"/>
      <c r="CL36" s="511"/>
      <c r="CM36" s="511"/>
      <c r="CN36" s="511"/>
      <c r="CO36" s="511"/>
      <c r="CP36" s="511"/>
      <c r="CQ36" s="511"/>
      <c r="CR36" s="511"/>
      <c r="CS36" s="302"/>
      <c r="CT36" s="437"/>
      <c r="CU36" s="437"/>
      <c r="CV36" s="437"/>
      <c r="CW36" s="437"/>
      <c r="CX36" s="437"/>
      <c r="CY36" s="437"/>
      <c r="CZ36" s="437"/>
      <c r="DA36" s="306"/>
      <c r="DB36" s="511" t="s">
        <v>312</v>
      </c>
      <c r="DC36" s="511"/>
      <c r="DD36" s="511"/>
      <c r="DE36" s="511"/>
      <c r="DF36" s="511"/>
      <c r="DG36" s="511"/>
      <c r="DH36" s="511"/>
      <c r="DI36" s="511"/>
      <c r="DJ36" s="511"/>
      <c r="DK36" s="302" t="s">
        <v>354</v>
      </c>
      <c r="DL36" s="437"/>
      <c r="DM36" s="437"/>
      <c r="DN36" s="437"/>
      <c r="DO36" s="437"/>
      <c r="DP36" s="437"/>
      <c r="DQ36" s="437"/>
      <c r="DR36" s="437"/>
      <c r="DS36" s="306"/>
      <c r="DT36" s="511"/>
      <c r="DU36" s="511"/>
      <c r="DV36" s="511"/>
      <c r="DW36" s="511"/>
      <c r="DX36" s="511"/>
      <c r="DY36" s="511"/>
      <c r="DZ36" s="511"/>
      <c r="EA36" s="511"/>
      <c r="EB36" s="511"/>
      <c r="EC36" s="302" t="s">
        <v>61</v>
      </c>
      <c r="ED36" s="437"/>
      <c r="EE36" s="437"/>
      <c r="EF36" s="437"/>
      <c r="EG36" s="437"/>
      <c r="EH36" s="437"/>
      <c r="EI36" s="437"/>
      <c r="EJ36" s="437"/>
      <c r="EK36" s="437"/>
      <c r="EL36" s="77"/>
    </row>
    <row r="37" spans="1:142" s="25" customFormat="1" ht="12.75" customHeight="1" x14ac:dyDescent="0.2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1"/>
      <c r="V37" s="511"/>
      <c r="W37" s="511"/>
      <c r="X37" s="511"/>
      <c r="Y37" s="511"/>
      <c r="Z37" s="511"/>
      <c r="AA37" s="302"/>
      <c r="AB37" s="437"/>
      <c r="AC37" s="437"/>
      <c r="AD37" s="437"/>
      <c r="AE37" s="306"/>
      <c r="AF37" s="511" t="s">
        <v>347</v>
      </c>
      <c r="AG37" s="511"/>
      <c r="AH37" s="511"/>
      <c r="AI37" s="511"/>
      <c r="AJ37" s="511"/>
      <c r="AK37" s="511"/>
      <c r="AL37" s="511"/>
      <c r="AM37" s="511"/>
      <c r="AN37" s="511"/>
      <c r="AO37" s="511"/>
      <c r="AP37" s="302"/>
      <c r="AQ37" s="437"/>
      <c r="AR37" s="437"/>
      <c r="AS37" s="437"/>
      <c r="AT37" s="437"/>
      <c r="AU37" s="437"/>
      <c r="AV37" s="437"/>
      <c r="AW37" s="437"/>
      <c r="AX37" s="306"/>
      <c r="AY37" s="511"/>
      <c r="AZ37" s="511"/>
      <c r="BA37" s="511"/>
      <c r="BB37" s="511"/>
      <c r="BC37" s="511"/>
      <c r="BD37" s="511"/>
      <c r="BE37" s="511"/>
      <c r="BF37" s="511"/>
      <c r="BG37" s="511"/>
      <c r="BH37" s="302" t="s">
        <v>355</v>
      </c>
      <c r="BI37" s="437"/>
      <c r="BJ37" s="437"/>
      <c r="BK37" s="437"/>
      <c r="BL37" s="437"/>
      <c r="BM37" s="437"/>
      <c r="BN37" s="437"/>
      <c r="BO37" s="437"/>
      <c r="BP37" s="306"/>
      <c r="BQ37" s="511"/>
      <c r="BR37" s="511"/>
      <c r="BS37" s="511"/>
      <c r="BT37" s="511"/>
      <c r="BU37" s="511"/>
      <c r="BV37" s="511"/>
      <c r="BW37" s="511"/>
      <c r="BX37" s="511"/>
      <c r="BY37" s="511"/>
      <c r="BZ37" s="302"/>
      <c r="CA37" s="437"/>
      <c r="CB37" s="437"/>
      <c r="CC37" s="437"/>
      <c r="CD37" s="437"/>
      <c r="CE37" s="437"/>
      <c r="CF37" s="437"/>
      <c r="CG37" s="437"/>
      <c r="CH37" s="306"/>
      <c r="CI37" s="511" t="s">
        <v>347</v>
      </c>
      <c r="CJ37" s="511"/>
      <c r="CK37" s="511"/>
      <c r="CL37" s="511"/>
      <c r="CM37" s="511"/>
      <c r="CN37" s="511"/>
      <c r="CO37" s="511"/>
      <c r="CP37" s="511"/>
      <c r="CQ37" s="511"/>
      <c r="CR37" s="511"/>
      <c r="CS37" s="302"/>
      <c r="CT37" s="437"/>
      <c r="CU37" s="437"/>
      <c r="CV37" s="437"/>
      <c r="CW37" s="437"/>
      <c r="CX37" s="437"/>
      <c r="CY37" s="437"/>
      <c r="CZ37" s="437"/>
      <c r="DA37" s="306"/>
      <c r="DB37" s="511"/>
      <c r="DC37" s="511"/>
      <c r="DD37" s="511"/>
      <c r="DE37" s="511"/>
      <c r="DF37" s="511"/>
      <c r="DG37" s="511"/>
      <c r="DH37" s="511"/>
      <c r="DI37" s="511"/>
      <c r="DJ37" s="511"/>
      <c r="DK37" s="302" t="s">
        <v>355</v>
      </c>
      <c r="DL37" s="437"/>
      <c r="DM37" s="437"/>
      <c r="DN37" s="437"/>
      <c r="DO37" s="437"/>
      <c r="DP37" s="437"/>
      <c r="DQ37" s="437"/>
      <c r="DR37" s="437"/>
      <c r="DS37" s="306"/>
      <c r="DT37" s="511"/>
      <c r="DU37" s="511"/>
      <c r="DV37" s="511"/>
      <c r="DW37" s="511"/>
      <c r="DX37" s="511"/>
      <c r="DY37" s="511"/>
      <c r="DZ37" s="511"/>
      <c r="EA37" s="511"/>
      <c r="EB37" s="511"/>
      <c r="EC37" s="302"/>
      <c r="ED37" s="437"/>
      <c r="EE37" s="437"/>
      <c r="EF37" s="437"/>
      <c r="EG37" s="437"/>
      <c r="EH37" s="437"/>
      <c r="EI37" s="437"/>
      <c r="EJ37" s="437"/>
      <c r="EK37" s="437"/>
      <c r="EL37" s="77"/>
    </row>
    <row r="38" spans="1:142" s="25" customFormat="1" ht="12.75" customHeight="1" x14ac:dyDescent="0.2">
      <c r="A38" s="437"/>
      <c r="B38" s="437"/>
      <c r="C38" s="437"/>
      <c r="D38" s="437"/>
      <c r="E38" s="437"/>
      <c r="F38" s="437"/>
      <c r="G38" s="437"/>
      <c r="H38" s="437"/>
      <c r="I38" s="437"/>
      <c r="J38" s="437"/>
      <c r="K38" s="437"/>
      <c r="L38" s="437"/>
      <c r="M38" s="437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302"/>
      <c r="AB38" s="437"/>
      <c r="AC38" s="437"/>
      <c r="AD38" s="437"/>
      <c r="AE38" s="306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302"/>
      <c r="AQ38" s="437"/>
      <c r="AR38" s="437"/>
      <c r="AS38" s="437"/>
      <c r="AT38" s="437"/>
      <c r="AU38" s="437"/>
      <c r="AV38" s="437"/>
      <c r="AW38" s="437"/>
      <c r="AX38" s="306"/>
      <c r="AY38" s="437"/>
      <c r="AZ38" s="437"/>
      <c r="BA38" s="437"/>
      <c r="BB38" s="437"/>
      <c r="BC38" s="437"/>
      <c r="BD38" s="437"/>
      <c r="BE38" s="437"/>
      <c r="BF38" s="437"/>
      <c r="BG38" s="437"/>
      <c r="BH38" s="302" t="s">
        <v>356</v>
      </c>
      <c r="BI38" s="437"/>
      <c r="BJ38" s="437"/>
      <c r="BK38" s="437"/>
      <c r="BL38" s="437"/>
      <c r="BM38" s="437"/>
      <c r="BN38" s="437"/>
      <c r="BO38" s="437"/>
      <c r="BP38" s="306"/>
      <c r="BQ38" s="437"/>
      <c r="BR38" s="437"/>
      <c r="BS38" s="437"/>
      <c r="BT38" s="437"/>
      <c r="BU38" s="437"/>
      <c r="BV38" s="437"/>
      <c r="BW38" s="437"/>
      <c r="BX38" s="437"/>
      <c r="BY38" s="437"/>
      <c r="BZ38" s="302"/>
      <c r="CA38" s="437"/>
      <c r="CB38" s="437"/>
      <c r="CC38" s="437"/>
      <c r="CD38" s="437"/>
      <c r="CE38" s="437"/>
      <c r="CF38" s="437"/>
      <c r="CG38" s="437"/>
      <c r="CH38" s="306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302"/>
      <c r="CT38" s="437"/>
      <c r="CU38" s="437"/>
      <c r="CV38" s="437"/>
      <c r="CW38" s="437"/>
      <c r="CX38" s="437"/>
      <c r="CY38" s="437"/>
      <c r="CZ38" s="437"/>
      <c r="DA38" s="306"/>
      <c r="DB38" s="437"/>
      <c r="DC38" s="437"/>
      <c r="DD38" s="437"/>
      <c r="DE38" s="437"/>
      <c r="DF38" s="437"/>
      <c r="DG38" s="437"/>
      <c r="DH38" s="437"/>
      <c r="DI38" s="437"/>
      <c r="DJ38" s="437"/>
      <c r="DK38" s="302" t="s">
        <v>356</v>
      </c>
      <c r="DL38" s="437"/>
      <c r="DM38" s="437"/>
      <c r="DN38" s="437"/>
      <c r="DO38" s="437"/>
      <c r="DP38" s="437"/>
      <c r="DQ38" s="437"/>
      <c r="DR38" s="437"/>
      <c r="DS38" s="306"/>
      <c r="DT38" s="437"/>
      <c r="DU38" s="437"/>
      <c r="DV38" s="437"/>
      <c r="DW38" s="437"/>
      <c r="DX38" s="437"/>
      <c r="DY38" s="437"/>
      <c r="DZ38" s="437"/>
      <c r="EA38" s="437"/>
      <c r="EB38" s="437"/>
      <c r="EC38" s="302"/>
      <c r="ED38" s="437"/>
      <c r="EE38" s="437"/>
      <c r="EF38" s="437"/>
      <c r="EG38" s="437"/>
      <c r="EH38" s="437"/>
      <c r="EI38" s="437"/>
      <c r="EJ38" s="437"/>
      <c r="EK38" s="437"/>
      <c r="EL38" s="77"/>
    </row>
    <row r="39" spans="1:142" s="25" customFormat="1" ht="12.75" customHeight="1" x14ac:dyDescent="0.2">
      <c r="A39" s="437"/>
      <c r="B39" s="437"/>
      <c r="C39" s="437"/>
      <c r="D39" s="437"/>
      <c r="E39" s="437"/>
      <c r="F39" s="437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302"/>
      <c r="AB39" s="437"/>
      <c r="AC39" s="437"/>
      <c r="AD39" s="437"/>
      <c r="AE39" s="306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302"/>
      <c r="AQ39" s="437"/>
      <c r="AR39" s="437"/>
      <c r="AS39" s="437"/>
      <c r="AT39" s="437"/>
      <c r="AU39" s="437"/>
      <c r="AV39" s="437"/>
      <c r="AW39" s="437"/>
      <c r="AX39" s="306"/>
      <c r="AY39" s="437"/>
      <c r="AZ39" s="437"/>
      <c r="BA39" s="437"/>
      <c r="BB39" s="437"/>
      <c r="BC39" s="437"/>
      <c r="BD39" s="437"/>
      <c r="BE39" s="437"/>
      <c r="BF39" s="437"/>
      <c r="BG39" s="437"/>
      <c r="BH39" s="302" t="s">
        <v>357</v>
      </c>
      <c r="BI39" s="437"/>
      <c r="BJ39" s="437"/>
      <c r="BK39" s="437"/>
      <c r="BL39" s="437"/>
      <c r="BM39" s="437"/>
      <c r="BN39" s="437"/>
      <c r="BO39" s="437"/>
      <c r="BP39" s="306"/>
      <c r="BQ39" s="437"/>
      <c r="BR39" s="437"/>
      <c r="BS39" s="437"/>
      <c r="BT39" s="437"/>
      <c r="BU39" s="437"/>
      <c r="BV39" s="437"/>
      <c r="BW39" s="437"/>
      <c r="BX39" s="437"/>
      <c r="BY39" s="437"/>
      <c r="BZ39" s="302"/>
      <c r="CA39" s="437"/>
      <c r="CB39" s="437"/>
      <c r="CC39" s="437"/>
      <c r="CD39" s="437"/>
      <c r="CE39" s="437"/>
      <c r="CF39" s="437"/>
      <c r="CG39" s="437"/>
      <c r="CH39" s="306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302"/>
      <c r="CT39" s="437"/>
      <c r="CU39" s="437"/>
      <c r="CV39" s="437"/>
      <c r="CW39" s="437"/>
      <c r="CX39" s="437"/>
      <c r="CY39" s="437"/>
      <c r="CZ39" s="437"/>
      <c r="DA39" s="306"/>
      <c r="DB39" s="437"/>
      <c r="DC39" s="437"/>
      <c r="DD39" s="437"/>
      <c r="DE39" s="437"/>
      <c r="DF39" s="437"/>
      <c r="DG39" s="437"/>
      <c r="DH39" s="437"/>
      <c r="DI39" s="437"/>
      <c r="DJ39" s="437"/>
      <c r="DK39" s="302" t="s">
        <v>357</v>
      </c>
      <c r="DL39" s="437"/>
      <c r="DM39" s="437"/>
      <c r="DN39" s="437"/>
      <c r="DO39" s="437"/>
      <c r="DP39" s="437"/>
      <c r="DQ39" s="437"/>
      <c r="DR39" s="437"/>
      <c r="DS39" s="306"/>
      <c r="DT39" s="437"/>
      <c r="DU39" s="437"/>
      <c r="DV39" s="437"/>
      <c r="DW39" s="437"/>
      <c r="DX39" s="437"/>
      <c r="DY39" s="437"/>
      <c r="DZ39" s="437"/>
      <c r="EA39" s="437"/>
      <c r="EB39" s="437"/>
      <c r="EC39" s="305"/>
      <c r="ED39" s="246"/>
      <c r="EE39" s="246"/>
      <c r="EF39" s="246"/>
      <c r="EG39" s="246"/>
      <c r="EH39" s="246"/>
      <c r="EI39" s="246"/>
      <c r="EJ39" s="246"/>
      <c r="EK39" s="246"/>
      <c r="EL39" s="77"/>
    </row>
    <row r="40" spans="1:142" s="25" customFormat="1" ht="13.5" thickBot="1" x14ac:dyDescent="0.25">
      <c r="A40" s="298">
        <v>1</v>
      </c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88">
        <v>2</v>
      </c>
      <c r="AB40" s="288"/>
      <c r="AC40" s="288"/>
      <c r="AD40" s="288"/>
      <c r="AE40" s="288"/>
      <c r="AF40" s="288">
        <v>29</v>
      </c>
      <c r="AG40" s="288"/>
      <c r="AH40" s="288"/>
      <c r="AI40" s="288"/>
      <c r="AJ40" s="288"/>
      <c r="AK40" s="288"/>
      <c r="AL40" s="288"/>
      <c r="AM40" s="288"/>
      <c r="AN40" s="288"/>
      <c r="AO40" s="288"/>
      <c r="AP40" s="288">
        <v>30</v>
      </c>
      <c r="AQ40" s="288"/>
      <c r="AR40" s="288"/>
      <c r="AS40" s="288"/>
      <c r="AT40" s="288"/>
      <c r="AU40" s="288"/>
      <c r="AV40" s="288"/>
      <c r="AW40" s="288"/>
      <c r="AX40" s="288"/>
      <c r="AY40" s="288">
        <v>31</v>
      </c>
      <c r="AZ40" s="288"/>
      <c r="BA40" s="288"/>
      <c r="BB40" s="288"/>
      <c r="BC40" s="288"/>
      <c r="BD40" s="288"/>
      <c r="BE40" s="288"/>
      <c r="BF40" s="288"/>
      <c r="BG40" s="288"/>
      <c r="BH40" s="288">
        <v>32</v>
      </c>
      <c r="BI40" s="288"/>
      <c r="BJ40" s="288"/>
      <c r="BK40" s="288"/>
      <c r="BL40" s="288"/>
      <c r="BM40" s="288"/>
      <c r="BN40" s="288"/>
      <c r="BO40" s="288"/>
      <c r="BP40" s="288"/>
      <c r="BQ40" s="288">
        <v>33</v>
      </c>
      <c r="BR40" s="288"/>
      <c r="BS40" s="288"/>
      <c r="BT40" s="288"/>
      <c r="BU40" s="288"/>
      <c r="BV40" s="288"/>
      <c r="BW40" s="288"/>
      <c r="BX40" s="288"/>
      <c r="BY40" s="288"/>
      <c r="BZ40" s="288">
        <v>34</v>
      </c>
      <c r="CA40" s="288"/>
      <c r="CB40" s="288"/>
      <c r="CC40" s="288"/>
      <c r="CD40" s="288"/>
      <c r="CE40" s="288"/>
      <c r="CF40" s="288"/>
      <c r="CG40" s="288"/>
      <c r="CH40" s="288"/>
      <c r="CI40" s="288">
        <v>35</v>
      </c>
      <c r="CJ40" s="288"/>
      <c r="CK40" s="288"/>
      <c r="CL40" s="288"/>
      <c r="CM40" s="288"/>
      <c r="CN40" s="288"/>
      <c r="CO40" s="288"/>
      <c r="CP40" s="288"/>
      <c r="CQ40" s="288"/>
      <c r="CR40" s="288"/>
      <c r="CS40" s="288">
        <v>36</v>
      </c>
      <c r="CT40" s="288"/>
      <c r="CU40" s="288"/>
      <c r="CV40" s="288"/>
      <c r="CW40" s="288"/>
      <c r="CX40" s="288"/>
      <c r="CY40" s="288"/>
      <c r="CZ40" s="288"/>
      <c r="DA40" s="288"/>
      <c r="DB40" s="288">
        <v>37</v>
      </c>
      <c r="DC40" s="288"/>
      <c r="DD40" s="288"/>
      <c r="DE40" s="288"/>
      <c r="DF40" s="288"/>
      <c r="DG40" s="288"/>
      <c r="DH40" s="288"/>
      <c r="DI40" s="288"/>
      <c r="DJ40" s="288"/>
      <c r="DK40" s="288">
        <v>38</v>
      </c>
      <c r="DL40" s="288"/>
      <c r="DM40" s="288"/>
      <c r="DN40" s="288"/>
      <c r="DO40" s="288"/>
      <c r="DP40" s="288"/>
      <c r="DQ40" s="288"/>
      <c r="DR40" s="288"/>
      <c r="DS40" s="288"/>
      <c r="DT40" s="288">
        <v>39</v>
      </c>
      <c r="DU40" s="288"/>
      <c r="DV40" s="288"/>
      <c r="DW40" s="288"/>
      <c r="DX40" s="288"/>
      <c r="DY40" s="288"/>
      <c r="DZ40" s="288"/>
      <c r="EA40" s="288"/>
      <c r="EB40" s="288"/>
      <c r="EC40" s="288">
        <v>40</v>
      </c>
      <c r="ED40" s="288"/>
      <c r="EE40" s="288"/>
      <c r="EF40" s="288"/>
      <c r="EG40" s="288"/>
      <c r="EH40" s="288"/>
      <c r="EI40" s="288"/>
      <c r="EJ40" s="288"/>
      <c r="EK40" s="289"/>
      <c r="EL40" s="77"/>
    </row>
    <row r="41" spans="1:142" s="25" customFormat="1" ht="12.75" customHeight="1" x14ac:dyDescent="0.2">
      <c r="A41" s="268" t="s">
        <v>870</v>
      </c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90" t="s">
        <v>40</v>
      </c>
      <c r="AB41" s="291"/>
      <c r="AC41" s="291"/>
      <c r="AD41" s="291"/>
      <c r="AE41" s="291"/>
      <c r="AF41" s="409"/>
      <c r="AG41" s="409"/>
      <c r="AH41" s="409"/>
      <c r="AI41" s="409"/>
      <c r="AJ41" s="409"/>
      <c r="AK41" s="409"/>
      <c r="AL41" s="409"/>
      <c r="AM41" s="409"/>
      <c r="AN41" s="409"/>
      <c r="AO41" s="409"/>
      <c r="AP41" s="409"/>
      <c r="AQ41" s="409"/>
      <c r="AR41" s="409"/>
      <c r="AS41" s="409"/>
      <c r="AT41" s="409"/>
      <c r="AU41" s="409"/>
      <c r="AV41" s="409"/>
      <c r="AW41" s="409"/>
      <c r="AX41" s="409"/>
      <c r="AY41" s="409"/>
      <c r="AZ41" s="409"/>
      <c r="BA41" s="409"/>
      <c r="BB41" s="409"/>
      <c r="BC41" s="409"/>
      <c r="BD41" s="409"/>
      <c r="BE41" s="409"/>
      <c r="BF41" s="409"/>
      <c r="BG41" s="409"/>
      <c r="BH41" s="409"/>
      <c r="BI41" s="409"/>
      <c r="BJ41" s="409"/>
      <c r="BK41" s="409"/>
      <c r="BL41" s="409"/>
      <c r="BM41" s="409"/>
      <c r="BN41" s="409"/>
      <c r="BO41" s="409"/>
      <c r="BP41" s="409"/>
      <c r="BQ41" s="409"/>
      <c r="BR41" s="409"/>
      <c r="BS41" s="409"/>
      <c r="BT41" s="409"/>
      <c r="BU41" s="409"/>
      <c r="BV41" s="409"/>
      <c r="BW41" s="409"/>
      <c r="BX41" s="409"/>
      <c r="BY41" s="409"/>
      <c r="BZ41" s="409"/>
      <c r="CA41" s="409"/>
      <c r="CB41" s="409"/>
      <c r="CC41" s="409"/>
      <c r="CD41" s="409"/>
      <c r="CE41" s="409"/>
      <c r="CF41" s="409"/>
      <c r="CG41" s="409"/>
      <c r="CH41" s="409"/>
      <c r="CI41" s="409"/>
      <c r="CJ41" s="409"/>
      <c r="CK41" s="409"/>
      <c r="CL41" s="409"/>
      <c r="CM41" s="409"/>
      <c r="CN41" s="409"/>
      <c r="CO41" s="409"/>
      <c r="CP41" s="409"/>
      <c r="CQ41" s="409"/>
      <c r="CR41" s="409"/>
      <c r="CS41" s="409"/>
      <c r="CT41" s="409"/>
      <c r="CU41" s="409"/>
      <c r="CV41" s="409"/>
      <c r="CW41" s="409"/>
      <c r="CX41" s="409"/>
      <c r="CY41" s="409"/>
      <c r="CZ41" s="409"/>
      <c r="DA41" s="409"/>
      <c r="DB41" s="409"/>
      <c r="DC41" s="409"/>
      <c r="DD41" s="409"/>
      <c r="DE41" s="409"/>
      <c r="DF41" s="409"/>
      <c r="DG41" s="409"/>
      <c r="DH41" s="409"/>
      <c r="DI41" s="409"/>
      <c r="DJ41" s="409"/>
      <c r="DK41" s="409"/>
      <c r="DL41" s="409"/>
      <c r="DM41" s="409"/>
      <c r="DN41" s="409"/>
      <c r="DO41" s="409"/>
      <c r="DP41" s="409"/>
      <c r="DQ41" s="409"/>
      <c r="DR41" s="409"/>
      <c r="DS41" s="409"/>
      <c r="DT41" s="409"/>
      <c r="DU41" s="409"/>
      <c r="DV41" s="409"/>
      <c r="DW41" s="409"/>
      <c r="DX41" s="409"/>
      <c r="DY41" s="409"/>
      <c r="DZ41" s="409"/>
      <c r="EA41" s="409"/>
      <c r="EB41" s="409"/>
      <c r="EC41" s="409"/>
      <c r="ED41" s="409"/>
      <c r="EE41" s="409"/>
      <c r="EF41" s="409"/>
      <c r="EG41" s="409"/>
      <c r="EH41" s="409"/>
      <c r="EI41" s="409"/>
      <c r="EJ41" s="409"/>
      <c r="EK41" s="410"/>
    </row>
    <row r="42" spans="1:142" s="25" customFormat="1" ht="12.75" customHeight="1" x14ac:dyDescent="0.2">
      <c r="A42" s="273" t="s">
        <v>275</v>
      </c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73"/>
      <c r="Y42" s="273"/>
      <c r="Z42" s="273"/>
      <c r="AA42" s="263" t="s">
        <v>278</v>
      </c>
      <c r="AB42" s="264"/>
      <c r="AC42" s="264"/>
      <c r="AD42" s="264"/>
      <c r="AE42" s="264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2" s="25" customFormat="1" ht="12.75" customHeight="1" x14ac:dyDescent="0.2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63"/>
      <c r="AB43" s="264"/>
      <c r="AC43" s="264"/>
      <c r="AD43" s="264"/>
      <c r="AE43" s="264"/>
      <c r="AF43" s="438"/>
      <c r="AG43" s="438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2" s="25" customFormat="1" ht="12.75" customHeight="1" x14ac:dyDescent="0.2">
      <c r="A44" s="280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63"/>
      <c r="AB44" s="264"/>
      <c r="AC44" s="264"/>
      <c r="AD44" s="264"/>
      <c r="AE44" s="264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2" s="25" customFormat="1" ht="12.75" customHeight="1" x14ac:dyDescent="0.2">
      <c r="A45" s="280" t="s">
        <v>871</v>
      </c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63" t="s">
        <v>41</v>
      </c>
      <c r="AB45" s="264"/>
      <c r="AC45" s="264"/>
      <c r="AD45" s="264"/>
      <c r="AE45" s="264"/>
      <c r="AF45" s="438"/>
      <c r="AG45" s="438"/>
      <c r="AH45" s="438"/>
      <c r="AI45" s="438"/>
      <c r="AJ45" s="438"/>
      <c r="AK45" s="438"/>
      <c r="AL45" s="438"/>
      <c r="AM45" s="438"/>
      <c r="AN45" s="438"/>
      <c r="AO45" s="438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2" s="25" customFormat="1" ht="12.75" customHeight="1" x14ac:dyDescent="0.2">
      <c r="A46" s="273" t="s">
        <v>275</v>
      </c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273"/>
      <c r="Y46" s="273"/>
      <c r="Z46" s="273"/>
      <c r="AA46" s="263" t="s">
        <v>277</v>
      </c>
      <c r="AB46" s="264"/>
      <c r="AC46" s="264"/>
      <c r="AD46" s="264"/>
      <c r="AE46" s="264"/>
      <c r="AF46" s="438"/>
      <c r="AG46" s="438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2" s="25" customFormat="1" ht="12.75" customHeight="1" x14ac:dyDescent="0.2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63"/>
      <c r="AB47" s="264"/>
      <c r="AC47" s="264"/>
      <c r="AD47" s="264"/>
      <c r="AE47" s="264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2" s="25" customFormat="1" ht="12.75" customHeight="1" x14ac:dyDescent="0.2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63"/>
      <c r="AB48" s="264"/>
      <c r="AC48" s="264"/>
      <c r="AD48" s="264"/>
      <c r="AE48" s="264"/>
      <c r="AF48" s="438"/>
      <c r="AG48" s="438"/>
      <c r="AH48" s="438"/>
      <c r="AI48" s="438"/>
      <c r="AJ48" s="438"/>
      <c r="AK48" s="438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38"/>
      <c r="DS48" s="438"/>
      <c r="DT48" s="438"/>
      <c r="DU48" s="438"/>
      <c r="DV48" s="438"/>
      <c r="DW48" s="438"/>
      <c r="DX48" s="438"/>
      <c r="DY48" s="438"/>
      <c r="DZ48" s="438"/>
      <c r="EA48" s="438"/>
      <c r="EB48" s="438"/>
      <c r="EC48" s="438"/>
      <c r="ED48" s="438"/>
      <c r="EE48" s="438"/>
      <c r="EF48" s="438"/>
      <c r="EG48" s="438"/>
      <c r="EH48" s="438"/>
      <c r="EI48" s="438"/>
      <c r="EJ48" s="438"/>
      <c r="EK48" s="439"/>
    </row>
    <row r="49" spans="1:141" s="25" customFormat="1" ht="12.75" customHeight="1" x14ac:dyDescent="0.2">
      <c r="A49" s="278" t="s">
        <v>276</v>
      </c>
      <c r="B49" s="278"/>
      <c r="C49" s="278"/>
      <c r="D49" s="278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63" t="s">
        <v>168</v>
      </c>
      <c r="AB49" s="264"/>
      <c r="AC49" s="264"/>
      <c r="AD49" s="264"/>
      <c r="AE49" s="264"/>
      <c r="AF49" s="438"/>
      <c r="AG49" s="438"/>
      <c r="AH49" s="438"/>
      <c r="AI49" s="438"/>
      <c r="AJ49" s="438"/>
      <c r="AK49" s="438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38"/>
      <c r="DS49" s="438"/>
      <c r="DT49" s="438"/>
      <c r="DU49" s="438"/>
      <c r="DV49" s="438"/>
      <c r="DW49" s="438"/>
      <c r="DX49" s="438"/>
      <c r="DY49" s="438"/>
      <c r="DZ49" s="438"/>
      <c r="EA49" s="438"/>
      <c r="EB49" s="438"/>
      <c r="EC49" s="438"/>
      <c r="ED49" s="438"/>
      <c r="EE49" s="438"/>
      <c r="EF49" s="438"/>
      <c r="EG49" s="438"/>
      <c r="EH49" s="438"/>
      <c r="EI49" s="438"/>
      <c r="EJ49" s="438"/>
      <c r="EK49" s="439"/>
    </row>
    <row r="50" spans="1:141" s="25" customFormat="1" ht="12.75" customHeight="1" x14ac:dyDescent="0.2">
      <c r="A50" s="280" t="s">
        <v>872</v>
      </c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63"/>
      <c r="AB50" s="264"/>
      <c r="AC50" s="264"/>
      <c r="AD50" s="264"/>
      <c r="AE50" s="264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438"/>
      <c r="AR50" s="438"/>
      <c r="AS50" s="438"/>
      <c r="AT50" s="438"/>
      <c r="AU50" s="438"/>
      <c r="AV50" s="438"/>
      <c r="AW50" s="438"/>
      <c r="AX50" s="438"/>
      <c r="AY50" s="438"/>
      <c r="AZ50" s="438"/>
      <c r="BA50" s="438"/>
      <c r="BB50" s="438"/>
      <c r="BC50" s="438"/>
      <c r="BD50" s="438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38"/>
      <c r="BZ50" s="438"/>
      <c r="CA50" s="438"/>
      <c r="CB50" s="438"/>
      <c r="CC50" s="438"/>
      <c r="CD50" s="438"/>
      <c r="CE50" s="438"/>
      <c r="CF50" s="438"/>
      <c r="CG50" s="438"/>
      <c r="CH50" s="438"/>
      <c r="CI50" s="438"/>
      <c r="CJ50" s="438"/>
      <c r="CK50" s="438"/>
      <c r="CL50" s="438"/>
      <c r="CM50" s="438"/>
      <c r="CN50" s="438"/>
      <c r="CO50" s="438"/>
      <c r="CP50" s="438"/>
      <c r="CQ50" s="438"/>
      <c r="CR50" s="438"/>
      <c r="CS50" s="438"/>
      <c r="CT50" s="438"/>
      <c r="CU50" s="438"/>
      <c r="CV50" s="438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  <c r="DM50" s="438"/>
      <c r="DN50" s="438"/>
      <c r="DO50" s="438"/>
      <c r="DP50" s="438"/>
      <c r="DQ50" s="438"/>
      <c r="DR50" s="438"/>
      <c r="DS50" s="438"/>
      <c r="DT50" s="438"/>
      <c r="DU50" s="438"/>
      <c r="DV50" s="438"/>
      <c r="DW50" s="438"/>
      <c r="DX50" s="438"/>
      <c r="DY50" s="438"/>
      <c r="DZ50" s="438"/>
      <c r="EA50" s="438"/>
      <c r="EB50" s="438"/>
      <c r="EC50" s="438"/>
      <c r="ED50" s="438"/>
      <c r="EE50" s="438"/>
      <c r="EF50" s="438"/>
      <c r="EG50" s="438"/>
      <c r="EH50" s="438"/>
      <c r="EI50" s="438"/>
      <c r="EJ50" s="438"/>
      <c r="EK50" s="439"/>
    </row>
    <row r="51" spans="1:141" s="25" customFormat="1" ht="12.75" customHeight="1" x14ac:dyDescent="0.2">
      <c r="A51" s="273" t="s">
        <v>275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63" t="s">
        <v>415</v>
      </c>
      <c r="AB51" s="264"/>
      <c r="AC51" s="264"/>
      <c r="AD51" s="264"/>
      <c r="AE51" s="264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9"/>
    </row>
    <row r="52" spans="1:141" s="25" customFormat="1" ht="12.75" customHeight="1" x14ac:dyDescent="0.2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63"/>
      <c r="AB52" s="264"/>
      <c r="AC52" s="264"/>
      <c r="AD52" s="264"/>
      <c r="AE52" s="264"/>
      <c r="AF52" s="438"/>
      <c r="AG52" s="438"/>
      <c r="AH52" s="438"/>
      <c r="AI52" s="438"/>
      <c r="AJ52" s="438"/>
      <c r="AK52" s="438"/>
      <c r="AL52" s="438"/>
      <c r="AM52" s="438"/>
      <c r="AN52" s="438"/>
      <c r="AO52" s="438"/>
      <c r="AP52" s="438"/>
      <c r="AQ52" s="438"/>
      <c r="AR52" s="438"/>
      <c r="AS52" s="438"/>
      <c r="AT52" s="438"/>
      <c r="AU52" s="438"/>
      <c r="AV52" s="438"/>
      <c r="AW52" s="438"/>
      <c r="AX52" s="438"/>
      <c r="AY52" s="438"/>
      <c r="AZ52" s="438"/>
      <c r="BA52" s="438"/>
      <c r="BB52" s="438"/>
      <c r="BC52" s="438"/>
      <c r="BD52" s="438"/>
      <c r="BE52" s="438"/>
      <c r="BF52" s="438"/>
      <c r="BG52" s="438"/>
      <c r="BH52" s="438"/>
      <c r="BI52" s="438"/>
      <c r="BJ52" s="438"/>
      <c r="BK52" s="438"/>
      <c r="BL52" s="438"/>
      <c r="BM52" s="438"/>
      <c r="BN52" s="438"/>
      <c r="BO52" s="438"/>
      <c r="BP52" s="438"/>
      <c r="BQ52" s="438"/>
      <c r="BR52" s="438"/>
      <c r="BS52" s="438"/>
      <c r="BT52" s="438"/>
      <c r="BU52" s="438"/>
      <c r="BV52" s="438"/>
      <c r="BW52" s="438"/>
      <c r="BX52" s="438"/>
      <c r="BY52" s="438"/>
      <c r="BZ52" s="438"/>
      <c r="CA52" s="438"/>
      <c r="CB52" s="438"/>
      <c r="CC52" s="438"/>
      <c r="CD52" s="438"/>
      <c r="CE52" s="438"/>
      <c r="CF52" s="438"/>
      <c r="CG52" s="438"/>
      <c r="CH52" s="438"/>
      <c r="CI52" s="438"/>
      <c r="CJ52" s="438"/>
      <c r="CK52" s="438"/>
      <c r="CL52" s="438"/>
      <c r="CM52" s="438"/>
      <c r="CN52" s="438"/>
      <c r="CO52" s="438"/>
      <c r="CP52" s="438"/>
      <c r="CQ52" s="438"/>
      <c r="CR52" s="438"/>
      <c r="CS52" s="438"/>
      <c r="CT52" s="438"/>
      <c r="CU52" s="438"/>
      <c r="CV52" s="438"/>
      <c r="CW52" s="438"/>
      <c r="CX52" s="438"/>
      <c r="CY52" s="438"/>
      <c r="CZ52" s="438"/>
      <c r="DA52" s="438"/>
      <c r="DB52" s="438"/>
      <c r="DC52" s="438"/>
      <c r="DD52" s="438"/>
      <c r="DE52" s="438"/>
      <c r="DF52" s="438"/>
      <c r="DG52" s="438"/>
      <c r="DH52" s="438"/>
      <c r="DI52" s="438"/>
      <c r="DJ52" s="438"/>
      <c r="DK52" s="438"/>
      <c r="DL52" s="438"/>
      <c r="DM52" s="438"/>
      <c r="DN52" s="438"/>
      <c r="DO52" s="438"/>
      <c r="DP52" s="438"/>
      <c r="DQ52" s="438"/>
      <c r="DR52" s="438"/>
      <c r="DS52" s="438"/>
      <c r="DT52" s="438"/>
      <c r="DU52" s="438"/>
      <c r="DV52" s="438"/>
      <c r="DW52" s="438"/>
      <c r="DX52" s="438"/>
      <c r="DY52" s="438"/>
      <c r="DZ52" s="438"/>
      <c r="EA52" s="438"/>
      <c r="EB52" s="438"/>
      <c r="EC52" s="438"/>
      <c r="ED52" s="438"/>
      <c r="EE52" s="438"/>
      <c r="EF52" s="438"/>
      <c r="EG52" s="438"/>
      <c r="EH52" s="438"/>
      <c r="EI52" s="438"/>
      <c r="EJ52" s="438"/>
      <c r="EK52" s="439"/>
    </row>
    <row r="53" spans="1:141" s="25" customFormat="1" ht="12.75" customHeight="1" x14ac:dyDescent="0.2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63"/>
      <c r="AB53" s="264"/>
      <c r="AC53" s="264"/>
      <c r="AD53" s="264"/>
      <c r="AE53" s="264"/>
      <c r="AF53" s="438"/>
      <c r="AG53" s="438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9"/>
    </row>
    <row r="54" spans="1:141" s="25" customFormat="1" ht="12.75" customHeight="1" thickBot="1" x14ac:dyDescent="0.25">
      <c r="A54" s="260" t="s">
        <v>38</v>
      </c>
      <c r="B54" s="260"/>
      <c r="C54" s="260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442" t="s">
        <v>42</v>
      </c>
      <c r="AB54" s="443"/>
      <c r="AC54" s="443"/>
      <c r="AD54" s="443"/>
      <c r="AE54" s="443"/>
      <c r="AF54" s="450"/>
      <c r="AG54" s="450"/>
      <c r="AH54" s="450"/>
      <c r="AI54" s="450"/>
      <c r="AJ54" s="450"/>
      <c r="AK54" s="450"/>
      <c r="AL54" s="450"/>
      <c r="AM54" s="450"/>
      <c r="AN54" s="450"/>
      <c r="AO54" s="450"/>
      <c r="AP54" s="450"/>
      <c r="AQ54" s="450"/>
      <c r="AR54" s="450"/>
      <c r="AS54" s="450"/>
      <c r="AT54" s="450"/>
      <c r="AU54" s="450"/>
      <c r="AV54" s="450"/>
      <c r="AW54" s="450"/>
      <c r="AX54" s="450"/>
      <c r="AY54" s="450"/>
      <c r="AZ54" s="450"/>
      <c r="BA54" s="450"/>
      <c r="BB54" s="450"/>
      <c r="BC54" s="450"/>
      <c r="BD54" s="450"/>
      <c r="BE54" s="450"/>
      <c r="BF54" s="450"/>
      <c r="BG54" s="450"/>
      <c r="BH54" s="450"/>
      <c r="BI54" s="450"/>
      <c r="BJ54" s="450"/>
      <c r="BK54" s="450"/>
      <c r="BL54" s="450"/>
      <c r="BM54" s="450"/>
      <c r="BN54" s="450"/>
      <c r="BO54" s="450"/>
      <c r="BP54" s="450"/>
      <c r="BQ54" s="450"/>
      <c r="BR54" s="450"/>
      <c r="BS54" s="450"/>
      <c r="BT54" s="450"/>
      <c r="BU54" s="450"/>
      <c r="BV54" s="450"/>
      <c r="BW54" s="450"/>
      <c r="BX54" s="450"/>
      <c r="BY54" s="450"/>
      <c r="BZ54" s="450"/>
      <c r="CA54" s="450"/>
      <c r="CB54" s="450"/>
      <c r="CC54" s="450"/>
      <c r="CD54" s="450"/>
      <c r="CE54" s="450"/>
      <c r="CF54" s="450"/>
      <c r="CG54" s="450"/>
      <c r="CH54" s="450"/>
      <c r="CI54" s="450"/>
      <c r="CJ54" s="450"/>
      <c r="CK54" s="450"/>
      <c r="CL54" s="450"/>
      <c r="CM54" s="450"/>
      <c r="CN54" s="450"/>
      <c r="CO54" s="450"/>
      <c r="CP54" s="450"/>
      <c r="CQ54" s="450"/>
      <c r="CR54" s="450"/>
      <c r="CS54" s="450"/>
      <c r="CT54" s="450"/>
      <c r="CU54" s="450"/>
      <c r="CV54" s="450"/>
      <c r="CW54" s="450"/>
      <c r="CX54" s="450"/>
      <c r="CY54" s="450"/>
      <c r="CZ54" s="450"/>
      <c r="DA54" s="450"/>
      <c r="DB54" s="450"/>
      <c r="DC54" s="450"/>
      <c r="DD54" s="450"/>
      <c r="DE54" s="450"/>
      <c r="DF54" s="450"/>
      <c r="DG54" s="450"/>
      <c r="DH54" s="450"/>
      <c r="DI54" s="450"/>
      <c r="DJ54" s="450"/>
      <c r="DK54" s="450"/>
      <c r="DL54" s="450"/>
      <c r="DM54" s="450"/>
      <c r="DN54" s="450"/>
      <c r="DO54" s="450"/>
      <c r="DP54" s="450"/>
      <c r="DQ54" s="450"/>
      <c r="DR54" s="450"/>
      <c r="DS54" s="450"/>
      <c r="DT54" s="450"/>
      <c r="DU54" s="450"/>
      <c r="DV54" s="450"/>
      <c r="DW54" s="450"/>
      <c r="DX54" s="450"/>
      <c r="DY54" s="450"/>
      <c r="DZ54" s="450"/>
      <c r="EA54" s="450"/>
      <c r="EB54" s="450"/>
      <c r="EC54" s="450"/>
      <c r="ED54" s="450"/>
      <c r="EE54" s="450"/>
      <c r="EF54" s="450"/>
      <c r="EG54" s="450"/>
      <c r="EH54" s="450"/>
      <c r="EI54" s="450"/>
      <c r="EJ54" s="450"/>
      <c r="EK54" s="451"/>
    </row>
    <row r="55" spans="1:141" s="22" customFormat="1" ht="8.25" x14ac:dyDescent="0.15"/>
    <row r="56" spans="1:141" s="25" customFormat="1" ht="12.75" x14ac:dyDescent="0.2">
      <c r="A56" s="28" t="s">
        <v>45</v>
      </c>
    </row>
    <row r="57" spans="1:141" s="25" customFormat="1" ht="12.75" x14ac:dyDescent="0.2">
      <c r="A57" s="28" t="s">
        <v>50</v>
      </c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Q57" s="258"/>
      <c r="CR57" s="258"/>
      <c r="CS57" s="258"/>
      <c r="CT57" s="258"/>
      <c r="CU57" s="258"/>
      <c r="CV57" s="258"/>
      <c r="CW57" s="258"/>
      <c r="CX57" s="258"/>
      <c r="CY57" s="258"/>
      <c r="CZ57" s="258"/>
      <c r="DA57" s="258"/>
      <c r="DB57" s="258"/>
      <c r="DC57" s="258"/>
      <c r="DD57" s="258"/>
      <c r="DE57" s="258"/>
      <c r="DF57" s="258"/>
      <c r="DG57" s="258"/>
      <c r="DH57" s="258"/>
      <c r="DI57" s="258"/>
      <c r="DJ57" s="258"/>
      <c r="DK57" s="258"/>
      <c r="DL57" s="258"/>
      <c r="DM57" s="258"/>
      <c r="DN57" s="258"/>
      <c r="DO57" s="258"/>
      <c r="DP57" s="258"/>
      <c r="DQ57" s="258"/>
      <c r="DR57" s="258"/>
      <c r="DS57" s="258"/>
      <c r="DT57" s="258"/>
      <c r="DU57" s="258"/>
      <c r="DV57" s="258"/>
      <c r="DW57" s="258"/>
      <c r="DX57" s="258"/>
    </row>
    <row r="58" spans="1:141" s="24" customFormat="1" ht="10.5" x14ac:dyDescent="0.2">
      <c r="W58" s="257" t="s">
        <v>46</v>
      </c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G58" s="257" t="s">
        <v>47</v>
      </c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Q58" s="257" t="s">
        <v>48</v>
      </c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</row>
    <row r="59" spans="1:141" s="25" customFormat="1" ht="12.75" x14ac:dyDescent="0.2">
      <c r="A59" s="28" t="s">
        <v>49</v>
      </c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  <c r="BZ59" s="258"/>
      <c r="CA59" s="258"/>
      <c r="CB59" s="258"/>
      <c r="CC59" s="258"/>
      <c r="CD59" s="258"/>
      <c r="CE59" s="258"/>
      <c r="CF59" s="258"/>
      <c r="CG59" s="258"/>
      <c r="CH59" s="258"/>
      <c r="CI59" s="258"/>
      <c r="CJ59" s="258"/>
      <c r="CK59" s="258"/>
      <c r="CL59" s="258"/>
      <c r="CM59" s="258"/>
      <c r="CN59" s="258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</row>
    <row r="60" spans="1:141" s="24" customFormat="1" ht="10.5" x14ac:dyDescent="0.2">
      <c r="W60" s="257" t="s">
        <v>46</v>
      </c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G60" s="257" t="s">
        <v>87</v>
      </c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7"/>
      <c r="BV60" s="257"/>
      <c r="BW60" s="257"/>
      <c r="BX60" s="257"/>
      <c r="BY60" s="257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Q60" s="257" t="s">
        <v>169</v>
      </c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</row>
    <row r="61" spans="1:141" s="25" customFormat="1" ht="12.75" x14ac:dyDescent="0.2">
      <c r="A61" s="23" t="s">
        <v>51</v>
      </c>
      <c r="B61" s="255"/>
      <c r="C61" s="255"/>
      <c r="D61" s="255"/>
      <c r="E61" s="28" t="s">
        <v>52</v>
      </c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6">
        <v>20</v>
      </c>
      <c r="S61" s="256"/>
      <c r="T61" s="256"/>
      <c r="U61" s="653"/>
      <c r="V61" s="653"/>
      <c r="W61" s="653"/>
      <c r="X61" s="28" t="s">
        <v>10</v>
      </c>
    </row>
  </sheetData>
  <customSheetViews>
    <customSheetView guid="{5B44D67A-4A8A-4B75-BA10-E8F24D4649E0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pane xSplit="88" ySplit="22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pane xSplit="88" ySplit="23" topLeftCell="CK42" activePane="bottomRight" state="frozen"/>
      <selection pane="bottomRight" activeCell="EL28" sqref="EL28:EL40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68">
    <mergeCell ref="W60:BD60"/>
    <mergeCell ref="BG60:CN60"/>
    <mergeCell ref="CQ60:DX60"/>
    <mergeCell ref="B61:D61"/>
    <mergeCell ref="G61:Q61"/>
    <mergeCell ref="R61:T61"/>
    <mergeCell ref="U61:W61"/>
    <mergeCell ref="W58:BD58"/>
    <mergeCell ref="BG58:CN58"/>
    <mergeCell ref="CQ58:DX58"/>
    <mergeCell ref="W59:BD59"/>
    <mergeCell ref="BG59:CN59"/>
    <mergeCell ref="CQ59:DX59"/>
    <mergeCell ref="W57:BD57"/>
    <mergeCell ref="BG57:CN57"/>
    <mergeCell ref="CQ57:DX57"/>
    <mergeCell ref="CI54:CR54"/>
    <mergeCell ref="CS54:DA54"/>
    <mergeCell ref="DB54:DJ54"/>
    <mergeCell ref="DK54:DS54"/>
    <mergeCell ref="DT54:EB54"/>
    <mergeCell ref="EC54:EK54"/>
    <mergeCell ref="A54:Z54"/>
    <mergeCell ref="AA54:AE54"/>
    <mergeCell ref="AF54:AO54"/>
    <mergeCell ref="AP54:AX54"/>
    <mergeCell ref="AY54:BG54"/>
    <mergeCell ref="BH54:BP54"/>
    <mergeCell ref="BQ54:BY54"/>
    <mergeCell ref="BZ54:CH54"/>
    <mergeCell ref="DT51:EB52"/>
    <mergeCell ref="EC51:EK52"/>
    <mergeCell ref="A52:Z52"/>
    <mergeCell ref="A53:Z53"/>
    <mergeCell ref="AA53:AE53"/>
    <mergeCell ref="AF53:AO53"/>
    <mergeCell ref="AP53:AX53"/>
    <mergeCell ref="AY53:BG53"/>
    <mergeCell ref="BH53:BP53"/>
    <mergeCell ref="BH51:BP52"/>
    <mergeCell ref="BQ51:BY52"/>
    <mergeCell ref="BZ51:CH52"/>
    <mergeCell ref="CI51:CR52"/>
    <mergeCell ref="CS51:DA52"/>
    <mergeCell ref="DB51:DJ52"/>
    <mergeCell ref="DT53:EB53"/>
    <mergeCell ref="EC53:EK53"/>
    <mergeCell ref="BQ53:BY53"/>
    <mergeCell ref="A51:Z51"/>
    <mergeCell ref="AA51:AE52"/>
    <mergeCell ref="AF51:AO52"/>
    <mergeCell ref="AP51:AX52"/>
    <mergeCell ref="AY51:BG52"/>
    <mergeCell ref="CI49:CR50"/>
    <mergeCell ref="CS49:DA50"/>
    <mergeCell ref="DB49:DJ50"/>
    <mergeCell ref="BZ53:CH53"/>
    <mergeCell ref="CI53:CR53"/>
    <mergeCell ref="CS53:DA53"/>
    <mergeCell ref="DB53:DJ53"/>
    <mergeCell ref="DK49:DS50"/>
    <mergeCell ref="DK53:DS53"/>
    <mergeCell ref="DK51:DS52"/>
    <mergeCell ref="DT49:EB50"/>
    <mergeCell ref="EC49:EK50"/>
    <mergeCell ref="DT48:EB48"/>
    <mergeCell ref="EC48:EK48"/>
    <mergeCell ref="A49:Z49"/>
    <mergeCell ref="AA49:AE50"/>
    <mergeCell ref="AF49:AO50"/>
    <mergeCell ref="AP49:AX50"/>
    <mergeCell ref="AY49:BG50"/>
    <mergeCell ref="BH49:BP50"/>
    <mergeCell ref="BQ49:BY50"/>
    <mergeCell ref="BZ49:CH50"/>
    <mergeCell ref="BQ48:BY48"/>
    <mergeCell ref="BZ48:CH48"/>
    <mergeCell ref="CI48:CR48"/>
    <mergeCell ref="CS48:DA48"/>
    <mergeCell ref="DB48:DJ48"/>
    <mergeCell ref="A50:Z50"/>
    <mergeCell ref="A48:Z48"/>
    <mergeCell ref="AA48:AE48"/>
    <mergeCell ref="AF48:AO48"/>
    <mergeCell ref="AP48:AX48"/>
    <mergeCell ref="AY48:BG48"/>
    <mergeCell ref="BH48:BP48"/>
    <mergeCell ref="A46:Z46"/>
    <mergeCell ref="AA46:AE47"/>
    <mergeCell ref="AF46:AO47"/>
    <mergeCell ref="AP46:AX47"/>
    <mergeCell ref="AY46:BG47"/>
    <mergeCell ref="DK46:DS47"/>
    <mergeCell ref="DT46:EB47"/>
    <mergeCell ref="EC46:EK47"/>
    <mergeCell ref="A47:Z47"/>
    <mergeCell ref="CI46:CR47"/>
    <mergeCell ref="CS46:DA47"/>
    <mergeCell ref="DB46:DJ47"/>
    <mergeCell ref="BH46:BP47"/>
    <mergeCell ref="BQ46:BY47"/>
    <mergeCell ref="BZ46:CH47"/>
    <mergeCell ref="EC45:EK45"/>
    <mergeCell ref="DK48:DS48"/>
    <mergeCell ref="BZ45:CH45"/>
    <mergeCell ref="CI45:CR45"/>
    <mergeCell ref="BH44:BP44"/>
    <mergeCell ref="BQ44:BY44"/>
    <mergeCell ref="CI44:CR44"/>
    <mergeCell ref="CS44:DA44"/>
    <mergeCell ref="DB44:DJ44"/>
    <mergeCell ref="DK44:DS44"/>
    <mergeCell ref="DT44:EB44"/>
    <mergeCell ref="BH45:BP45"/>
    <mergeCell ref="BQ45:BY45"/>
    <mergeCell ref="AA42:AE43"/>
    <mergeCell ref="AF42:AO43"/>
    <mergeCell ref="AP42:AX43"/>
    <mergeCell ref="AY42:BG43"/>
    <mergeCell ref="BH42:BP43"/>
    <mergeCell ref="A43:Z43"/>
    <mergeCell ref="EC44:EK44"/>
    <mergeCell ref="BZ44:CH44"/>
    <mergeCell ref="CS45:DA45"/>
    <mergeCell ref="DB45:DJ45"/>
    <mergeCell ref="DK45:DS45"/>
    <mergeCell ref="DT45:EB45"/>
    <mergeCell ref="A45:Z45"/>
    <mergeCell ref="AA45:AE45"/>
    <mergeCell ref="AF45:AO45"/>
    <mergeCell ref="AP45:AX45"/>
    <mergeCell ref="AY45:BG45"/>
    <mergeCell ref="A44:Z44"/>
    <mergeCell ref="AA44:AE44"/>
    <mergeCell ref="AF44:AO44"/>
    <mergeCell ref="AP44:AX44"/>
    <mergeCell ref="AY44:BG44"/>
    <mergeCell ref="BQ42:BY43"/>
    <mergeCell ref="BZ42:CH43"/>
    <mergeCell ref="DT40:EB40"/>
    <mergeCell ref="EC40:EK40"/>
    <mergeCell ref="CI40:CR40"/>
    <mergeCell ref="CS40:DA40"/>
    <mergeCell ref="DB40:DJ40"/>
    <mergeCell ref="DK40:DS40"/>
    <mergeCell ref="DT42:EB43"/>
    <mergeCell ref="EC42:EK43"/>
    <mergeCell ref="CS41:DA41"/>
    <mergeCell ref="DB41:DJ41"/>
    <mergeCell ref="DK41:DS41"/>
    <mergeCell ref="DT41:EB41"/>
    <mergeCell ref="CI42:CR43"/>
    <mergeCell ref="CS42:DA43"/>
    <mergeCell ref="DB42:DJ43"/>
    <mergeCell ref="DK42:DS43"/>
    <mergeCell ref="AA41:AE41"/>
    <mergeCell ref="AF41:AO41"/>
    <mergeCell ref="AP41:AX41"/>
    <mergeCell ref="AY41:BG41"/>
    <mergeCell ref="BH41:BP41"/>
    <mergeCell ref="BQ41:BY41"/>
    <mergeCell ref="BZ41:CH41"/>
    <mergeCell ref="CI41:CR41"/>
    <mergeCell ref="EC41:EK41"/>
    <mergeCell ref="A42:Z42"/>
    <mergeCell ref="DT39:EB39"/>
    <mergeCell ref="EC39:EK39"/>
    <mergeCell ref="BQ39:BY39"/>
    <mergeCell ref="BZ39:CH39"/>
    <mergeCell ref="CI39:CR39"/>
    <mergeCell ref="CS39:DA39"/>
    <mergeCell ref="DB39:DJ39"/>
    <mergeCell ref="DK39:DS39"/>
    <mergeCell ref="A39:Z39"/>
    <mergeCell ref="AA39:AE39"/>
    <mergeCell ref="AF39:AO39"/>
    <mergeCell ref="AP39:AX39"/>
    <mergeCell ref="AY39:BG39"/>
    <mergeCell ref="BH39:BP39"/>
    <mergeCell ref="BQ40:BY40"/>
    <mergeCell ref="BZ40:CH40"/>
    <mergeCell ref="A40:Z40"/>
    <mergeCell ref="AA40:AE40"/>
    <mergeCell ref="AF40:AO40"/>
    <mergeCell ref="AP40:AX40"/>
    <mergeCell ref="AY40:BG40"/>
    <mergeCell ref="BH40:BP40"/>
    <mergeCell ref="A41:Z41"/>
    <mergeCell ref="CI38:CR38"/>
    <mergeCell ref="CS38:DA38"/>
    <mergeCell ref="DB38:DJ38"/>
    <mergeCell ref="DK38:DS38"/>
    <mergeCell ref="DT38:EB38"/>
    <mergeCell ref="EC38:EK38"/>
    <mergeCell ref="DT37:EB37"/>
    <mergeCell ref="EC37:EK37"/>
    <mergeCell ref="A38:Z38"/>
    <mergeCell ref="AA38:AE38"/>
    <mergeCell ref="AF38:AO38"/>
    <mergeCell ref="AP38:AX38"/>
    <mergeCell ref="AY38:BG38"/>
    <mergeCell ref="BH38:BP38"/>
    <mergeCell ref="BQ38:BY38"/>
    <mergeCell ref="BZ38:CH38"/>
    <mergeCell ref="BQ37:BY37"/>
    <mergeCell ref="BZ37:CH37"/>
    <mergeCell ref="CI37:CR37"/>
    <mergeCell ref="CS37:DA37"/>
    <mergeCell ref="DB37:DJ37"/>
    <mergeCell ref="DK37:DS37"/>
    <mergeCell ref="A37:Z37"/>
    <mergeCell ref="AA37:AE37"/>
    <mergeCell ref="AF37:AO37"/>
    <mergeCell ref="AP37:AX37"/>
    <mergeCell ref="AY37:BG37"/>
    <mergeCell ref="BH37:BP37"/>
    <mergeCell ref="CI36:CR36"/>
    <mergeCell ref="CS36:DA36"/>
    <mergeCell ref="DB36:DJ36"/>
    <mergeCell ref="DK36:DS36"/>
    <mergeCell ref="DT36:EB36"/>
    <mergeCell ref="EC36:EK36"/>
    <mergeCell ref="DT35:EB35"/>
    <mergeCell ref="EC35:EK35"/>
    <mergeCell ref="CI35:CR35"/>
    <mergeCell ref="CS35:DA35"/>
    <mergeCell ref="DB35:DJ35"/>
    <mergeCell ref="DK35:DS35"/>
    <mergeCell ref="A36:Z36"/>
    <mergeCell ref="AA36:AE36"/>
    <mergeCell ref="AF36:AO36"/>
    <mergeCell ref="AP36:AX36"/>
    <mergeCell ref="AY36:BG36"/>
    <mergeCell ref="BH36:BP36"/>
    <mergeCell ref="BQ36:BY36"/>
    <mergeCell ref="BZ36:CH36"/>
    <mergeCell ref="BQ35:BY35"/>
    <mergeCell ref="BZ35:CH35"/>
    <mergeCell ref="A35:Z35"/>
    <mergeCell ref="AA35:AE35"/>
    <mergeCell ref="AF35:AO35"/>
    <mergeCell ref="AP35:AX35"/>
    <mergeCell ref="AY35:BG35"/>
    <mergeCell ref="BH35:BP35"/>
    <mergeCell ref="BZ34:CH34"/>
    <mergeCell ref="CI34:CR34"/>
    <mergeCell ref="CS34:DA34"/>
    <mergeCell ref="DB34:DS34"/>
    <mergeCell ref="DT34:EB34"/>
    <mergeCell ref="EC34:EK34"/>
    <mergeCell ref="A34:Z34"/>
    <mergeCell ref="AA34:AE34"/>
    <mergeCell ref="AF34:AO34"/>
    <mergeCell ref="AP34:AX34"/>
    <mergeCell ref="AY34:BP34"/>
    <mergeCell ref="BQ34:BY34"/>
    <mergeCell ref="BZ33:CH33"/>
    <mergeCell ref="CI33:CR33"/>
    <mergeCell ref="CS33:DA33"/>
    <mergeCell ref="DB33:DS33"/>
    <mergeCell ref="DT33:EB33"/>
    <mergeCell ref="EC33:EK33"/>
    <mergeCell ref="A33:Z33"/>
    <mergeCell ref="AA33:AE33"/>
    <mergeCell ref="AF33:AO33"/>
    <mergeCell ref="AP33:AX33"/>
    <mergeCell ref="AY33:BP33"/>
    <mergeCell ref="BQ33:BY33"/>
    <mergeCell ref="BZ32:CH32"/>
    <mergeCell ref="CI32:CR32"/>
    <mergeCell ref="CS32:DA32"/>
    <mergeCell ref="DB32:DS32"/>
    <mergeCell ref="DT32:EB32"/>
    <mergeCell ref="EC32:EK32"/>
    <mergeCell ref="A30:Z30"/>
    <mergeCell ref="AA30:AE30"/>
    <mergeCell ref="AF30:CH30"/>
    <mergeCell ref="CI30:EK30"/>
    <mergeCell ref="A32:Z32"/>
    <mergeCell ref="AA32:AE32"/>
    <mergeCell ref="AF32:AO32"/>
    <mergeCell ref="AP32:AX32"/>
    <mergeCell ref="AY32:BP32"/>
    <mergeCell ref="BQ32:BY32"/>
    <mergeCell ref="AF31:CH31"/>
    <mergeCell ref="CI31:EK31"/>
    <mergeCell ref="A31:Z31"/>
    <mergeCell ref="AA31:AE31"/>
    <mergeCell ref="DT5:EB5"/>
    <mergeCell ref="DB6:DS6"/>
    <mergeCell ref="A28:Z28"/>
    <mergeCell ref="AA28:AE28"/>
    <mergeCell ref="AF28:EK28"/>
    <mergeCell ref="A29:Z29"/>
    <mergeCell ref="AA29:AE29"/>
    <mergeCell ref="AF29:EK29"/>
    <mergeCell ref="EC5:EK5"/>
    <mergeCell ref="DT26:EB26"/>
    <mergeCell ref="EC26:EK26"/>
    <mergeCell ref="A26:Z26"/>
    <mergeCell ref="AA26:AE26"/>
    <mergeCell ref="A25:Z25"/>
    <mergeCell ref="AA25:AE25"/>
    <mergeCell ref="AP25:AX25"/>
    <mergeCell ref="AY25:BG25"/>
    <mergeCell ref="BH25:BP25"/>
    <mergeCell ref="DK23:DS24"/>
    <mergeCell ref="DT23:EB24"/>
    <mergeCell ref="EC23:EK24"/>
    <mergeCell ref="A24:Z24"/>
    <mergeCell ref="BH23:BP24"/>
    <mergeCell ref="BQ23:BY24"/>
    <mergeCell ref="BZ4:CH4"/>
    <mergeCell ref="AY5:BP5"/>
    <mergeCell ref="CI4:CR4"/>
    <mergeCell ref="CS4:DA4"/>
    <mergeCell ref="DB4:DS4"/>
    <mergeCell ref="AY7:BG7"/>
    <mergeCell ref="BH7:BP7"/>
    <mergeCell ref="AY6:BP6"/>
    <mergeCell ref="DB5:DS5"/>
    <mergeCell ref="DB7:DJ7"/>
    <mergeCell ref="DK7:DS7"/>
    <mergeCell ref="CI5:CR5"/>
    <mergeCell ref="CS5:DA5"/>
    <mergeCell ref="BZ6:CH6"/>
    <mergeCell ref="BQ26:BY26"/>
    <mergeCell ref="BZ26:CH26"/>
    <mergeCell ref="CI26:CR26"/>
    <mergeCell ref="CS26:DA26"/>
    <mergeCell ref="DB26:DJ26"/>
    <mergeCell ref="DK26:DS26"/>
    <mergeCell ref="DT25:EB25"/>
    <mergeCell ref="EC25:EK25"/>
    <mergeCell ref="AF26:AO26"/>
    <mergeCell ref="AP26:AX26"/>
    <mergeCell ref="AY26:BG26"/>
    <mergeCell ref="BH26:BP26"/>
    <mergeCell ref="BQ25:BY25"/>
    <mergeCell ref="BZ25:CH25"/>
    <mergeCell ref="CI25:CR25"/>
    <mergeCell ref="CS25:DA25"/>
    <mergeCell ref="DB25:DJ25"/>
    <mergeCell ref="DK25:DS25"/>
    <mergeCell ref="AF25:AO25"/>
    <mergeCell ref="BZ23:CH24"/>
    <mergeCell ref="CI23:CR24"/>
    <mergeCell ref="CS23:DA24"/>
    <mergeCell ref="DB23:DJ24"/>
    <mergeCell ref="DT21:EB22"/>
    <mergeCell ref="EC21:EK22"/>
    <mergeCell ref="A22:Z22"/>
    <mergeCell ref="A23:Z23"/>
    <mergeCell ref="AA23:AE24"/>
    <mergeCell ref="AF23:AO24"/>
    <mergeCell ref="AP23:AX24"/>
    <mergeCell ref="AY23:BG24"/>
    <mergeCell ref="BQ21:BY22"/>
    <mergeCell ref="BZ21:CH22"/>
    <mergeCell ref="CI21:CR22"/>
    <mergeCell ref="CS21:DA22"/>
    <mergeCell ref="DB21:DJ22"/>
    <mergeCell ref="DK21:DS22"/>
    <mergeCell ref="DT20:EB20"/>
    <mergeCell ref="EC20:EK20"/>
    <mergeCell ref="A21:Z21"/>
    <mergeCell ref="AA21:AE22"/>
    <mergeCell ref="AF21:AO22"/>
    <mergeCell ref="AP21:AX22"/>
    <mergeCell ref="AY21:BG22"/>
    <mergeCell ref="BH21:BP22"/>
    <mergeCell ref="BQ20:BY20"/>
    <mergeCell ref="BZ20:CH20"/>
    <mergeCell ref="CI20:CR20"/>
    <mergeCell ref="CS20:DA20"/>
    <mergeCell ref="DB20:DJ20"/>
    <mergeCell ref="DK20:DS20"/>
    <mergeCell ref="A20:Z20"/>
    <mergeCell ref="AA20:AE20"/>
    <mergeCell ref="AF20:AO20"/>
    <mergeCell ref="AP20:AX20"/>
    <mergeCell ref="AY20:BG20"/>
    <mergeCell ref="BH20:BP20"/>
    <mergeCell ref="DK17:DS17"/>
    <mergeCell ref="DT17:EB17"/>
    <mergeCell ref="EC17:EK17"/>
    <mergeCell ref="A18:Z18"/>
    <mergeCell ref="AA18:AE19"/>
    <mergeCell ref="AF18:AO19"/>
    <mergeCell ref="AP18:AX19"/>
    <mergeCell ref="AY18:BG19"/>
    <mergeCell ref="BH17:BP17"/>
    <mergeCell ref="BQ17:BY17"/>
    <mergeCell ref="BZ17:CH17"/>
    <mergeCell ref="CI17:CR17"/>
    <mergeCell ref="CS17:DA17"/>
    <mergeCell ref="DB17:DJ17"/>
    <mergeCell ref="DK18:DS19"/>
    <mergeCell ref="DT18:EB19"/>
    <mergeCell ref="EC18:EK19"/>
    <mergeCell ref="A19:Z19"/>
    <mergeCell ref="BH18:BP19"/>
    <mergeCell ref="BQ18:BY19"/>
    <mergeCell ref="BZ18:CH19"/>
    <mergeCell ref="CI18:CR19"/>
    <mergeCell ref="CS18:DA19"/>
    <mergeCell ref="DB18:DJ19"/>
    <mergeCell ref="A17:Z17"/>
    <mergeCell ref="AA17:AE17"/>
    <mergeCell ref="AF17:AO17"/>
    <mergeCell ref="AP17:AX17"/>
    <mergeCell ref="AY17:BG17"/>
    <mergeCell ref="BH16:BP16"/>
    <mergeCell ref="BQ16:BY16"/>
    <mergeCell ref="BZ16:CH16"/>
    <mergeCell ref="CI16:CR16"/>
    <mergeCell ref="DT14:EB15"/>
    <mergeCell ref="EC14:EK15"/>
    <mergeCell ref="A15:Z15"/>
    <mergeCell ref="A16:Z16"/>
    <mergeCell ref="AA16:AE16"/>
    <mergeCell ref="AF16:AO16"/>
    <mergeCell ref="AP16:AX16"/>
    <mergeCell ref="AY16:BG16"/>
    <mergeCell ref="BQ14:BY15"/>
    <mergeCell ref="BZ14:CH15"/>
    <mergeCell ref="CI14:CR15"/>
    <mergeCell ref="CS14:DA15"/>
    <mergeCell ref="DB14:DJ15"/>
    <mergeCell ref="DK14:DS15"/>
    <mergeCell ref="DK16:DS16"/>
    <mergeCell ref="DT16:EB16"/>
    <mergeCell ref="EC16:EK16"/>
    <mergeCell ref="CS16:DA16"/>
    <mergeCell ref="DB16:DJ16"/>
    <mergeCell ref="A14:Z14"/>
    <mergeCell ref="AA14:AE15"/>
    <mergeCell ref="AF14:AO15"/>
    <mergeCell ref="AP14:AX15"/>
    <mergeCell ref="AY14:BG15"/>
    <mergeCell ref="BH14:BP15"/>
    <mergeCell ref="BQ13:BY13"/>
    <mergeCell ref="BZ13:CH13"/>
    <mergeCell ref="CI13:CR13"/>
    <mergeCell ref="DT12:EB12"/>
    <mergeCell ref="EC12:EK12"/>
    <mergeCell ref="A13:Z13"/>
    <mergeCell ref="AA13:AE13"/>
    <mergeCell ref="AF13:AO13"/>
    <mergeCell ref="AP13:AX13"/>
    <mergeCell ref="AY13:BG13"/>
    <mergeCell ref="BH13:BP13"/>
    <mergeCell ref="BQ12:BY12"/>
    <mergeCell ref="BZ12:CH12"/>
    <mergeCell ref="CI12:CR12"/>
    <mergeCell ref="CS12:DA12"/>
    <mergeCell ref="DB12:DJ12"/>
    <mergeCell ref="DK12:DS12"/>
    <mergeCell ref="A12:Z12"/>
    <mergeCell ref="AA12:AE12"/>
    <mergeCell ref="AF12:AO12"/>
    <mergeCell ref="AP12:AX12"/>
    <mergeCell ref="AY12:BG12"/>
    <mergeCell ref="BH12:BP12"/>
    <mergeCell ref="DT13:EB13"/>
    <mergeCell ref="EC13:EK13"/>
    <mergeCell ref="CS13:DA13"/>
    <mergeCell ref="DB13:DJ13"/>
    <mergeCell ref="DT11:EB11"/>
    <mergeCell ref="EC11:EK11"/>
    <mergeCell ref="BQ11:BY11"/>
    <mergeCell ref="BZ11:CH11"/>
    <mergeCell ref="CI11:CR11"/>
    <mergeCell ref="CS11:DA11"/>
    <mergeCell ref="DB11:DJ11"/>
    <mergeCell ref="DK11:DS11"/>
    <mergeCell ref="DK13:DS13"/>
    <mergeCell ref="DT10:EB10"/>
    <mergeCell ref="EC10:EK10"/>
    <mergeCell ref="CS10:DA10"/>
    <mergeCell ref="DB10:DJ10"/>
    <mergeCell ref="DK10:DS10"/>
    <mergeCell ref="A11:Z11"/>
    <mergeCell ref="AA11:AE11"/>
    <mergeCell ref="AF11:AO11"/>
    <mergeCell ref="AP11:AX11"/>
    <mergeCell ref="AY11:BG11"/>
    <mergeCell ref="BH11:BP11"/>
    <mergeCell ref="BQ10:BY10"/>
    <mergeCell ref="BZ10:CH10"/>
    <mergeCell ref="CI10:CR10"/>
    <mergeCell ref="A10:Z10"/>
    <mergeCell ref="AA10:AE10"/>
    <mergeCell ref="AF10:AO10"/>
    <mergeCell ref="AP10:AX10"/>
    <mergeCell ref="AY10:BG10"/>
    <mergeCell ref="BH10:BP10"/>
    <mergeCell ref="BQ9:BY9"/>
    <mergeCell ref="BZ9:CH9"/>
    <mergeCell ref="CI9:CR9"/>
    <mergeCell ref="DK8:DS8"/>
    <mergeCell ref="DT8:EB8"/>
    <mergeCell ref="EC8:EK8"/>
    <mergeCell ref="A9:Z9"/>
    <mergeCell ref="AA9:AE9"/>
    <mergeCell ref="AF9:AO9"/>
    <mergeCell ref="AP9:AX9"/>
    <mergeCell ref="AY9:BG9"/>
    <mergeCell ref="BH9:BP9"/>
    <mergeCell ref="BH8:BP8"/>
    <mergeCell ref="BQ8:BY8"/>
    <mergeCell ref="BZ8:CH8"/>
    <mergeCell ref="CI8:CR8"/>
    <mergeCell ref="CS8:DA8"/>
    <mergeCell ref="DB8:DJ8"/>
    <mergeCell ref="DT9:EB9"/>
    <mergeCell ref="EC9:EK9"/>
    <mergeCell ref="CS9:DA9"/>
    <mergeCell ref="DB9:DJ9"/>
    <mergeCell ref="DK9:DS9"/>
    <mergeCell ref="DT7:EB7"/>
    <mergeCell ref="EC7:EK7"/>
    <mergeCell ref="A8:Z8"/>
    <mergeCell ref="AA8:AE8"/>
    <mergeCell ref="AF8:AO8"/>
    <mergeCell ref="AP8:AX8"/>
    <mergeCell ref="AY8:BG8"/>
    <mergeCell ref="EC6:EK6"/>
    <mergeCell ref="A7:Z7"/>
    <mergeCell ref="AA7:AE7"/>
    <mergeCell ref="AF7:AO7"/>
    <mergeCell ref="AP7:AX7"/>
    <mergeCell ref="BQ7:BY7"/>
    <mergeCell ref="BZ7:CH7"/>
    <mergeCell ref="CI7:CR7"/>
    <mergeCell ref="CS7:DA7"/>
    <mergeCell ref="CI6:CR6"/>
    <mergeCell ref="CS6:DA6"/>
    <mergeCell ref="DT6:EB6"/>
    <mergeCell ref="A6:Z6"/>
    <mergeCell ref="AA6:AE6"/>
    <mergeCell ref="AF6:AO6"/>
    <mergeCell ref="AP6:AX6"/>
    <mergeCell ref="BQ6:BY6"/>
    <mergeCell ref="EC4:EK4"/>
    <mergeCell ref="A2:Z2"/>
    <mergeCell ref="AA2:AE2"/>
    <mergeCell ref="A3:Z3"/>
    <mergeCell ref="AA3:AE3"/>
    <mergeCell ref="AF3:CH3"/>
    <mergeCell ref="A1:Z1"/>
    <mergeCell ref="AA1:AE1"/>
    <mergeCell ref="A5:Z5"/>
    <mergeCell ref="AA5:AE5"/>
    <mergeCell ref="AF5:AO5"/>
    <mergeCell ref="BQ5:BY5"/>
    <mergeCell ref="BZ5:CH5"/>
    <mergeCell ref="A4:Z4"/>
    <mergeCell ref="AA4:AE4"/>
    <mergeCell ref="AF4:AO4"/>
    <mergeCell ref="DT4:EB4"/>
    <mergeCell ref="AF1:EK1"/>
    <mergeCell ref="AF2:EK2"/>
    <mergeCell ref="CI3:EK3"/>
    <mergeCell ref="AP5:AX5"/>
    <mergeCell ref="AY4:BP4"/>
    <mergeCell ref="AP4:AX4"/>
    <mergeCell ref="BQ4:BY4"/>
  </mergeCells>
  <pageMargins left="0.59055118110236227" right="0.39370078740157483" top="0.78740157480314965" bottom="0.39370078740157483" header="0.27559055118110237" footer="0.27559055118110237"/>
  <pageSetup paperSize="8" orientation="landscape" r:id="rId4"/>
  <headerFooter alignWithMargins="0">
    <oddHeader>&amp;L&amp;"Arial,обычный"&amp;6Подготовлено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FB120"/>
  <sheetViews>
    <sheetView view="pageBreakPreview" zoomScale="80" zoomScaleNormal="85" zoomScaleSheetLayoutView="80" workbookViewId="0">
      <pane xSplit="37" ySplit="14" topLeftCell="AL60" activePane="bottomRight" state="frozen"/>
      <selection activeCell="BU57" sqref="BU57"/>
      <selection pane="topRight" activeCell="BU57" sqref="BU57"/>
      <selection pane="bottomLeft" activeCell="BU57" sqref="BU57"/>
      <selection pane="bottomRight" activeCell="AL46" sqref="AL46:AR47"/>
    </sheetView>
  </sheetViews>
  <sheetFormatPr defaultColWidth="1.42578125" defaultRowHeight="15.75" x14ac:dyDescent="0.25"/>
  <cols>
    <col min="1" max="18" width="1.42578125" style="119"/>
    <col min="19" max="19" width="3.7109375" style="119" customWidth="1"/>
    <col min="20" max="30" width="1.42578125" style="119"/>
    <col min="31" max="31" width="9.5703125" style="119" customWidth="1"/>
    <col min="32" max="43" width="1.42578125" style="119"/>
    <col min="44" max="44" width="7.85546875" style="119" customWidth="1"/>
    <col min="45" max="49" width="1.42578125" style="120"/>
    <col min="50" max="50" width="3.42578125" style="120" customWidth="1"/>
    <col min="51" max="56" width="1.42578125" style="119"/>
    <col min="57" max="57" width="7.140625" style="119" customWidth="1"/>
    <col min="58" max="69" width="1.42578125" style="119"/>
    <col min="70" max="70" width="6.85546875" style="119" customWidth="1"/>
    <col min="71" max="82" width="1.42578125" style="119"/>
    <col min="83" max="83" width="8.28515625" style="119" customWidth="1"/>
    <col min="84" max="88" width="1.42578125" style="119"/>
    <col min="89" max="89" width="2.7109375" style="119" customWidth="1"/>
    <col min="90" max="96" width="1.42578125" style="119"/>
    <col min="97" max="97" width="1.42578125" style="205"/>
    <col min="98" max="108" width="1.42578125" style="119"/>
    <col min="109" max="109" width="6.7109375" style="119" customWidth="1"/>
    <col min="110" max="121" width="1.42578125" style="119"/>
    <col min="122" max="122" width="5.5703125" style="119" customWidth="1"/>
    <col min="123" max="134" width="1.42578125" style="119"/>
    <col min="135" max="135" width="5.5703125" style="119" customWidth="1"/>
    <col min="136" max="141" width="1.42578125" style="119"/>
    <col min="142" max="142" width="32.28515625" style="130" customWidth="1"/>
    <col min="143" max="143" width="17.28515625" style="119" customWidth="1"/>
    <col min="144" max="144" width="9.5703125" style="119" customWidth="1"/>
    <col min="145" max="145" width="17" style="119" customWidth="1"/>
    <col min="146" max="157" width="1.42578125" style="119"/>
    <col min="158" max="158" width="49.140625" style="119" customWidth="1"/>
    <col min="159" max="16384" width="1.42578125" style="119"/>
  </cols>
  <sheetData>
    <row r="1" spans="1:144" s="118" customFormat="1" ht="15" x14ac:dyDescent="0.25">
      <c r="A1" s="325" t="s">
        <v>1036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5"/>
      <c r="CJ1" s="325"/>
      <c r="CK1" s="325"/>
      <c r="CL1" s="325"/>
      <c r="CM1" s="325"/>
      <c r="CN1" s="325"/>
      <c r="CO1" s="325"/>
      <c r="CP1" s="325"/>
      <c r="CQ1" s="325"/>
      <c r="CR1" s="325"/>
      <c r="CS1" s="325"/>
      <c r="CT1" s="325"/>
      <c r="CU1" s="325"/>
      <c r="CV1" s="325"/>
      <c r="CW1" s="325"/>
      <c r="CX1" s="325"/>
      <c r="CY1" s="325"/>
      <c r="CZ1" s="325"/>
      <c r="DA1" s="325"/>
      <c r="DB1" s="325"/>
      <c r="DC1" s="325"/>
      <c r="DD1" s="325"/>
      <c r="DE1" s="325"/>
      <c r="DF1" s="325"/>
      <c r="DG1" s="325"/>
      <c r="DH1" s="325"/>
      <c r="DI1" s="325"/>
      <c r="DJ1" s="325"/>
      <c r="DK1" s="325"/>
      <c r="DL1" s="325"/>
      <c r="DM1" s="325"/>
      <c r="DN1" s="325"/>
      <c r="DO1" s="325"/>
      <c r="DP1" s="325"/>
      <c r="DQ1" s="325"/>
      <c r="DR1" s="325"/>
      <c r="DS1" s="325"/>
      <c r="DT1" s="325"/>
      <c r="DU1" s="325"/>
      <c r="DV1" s="325"/>
      <c r="DW1" s="325"/>
      <c r="DX1" s="325"/>
      <c r="DY1" s="325"/>
      <c r="DZ1" s="325"/>
      <c r="EA1" s="325"/>
      <c r="EB1" s="325"/>
      <c r="EC1" s="325"/>
      <c r="ED1" s="325"/>
      <c r="EE1" s="325"/>
      <c r="EF1" s="325"/>
      <c r="EG1" s="325"/>
      <c r="EH1" s="325"/>
      <c r="EI1" s="325"/>
      <c r="EJ1" s="325"/>
      <c r="EK1" s="325"/>
      <c r="EL1" s="117" t="str">
        <f>Лист1!$P$20</f>
        <v>МУНИЦИПАЛЬНОЕ АВТОНОМНОЕ УЧРЕЖДЕНИЕ "ИНФОРМАЦИОННО-ОРГАНИЗАЦИОННЫЙ ЦЕНТР"</v>
      </c>
    </row>
    <row r="2" spans="1:144" x14ac:dyDescent="0.25">
      <c r="DT2" s="121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3" t="s">
        <v>1364</v>
      </c>
    </row>
    <row r="3" spans="1:144" s="124" customFormat="1" ht="12.75" x14ac:dyDescent="0.2">
      <c r="A3" s="326" t="s">
        <v>93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 t="s">
        <v>18</v>
      </c>
      <c r="U3" s="327"/>
      <c r="V3" s="327"/>
      <c r="W3" s="327"/>
      <c r="X3" s="327"/>
      <c r="Y3" s="327" t="s">
        <v>64</v>
      </c>
      <c r="Z3" s="327"/>
      <c r="AA3" s="327"/>
      <c r="AB3" s="327"/>
      <c r="AC3" s="327"/>
      <c r="AD3" s="327"/>
      <c r="AE3" s="327"/>
      <c r="AF3" s="327" t="s">
        <v>66</v>
      </c>
      <c r="AG3" s="327"/>
      <c r="AH3" s="327"/>
      <c r="AI3" s="327"/>
      <c r="AJ3" s="327"/>
      <c r="AK3" s="327"/>
      <c r="AL3" s="328" t="s">
        <v>1045</v>
      </c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8"/>
      <c r="BH3" s="328"/>
      <c r="BI3" s="328"/>
      <c r="BJ3" s="328"/>
      <c r="BK3" s="328"/>
      <c r="BL3" s="327"/>
      <c r="BM3" s="327"/>
      <c r="BN3" s="327"/>
      <c r="BO3" s="327"/>
      <c r="BP3" s="327"/>
      <c r="BQ3" s="327"/>
      <c r="BR3" s="327"/>
      <c r="BS3" s="327"/>
      <c r="BT3" s="327"/>
      <c r="BU3" s="327"/>
      <c r="BV3" s="327"/>
      <c r="BW3" s="327"/>
      <c r="BX3" s="327"/>
      <c r="BY3" s="327"/>
      <c r="BZ3" s="327"/>
      <c r="CA3" s="327"/>
      <c r="CB3" s="327"/>
      <c r="CC3" s="327"/>
      <c r="CD3" s="327"/>
      <c r="CE3" s="327"/>
      <c r="CF3" s="327"/>
      <c r="CG3" s="327"/>
      <c r="CH3" s="327"/>
      <c r="CI3" s="327"/>
      <c r="CJ3" s="327"/>
      <c r="CK3" s="327"/>
      <c r="CL3" s="328"/>
      <c r="CM3" s="328"/>
      <c r="CN3" s="328"/>
      <c r="CO3" s="328"/>
      <c r="CP3" s="328"/>
      <c r="CQ3" s="328"/>
      <c r="CR3" s="328"/>
      <c r="CS3" s="328"/>
      <c r="CT3" s="328"/>
      <c r="CU3" s="328"/>
      <c r="CV3" s="328"/>
      <c r="CW3" s="328"/>
      <c r="CX3" s="328"/>
      <c r="CY3" s="328"/>
      <c r="CZ3" s="328"/>
      <c r="DA3" s="328"/>
      <c r="DB3" s="328"/>
      <c r="DC3" s="328"/>
      <c r="DD3" s="328"/>
      <c r="DE3" s="328"/>
      <c r="DF3" s="328"/>
      <c r="DG3" s="328"/>
      <c r="DH3" s="328"/>
      <c r="DI3" s="328"/>
      <c r="DJ3" s="328"/>
      <c r="DK3" s="328"/>
      <c r="DL3" s="328"/>
      <c r="DM3" s="328"/>
      <c r="DN3" s="328"/>
      <c r="DO3" s="328"/>
      <c r="DP3" s="328"/>
      <c r="DQ3" s="328"/>
      <c r="DR3" s="328"/>
      <c r="DS3" s="328"/>
      <c r="DT3" s="328"/>
      <c r="DU3" s="328"/>
      <c r="DV3" s="328"/>
      <c r="DW3" s="328"/>
      <c r="DX3" s="328"/>
      <c r="DY3" s="328"/>
      <c r="DZ3" s="328"/>
      <c r="EA3" s="328"/>
      <c r="EB3" s="328"/>
      <c r="EC3" s="328"/>
      <c r="ED3" s="328"/>
      <c r="EE3" s="328"/>
      <c r="EF3" s="328"/>
      <c r="EG3" s="328"/>
      <c r="EH3" s="328"/>
      <c r="EI3" s="328"/>
      <c r="EJ3" s="328"/>
      <c r="EK3" s="329"/>
      <c r="EL3" s="160" t="str">
        <f>VLOOKUP($EL$1,'Лист 2-3 по ОУ'!$T$108:$AI$151,16,0)</f>
        <v>МАУ "Информационно-организационный центр"</v>
      </c>
      <c r="EM3" s="157"/>
    </row>
    <row r="4" spans="1:144" s="124" customFormat="1" ht="12.75" x14ac:dyDescent="0.2">
      <c r="A4" s="331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 t="s">
        <v>21</v>
      </c>
      <c r="U4" s="330"/>
      <c r="V4" s="330"/>
      <c r="W4" s="330"/>
      <c r="X4" s="330"/>
      <c r="Y4" s="330" t="s">
        <v>1037</v>
      </c>
      <c r="Z4" s="330"/>
      <c r="AA4" s="330"/>
      <c r="AB4" s="330"/>
      <c r="AC4" s="330"/>
      <c r="AD4" s="330"/>
      <c r="AE4" s="330"/>
      <c r="AF4" s="330" t="s">
        <v>1041</v>
      </c>
      <c r="AG4" s="330"/>
      <c r="AH4" s="330"/>
      <c r="AI4" s="330"/>
      <c r="AJ4" s="330"/>
      <c r="AK4" s="330"/>
      <c r="AL4" s="330" t="s">
        <v>297</v>
      </c>
      <c r="AM4" s="330"/>
      <c r="AN4" s="330"/>
      <c r="AO4" s="330"/>
      <c r="AP4" s="330"/>
      <c r="AQ4" s="330"/>
      <c r="AR4" s="330"/>
      <c r="AS4" s="332" t="s">
        <v>1053</v>
      </c>
      <c r="AT4" s="332"/>
      <c r="AU4" s="332"/>
      <c r="AV4" s="332"/>
      <c r="AW4" s="332"/>
      <c r="AX4" s="332"/>
      <c r="AY4" s="330" t="s">
        <v>297</v>
      </c>
      <c r="AZ4" s="330"/>
      <c r="BA4" s="330"/>
      <c r="BB4" s="330"/>
      <c r="BC4" s="330"/>
      <c r="BD4" s="330"/>
      <c r="BE4" s="330"/>
      <c r="BF4" s="330" t="s">
        <v>1053</v>
      </c>
      <c r="BG4" s="330"/>
      <c r="BH4" s="330"/>
      <c r="BI4" s="330"/>
      <c r="BJ4" s="330"/>
      <c r="BK4" s="330"/>
      <c r="BL4" s="328" t="s">
        <v>1066</v>
      </c>
      <c r="BM4" s="328"/>
      <c r="BN4" s="328"/>
      <c r="BO4" s="328"/>
      <c r="BP4" s="328"/>
      <c r="BQ4" s="328"/>
      <c r="BR4" s="328"/>
      <c r="BS4" s="328"/>
      <c r="BT4" s="328"/>
      <c r="BU4" s="328"/>
      <c r="BV4" s="328"/>
      <c r="BW4" s="328"/>
      <c r="BX4" s="328"/>
      <c r="BY4" s="328"/>
      <c r="BZ4" s="328"/>
      <c r="CA4" s="328"/>
      <c r="CB4" s="328"/>
      <c r="CC4" s="328"/>
      <c r="CD4" s="328"/>
      <c r="CE4" s="328"/>
      <c r="CF4" s="328"/>
      <c r="CG4" s="328"/>
      <c r="CH4" s="328"/>
      <c r="CI4" s="328"/>
      <c r="CJ4" s="328"/>
      <c r="CK4" s="328"/>
      <c r="CL4" s="330" t="s">
        <v>348</v>
      </c>
      <c r="CM4" s="330"/>
      <c r="CN4" s="330"/>
      <c r="CO4" s="330"/>
      <c r="CP4" s="330"/>
      <c r="CQ4" s="330"/>
      <c r="CR4" s="330"/>
      <c r="CS4" s="330" t="s">
        <v>1053</v>
      </c>
      <c r="CT4" s="330"/>
      <c r="CU4" s="330"/>
      <c r="CV4" s="330"/>
      <c r="CW4" s="330"/>
      <c r="CX4" s="330"/>
      <c r="CY4" s="330" t="s">
        <v>297</v>
      </c>
      <c r="CZ4" s="330"/>
      <c r="DA4" s="330"/>
      <c r="DB4" s="330"/>
      <c r="DC4" s="330"/>
      <c r="DD4" s="330"/>
      <c r="DE4" s="330"/>
      <c r="DF4" s="330" t="s">
        <v>1053</v>
      </c>
      <c r="DG4" s="330"/>
      <c r="DH4" s="330"/>
      <c r="DI4" s="330"/>
      <c r="DJ4" s="330"/>
      <c r="DK4" s="330"/>
      <c r="DL4" s="328" t="s">
        <v>143</v>
      </c>
      <c r="DM4" s="328"/>
      <c r="DN4" s="328"/>
      <c r="DO4" s="328"/>
      <c r="DP4" s="328"/>
      <c r="DQ4" s="328"/>
      <c r="DR4" s="328"/>
      <c r="DS4" s="328"/>
      <c r="DT4" s="328"/>
      <c r="DU4" s="328"/>
      <c r="DV4" s="328"/>
      <c r="DW4" s="328"/>
      <c r="DX4" s="328"/>
      <c r="DY4" s="328"/>
      <c r="DZ4" s="328"/>
      <c r="EA4" s="328"/>
      <c r="EB4" s="328"/>
      <c r="EC4" s="328"/>
      <c r="ED4" s="328"/>
      <c r="EE4" s="328"/>
      <c r="EF4" s="328"/>
      <c r="EG4" s="328"/>
      <c r="EH4" s="328"/>
      <c r="EI4" s="328"/>
      <c r="EJ4" s="328"/>
      <c r="EK4" s="329"/>
      <c r="EL4" s="159"/>
    </row>
    <row r="5" spans="1:144" s="124" customFormat="1" ht="12.75" x14ac:dyDescent="0.2">
      <c r="A5" s="331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 t="s">
        <v>1038</v>
      </c>
      <c r="Z5" s="330"/>
      <c r="AA5" s="330"/>
      <c r="AB5" s="330"/>
      <c r="AC5" s="330"/>
      <c r="AD5" s="330"/>
      <c r="AE5" s="330"/>
      <c r="AF5" s="330" t="s">
        <v>1042</v>
      </c>
      <c r="AG5" s="330"/>
      <c r="AH5" s="330"/>
      <c r="AI5" s="330"/>
      <c r="AJ5" s="330"/>
      <c r="AK5" s="330"/>
      <c r="AL5" s="330" t="s">
        <v>298</v>
      </c>
      <c r="AM5" s="330"/>
      <c r="AN5" s="330"/>
      <c r="AO5" s="330"/>
      <c r="AP5" s="330"/>
      <c r="AQ5" s="330"/>
      <c r="AR5" s="330"/>
      <c r="AS5" s="332" t="s">
        <v>1041</v>
      </c>
      <c r="AT5" s="332"/>
      <c r="AU5" s="332"/>
      <c r="AV5" s="332"/>
      <c r="AW5" s="332"/>
      <c r="AX5" s="332"/>
      <c r="AY5" s="330" t="s">
        <v>298</v>
      </c>
      <c r="AZ5" s="330"/>
      <c r="BA5" s="330"/>
      <c r="BB5" s="330"/>
      <c r="BC5" s="330"/>
      <c r="BD5" s="330"/>
      <c r="BE5" s="330"/>
      <c r="BF5" s="330" t="s">
        <v>1041</v>
      </c>
      <c r="BG5" s="330"/>
      <c r="BH5" s="330"/>
      <c r="BI5" s="330"/>
      <c r="BJ5" s="330"/>
      <c r="BK5" s="330"/>
      <c r="BL5" s="328" t="s">
        <v>133</v>
      </c>
      <c r="BM5" s="328"/>
      <c r="BN5" s="328"/>
      <c r="BO5" s="328"/>
      <c r="BP5" s="328"/>
      <c r="BQ5" s="328"/>
      <c r="BR5" s="328"/>
      <c r="BS5" s="328"/>
      <c r="BT5" s="328"/>
      <c r="BU5" s="328"/>
      <c r="BV5" s="328"/>
      <c r="BW5" s="328"/>
      <c r="BX5" s="328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28"/>
      <c r="CK5" s="328"/>
      <c r="CL5" s="330"/>
      <c r="CM5" s="330"/>
      <c r="CN5" s="330"/>
      <c r="CO5" s="330"/>
      <c r="CP5" s="330"/>
      <c r="CQ5" s="330"/>
      <c r="CR5" s="330"/>
      <c r="CS5" s="330" t="s">
        <v>1041</v>
      </c>
      <c r="CT5" s="330"/>
      <c r="CU5" s="330"/>
      <c r="CV5" s="330"/>
      <c r="CW5" s="330"/>
      <c r="CX5" s="330"/>
      <c r="CY5" s="330" t="s">
        <v>298</v>
      </c>
      <c r="CZ5" s="330"/>
      <c r="DA5" s="330"/>
      <c r="DB5" s="330"/>
      <c r="DC5" s="330"/>
      <c r="DD5" s="330"/>
      <c r="DE5" s="330"/>
      <c r="DF5" s="330" t="s">
        <v>1041</v>
      </c>
      <c r="DG5" s="330"/>
      <c r="DH5" s="330"/>
      <c r="DI5" s="330"/>
      <c r="DJ5" s="330"/>
      <c r="DK5" s="330"/>
      <c r="DL5" s="330" t="s">
        <v>297</v>
      </c>
      <c r="DM5" s="330"/>
      <c r="DN5" s="330"/>
      <c r="DO5" s="330"/>
      <c r="DP5" s="330"/>
      <c r="DQ5" s="330"/>
      <c r="DR5" s="330"/>
      <c r="DS5" s="330" t="s">
        <v>1053</v>
      </c>
      <c r="DT5" s="330"/>
      <c r="DU5" s="330"/>
      <c r="DV5" s="330"/>
      <c r="DW5" s="330"/>
      <c r="DX5" s="330"/>
      <c r="DY5" s="330" t="s">
        <v>297</v>
      </c>
      <c r="DZ5" s="330"/>
      <c r="EA5" s="330"/>
      <c r="EB5" s="330"/>
      <c r="EC5" s="330"/>
      <c r="ED5" s="330"/>
      <c r="EE5" s="330"/>
      <c r="EF5" s="330" t="s">
        <v>1053</v>
      </c>
      <c r="EG5" s="330"/>
      <c r="EH5" s="330"/>
      <c r="EI5" s="330"/>
      <c r="EJ5" s="330"/>
      <c r="EK5" s="333"/>
      <c r="EL5" s="160"/>
    </row>
    <row r="6" spans="1:144" s="124" customFormat="1" ht="12.75" x14ac:dyDescent="0.2">
      <c r="A6" s="331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 t="s">
        <v>1039</v>
      </c>
      <c r="Z6" s="330"/>
      <c r="AA6" s="330"/>
      <c r="AB6" s="330"/>
      <c r="AC6" s="330"/>
      <c r="AD6" s="330"/>
      <c r="AE6" s="330"/>
      <c r="AF6" s="330" t="s">
        <v>1043</v>
      </c>
      <c r="AG6" s="330"/>
      <c r="AH6" s="330"/>
      <c r="AI6" s="330"/>
      <c r="AJ6" s="330"/>
      <c r="AK6" s="330"/>
      <c r="AL6" s="330" t="s">
        <v>309</v>
      </c>
      <c r="AM6" s="330"/>
      <c r="AN6" s="330"/>
      <c r="AO6" s="330"/>
      <c r="AP6" s="330"/>
      <c r="AQ6" s="330"/>
      <c r="AR6" s="330"/>
      <c r="AS6" s="332" t="s">
        <v>1042</v>
      </c>
      <c r="AT6" s="332"/>
      <c r="AU6" s="332"/>
      <c r="AV6" s="332"/>
      <c r="AW6" s="332"/>
      <c r="AX6" s="332"/>
      <c r="AY6" s="330" t="s">
        <v>309</v>
      </c>
      <c r="AZ6" s="330"/>
      <c r="BA6" s="330"/>
      <c r="BB6" s="330"/>
      <c r="BC6" s="330"/>
      <c r="BD6" s="330"/>
      <c r="BE6" s="330"/>
      <c r="BF6" s="330" t="s">
        <v>1042</v>
      </c>
      <c r="BG6" s="330"/>
      <c r="BH6" s="330"/>
      <c r="BI6" s="330"/>
      <c r="BJ6" s="330"/>
      <c r="BK6" s="330"/>
      <c r="BL6" s="330" t="s">
        <v>1067</v>
      </c>
      <c r="BM6" s="330"/>
      <c r="BN6" s="330"/>
      <c r="BO6" s="330"/>
      <c r="BP6" s="330"/>
      <c r="BQ6" s="330"/>
      <c r="BR6" s="330"/>
      <c r="BS6" s="330" t="s">
        <v>1053</v>
      </c>
      <c r="BT6" s="330"/>
      <c r="BU6" s="330"/>
      <c r="BV6" s="330"/>
      <c r="BW6" s="330"/>
      <c r="BX6" s="330"/>
      <c r="BY6" s="330" t="s">
        <v>1070</v>
      </c>
      <c r="BZ6" s="330"/>
      <c r="CA6" s="330"/>
      <c r="CB6" s="330"/>
      <c r="CC6" s="330"/>
      <c r="CD6" s="330"/>
      <c r="CE6" s="330"/>
      <c r="CF6" s="330" t="s">
        <v>1053</v>
      </c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 t="s">
        <v>1042</v>
      </c>
      <c r="CT6" s="330"/>
      <c r="CU6" s="330"/>
      <c r="CV6" s="330"/>
      <c r="CW6" s="330"/>
      <c r="CX6" s="330"/>
      <c r="CY6" s="330" t="s">
        <v>1077</v>
      </c>
      <c r="CZ6" s="330"/>
      <c r="DA6" s="330"/>
      <c r="DB6" s="330"/>
      <c r="DC6" s="330"/>
      <c r="DD6" s="330"/>
      <c r="DE6" s="330"/>
      <c r="DF6" s="330" t="s">
        <v>1042</v>
      </c>
      <c r="DG6" s="330"/>
      <c r="DH6" s="330"/>
      <c r="DI6" s="330"/>
      <c r="DJ6" s="330"/>
      <c r="DK6" s="330"/>
      <c r="DL6" s="330" t="s">
        <v>1046</v>
      </c>
      <c r="DM6" s="330"/>
      <c r="DN6" s="330"/>
      <c r="DO6" s="330"/>
      <c r="DP6" s="330"/>
      <c r="DQ6" s="330"/>
      <c r="DR6" s="330"/>
      <c r="DS6" s="330" t="s">
        <v>1041</v>
      </c>
      <c r="DT6" s="330"/>
      <c r="DU6" s="330"/>
      <c r="DV6" s="330"/>
      <c r="DW6" s="330"/>
      <c r="DX6" s="330"/>
      <c r="DY6" s="330" t="s">
        <v>1055</v>
      </c>
      <c r="DZ6" s="330"/>
      <c r="EA6" s="330"/>
      <c r="EB6" s="330"/>
      <c r="EC6" s="330"/>
      <c r="ED6" s="330"/>
      <c r="EE6" s="330"/>
      <c r="EF6" s="330" t="s">
        <v>1041</v>
      </c>
      <c r="EG6" s="330"/>
      <c r="EH6" s="330"/>
      <c r="EI6" s="330"/>
      <c r="EJ6" s="330"/>
      <c r="EK6" s="333"/>
      <c r="EL6" s="160"/>
    </row>
    <row r="7" spans="1:144" s="124" customFormat="1" ht="12.75" x14ac:dyDescent="0.2">
      <c r="A7" s="331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 t="s">
        <v>1040</v>
      </c>
      <c r="Z7" s="330"/>
      <c r="AA7" s="330"/>
      <c r="AB7" s="330"/>
      <c r="AC7" s="330"/>
      <c r="AD7" s="330"/>
      <c r="AE7" s="330"/>
      <c r="AF7" s="330" t="s">
        <v>1044</v>
      </c>
      <c r="AG7" s="330"/>
      <c r="AH7" s="330"/>
      <c r="AI7" s="330"/>
      <c r="AJ7" s="330"/>
      <c r="AK7" s="330"/>
      <c r="AL7" s="330" t="s">
        <v>1059</v>
      </c>
      <c r="AM7" s="330"/>
      <c r="AN7" s="330"/>
      <c r="AO7" s="330"/>
      <c r="AP7" s="330"/>
      <c r="AQ7" s="330"/>
      <c r="AR7" s="330"/>
      <c r="AS7" s="332" t="s">
        <v>1043</v>
      </c>
      <c r="AT7" s="332"/>
      <c r="AU7" s="332"/>
      <c r="AV7" s="332"/>
      <c r="AW7" s="332"/>
      <c r="AX7" s="332"/>
      <c r="AY7" s="330" t="s">
        <v>1064</v>
      </c>
      <c r="AZ7" s="330"/>
      <c r="BA7" s="330"/>
      <c r="BB7" s="330"/>
      <c r="BC7" s="330"/>
      <c r="BD7" s="330"/>
      <c r="BE7" s="330"/>
      <c r="BF7" s="330" t="s">
        <v>1043</v>
      </c>
      <c r="BG7" s="330"/>
      <c r="BH7" s="330"/>
      <c r="BI7" s="330"/>
      <c r="BJ7" s="330"/>
      <c r="BK7" s="330"/>
      <c r="BL7" s="330" t="s">
        <v>1068</v>
      </c>
      <c r="BM7" s="330"/>
      <c r="BN7" s="330"/>
      <c r="BO7" s="330"/>
      <c r="BP7" s="330"/>
      <c r="BQ7" s="330"/>
      <c r="BR7" s="330"/>
      <c r="BS7" s="330" t="s">
        <v>1041</v>
      </c>
      <c r="BT7" s="330"/>
      <c r="BU7" s="330"/>
      <c r="BV7" s="330"/>
      <c r="BW7" s="330"/>
      <c r="BX7" s="330"/>
      <c r="BY7" s="330" t="s">
        <v>1071</v>
      </c>
      <c r="BZ7" s="330"/>
      <c r="CA7" s="330"/>
      <c r="CB7" s="330"/>
      <c r="CC7" s="330"/>
      <c r="CD7" s="330"/>
      <c r="CE7" s="330"/>
      <c r="CF7" s="330" t="s">
        <v>1041</v>
      </c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 t="s">
        <v>1043</v>
      </c>
      <c r="CT7" s="330"/>
      <c r="CU7" s="330"/>
      <c r="CV7" s="330"/>
      <c r="CW7" s="330"/>
      <c r="CX7" s="330"/>
      <c r="CY7" s="330" t="s">
        <v>1078</v>
      </c>
      <c r="CZ7" s="330"/>
      <c r="DA7" s="330"/>
      <c r="DB7" s="330"/>
      <c r="DC7" s="330"/>
      <c r="DD7" s="330"/>
      <c r="DE7" s="330"/>
      <c r="DF7" s="330" t="s">
        <v>1043</v>
      </c>
      <c r="DG7" s="330"/>
      <c r="DH7" s="330"/>
      <c r="DI7" s="330"/>
      <c r="DJ7" s="330"/>
      <c r="DK7" s="330"/>
      <c r="DL7" s="330" t="s">
        <v>1047</v>
      </c>
      <c r="DM7" s="330"/>
      <c r="DN7" s="330"/>
      <c r="DO7" s="330"/>
      <c r="DP7" s="330"/>
      <c r="DQ7" s="330"/>
      <c r="DR7" s="330"/>
      <c r="DS7" s="330" t="s">
        <v>1042</v>
      </c>
      <c r="DT7" s="330"/>
      <c r="DU7" s="330"/>
      <c r="DV7" s="330"/>
      <c r="DW7" s="330"/>
      <c r="DX7" s="330"/>
      <c r="DY7" s="330" t="s">
        <v>1056</v>
      </c>
      <c r="DZ7" s="330"/>
      <c r="EA7" s="330"/>
      <c r="EB7" s="330"/>
      <c r="EC7" s="330"/>
      <c r="ED7" s="330"/>
      <c r="EE7" s="330"/>
      <c r="EF7" s="330" t="s">
        <v>1042</v>
      </c>
      <c r="EG7" s="330"/>
      <c r="EH7" s="330"/>
      <c r="EI7" s="330"/>
      <c r="EJ7" s="330"/>
      <c r="EK7" s="333"/>
      <c r="EL7" s="160"/>
    </row>
    <row r="8" spans="1:144" s="124" customFormat="1" ht="12.75" x14ac:dyDescent="0.2">
      <c r="A8" s="331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 t="s">
        <v>28</v>
      </c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 t="s">
        <v>1060</v>
      </c>
      <c r="AM8" s="330"/>
      <c r="AN8" s="330"/>
      <c r="AO8" s="330"/>
      <c r="AP8" s="330"/>
      <c r="AQ8" s="330"/>
      <c r="AR8" s="330"/>
      <c r="AS8" s="332" t="s">
        <v>1054</v>
      </c>
      <c r="AT8" s="332"/>
      <c r="AU8" s="332"/>
      <c r="AV8" s="332"/>
      <c r="AW8" s="332"/>
      <c r="AX8" s="332"/>
      <c r="AY8" s="330" t="s">
        <v>1065</v>
      </c>
      <c r="AZ8" s="330"/>
      <c r="BA8" s="330"/>
      <c r="BB8" s="330"/>
      <c r="BC8" s="330"/>
      <c r="BD8" s="330"/>
      <c r="BE8" s="330"/>
      <c r="BF8" s="330" t="s">
        <v>1054</v>
      </c>
      <c r="BG8" s="330"/>
      <c r="BH8" s="330"/>
      <c r="BI8" s="330"/>
      <c r="BJ8" s="330"/>
      <c r="BK8" s="330"/>
      <c r="BL8" s="330" t="s">
        <v>1069</v>
      </c>
      <c r="BM8" s="330"/>
      <c r="BN8" s="330"/>
      <c r="BO8" s="330"/>
      <c r="BP8" s="330"/>
      <c r="BQ8" s="330"/>
      <c r="BR8" s="330"/>
      <c r="BS8" s="330" t="s">
        <v>1042</v>
      </c>
      <c r="BT8" s="330"/>
      <c r="BU8" s="330"/>
      <c r="BV8" s="330"/>
      <c r="BW8" s="330"/>
      <c r="BX8" s="330"/>
      <c r="BY8" s="330" t="s">
        <v>1072</v>
      </c>
      <c r="BZ8" s="330"/>
      <c r="CA8" s="330"/>
      <c r="CB8" s="330"/>
      <c r="CC8" s="330"/>
      <c r="CD8" s="330"/>
      <c r="CE8" s="330"/>
      <c r="CF8" s="330" t="s">
        <v>1042</v>
      </c>
      <c r="CG8" s="330"/>
      <c r="CH8" s="330"/>
      <c r="CI8" s="330"/>
      <c r="CJ8" s="330"/>
      <c r="CK8" s="330"/>
      <c r="CL8" s="330"/>
      <c r="CM8" s="330"/>
      <c r="CN8" s="330"/>
      <c r="CO8" s="330"/>
      <c r="CP8" s="330"/>
      <c r="CQ8" s="330"/>
      <c r="CR8" s="330"/>
      <c r="CS8" s="330" t="s">
        <v>1054</v>
      </c>
      <c r="CT8" s="330"/>
      <c r="CU8" s="330"/>
      <c r="CV8" s="330"/>
      <c r="CW8" s="330"/>
      <c r="CX8" s="330"/>
      <c r="CY8" s="330" t="s">
        <v>350</v>
      </c>
      <c r="CZ8" s="330"/>
      <c r="DA8" s="330"/>
      <c r="DB8" s="330"/>
      <c r="DC8" s="330"/>
      <c r="DD8" s="330"/>
      <c r="DE8" s="330"/>
      <c r="DF8" s="330" t="s">
        <v>1054</v>
      </c>
      <c r="DG8" s="330"/>
      <c r="DH8" s="330"/>
      <c r="DI8" s="330"/>
      <c r="DJ8" s="330"/>
      <c r="DK8" s="330"/>
      <c r="DL8" s="330" t="s">
        <v>30</v>
      </c>
      <c r="DM8" s="330"/>
      <c r="DN8" s="330"/>
      <c r="DO8" s="330"/>
      <c r="DP8" s="330"/>
      <c r="DQ8" s="330"/>
      <c r="DR8" s="330"/>
      <c r="DS8" s="330" t="s">
        <v>1043</v>
      </c>
      <c r="DT8" s="330"/>
      <c r="DU8" s="330"/>
      <c r="DV8" s="330"/>
      <c r="DW8" s="330"/>
      <c r="DX8" s="330"/>
      <c r="DY8" s="330" t="s">
        <v>1057</v>
      </c>
      <c r="DZ8" s="330"/>
      <c r="EA8" s="330"/>
      <c r="EB8" s="330"/>
      <c r="EC8" s="330"/>
      <c r="ED8" s="330"/>
      <c r="EE8" s="330"/>
      <c r="EF8" s="330" t="s">
        <v>1043</v>
      </c>
      <c r="EG8" s="330"/>
      <c r="EH8" s="330"/>
      <c r="EI8" s="330"/>
      <c r="EJ8" s="330"/>
      <c r="EK8" s="333"/>
      <c r="EL8" s="160"/>
    </row>
    <row r="9" spans="1:144" s="124" customFormat="1" ht="12.75" x14ac:dyDescent="0.2">
      <c r="A9" s="331"/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 t="s">
        <v>1061</v>
      </c>
      <c r="AM9" s="330"/>
      <c r="AN9" s="330"/>
      <c r="AO9" s="330"/>
      <c r="AP9" s="330"/>
      <c r="AQ9" s="330"/>
      <c r="AR9" s="330"/>
      <c r="AS9" s="332" t="s">
        <v>1062</v>
      </c>
      <c r="AT9" s="332"/>
      <c r="AU9" s="332"/>
      <c r="AV9" s="332"/>
      <c r="AW9" s="332"/>
      <c r="AX9" s="332"/>
      <c r="AY9" s="330"/>
      <c r="AZ9" s="330"/>
      <c r="BA9" s="330"/>
      <c r="BB9" s="330"/>
      <c r="BC9" s="330"/>
      <c r="BD9" s="330"/>
      <c r="BE9" s="330"/>
      <c r="BF9" s="330" t="s">
        <v>1062</v>
      </c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 t="s">
        <v>1043</v>
      </c>
      <c r="BT9" s="330"/>
      <c r="BU9" s="330"/>
      <c r="BV9" s="330"/>
      <c r="BW9" s="330"/>
      <c r="BX9" s="330"/>
      <c r="BY9" s="330" t="s">
        <v>1073</v>
      </c>
      <c r="BZ9" s="330"/>
      <c r="CA9" s="330"/>
      <c r="CB9" s="330"/>
      <c r="CC9" s="330"/>
      <c r="CD9" s="330"/>
      <c r="CE9" s="330"/>
      <c r="CF9" s="330" t="s">
        <v>1043</v>
      </c>
      <c r="CG9" s="330"/>
      <c r="CH9" s="330"/>
      <c r="CI9" s="330"/>
      <c r="CJ9" s="330"/>
      <c r="CK9" s="330"/>
      <c r="CL9" s="330"/>
      <c r="CM9" s="330"/>
      <c r="CN9" s="330"/>
      <c r="CO9" s="330"/>
      <c r="CP9" s="330"/>
      <c r="CQ9" s="330"/>
      <c r="CR9" s="330"/>
      <c r="CS9" s="330" t="s">
        <v>1062</v>
      </c>
      <c r="CT9" s="330"/>
      <c r="CU9" s="330"/>
      <c r="CV9" s="330"/>
      <c r="CW9" s="330"/>
      <c r="CX9" s="330"/>
      <c r="CY9" s="330" t="s">
        <v>301</v>
      </c>
      <c r="CZ9" s="330"/>
      <c r="DA9" s="330"/>
      <c r="DB9" s="330"/>
      <c r="DC9" s="330"/>
      <c r="DD9" s="330"/>
      <c r="DE9" s="330"/>
      <c r="DF9" s="330" t="s">
        <v>1062</v>
      </c>
      <c r="DG9" s="330"/>
      <c r="DH9" s="330"/>
      <c r="DI9" s="330"/>
      <c r="DJ9" s="330"/>
      <c r="DK9" s="330"/>
      <c r="DL9" s="330" t="s">
        <v>1048</v>
      </c>
      <c r="DM9" s="330"/>
      <c r="DN9" s="330"/>
      <c r="DO9" s="330"/>
      <c r="DP9" s="330"/>
      <c r="DQ9" s="330"/>
      <c r="DR9" s="330"/>
      <c r="DS9" s="330" t="s">
        <v>1054</v>
      </c>
      <c r="DT9" s="330"/>
      <c r="DU9" s="330"/>
      <c r="DV9" s="330"/>
      <c r="DW9" s="330"/>
      <c r="DX9" s="330"/>
      <c r="DY9" s="330" t="s">
        <v>1058</v>
      </c>
      <c r="DZ9" s="330"/>
      <c r="EA9" s="330"/>
      <c r="EB9" s="330"/>
      <c r="EC9" s="330"/>
      <c r="ED9" s="330"/>
      <c r="EE9" s="330"/>
      <c r="EF9" s="330" t="s">
        <v>1054</v>
      </c>
      <c r="EG9" s="330"/>
      <c r="EH9" s="330"/>
      <c r="EI9" s="330"/>
      <c r="EJ9" s="330"/>
      <c r="EK9" s="333"/>
      <c r="EL9" s="160"/>
    </row>
    <row r="10" spans="1:144" s="124" customFormat="1" ht="12.75" x14ac:dyDescent="0.2">
      <c r="A10" s="331"/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 t="s">
        <v>485</v>
      </c>
      <c r="AM10" s="330"/>
      <c r="AN10" s="330"/>
      <c r="AO10" s="330"/>
      <c r="AP10" s="330"/>
      <c r="AQ10" s="330"/>
      <c r="AR10" s="330"/>
      <c r="AS10" s="332" t="s">
        <v>1063</v>
      </c>
      <c r="AT10" s="332"/>
      <c r="AU10" s="332"/>
      <c r="AV10" s="332"/>
      <c r="AW10" s="332"/>
      <c r="AX10" s="332"/>
      <c r="AY10" s="330"/>
      <c r="AZ10" s="330"/>
      <c r="BA10" s="330"/>
      <c r="BB10" s="330"/>
      <c r="BC10" s="330"/>
      <c r="BD10" s="330"/>
      <c r="BE10" s="330"/>
      <c r="BF10" s="330" t="s">
        <v>1063</v>
      </c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 t="s">
        <v>1054</v>
      </c>
      <c r="BT10" s="330"/>
      <c r="BU10" s="330"/>
      <c r="BV10" s="330"/>
      <c r="BW10" s="330"/>
      <c r="BX10" s="330"/>
      <c r="BY10" s="330" t="s">
        <v>1074</v>
      </c>
      <c r="BZ10" s="330"/>
      <c r="CA10" s="330"/>
      <c r="CB10" s="330"/>
      <c r="CC10" s="330"/>
      <c r="CD10" s="330"/>
      <c r="CE10" s="330"/>
      <c r="CF10" s="330" t="s">
        <v>1054</v>
      </c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0"/>
      <c r="CR10" s="330"/>
      <c r="CS10" s="330" t="s">
        <v>1063</v>
      </c>
      <c r="CT10" s="330"/>
      <c r="CU10" s="330"/>
      <c r="CV10" s="330"/>
      <c r="CW10" s="330"/>
      <c r="CX10" s="330"/>
      <c r="CY10" s="330" t="s">
        <v>1079</v>
      </c>
      <c r="CZ10" s="330"/>
      <c r="DA10" s="330"/>
      <c r="DB10" s="330"/>
      <c r="DC10" s="330"/>
      <c r="DD10" s="330"/>
      <c r="DE10" s="330"/>
      <c r="DF10" s="330" t="s">
        <v>1063</v>
      </c>
      <c r="DG10" s="330"/>
      <c r="DH10" s="330"/>
      <c r="DI10" s="330"/>
      <c r="DJ10" s="330"/>
      <c r="DK10" s="330"/>
      <c r="DL10" s="330" t="s">
        <v>1049</v>
      </c>
      <c r="DM10" s="330"/>
      <c r="DN10" s="330"/>
      <c r="DO10" s="330"/>
      <c r="DP10" s="330"/>
      <c r="DQ10" s="330"/>
      <c r="DR10" s="330"/>
      <c r="DS10" s="330" t="s">
        <v>1062</v>
      </c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 t="s">
        <v>1062</v>
      </c>
      <c r="EG10" s="330"/>
      <c r="EH10" s="330"/>
      <c r="EI10" s="330"/>
      <c r="EJ10" s="330"/>
      <c r="EK10" s="333"/>
      <c r="EL10" s="160"/>
    </row>
    <row r="11" spans="1:144" s="124" customFormat="1" ht="12.75" x14ac:dyDescent="0.2">
      <c r="A11" s="331"/>
      <c r="B11" s="330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 t="s">
        <v>347</v>
      </c>
      <c r="AM11" s="330"/>
      <c r="AN11" s="330"/>
      <c r="AO11" s="330"/>
      <c r="AP11" s="330"/>
      <c r="AQ11" s="330"/>
      <c r="AR11" s="330"/>
      <c r="AS11" s="332" t="s">
        <v>1044</v>
      </c>
      <c r="AT11" s="332"/>
      <c r="AU11" s="332"/>
      <c r="AV11" s="332"/>
      <c r="AW11" s="332"/>
      <c r="AX11" s="332"/>
      <c r="AY11" s="330"/>
      <c r="AZ11" s="330"/>
      <c r="BA11" s="330"/>
      <c r="BB11" s="330"/>
      <c r="BC11" s="330"/>
      <c r="BD11" s="330"/>
      <c r="BE11" s="330"/>
      <c r="BF11" s="330" t="s">
        <v>1044</v>
      </c>
      <c r="BG11" s="330"/>
      <c r="BH11" s="330"/>
      <c r="BI11" s="330"/>
      <c r="BJ11" s="330"/>
      <c r="BK11" s="330"/>
      <c r="BL11" s="330"/>
      <c r="BM11" s="330"/>
      <c r="BN11" s="330"/>
      <c r="BO11" s="330"/>
      <c r="BP11" s="330"/>
      <c r="BQ11" s="330"/>
      <c r="BR11" s="330"/>
      <c r="BS11" s="330" t="s">
        <v>1062</v>
      </c>
      <c r="BT11" s="330"/>
      <c r="BU11" s="330"/>
      <c r="BV11" s="330"/>
      <c r="BW11" s="330"/>
      <c r="BX11" s="330"/>
      <c r="BY11" s="330" t="s">
        <v>1075</v>
      </c>
      <c r="BZ11" s="330"/>
      <c r="CA11" s="330"/>
      <c r="CB11" s="330"/>
      <c r="CC11" s="330"/>
      <c r="CD11" s="330"/>
      <c r="CE11" s="330"/>
      <c r="CF11" s="330" t="s">
        <v>1062</v>
      </c>
      <c r="CG11" s="330"/>
      <c r="CH11" s="330"/>
      <c r="CI11" s="330"/>
      <c r="CJ11" s="330"/>
      <c r="CK11" s="330"/>
      <c r="CL11" s="330"/>
      <c r="CM11" s="330"/>
      <c r="CN11" s="330"/>
      <c r="CO11" s="330"/>
      <c r="CP11" s="330"/>
      <c r="CQ11" s="330"/>
      <c r="CR11" s="330"/>
      <c r="CS11" s="330" t="s">
        <v>1044</v>
      </c>
      <c r="CT11" s="330"/>
      <c r="CU11" s="330"/>
      <c r="CV11" s="330"/>
      <c r="CW11" s="330"/>
      <c r="CX11" s="330"/>
      <c r="CY11" s="330" t="s">
        <v>28</v>
      </c>
      <c r="CZ11" s="330"/>
      <c r="DA11" s="330"/>
      <c r="DB11" s="330"/>
      <c r="DC11" s="330"/>
      <c r="DD11" s="330"/>
      <c r="DE11" s="330"/>
      <c r="DF11" s="330" t="s">
        <v>1044</v>
      </c>
      <c r="DG11" s="330"/>
      <c r="DH11" s="330"/>
      <c r="DI11" s="330"/>
      <c r="DJ11" s="330"/>
      <c r="DK11" s="330"/>
      <c r="DL11" s="330" t="s">
        <v>1050</v>
      </c>
      <c r="DM11" s="330"/>
      <c r="DN11" s="330"/>
      <c r="DO11" s="330"/>
      <c r="DP11" s="330"/>
      <c r="DQ11" s="330"/>
      <c r="DR11" s="330"/>
      <c r="DS11" s="330" t="s">
        <v>1063</v>
      </c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 t="s">
        <v>1063</v>
      </c>
      <c r="EG11" s="330"/>
      <c r="EH11" s="330"/>
      <c r="EI11" s="330"/>
      <c r="EJ11" s="330"/>
      <c r="EK11" s="333"/>
      <c r="EL11" s="160"/>
    </row>
    <row r="12" spans="1:144" s="124" customFormat="1" ht="12.75" x14ac:dyDescent="0.2">
      <c r="A12" s="331"/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  <c r="AH12" s="330"/>
      <c r="AI12" s="330"/>
      <c r="AJ12" s="330"/>
      <c r="AK12" s="330"/>
      <c r="AL12" s="330"/>
      <c r="AM12" s="330"/>
      <c r="AN12" s="330"/>
      <c r="AO12" s="330"/>
      <c r="AP12" s="330"/>
      <c r="AQ12" s="330"/>
      <c r="AR12" s="330"/>
      <c r="AS12" s="332"/>
      <c r="AT12" s="332"/>
      <c r="AU12" s="332"/>
      <c r="AV12" s="332"/>
      <c r="AW12" s="332"/>
      <c r="AX12" s="332"/>
      <c r="AY12" s="330"/>
      <c r="AZ12" s="330"/>
      <c r="BA12" s="330"/>
      <c r="BB12" s="330"/>
      <c r="BC12" s="330"/>
      <c r="BD12" s="330"/>
      <c r="BE12" s="330"/>
      <c r="BF12" s="330"/>
      <c r="BG12" s="330"/>
      <c r="BH12" s="330"/>
      <c r="BI12" s="330"/>
      <c r="BJ12" s="330"/>
      <c r="BK12" s="330"/>
      <c r="BL12" s="330"/>
      <c r="BM12" s="330"/>
      <c r="BN12" s="330"/>
      <c r="BO12" s="330"/>
      <c r="BP12" s="330"/>
      <c r="BQ12" s="330"/>
      <c r="BR12" s="330"/>
      <c r="BS12" s="330" t="s">
        <v>1063</v>
      </c>
      <c r="BT12" s="330"/>
      <c r="BU12" s="330"/>
      <c r="BV12" s="330"/>
      <c r="BW12" s="330"/>
      <c r="BX12" s="330"/>
      <c r="BY12" s="330" t="s">
        <v>1076</v>
      </c>
      <c r="BZ12" s="330"/>
      <c r="CA12" s="330"/>
      <c r="CB12" s="330"/>
      <c r="CC12" s="330"/>
      <c r="CD12" s="330"/>
      <c r="CE12" s="330"/>
      <c r="CF12" s="330" t="s">
        <v>1063</v>
      </c>
      <c r="CG12" s="330"/>
      <c r="CH12" s="330"/>
      <c r="CI12" s="330"/>
      <c r="CJ12" s="330"/>
      <c r="CK12" s="330"/>
      <c r="CL12" s="330"/>
      <c r="CM12" s="330"/>
      <c r="CN12" s="330"/>
      <c r="CO12" s="330"/>
      <c r="CP12" s="330"/>
      <c r="CQ12" s="330"/>
      <c r="CR12" s="330"/>
      <c r="CS12" s="330"/>
      <c r="CT12" s="330"/>
      <c r="CU12" s="330"/>
      <c r="CV12" s="330"/>
      <c r="CW12" s="330"/>
      <c r="CX12" s="330"/>
      <c r="CY12" s="330"/>
      <c r="CZ12" s="330"/>
      <c r="DA12" s="330"/>
      <c r="DB12" s="330"/>
      <c r="DC12" s="330"/>
      <c r="DD12" s="330"/>
      <c r="DE12" s="330"/>
      <c r="DF12" s="330"/>
      <c r="DG12" s="330"/>
      <c r="DH12" s="330"/>
      <c r="DI12" s="330"/>
      <c r="DJ12" s="330"/>
      <c r="DK12" s="330"/>
      <c r="DL12" s="330" t="s">
        <v>1051</v>
      </c>
      <c r="DM12" s="330"/>
      <c r="DN12" s="330"/>
      <c r="DO12" s="330"/>
      <c r="DP12" s="330"/>
      <c r="DQ12" s="330"/>
      <c r="DR12" s="330"/>
      <c r="DS12" s="330" t="s">
        <v>1044</v>
      </c>
      <c r="DT12" s="330"/>
      <c r="DU12" s="330"/>
      <c r="DV12" s="330"/>
      <c r="DW12" s="330"/>
      <c r="DX12" s="330"/>
      <c r="DY12" s="330"/>
      <c r="DZ12" s="330"/>
      <c r="EA12" s="330"/>
      <c r="EB12" s="330"/>
      <c r="EC12" s="330"/>
      <c r="ED12" s="330"/>
      <c r="EE12" s="330"/>
      <c r="EF12" s="330" t="s">
        <v>1044</v>
      </c>
      <c r="EG12" s="330"/>
      <c r="EH12" s="330"/>
      <c r="EI12" s="330"/>
      <c r="EJ12" s="330"/>
      <c r="EK12" s="333"/>
      <c r="EL12" s="160"/>
    </row>
    <row r="13" spans="1:144" s="124" customFormat="1" ht="12.75" x14ac:dyDescent="0.2">
      <c r="A13" s="334"/>
      <c r="B13" s="335"/>
      <c r="C13" s="335"/>
      <c r="D13" s="335"/>
      <c r="E13" s="335"/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6"/>
      <c r="AT13" s="336"/>
      <c r="AU13" s="336"/>
      <c r="AV13" s="336"/>
      <c r="AW13" s="336"/>
      <c r="AX13" s="336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 t="s">
        <v>1044</v>
      </c>
      <c r="BT13" s="335"/>
      <c r="BU13" s="335"/>
      <c r="BV13" s="335"/>
      <c r="BW13" s="335"/>
      <c r="BX13" s="335"/>
      <c r="BY13" s="335" t="s">
        <v>308</v>
      </c>
      <c r="BZ13" s="335"/>
      <c r="CA13" s="335"/>
      <c r="CB13" s="335"/>
      <c r="CC13" s="335"/>
      <c r="CD13" s="335"/>
      <c r="CE13" s="335"/>
      <c r="CF13" s="335" t="s">
        <v>1044</v>
      </c>
      <c r="CG13" s="335"/>
      <c r="CH13" s="335"/>
      <c r="CI13" s="335"/>
      <c r="CJ13" s="335"/>
      <c r="CK13" s="335"/>
      <c r="CL13" s="335"/>
      <c r="CM13" s="335"/>
      <c r="CN13" s="335"/>
      <c r="CO13" s="335"/>
      <c r="CP13" s="335"/>
      <c r="CQ13" s="335"/>
      <c r="CR13" s="335"/>
      <c r="CS13" s="335"/>
      <c r="CT13" s="335"/>
      <c r="CU13" s="335"/>
      <c r="CV13" s="335"/>
      <c r="CW13" s="335"/>
      <c r="CX13" s="335"/>
      <c r="CY13" s="335"/>
      <c r="CZ13" s="335"/>
      <c r="DA13" s="335"/>
      <c r="DB13" s="335"/>
      <c r="DC13" s="335"/>
      <c r="DD13" s="335"/>
      <c r="DE13" s="335"/>
      <c r="DF13" s="335"/>
      <c r="DG13" s="335"/>
      <c r="DH13" s="335"/>
      <c r="DI13" s="335"/>
      <c r="DJ13" s="335"/>
      <c r="DK13" s="335"/>
      <c r="DL13" s="335" t="s">
        <v>1052</v>
      </c>
      <c r="DM13" s="335"/>
      <c r="DN13" s="335"/>
      <c r="DO13" s="335"/>
      <c r="DP13" s="335"/>
      <c r="DQ13" s="335"/>
      <c r="DR13" s="335"/>
      <c r="DS13" s="335"/>
      <c r="DT13" s="335"/>
      <c r="DU13" s="335"/>
      <c r="DV13" s="335"/>
      <c r="DW13" s="335"/>
      <c r="DX13" s="335"/>
      <c r="DY13" s="335"/>
      <c r="DZ13" s="335"/>
      <c r="EA13" s="335"/>
      <c r="EB13" s="335"/>
      <c r="EC13" s="335"/>
      <c r="ED13" s="335"/>
      <c r="EE13" s="335"/>
      <c r="EF13" s="335"/>
      <c r="EG13" s="335"/>
      <c r="EH13" s="335"/>
      <c r="EI13" s="335"/>
      <c r="EJ13" s="335"/>
      <c r="EK13" s="337"/>
      <c r="EL13" s="160"/>
    </row>
    <row r="14" spans="1:144" s="124" customFormat="1" ht="13.5" thickBot="1" x14ac:dyDescent="0.25">
      <c r="A14" s="338">
        <v>1</v>
      </c>
      <c r="B14" s="328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7">
        <v>2</v>
      </c>
      <c r="U14" s="327"/>
      <c r="V14" s="327"/>
      <c r="W14" s="327"/>
      <c r="X14" s="327"/>
      <c r="Y14" s="339">
        <v>3</v>
      </c>
      <c r="Z14" s="339"/>
      <c r="AA14" s="339"/>
      <c r="AB14" s="339"/>
      <c r="AC14" s="339"/>
      <c r="AD14" s="339"/>
      <c r="AE14" s="339"/>
      <c r="AF14" s="327">
        <v>4</v>
      </c>
      <c r="AG14" s="327"/>
      <c r="AH14" s="327"/>
      <c r="AI14" s="327"/>
      <c r="AJ14" s="327"/>
      <c r="AK14" s="327"/>
      <c r="AL14" s="327">
        <v>5</v>
      </c>
      <c r="AM14" s="327"/>
      <c r="AN14" s="327"/>
      <c r="AO14" s="327"/>
      <c r="AP14" s="327"/>
      <c r="AQ14" s="327"/>
      <c r="AR14" s="327"/>
      <c r="AS14" s="359">
        <v>6</v>
      </c>
      <c r="AT14" s="359"/>
      <c r="AU14" s="359"/>
      <c r="AV14" s="359"/>
      <c r="AW14" s="359"/>
      <c r="AX14" s="359"/>
      <c r="AY14" s="327">
        <v>7</v>
      </c>
      <c r="AZ14" s="327"/>
      <c r="BA14" s="327"/>
      <c r="BB14" s="327"/>
      <c r="BC14" s="327"/>
      <c r="BD14" s="327"/>
      <c r="BE14" s="327"/>
      <c r="BF14" s="359">
        <v>8</v>
      </c>
      <c r="BG14" s="359"/>
      <c r="BH14" s="359"/>
      <c r="BI14" s="359"/>
      <c r="BJ14" s="359"/>
      <c r="BK14" s="359"/>
      <c r="BL14" s="327">
        <v>9</v>
      </c>
      <c r="BM14" s="327"/>
      <c r="BN14" s="327"/>
      <c r="BO14" s="327"/>
      <c r="BP14" s="327"/>
      <c r="BQ14" s="327"/>
      <c r="BR14" s="327"/>
      <c r="BS14" s="327">
        <v>10</v>
      </c>
      <c r="BT14" s="327"/>
      <c r="BU14" s="327"/>
      <c r="BV14" s="327"/>
      <c r="BW14" s="327"/>
      <c r="BX14" s="327"/>
      <c r="BY14" s="327">
        <v>11</v>
      </c>
      <c r="BZ14" s="327"/>
      <c r="CA14" s="327"/>
      <c r="CB14" s="327"/>
      <c r="CC14" s="327"/>
      <c r="CD14" s="327"/>
      <c r="CE14" s="327"/>
      <c r="CF14" s="339">
        <v>12</v>
      </c>
      <c r="CG14" s="339"/>
      <c r="CH14" s="339"/>
      <c r="CI14" s="339"/>
      <c r="CJ14" s="339"/>
      <c r="CK14" s="339"/>
      <c r="CL14" s="327">
        <v>13</v>
      </c>
      <c r="CM14" s="327"/>
      <c r="CN14" s="327"/>
      <c r="CO14" s="327"/>
      <c r="CP14" s="327"/>
      <c r="CQ14" s="327"/>
      <c r="CR14" s="327"/>
      <c r="CS14" s="327">
        <v>14</v>
      </c>
      <c r="CT14" s="327"/>
      <c r="CU14" s="327"/>
      <c r="CV14" s="327"/>
      <c r="CW14" s="327"/>
      <c r="CX14" s="327"/>
      <c r="CY14" s="327">
        <v>15</v>
      </c>
      <c r="CZ14" s="327"/>
      <c r="DA14" s="327"/>
      <c r="DB14" s="327"/>
      <c r="DC14" s="327"/>
      <c r="DD14" s="327"/>
      <c r="DE14" s="327"/>
      <c r="DF14" s="339">
        <v>16</v>
      </c>
      <c r="DG14" s="339"/>
      <c r="DH14" s="339"/>
      <c r="DI14" s="339"/>
      <c r="DJ14" s="339"/>
      <c r="DK14" s="339"/>
      <c r="DL14" s="327">
        <v>17</v>
      </c>
      <c r="DM14" s="327"/>
      <c r="DN14" s="327"/>
      <c r="DO14" s="327"/>
      <c r="DP14" s="327"/>
      <c r="DQ14" s="327"/>
      <c r="DR14" s="327"/>
      <c r="DS14" s="327">
        <v>18</v>
      </c>
      <c r="DT14" s="327"/>
      <c r="DU14" s="327"/>
      <c r="DV14" s="327"/>
      <c r="DW14" s="327"/>
      <c r="DX14" s="327"/>
      <c r="DY14" s="327">
        <v>19</v>
      </c>
      <c r="DZ14" s="327"/>
      <c r="EA14" s="327"/>
      <c r="EB14" s="327"/>
      <c r="EC14" s="327"/>
      <c r="ED14" s="327"/>
      <c r="EE14" s="327"/>
      <c r="EF14" s="327">
        <v>20</v>
      </c>
      <c r="EG14" s="327"/>
      <c r="EH14" s="327"/>
      <c r="EI14" s="327"/>
      <c r="EJ14" s="327"/>
      <c r="EK14" s="340"/>
      <c r="EL14" s="160"/>
    </row>
    <row r="15" spans="1:144" s="124" customFormat="1" ht="12.75" x14ac:dyDescent="0.2">
      <c r="A15" s="341" t="s">
        <v>1080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2" t="s">
        <v>196</v>
      </c>
      <c r="U15" s="343"/>
      <c r="V15" s="343"/>
      <c r="W15" s="343"/>
      <c r="X15" s="343"/>
      <c r="Y15" s="346">
        <f>-SUMIFS('АЦК 2023'!$G:$G,'АЦК 2023'!$B:$B,$EL$3,'АЦК 2023'!A:A,T15)</f>
        <v>39219061.310000002</v>
      </c>
      <c r="Z15" s="347"/>
      <c r="AA15" s="347"/>
      <c r="AB15" s="347"/>
      <c r="AC15" s="347"/>
      <c r="AD15" s="347"/>
      <c r="AE15" s="347"/>
      <c r="AF15" s="349">
        <v>0.44</v>
      </c>
      <c r="AG15" s="349"/>
      <c r="AH15" s="349"/>
      <c r="AI15" s="349"/>
      <c r="AJ15" s="349"/>
      <c r="AK15" s="349"/>
      <c r="AL15" s="351">
        <f>-SUMIFS('АЦК 2023'!$G:$G,'АЦК 2023'!$A:$A,T15,'АЦК 2023'!B:B,$EL$3,'АЦК 2023'!F:F,4)</f>
        <v>39212061.310000002</v>
      </c>
      <c r="AM15" s="352"/>
      <c r="AN15" s="352"/>
      <c r="AO15" s="352"/>
      <c r="AP15" s="352"/>
      <c r="AQ15" s="352"/>
      <c r="AR15" s="353"/>
      <c r="AS15" s="357">
        <f>IF(AL15=0," ",AL15/Y15*100%)</f>
        <v>0.99982151536099573</v>
      </c>
      <c r="AT15" s="357"/>
      <c r="AU15" s="357"/>
      <c r="AV15" s="357"/>
      <c r="AW15" s="357"/>
      <c r="AX15" s="357"/>
      <c r="AY15" s="351">
        <f>-SUMIFS('АЦК 2023'!$G:$G,'АЦК 2023'!$A:$A,T15,'АЦК 2023'!B:B,$EL$3,'АЦК 2023'!F:F,5)</f>
        <v>7000</v>
      </c>
      <c r="AZ15" s="352"/>
      <c r="BA15" s="352"/>
      <c r="BB15" s="352"/>
      <c r="BC15" s="352"/>
      <c r="BD15" s="352"/>
      <c r="BE15" s="353"/>
      <c r="BF15" s="357">
        <f>IF(AY15=0," ",AY15/Y15*100%)</f>
        <v>1.784846390042271E-4</v>
      </c>
      <c r="BG15" s="357"/>
      <c r="BH15" s="357"/>
      <c r="BI15" s="357"/>
      <c r="BJ15" s="357"/>
      <c r="BK15" s="357"/>
      <c r="BL15" s="366"/>
      <c r="BM15" s="366"/>
      <c r="BN15" s="366"/>
      <c r="BO15" s="366"/>
      <c r="BP15" s="366"/>
      <c r="BQ15" s="366"/>
      <c r="BR15" s="366"/>
      <c r="BS15" s="365"/>
      <c r="BT15" s="365"/>
      <c r="BU15" s="365"/>
      <c r="BV15" s="365"/>
      <c r="BW15" s="365"/>
      <c r="BX15" s="365"/>
      <c r="BY15" s="366">
        <f>-SUMIFS('АЦК 2023'!$G:$G,'АЦК 2023'!$H:$H,$BY$14,'АЦК 2023'!B:B,$EL$3,'АЦК 2023'!A:A,T15)</f>
        <v>0</v>
      </c>
      <c r="BZ15" s="366"/>
      <c r="CA15" s="366"/>
      <c r="CB15" s="366"/>
      <c r="CC15" s="366"/>
      <c r="CD15" s="366"/>
      <c r="CE15" s="366"/>
      <c r="CF15" s="357" t="str">
        <f>IF(BY15=0," ",BY15/Y15*100%)</f>
        <v xml:space="preserve"> </v>
      </c>
      <c r="CG15" s="357"/>
      <c r="CH15" s="357"/>
      <c r="CI15" s="357"/>
      <c r="CJ15" s="357"/>
      <c r="CK15" s="357"/>
      <c r="CL15" s="365"/>
      <c r="CM15" s="365"/>
      <c r="CN15" s="365"/>
      <c r="CO15" s="365"/>
      <c r="CP15" s="365"/>
      <c r="CQ15" s="365"/>
      <c r="CR15" s="365"/>
      <c r="CS15" s="365"/>
      <c r="CT15" s="365"/>
      <c r="CU15" s="365"/>
      <c r="CV15" s="365"/>
      <c r="CW15" s="365"/>
      <c r="CX15" s="365"/>
      <c r="CY15" s="366">
        <f>-SUMIFS('АЦК 2023'!$G:$G,'АЦК 2023'!$A:$A,T15,'АЦК 2023'!B:B,$EL$3,'АЦК 2023'!F:F,2)</f>
        <v>0</v>
      </c>
      <c r="CZ15" s="366"/>
      <c r="DA15" s="366"/>
      <c r="DB15" s="366"/>
      <c r="DC15" s="366"/>
      <c r="DD15" s="366"/>
      <c r="DE15" s="366"/>
      <c r="DF15" s="357" t="str">
        <f>IF(CY15=0," ",CY15/Y15*100%)</f>
        <v xml:space="preserve"> </v>
      </c>
      <c r="DG15" s="357"/>
      <c r="DH15" s="357"/>
      <c r="DI15" s="357"/>
      <c r="DJ15" s="357"/>
      <c r="DK15" s="357"/>
      <c r="DL15" s="366">
        <f>-SUMIFS('АЦК 2023'!$G:$G,'АЦК 2023'!$H:$H,$DL$14,'АЦК 2023'!B:B,$EL$3,'АЦК 2023'!A:A,T15)</f>
        <v>0</v>
      </c>
      <c r="DM15" s="366"/>
      <c r="DN15" s="366"/>
      <c r="DO15" s="366"/>
      <c r="DP15" s="366"/>
      <c r="DQ15" s="366"/>
      <c r="DR15" s="366"/>
      <c r="DS15" s="360" t="str">
        <f>IF(DL15=0," ",DL15/Y15*100%)</f>
        <v xml:space="preserve"> </v>
      </c>
      <c r="DT15" s="360"/>
      <c r="DU15" s="360"/>
      <c r="DV15" s="360"/>
      <c r="DW15" s="360"/>
      <c r="DX15" s="360"/>
      <c r="DY15" s="366">
        <f>-SUMIFS('АЦК 2023'!$G:$G,'АЦК 2023'!$H:$H,$DY$14,'АЦК 2023'!B:B,$EL$3,'АЦК 2023'!A:A,T15)</f>
        <v>0</v>
      </c>
      <c r="DZ15" s="366"/>
      <c r="EA15" s="366"/>
      <c r="EB15" s="366"/>
      <c r="EC15" s="366"/>
      <c r="ED15" s="366"/>
      <c r="EE15" s="366"/>
      <c r="EF15" s="360" t="str">
        <f>IF(DY15=0," ",DY15/Y15*100%)</f>
        <v xml:space="preserve"> </v>
      </c>
      <c r="EG15" s="360"/>
      <c r="EH15" s="360"/>
      <c r="EI15" s="360"/>
      <c r="EJ15" s="360"/>
      <c r="EK15" s="360"/>
      <c r="EL15" s="160" t="s">
        <v>1365</v>
      </c>
      <c r="EM15" s="125">
        <f>AL15+AY15+BY15+CY15</f>
        <v>39219061.310000002</v>
      </c>
      <c r="EN15" s="124" t="b">
        <f>EM15=Y15</f>
        <v>1</v>
      </c>
    </row>
    <row r="16" spans="1:144" s="124" customFormat="1" ht="12.75" x14ac:dyDescent="0.2">
      <c r="A16" s="361" t="s">
        <v>1081</v>
      </c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  <c r="T16" s="344"/>
      <c r="U16" s="345"/>
      <c r="V16" s="345"/>
      <c r="W16" s="345"/>
      <c r="X16" s="345"/>
      <c r="Y16" s="348"/>
      <c r="Z16" s="348"/>
      <c r="AA16" s="348"/>
      <c r="AB16" s="348"/>
      <c r="AC16" s="348"/>
      <c r="AD16" s="348"/>
      <c r="AE16" s="348"/>
      <c r="AF16" s="350"/>
      <c r="AG16" s="350"/>
      <c r="AH16" s="350"/>
      <c r="AI16" s="350"/>
      <c r="AJ16" s="350"/>
      <c r="AK16" s="350"/>
      <c r="AL16" s="354"/>
      <c r="AM16" s="355"/>
      <c r="AN16" s="355"/>
      <c r="AO16" s="355"/>
      <c r="AP16" s="355"/>
      <c r="AQ16" s="355"/>
      <c r="AR16" s="356"/>
      <c r="AS16" s="358"/>
      <c r="AT16" s="358"/>
      <c r="AU16" s="358"/>
      <c r="AV16" s="358"/>
      <c r="AW16" s="358"/>
      <c r="AX16" s="358"/>
      <c r="AY16" s="354"/>
      <c r="AZ16" s="355"/>
      <c r="BA16" s="355"/>
      <c r="BB16" s="355"/>
      <c r="BC16" s="355"/>
      <c r="BD16" s="355"/>
      <c r="BE16" s="356"/>
      <c r="BF16" s="358"/>
      <c r="BG16" s="358"/>
      <c r="BH16" s="358"/>
      <c r="BI16" s="358"/>
      <c r="BJ16" s="358"/>
      <c r="BK16" s="358"/>
      <c r="BL16" s="364"/>
      <c r="BM16" s="364"/>
      <c r="BN16" s="364"/>
      <c r="BO16" s="364"/>
      <c r="BP16" s="364"/>
      <c r="BQ16" s="364"/>
      <c r="BR16" s="364"/>
      <c r="BS16" s="348"/>
      <c r="BT16" s="348"/>
      <c r="BU16" s="348"/>
      <c r="BV16" s="348"/>
      <c r="BW16" s="348"/>
      <c r="BX16" s="348"/>
      <c r="BY16" s="364"/>
      <c r="BZ16" s="364"/>
      <c r="CA16" s="364"/>
      <c r="CB16" s="364"/>
      <c r="CC16" s="364"/>
      <c r="CD16" s="364"/>
      <c r="CE16" s="364"/>
      <c r="CF16" s="358"/>
      <c r="CG16" s="358"/>
      <c r="CH16" s="358"/>
      <c r="CI16" s="358"/>
      <c r="CJ16" s="358"/>
      <c r="CK16" s="358"/>
      <c r="CL16" s="348"/>
      <c r="CM16" s="348"/>
      <c r="CN16" s="348"/>
      <c r="CO16" s="348"/>
      <c r="CP16" s="348"/>
      <c r="CQ16" s="348"/>
      <c r="CR16" s="348"/>
      <c r="CS16" s="348"/>
      <c r="CT16" s="348"/>
      <c r="CU16" s="348"/>
      <c r="CV16" s="348"/>
      <c r="CW16" s="348"/>
      <c r="CX16" s="348"/>
      <c r="CY16" s="364"/>
      <c r="CZ16" s="364"/>
      <c r="DA16" s="364"/>
      <c r="DB16" s="364"/>
      <c r="DC16" s="364"/>
      <c r="DD16" s="364"/>
      <c r="DE16" s="364"/>
      <c r="DF16" s="358"/>
      <c r="DG16" s="358"/>
      <c r="DH16" s="358"/>
      <c r="DI16" s="358"/>
      <c r="DJ16" s="358"/>
      <c r="DK16" s="358"/>
      <c r="DL16" s="364"/>
      <c r="DM16" s="364"/>
      <c r="DN16" s="364"/>
      <c r="DO16" s="364"/>
      <c r="DP16" s="364"/>
      <c r="DQ16" s="364"/>
      <c r="DR16" s="364"/>
      <c r="DS16" s="358"/>
      <c r="DT16" s="358"/>
      <c r="DU16" s="358"/>
      <c r="DV16" s="358"/>
      <c r="DW16" s="358"/>
      <c r="DX16" s="358"/>
      <c r="DY16" s="364"/>
      <c r="DZ16" s="364"/>
      <c r="EA16" s="364"/>
      <c r="EB16" s="364"/>
      <c r="EC16" s="364"/>
      <c r="ED16" s="364"/>
      <c r="EE16" s="364"/>
      <c r="EF16" s="358"/>
      <c r="EG16" s="358"/>
      <c r="EH16" s="358"/>
      <c r="EI16" s="358"/>
      <c r="EJ16" s="358"/>
      <c r="EK16" s="358"/>
      <c r="EL16" s="160"/>
      <c r="EM16" s="125">
        <f t="shared" ref="EM16:EM67" si="0">AL16+AY16+BY16+CY16</f>
        <v>0</v>
      </c>
    </row>
    <row r="17" spans="1:144" s="124" customFormat="1" ht="12.75" x14ac:dyDescent="0.2">
      <c r="A17" s="341" t="s">
        <v>1082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4" t="s">
        <v>201</v>
      </c>
      <c r="U17" s="345"/>
      <c r="V17" s="345"/>
      <c r="W17" s="345"/>
      <c r="X17" s="345"/>
      <c r="Y17" s="362">
        <f>-SUMIFS('АЦК 2023'!$G:$G,'АЦК 2023'!$B:$B,$EL$3,'АЦК 2023'!A:A,T17)</f>
        <v>11425017.310000001</v>
      </c>
      <c r="Z17" s="348"/>
      <c r="AA17" s="348"/>
      <c r="AB17" s="348"/>
      <c r="AC17" s="348"/>
      <c r="AD17" s="348"/>
      <c r="AE17" s="348"/>
      <c r="AF17" s="363">
        <v>0.14000000000000001</v>
      </c>
      <c r="AG17" s="363"/>
      <c r="AH17" s="363"/>
      <c r="AI17" s="363"/>
      <c r="AJ17" s="363"/>
      <c r="AK17" s="363"/>
      <c r="AL17" s="364">
        <f>-SUMIFS('АЦК 2023'!$G:$G,'АЦК 2023'!$A:$A,T17,'АЦК 2023'!B:B,$EL$3,'АЦК 2023'!F:F,4)</f>
        <v>11425017.310000001</v>
      </c>
      <c r="AM17" s="364"/>
      <c r="AN17" s="364"/>
      <c r="AO17" s="364"/>
      <c r="AP17" s="364"/>
      <c r="AQ17" s="364"/>
      <c r="AR17" s="364"/>
      <c r="AS17" s="358">
        <f>IF(AL17=0," ",AL17/Y17*100%)</f>
        <v>1</v>
      </c>
      <c r="AT17" s="358"/>
      <c r="AU17" s="358"/>
      <c r="AV17" s="358"/>
      <c r="AW17" s="358"/>
      <c r="AX17" s="358"/>
      <c r="AY17" s="364">
        <f>-SUMIFS('АЦК 2023'!$G:$G,'АЦК 2023'!$A:$A,T17,'АЦК 2023'!B:B,$EL$3,'АЦК 2023'!F:F,5)</f>
        <v>0</v>
      </c>
      <c r="AZ17" s="364"/>
      <c r="BA17" s="364"/>
      <c r="BB17" s="364"/>
      <c r="BC17" s="364"/>
      <c r="BD17" s="364"/>
      <c r="BE17" s="364"/>
      <c r="BF17" s="358" t="str">
        <f>IF(AY17=0," ",AY17/Y17*100%)</f>
        <v xml:space="preserve"> </v>
      </c>
      <c r="BG17" s="358"/>
      <c r="BH17" s="358"/>
      <c r="BI17" s="358"/>
      <c r="BJ17" s="358"/>
      <c r="BK17" s="358"/>
      <c r="BL17" s="364"/>
      <c r="BM17" s="364"/>
      <c r="BN17" s="364"/>
      <c r="BO17" s="364"/>
      <c r="BP17" s="364"/>
      <c r="BQ17" s="364"/>
      <c r="BR17" s="364"/>
      <c r="BS17" s="348"/>
      <c r="BT17" s="348"/>
      <c r="BU17" s="348"/>
      <c r="BV17" s="348"/>
      <c r="BW17" s="348"/>
      <c r="BX17" s="348"/>
      <c r="BY17" s="364">
        <f>-SUMIFS('АЦК 2023'!$G:$G,'АЦК 2023'!$H:$H,$BY$14,'АЦК 2023'!B:B,$EL$3,'АЦК 2023'!A:A,T17)</f>
        <v>0</v>
      </c>
      <c r="BZ17" s="364"/>
      <c r="CA17" s="364"/>
      <c r="CB17" s="364"/>
      <c r="CC17" s="364"/>
      <c r="CD17" s="364"/>
      <c r="CE17" s="364"/>
      <c r="CF17" s="357" t="str">
        <f>IF(BY17=0," ",BY17/Y17*100%)</f>
        <v xml:space="preserve"> </v>
      </c>
      <c r="CG17" s="357"/>
      <c r="CH17" s="357"/>
      <c r="CI17" s="357"/>
      <c r="CJ17" s="357"/>
      <c r="CK17" s="357"/>
      <c r="CL17" s="348"/>
      <c r="CM17" s="348"/>
      <c r="CN17" s="348"/>
      <c r="CO17" s="348"/>
      <c r="CP17" s="348"/>
      <c r="CQ17" s="348"/>
      <c r="CR17" s="348"/>
      <c r="CS17" s="348"/>
      <c r="CT17" s="348"/>
      <c r="CU17" s="348"/>
      <c r="CV17" s="348"/>
      <c r="CW17" s="348"/>
      <c r="CX17" s="348"/>
      <c r="CY17" s="364">
        <f>-SUMIFS('АЦК 2023'!$G:$G,'АЦК 2023'!$A:$A,T17,'АЦК 2023'!B:B,$EL$3,'АЦК 2023'!F:F,2)</f>
        <v>0</v>
      </c>
      <c r="CZ17" s="364"/>
      <c r="DA17" s="364"/>
      <c r="DB17" s="364"/>
      <c r="DC17" s="364"/>
      <c r="DD17" s="364"/>
      <c r="DE17" s="364"/>
      <c r="DF17" s="358" t="str">
        <f>IF(CY17=0," ",CY17/Y17*100%)</f>
        <v xml:space="preserve"> </v>
      </c>
      <c r="DG17" s="358"/>
      <c r="DH17" s="358"/>
      <c r="DI17" s="358"/>
      <c r="DJ17" s="358"/>
      <c r="DK17" s="358"/>
      <c r="DL17" s="364">
        <f>-SUMIFS('АЦК 2023'!$G:$G,'АЦК 2023'!$H:$H,$DL$14,'АЦК 2023'!B:B,$EL$3,'АЦК 2023'!A:A,T17)</f>
        <v>0</v>
      </c>
      <c r="DM17" s="364"/>
      <c r="DN17" s="364"/>
      <c r="DO17" s="364"/>
      <c r="DP17" s="364"/>
      <c r="DQ17" s="364"/>
      <c r="DR17" s="364"/>
      <c r="DS17" s="358" t="str">
        <f>IF(DL17=0," ",DL17/Y17*100%)</f>
        <v xml:space="preserve"> </v>
      </c>
      <c r="DT17" s="358"/>
      <c r="DU17" s="358"/>
      <c r="DV17" s="358"/>
      <c r="DW17" s="358"/>
      <c r="DX17" s="358"/>
      <c r="DY17" s="364">
        <f>-SUMIFS('АЦК 2023'!$G:$G,'АЦК 2023'!$H:$H,$DY$14,'АЦК 2023'!B:B,$EL$3,'АЦК 2023'!A:A,T17)</f>
        <v>0</v>
      </c>
      <c r="DZ17" s="364"/>
      <c r="EA17" s="364"/>
      <c r="EB17" s="364"/>
      <c r="EC17" s="364"/>
      <c r="ED17" s="364"/>
      <c r="EE17" s="364"/>
      <c r="EF17" s="358" t="str">
        <f>IF(DY17=0," ",DY17/Y17*100%)</f>
        <v xml:space="preserve"> </v>
      </c>
      <c r="EG17" s="358"/>
      <c r="EH17" s="358"/>
      <c r="EI17" s="358"/>
      <c r="EJ17" s="358"/>
      <c r="EK17" s="358"/>
      <c r="EL17" s="160">
        <v>213</v>
      </c>
      <c r="EM17" s="125">
        <f t="shared" si="0"/>
        <v>11425017.310000001</v>
      </c>
      <c r="EN17" s="124" t="b">
        <f>EM17=Y17</f>
        <v>1</v>
      </c>
    </row>
    <row r="18" spans="1:144" s="124" customFormat="1" ht="12.75" x14ac:dyDescent="0.2">
      <c r="A18" s="361" t="s">
        <v>1083</v>
      </c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1"/>
      <c r="T18" s="344"/>
      <c r="U18" s="345"/>
      <c r="V18" s="345"/>
      <c r="W18" s="345"/>
      <c r="X18" s="345"/>
      <c r="Y18" s="348"/>
      <c r="Z18" s="348"/>
      <c r="AA18" s="348"/>
      <c r="AB18" s="348"/>
      <c r="AC18" s="348"/>
      <c r="AD18" s="348"/>
      <c r="AE18" s="348"/>
      <c r="AF18" s="363"/>
      <c r="AG18" s="363"/>
      <c r="AH18" s="363"/>
      <c r="AI18" s="363"/>
      <c r="AJ18" s="363"/>
      <c r="AK18" s="363"/>
      <c r="AL18" s="364"/>
      <c r="AM18" s="364"/>
      <c r="AN18" s="364"/>
      <c r="AO18" s="364"/>
      <c r="AP18" s="364"/>
      <c r="AQ18" s="364"/>
      <c r="AR18" s="364"/>
      <c r="AS18" s="358"/>
      <c r="AT18" s="358"/>
      <c r="AU18" s="358"/>
      <c r="AV18" s="358"/>
      <c r="AW18" s="358"/>
      <c r="AX18" s="358"/>
      <c r="AY18" s="364"/>
      <c r="AZ18" s="364"/>
      <c r="BA18" s="364"/>
      <c r="BB18" s="364"/>
      <c r="BC18" s="364"/>
      <c r="BD18" s="364"/>
      <c r="BE18" s="364"/>
      <c r="BF18" s="358"/>
      <c r="BG18" s="358"/>
      <c r="BH18" s="358"/>
      <c r="BI18" s="358"/>
      <c r="BJ18" s="358"/>
      <c r="BK18" s="358"/>
      <c r="BL18" s="364"/>
      <c r="BM18" s="364"/>
      <c r="BN18" s="364"/>
      <c r="BO18" s="364"/>
      <c r="BP18" s="364"/>
      <c r="BQ18" s="364"/>
      <c r="BR18" s="364"/>
      <c r="BS18" s="348"/>
      <c r="BT18" s="348"/>
      <c r="BU18" s="348"/>
      <c r="BV18" s="348"/>
      <c r="BW18" s="348"/>
      <c r="BX18" s="348"/>
      <c r="BY18" s="364"/>
      <c r="BZ18" s="364"/>
      <c r="CA18" s="364"/>
      <c r="CB18" s="364"/>
      <c r="CC18" s="364"/>
      <c r="CD18" s="364"/>
      <c r="CE18" s="364"/>
      <c r="CF18" s="358"/>
      <c r="CG18" s="358"/>
      <c r="CH18" s="358"/>
      <c r="CI18" s="358"/>
      <c r="CJ18" s="358"/>
      <c r="CK18" s="358"/>
      <c r="CL18" s="348"/>
      <c r="CM18" s="348"/>
      <c r="CN18" s="348"/>
      <c r="CO18" s="348"/>
      <c r="CP18" s="348"/>
      <c r="CQ18" s="348"/>
      <c r="CR18" s="348"/>
      <c r="CS18" s="348"/>
      <c r="CT18" s="348"/>
      <c r="CU18" s="348"/>
      <c r="CV18" s="348"/>
      <c r="CW18" s="348"/>
      <c r="CX18" s="348"/>
      <c r="CY18" s="364"/>
      <c r="CZ18" s="364"/>
      <c r="DA18" s="364"/>
      <c r="DB18" s="364"/>
      <c r="DC18" s="364"/>
      <c r="DD18" s="364"/>
      <c r="DE18" s="364"/>
      <c r="DF18" s="358"/>
      <c r="DG18" s="358"/>
      <c r="DH18" s="358"/>
      <c r="DI18" s="358"/>
      <c r="DJ18" s="358"/>
      <c r="DK18" s="358"/>
      <c r="DL18" s="364"/>
      <c r="DM18" s="364"/>
      <c r="DN18" s="364"/>
      <c r="DO18" s="364"/>
      <c r="DP18" s="364"/>
      <c r="DQ18" s="364"/>
      <c r="DR18" s="364"/>
      <c r="DS18" s="358"/>
      <c r="DT18" s="358"/>
      <c r="DU18" s="358"/>
      <c r="DV18" s="358"/>
      <c r="DW18" s="358"/>
      <c r="DX18" s="358"/>
      <c r="DY18" s="364"/>
      <c r="DZ18" s="364"/>
      <c r="EA18" s="364"/>
      <c r="EB18" s="364"/>
      <c r="EC18" s="364"/>
      <c r="ED18" s="364"/>
      <c r="EE18" s="364"/>
      <c r="EF18" s="358"/>
      <c r="EG18" s="358"/>
      <c r="EH18" s="358"/>
      <c r="EI18" s="358"/>
      <c r="EJ18" s="358"/>
      <c r="EK18" s="358"/>
      <c r="EL18" s="160"/>
      <c r="EM18" s="125">
        <f t="shared" si="0"/>
        <v>0</v>
      </c>
    </row>
    <row r="19" spans="1:144" s="124" customFormat="1" ht="12.75" x14ac:dyDescent="0.2">
      <c r="A19" s="341" t="s">
        <v>1084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4" t="s">
        <v>206</v>
      </c>
      <c r="U19" s="345"/>
      <c r="V19" s="345"/>
      <c r="W19" s="345"/>
      <c r="X19" s="345"/>
      <c r="Y19" s="362">
        <f>Y21+Y23+Y24+Y25+Y27+Y29+Y30+Y31+Y32+Y33</f>
        <v>37209577.580000006</v>
      </c>
      <c r="Z19" s="348"/>
      <c r="AA19" s="348"/>
      <c r="AB19" s="348"/>
      <c r="AC19" s="348"/>
      <c r="AD19" s="348"/>
      <c r="AE19" s="348"/>
      <c r="AF19" s="363">
        <v>0.42</v>
      </c>
      <c r="AG19" s="363"/>
      <c r="AH19" s="363"/>
      <c r="AI19" s="363"/>
      <c r="AJ19" s="363"/>
      <c r="AK19" s="363"/>
      <c r="AL19" s="362">
        <f>AL21+AL23+AL24+AL25+AL27+AL29+AL30+AL31+AL32+AL33</f>
        <v>6987552.8900000006</v>
      </c>
      <c r="AM19" s="348"/>
      <c r="AN19" s="348"/>
      <c r="AO19" s="348"/>
      <c r="AP19" s="348"/>
      <c r="AQ19" s="348"/>
      <c r="AR19" s="348"/>
      <c r="AS19" s="358">
        <f>IF(AL19=0," ",AL19/Y19*100%)</f>
        <v>0.18778909475596361</v>
      </c>
      <c r="AT19" s="358"/>
      <c r="AU19" s="358"/>
      <c r="AV19" s="358"/>
      <c r="AW19" s="358"/>
      <c r="AX19" s="358"/>
      <c r="AY19" s="364">
        <f>AY21+AY23+AY24+AY25+AY27+AY29+AY30+AY31+AY32+AY33</f>
        <v>28208024.690000001</v>
      </c>
      <c r="AZ19" s="364"/>
      <c r="BA19" s="364"/>
      <c r="BB19" s="364"/>
      <c r="BC19" s="364"/>
      <c r="BD19" s="364"/>
      <c r="BE19" s="364"/>
      <c r="BF19" s="358">
        <f>IF(AY19=0," ",AY19/Y19*100%)</f>
        <v>0.75808505563797901</v>
      </c>
      <c r="BG19" s="358"/>
      <c r="BH19" s="358"/>
      <c r="BI19" s="358"/>
      <c r="BJ19" s="358"/>
      <c r="BK19" s="358"/>
      <c r="BL19" s="348"/>
      <c r="BM19" s="348"/>
      <c r="BN19" s="348"/>
      <c r="BO19" s="348"/>
      <c r="BP19" s="348"/>
      <c r="BQ19" s="348"/>
      <c r="BR19" s="348"/>
      <c r="BS19" s="348"/>
      <c r="BT19" s="348"/>
      <c r="BU19" s="348"/>
      <c r="BV19" s="348"/>
      <c r="BW19" s="348"/>
      <c r="BX19" s="348"/>
      <c r="BY19" s="364">
        <f>BY21+BY23+BY24+BY25+BY27+BY29+BY30+BY31+BY32+BY33</f>
        <v>0</v>
      </c>
      <c r="BZ19" s="364"/>
      <c r="CA19" s="364"/>
      <c r="CB19" s="364"/>
      <c r="CC19" s="364"/>
      <c r="CD19" s="364"/>
      <c r="CE19" s="364"/>
      <c r="CF19" s="357" t="str">
        <f>IF(BY19=0," ",BY19/Y19*100%)</f>
        <v xml:space="preserve"> </v>
      </c>
      <c r="CG19" s="357"/>
      <c r="CH19" s="357"/>
      <c r="CI19" s="357"/>
      <c r="CJ19" s="357"/>
      <c r="CK19" s="357"/>
      <c r="CL19" s="348"/>
      <c r="CM19" s="348"/>
      <c r="CN19" s="348"/>
      <c r="CO19" s="348"/>
      <c r="CP19" s="348"/>
      <c r="CQ19" s="348"/>
      <c r="CR19" s="348"/>
      <c r="CS19" s="367"/>
      <c r="CT19" s="367"/>
      <c r="CU19" s="367"/>
      <c r="CV19" s="367"/>
      <c r="CW19" s="367"/>
      <c r="CX19" s="367"/>
      <c r="CY19" s="364">
        <f>CY21+CY23+CY24+CY25+CY27+CY29+CY30+CY31+CY32+CY33</f>
        <v>2014000</v>
      </c>
      <c r="CZ19" s="364"/>
      <c r="DA19" s="364"/>
      <c r="DB19" s="364"/>
      <c r="DC19" s="364"/>
      <c r="DD19" s="364"/>
      <c r="DE19" s="364"/>
      <c r="DF19" s="358">
        <f>IF(CY19=0," ",CY19/Y19*100%)</f>
        <v>5.412584960605725E-2</v>
      </c>
      <c r="DG19" s="358"/>
      <c r="DH19" s="358"/>
      <c r="DI19" s="358"/>
      <c r="DJ19" s="358"/>
      <c r="DK19" s="358"/>
      <c r="DL19" s="364">
        <f>DL21+DL23+DL24+DL25+DL27+DL29+DL30+DL31+DL32+DL33</f>
        <v>0</v>
      </c>
      <c r="DM19" s="364"/>
      <c r="DN19" s="364"/>
      <c r="DO19" s="364"/>
      <c r="DP19" s="364"/>
      <c r="DQ19" s="364"/>
      <c r="DR19" s="364"/>
      <c r="DS19" s="358" t="str">
        <f>IF(DL19=0," ",DL19/Y19*100%)</f>
        <v xml:space="preserve"> </v>
      </c>
      <c r="DT19" s="358"/>
      <c r="DU19" s="358"/>
      <c r="DV19" s="358"/>
      <c r="DW19" s="358"/>
      <c r="DX19" s="358"/>
      <c r="DY19" s="364">
        <f>DY21+DY23+DY24+DY25+DY27+DY29+DY30+DY31+DY32+DY33</f>
        <v>2000000</v>
      </c>
      <c r="DZ19" s="364"/>
      <c r="EA19" s="364"/>
      <c r="EB19" s="364"/>
      <c r="EC19" s="364"/>
      <c r="ED19" s="364"/>
      <c r="EE19" s="364"/>
      <c r="EF19" s="358">
        <f>IF(DY19=0," ",DY19/Y19*100%)</f>
        <v>5.3749602389331928E-2</v>
      </c>
      <c r="EG19" s="358"/>
      <c r="EH19" s="358"/>
      <c r="EI19" s="358"/>
      <c r="EJ19" s="358"/>
      <c r="EK19" s="358"/>
      <c r="EL19" s="160"/>
      <c r="EM19" s="125">
        <f t="shared" si="0"/>
        <v>37209577.579999998</v>
      </c>
      <c r="EN19" s="124" t="b">
        <f>EM19=Y19</f>
        <v>1</v>
      </c>
    </row>
    <row r="20" spans="1:144" s="124" customFormat="1" ht="12.75" x14ac:dyDescent="0.2">
      <c r="A20" s="361" t="s">
        <v>1085</v>
      </c>
      <c r="B20" s="361"/>
      <c r="C20" s="361"/>
      <c r="D20" s="361"/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1"/>
      <c r="T20" s="344"/>
      <c r="U20" s="345"/>
      <c r="V20" s="345"/>
      <c r="W20" s="345"/>
      <c r="X20" s="345"/>
      <c r="Y20" s="348"/>
      <c r="Z20" s="348"/>
      <c r="AA20" s="348"/>
      <c r="AB20" s="348"/>
      <c r="AC20" s="348"/>
      <c r="AD20" s="348"/>
      <c r="AE20" s="348"/>
      <c r="AF20" s="363"/>
      <c r="AG20" s="363"/>
      <c r="AH20" s="363"/>
      <c r="AI20" s="363"/>
      <c r="AJ20" s="363"/>
      <c r="AK20" s="363"/>
      <c r="AL20" s="348"/>
      <c r="AM20" s="348"/>
      <c r="AN20" s="348"/>
      <c r="AO20" s="348"/>
      <c r="AP20" s="348"/>
      <c r="AQ20" s="348"/>
      <c r="AR20" s="348"/>
      <c r="AS20" s="358"/>
      <c r="AT20" s="358"/>
      <c r="AU20" s="358"/>
      <c r="AV20" s="358"/>
      <c r="AW20" s="358"/>
      <c r="AX20" s="358"/>
      <c r="AY20" s="364"/>
      <c r="AZ20" s="364"/>
      <c r="BA20" s="364"/>
      <c r="BB20" s="364"/>
      <c r="BC20" s="364"/>
      <c r="BD20" s="364"/>
      <c r="BE20" s="364"/>
      <c r="BF20" s="358"/>
      <c r="BG20" s="358"/>
      <c r="BH20" s="358"/>
      <c r="BI20" s="358"/>
      <c r="BJ20" s="358"/>
      <c r="BK20" s="35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64"/>
      <c r="BZ20" s="364"/>
      <c r="CA20" s="364"/>
      <c r="CB20" s="364"/>
      <c r="CC20" s="364"/>
      <c r="CD20" s="364"/>
      <c r="CE20" s="364"/>
      <c r="CF20" s="358"/>
      <c r="CG20" s="358"/>
      <c r="CH20" s="358"/>
      <c r="CI20" s="358"/>
      <c r="CJ20" s="358"/>
      <c r="CK20" s="358"/>
      <c r="CL20" s="348"/>
      <c r="CM20" s="348"/>
      <c r="CN20" s="348"/>
      <c r="CO20" s="348"/>
      <c r="CP20" s="348"/>
      <c r="CQ20" s="348"/>
      <c r="CR20" s="348"/>
      <c r="CS20" s="367"/>
      <c r="CT20" s="367"/>
      <c r="CU20" s="367"/>
      <c r="CV20" s="367"/>
      <c r="CW20" s="367"/>
      <c r="CX20" s="367"/>
      <c r="CY20" s="364"/>
      <c r="CZ20" s="364"/>
      <c r="DA20" s="364"/>
      <c r="DB20" s="364"/>
      <c r="DC20" s="364"/>
      <c r="DD20" s="364"/>
      <c r="DE20" s="364"/>
      <c r="DF20" s="358"/>
      <c r="DG20" s="358"/>
      <c r="DH20" s="358"/>
      <c r="DI20" s="358"/>
      <c r="DJ20" s="358"/>
      <c r="DK20" s="358"/>
      <c r="DL20" s="364"/>
      <c r="DM20" s="364"/>
      <c r="DN20" s="364"/>
      <c r="DO20" s="364"/>
      <c r="DP20" s="364"/>
      <c r="DQ20" s="364"/>
      <c r="DR20" s="364"/>
      <c r="DS20" s="358"/>
      <c r="DT20" s="358"/>
      <c r="DU20" s="358"/>
      <c r="DV20" s="358"/>
      <c r="DW20" s="358"/>
      <c r="DX20" s="358"/>
      <c r="DY20" s="364"/>
      <c r="DZ20" s="364"/>
      <c r="EA20" s="364"/>
      <c r="EB20" s="364"/>
      <c r="EC20" s="364"/>
      <c r="ED20" s="364"/>
      <c r="EE20" s="364"/>
      <c r="EF20" s="358"/>
      <c r="EG20" s="358"/>
      <c r="EH20" s="358"/>
      <c r="EI20" s="358"/>
      <c r="EJ20" s="358"/>
      <c r="EK20" s="358"/>
      <c r="EL20" s="160"/>
      <c r="EM20" s="125">
        <f t="shared" si="0"/>
        <v>0</v>
      </c>
    </row>
    <row r="21" spans="1:144" s="124" customFormat="1" ht="12.75" x14ac:dyDescent="0.2">
      <c r="A21" s="372" t="s">
        <v>143</v>
      </c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44" t="s">
        <v>1109</v>
      </c>
      <c r="U21" s="345"/>
      <c r="V21" s="345"/>
      <c r="W21" s="345"/>
      <c r="X21" s="345"/>
      <c r="Y21" s="362">
        <f>-SUMIFS('АЦК 2023'!$G:$G,'АЦК 2023'!$B:$B,$EL$3,'АЦК 2023'!A:A,T21)</f>
        <v>212065.55000000002</v>
      </c>
      <c r="Z21" s="348"/>
      <c r="AA21" s="348"/>
      <c r="AB21" s="348"/>
      <c r="AC21" s="348"/>
      <c r="AD21" s="348"/>
      <c r="AE21" s="348"/>
      <c r="AF21" s="358">
        <f>IF(Y21=0," ",Y21/$Y$68*100%)</f>
        <v>2.3442658029129686E-3</v>
      </c>
      <c r="AG21" s="358"/>
      <c r="AH21" s="358"/>
      <c r="AI21" s="358"/>
      <c r="AJ21" s="358"/>
      <c r="AK21" s="358"/>
      <c r="AL21" s="364">
        <f>-SUMIFS('АЦК 2023'!$G:$G,'АЦК 2023'!$A:$A,T21,'АЦК 2023'!B:B,$EL$3,'АЦК 2023'!F:F,4)</f>
        <v>212065.55000000002</v>
      </c>
      <c r="AM21" s="364"/>
      <c r="AN21" s="364"/>
      <c r="AO21" s="364"/>
      <c r="AP21" s="364"/>
      <c r="AQ21" s="364"/>
      <c r="AR21" s="364"/>
      <c r="AS21" s="358">
        <f>IF(AL21=0," ",AL21/Y21*100%)</f>
        <v>1</v>
      </c>
      <c r="AT21" s="358"/>
      <c r="AU21" s="358"/>
      <c r="AV21" s="358"/>
      <c r="AW21" s="358"/>
      <c r="AX21" s="358"/>
      <c r="AY21" s="364">
        <f>-SUMIFS('АЦК 2023'!$G:$G,'АЦК 2023'!$A:$A,T21,'АЦК 2023'!B:B,$EL$3,'АЦК 2023'!F:F,5)</f>
        <v>0</v>
      </c>
      <c r="AZ21" s="364"/>
      <c r="BA21" s="364"/>
      <c r="BB21" s="364"/>
      <c r="BC21" s="364"/>
      <c r="BD21" s="364"/>
      <c r="BE21" s="364"/>
      <c r="BF21" s="358" t="str">
        <f>IF(AY21=0," ",AY21/Y21*100%)</f>
        <v xml:space="preserve"> </v>
      </c>
      <c r="BG21" s="358"/>
      <c r="BH21" s="358"/>
      <c r="BI21" s="358"/>
      <c r="BJ21" s="358"/>
      <c r="BK21" s="358"/>
      <c r="BL21" s="348"/>
      <c r="BM21" s="348"/>
      <c r="BN21" s="348"/>
      <c r="BO21" s="348"/>
      <c r="BP21" s="348"/>
      <c r="BQ21" s="348"/>
      <c r="BR21" s="348"/>
      <c r="BS21" s="348"/>
      <c r="BT21" s="348"/>
      <c r="BU21" s="348"/>
      <c r="BV21" s="348"/>
      <c r="BW21" s="348"/>
      <c r="BX21" s="348"/>
      <c r="BY21" s="364">
        <f>-SUMIFS('АЦК 2023'!$G:$G,'АЦК 2023'!$H:$H,$BY$14,'АЦК 2023'!B:B,$EL$3,'АЦК 2023'!A:A,T21)</f>
        <v>0</v>
      </c>
      <c r="BZ21" s="364"/>
      <c r="CA21" s="364"/>
      <c r="CB21" s="364"/>
      <c r="CC21" s="364"/>
      <c r="CD21" s="364"/>
      <c r="CE21" s="364"/>
      <c r="CF21" s="357" t="str">
        <f>IF(BY21=0," ",BY21/Y21*100%)</f>
        <v xml:space="preserve"> </v>
      </c>
      <c r="CG21" s="357"/>
      <c r="CH21" s="357"/>
      <c r="CI21" s="357"/>
      <c r="CJ21" s="357"/>
      <c r="CK21" s="357"/>
      <c r="CL21" s="348"/>
      <c r="CM21" s="348"/>
      <c r="CN21" s="348"/>
      <c r="CO21" s="348"/>
      <c r="CP21" s="348"/>
      <c r="CQ21" s="348"/>
      <c r="CR21" s="348"/>
      <c r="CS21" s="367"/>
      <c r="CT21" s="367"/>
      <c r="CU21" s="367"/>
      <c r="CV21" s="367"/>
      <c r="CW21" s="367"/>
      <c r="CX21" s="367"/>
      <c r="CY21" s="364">
        <f>-SUMIFS('АЦК 2023'!$G:$G,'АЦК 2023'!$A:$A,T21,'АЦК 2023'!B:B,$EL$3,'АЦК 2023'!F:F,2)</f>
        <v>0</v>
      </c>
      <c r="CZ21" s="364"/>
      <c r="DA21" s="364"/>
      <c r="DB21" s="364"/>
      <c r="DC21" s="364"/>
      <c r="DD21" s="364"/>
      <c r="DE21" s="364"/>
      <c r="DF21" s="358" t="str">
        <f>IF(CY21=0," ",CY21/Y21*100%)</f>
        <v xml:space="preserve"> </v>
      </c>
      <c r="DG21" s="358"/>
      <c r="DH21" s="358"/>
      <c r="DI21" s="358"/>
      <c r="DJ21" s="358"/>
      <c r="DK21" s="358"/>
      <c r="DL21" s="364">
        <f>-SUMIFS('АЦК 2023'!$G:$G,'АЦК 2023'!$H:$H,$DL$14,'АЦК 2023'!B:B,$EL$3,'АЦК 2023'!A:A,T21)</f>
        <v>0</v>
      </c>
      <c r="DM21" s="364"/>
      <c r="DN21" s="364"/>
      <c r="DO21" s="364"/>
      <c r="DP21" s="364"/>
      <c r="DQ21" s="364"/>
      <c r="DR21" s="364"/>
      <c r="DS21" s="358" t="str">
        <f>IF(DL21=0," ",DL21/Y21*100%)</f>
        <v xml:space="preserve"> </v>
      </c>
      <c r="DT21" s="358"/>
      <c r="DU21" s="358"/>
      <c r="DV21" s="358"/>
      <c r="DW21" s="358"/>
      <c r="DX21" s="358"/>
      <c r="DY21" s="364">
        <f>-SUMIFS('АЦК 2023'!$G:$G,'АЦК 2023'!$H:$H,$DY$14,'АЦК 2023'!B:B,$EL$3,'АЦК 2023'!A:A,T21)</f>
        <v>0</v>
      </c>
      <c r="DZ21" s="364"/>
      <c r="EA21" s="364"/>
      <c r="EB21" s="364"/>
      <c r="EC21" s="364"/>
      <c r="ED21" s="364"/>
      <c r="EE21" s="364"/>
      <c r="EF21" s="358" t="str">
        <f>IF(DY21=0," ",DY21/Y21*100%)</f>
        <v xml:space="preserve"> </v>
      </c>
      <c r="EG21" s="358"/>
      <c r="EH21" s="358"/>
      <c r="EI21" s="358"/>
      <c r="EJ21" s="358"/>
      <c r="EK21" s="358"/>
      <c r="EL21" s="160"/>
      <c r="EM21" s="125">
        <f t="shared" si="0"/>
        <v>212065.55000000002</v>
      </c>
      <c r="EN21" s="124" t="b">
        <f>EM21=Y21</f>
        <v>1</v>
      </c>
    </row>
    <row r="22" spans="1:144" s="124" customFormat="1" ht="12.75" x14ac:dyDescent="0.2">
      <c r="A22" s="368" t="s">
        <v>1086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44"/>
      <c r="U22" s="345"/>
      <c r="V22" s="345"/>
      <c r="W22" s="345"/>
      <c r="X22" s="345"/>
      <c r="Y22" s="348"/>
      <c r="Z22" s="348"/>
      <c r="AA22" s="348"/>
      <c r="AB22" s="348"/>
      <c r="AC22" s="348"/>
      <c r="AD22" s="348"/>
      <c r="AE22" s="348"/>
      <c r="AF22" s="358"/>
      <c r="AG22" s="358"/>
      <c r="AH22" s="358"/>
      <c r="AI22" s="358"/>
      <c r="AJ22" s="358"/>
      <c r="AK22" s="358"/>
      <c r="AL22" s="364"/>
      <c r="AM22" s="364"/>
      <c r="AN22" s="364"/>
      <c r="AO22" s="364"/>
      <c r="AP22" s="364"/>
      <c r="AQ22" s="364"/>
      <c r="AR22" s="364"/>
      <c r="AS22" s="358"/>
      <c r="AT22" s="358"/>
      <c r="AU22" s="358"/>
      <c r="AV22" s="358"/>
      <c r="AW22" s="358"/>
      <c r="AX22" s="358"/>
      <c r="AY22" s="364"/>
      <c r="AZ22" s="364"/>
      <c r="BA22" s="364"/>
      <c r="BB22" s="364"/>
      <c r="BC22" s="364"/>
      <c r="BD22" s="364"/>
      <c r="BE22" s="364"/>
      <c r="BF22" s="358"/>
      <c r="BG22" s="358"/>
      <c r="BH22" s="358"/>
      <c r="BI22" s="358"/>
      <c r="BJ22" s="358"/>
      <c r="BK22" s="358"/>
      <c r="BL22" s="348"/>
      <c r="BM22" s="348"/>
      <c r="BN22" s="348"/>
      <c r="BO22" s="348"/>
      <c r="BP22" s="348"/>
      <c r="BQ22" s="348"/>
      <c r="BR22" s="348"/>
      <c r="BS22" s="348"/>
      <c r="BT22" s="348"/>
      <c r="BU22" s="348"/>
      <c r="BV22" s="348"/>
      <c r="BW22" s="348"/>
      <c r="BX22" s="348"/>
      <c r="BY22" s="364"/>
      <c r="BZ22" s="364"/>
      <c r="CA22" s="364"/>
      <c r="CB22" s="364"/>
      <c r="CC22" s="364"/>
      <c r="CD22" s="364"/>
      <c r="CE22" s="364"/>
      <c r="CF22" s="358"/>
      <c r="CG22" s="358"/>
      <c r="CH22" s="358"/>
      <c r="CI22" s="358"/>
      <c r="CJ22" s="358"/>
      <c r="CK22" s="358"/>
      <c r="CL22" s="348"/>
      <c r="CM22" s="348"/>
      <c r="CN22" s="348"/>
      <c r="CO22" s="348"/>
      <c r="CP22" s="348"/>
      <c r="CQ22" s="348"/>
      <c r="CR22" s="348"/>
      <c r="CS22" s="367"/>
      <c r="CT22" s="367"/>
      <c r="CU22" s="367"/>
      <c r="CV22" s="367"/>
      <c r="CW22" s="367"/>
      <c r="CX22" s="367"/>
      <c r="CY22" s="364"/>
      <c r="CZ22" s="364"/>
      <c r="DA22" s="364"/>
      <c r="DB22" s="364"/>
      <c r="DC22" s="364"/>
      <c r="DD22" s="364"/>
      <c r="DE22" s="364"/>
      <c r="DF22" s="358"/>
      <c r="DG22" s="358"/>
      <c r="DH22" s="358"/>
      <c r="DI22" s="358"/>
      <c r="DJ22" s="358"/>
      <c r="DK22" s="358"/>
      <c r="DL22" s="364"/>
      <c r="DM22" s="364"/>
      <c r="DN22" s="364"/>
      <c r="DO22" s="364"/>
      <c r="DP22" s="364"/>
      <c r="DQ22" s="364"/>
      <c r="DR22" s="364"/>
      <c r="DS22" s="358"/>
      <c r="DT22" s="358"/>
      <c r="DU22" s="358"/>
      <c r="DV22" s="358"/>
      <c r="DW22" s="358"/>
      <c r="DX22" s="358"/>
      <c r="DY22" s="364"/>
      <c r="DZ22" s="364"/>
      <c r="EA22" s="364"/>
      <c r="EB22" s="364"/>
      <c r="EC22" s="364"/>
      <c r="ED22" s="364"/>
      <c r="EE22" s="364"/>
      <c r="EF22" s="358"/>
      <c r="EG22" s="358"/>
      <c r="EH22" s="358"/>
      <c r="EI22" s="358"/>
      <c r="EJ22" s="358"/>
      <c r="EK22" s="358"/>
      <c r="EL22" s="160">
        <v>221</v>
      </c>
      <c r="EM22" s="125">
        <f t="shared" si="0"/>
        <v>0</v>
      </c>
    </row>
    <row r="23" spans="1:144" s="124" customFormat="1" ht="15" customHeight="1" x14ac:dyDescent="0.2">
      <c r="A23" s="368" t="s">
        <v>1087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44" t="s">
        <v>1110</v>
      </c>
      <c r="U23" s="345"/>
      <c r="V23" s="345"/>
      <c r="W23" s="345"/>
      <c r="X23" s="345"/>
      <c r="Y23" s="362">
        <f>-SUMIFS('АЦК 2023'!$G:$G,'АЦК 2023'!$B:$B,$EL$3,'АЦК 2023'!A:A,T23)</f>
        <v>1005026</v>
      </c>
      <c r="Z23" s="348"/>
      <c r="AA23" s="348"/>
      <c r="AB23" s="348"/>
      <c r="AC23" s="348"/>
      <c r="AD23" s="348"/>
      <c r="AE23" s="348"/>
      <c r="AF23" s="358">
        <f>IF(Y23=0," ",Y23/$Y$68*100%)</f>
        <v>1.1109999162232664E-2</v>
      </c>
      <c r="AG23" s="358"/>
      <c r="AH23" s="358"/>
      <c r="AI23" s="358"/>
      <c r="AJ23" s="358"/>
      <c r="AK23" s="358"/>
      <c r="AL23" s="369">
        <f>-SUMIFS('АЦК 2023'!$G:$G,'АЦК 2023'!$A:$A,T23,'АЦК 2023'!B:B,$EL$3,'АЦК 2023'!F:F,4)</f>
        <v>446186</v>
      </c>
      <c r="AM23" s="370"/>
      <c r="AN23" s="370"/>
      <c r="AO23" s="370"/>
      <c r="AP23" s="370"/>
      <c r="AQ23" s="370"/>
      <c r="AR23" s="371"/>
      <c r="AS23" s="358">
        <f>IF(AL23=0," ",AL23/Y23*100%)</f>
        <v>0.44395468375942515</v>
      </c>
      <c r="AT23" s="358"/>
      <c r="AU23" s="358"/>
      <c r="AV23" s="358"/>
      <c r="AW23" s="358"/>
      <c r="AX23" s="358"/>
      <c r="AY23" s="369">
        <f>-SUMIFS('АЦК 2023'!$G:$G,'АЦК 2023'!$A:$A,T23,'АЦК 2023'!B:B,$EL$3,'АЦК 2023'!F:F,5)</f>
        <v>558840</v>
      </c>
      <c r="AZ23" s="370"/>
      <c r="BA23" s="370"/>
      <c r="BB23" s="370"/>
      <c r="BC23" s="370"/>
      <c r="BD23" s="370"/>
      <c r="BE23" s="371"/>
      <c r="BF23" s="358">
        <f>IF(AY23=0," ",AY23/Y23*100%)</f>
        <v>0.55604531624057485</v>
      </c>
      <c r="BG23" s="358"/>
      <c r="BH23" s="358"/>
      <c r="BI23" s="358"/>
      <c r="BJ23" s="358"/>
      <c r="BK23" s="358"/>
      <c r="BL23" s="348"/>
      <c r="BM23" s="348"/>
      <c r="BN23" s="348"/>
      <c r="BO23" s="348"/>
      <c r="BP23" s="348"/>
      <c r="BQ23" s="348"/>
      <c r="BR23" s="348"/>
      <c r="BS23" s="348"/>
      <c r="BT23" s="348"/>
      <c r="BU23" s="348"/>
      <c r="BV23" s="348"/>
      <c r="BW23" s="348"/>
      <c r="BX23" s="348"/>
      <c r="BY23" s="364">
        <f>-SUMIFS('АЦК 2023'!$G:$G,'АЦК 2023'!$H:$H,$BY$14,'АЦК 2023'!B:B,$EL$3,'АЦК 2023'!A:A,T23)</f>
        <v>0</v>
      </c>
      <c r="BZ23" s="364"/>
      <c r="CA23" s="364"/>
      <c r="CB23" s="364"/>
      <c r="CC23" s="364"/>
      <c r="CD23" s="364"/>
      <c r="CE23" s="364"/>
      <c r="CF23" s="358" t="str">
        <f>IF(BY23=0," ",BY23/Y23*100%)</f>
        <v xml:space="preserve"> </v>
      </c>
      <c r="CG23" s="358"/>
      <c r="CH23" s="358"/>
      <c r="CI23" s="358"/>
      <c r="CJ23" s="358"/>
      <c r="CK23" s="358"/>
      <c r="CL23" s="348"/>
      <c r="CM23" s="348"/>
      <c r="CN23" s="348"/>
      <c r="CO23" s="348"/>
      <c r="CP23" s="348"/>
      <c r="CQ23" s="348"/>
      <c r="CR23" s="348"/>
      <c r="CS23" s="367"/>
      <c r="CT23" s="367"/>
      <c r="CU23" s="367"/>
      <c r="CV23" s="367"/>
      <c r="CW23" s="367"/>
      <c r="CX23" s="367"/>
      <c r="CY23" s="364">
        <f>-SUMIFS('АЦК 2023'!$G:$G,'АЦК 2023'!$A:$A,T23,'АЦК 2023'!B:B,$EL$3,'АЦК 2023'!F:F,2)</f>
        <v>0</v>
      </c>
      <c r="CZ23" s="364"/>
      <c r="DA23" s="364"/>
      <c r="DB23" s="364"/>
      <c r="DC23" s="364"/>
      <c r="DD23" s="364"/>
      <c r="DE23" s="364"/>
      <c r="DF23" s="358" t="str">
        <f>IF(CY23=0," ",CY23/Y23*100%)</f>
        <v xml:space="preserve"> </v>
      </c>
      <c r="DG23" s="358"/>
      <c r="DH23" s="358"/>
      <c r="DI23" s="358"/>
      <c r="DJ23" s="358"/>
      <c r="DK23" s="358"/>
      <c r="DL23" s="364">
        <f>-SUMIFS('АЦК 2023'!$G:$G,'АЦК 2023'!$H:$H,$DL$14,'АЦК 2023'!B:B,$EL$3,'АЦК 2023'!A:A,T23)</f>
        <v>0</v>
      </c>
      <c r="DM23" s="364"/>
      <c r="DN23" s="364"/>
      <c r="DO23" s="364"/>
      <c r="DP23" s="364"/>
      <c r="DQ23" s="364"/>
      <c r="DR23" s="364"/>
      <c r="DS23" s="358" t="str">
        <f>IF(DL23=0," ",DL23/Y23*100%)</f>
        <v xml:space="preserve"> </v>
      </c>
      <c r="DT23" s="358"/>
      <c r="DU23" s="358"/>
      <c r="DV23" s="358"/>
      <c r="DW23" s="358"/>
      <c r="DX23" s="358"/>
      <c r="DY23" s="364">
        <f>-SUMIFS('АЦК 2023'!$G:$G,'АЦК 2023'!$H:$H,$DY$14,'АЦК 2023'!B:B,$EL$3,'АЦК 2023'!A:A,T23)</f>
        <v>0</v>
      </c>
      <c r="DZ23" s="364"/>
      <c r="EA23" s="364"/>
      <c r="EB23" s="364"/>
      <c r="EC23" s="364"/>
      <c r="ED23" s="364"/>
      <c r="EE23" s="364"/>
      <c r="EF23" s="358" t="str">
        <f>IF(DY23=0," ",DY23/Y23*100%)</f>
        <v xml:space="preserve"> </v>
      </c>
      <c r="EG23" s="358"/>
      <c r="EH23" s="358"/>
      <c r="EI23" s="358"/>
      <c r="EJ23" s="358"/>
      <c r="EK23" s="358"/>
      <c r="EL23" s="160">
        <v>222</v>
      </c>
      <c r="EM23" s="125">
        <f t="shared" si="0"/>
        <v>1005026</v>
      </c>
      <c r="EN23" s="124" t="b">
        <f>EM23=Y23</f>
        <v>1</v>
      </c>
    </row>
    <row r="24" spans="1:144" s="124" customFormat="1" ht="15" customHeight="1" x14ac:dyDescent="0.2">
      <c r="A24" s="368" t="s">
        <v>420</v>
      </c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44" t="s">
        <v>1111</v>
      </c>
      <c r="U24" s="345"/>
      <c r="V24" s="345"/>
      <c r="W24" s="345"/>
      <c r="X24" s="345"/>
      <c r="Y24" s="362">
        <f>-SUMIFS('АЦК 2023'!$G:$G,'АЦК 2023'!$B:$B,$EL$3,'АЦК 2023'!A:A,T24)</f>
        <v>973078.26</v>
      </c>
      <c r="Z24" s="348"/>
      <c r="AA24" s="348"/>
      <c r="AB24" s="348"/>
      <c r="AC24" s="348"/>
      <c r="AD24" s="348"/>
      <c r="AE24" s="348"/>
      <c r="AF24" s="358">
        <f>IF(Y24=0," ",Y24/$Y$68*100%)</f>
        <v>1.0756834801673606E-2</v>
      </c>
      <c r="AG24" s="358"/>
      <c r="AH24" s="358"/>
      <c r="AI24" s="358"/>
      <c r="AJ24" s="358"/>
      <c r="AK24" s="358"/>
      <c r="AL24" s="364">
        <f>-SUMIFS('АЦК 2023'!$G:$G,'АЦК 2023'!$A:$A,T24,'АЦК 2023'!B:B,$EL$3,'АЦК 2023'!F:F,4)</f>
        <v>959078.26</v>
      </c>
      <c r="AM24" s="364"/>
      <c r="AN24" s="364"/>
      <c r="AO24" s="364"/>
      <c r="AP24" s="364"/>
      <c r="AQ24" s="364"/>
      <c r="AR24" s="364"/>
      <c r="AS24" s="358">
        <f>IF(AL24=0," ",AL24/Y24*100%)</f>
        <v>0.98561266798828695</v>
      </c>
      <c r="AT24" s="358"/>
      <c r="AU24" s="358"/>
      <c r="AV24" s="358"/>
      <c r="AW24" s="358"/>
      <c r="AX24" s="358"/>
      <c r="AY24" s="364">
        <f>-SUMIFS('АЦК 2023'!$G:$G,'АЦК 2023'!$A:$A,T24,'АЦК 2023'!B:B,$EL$3,'АЦК 2023'!F:F,5)</f>
        <v>0</v>
      </c>
      <c r="AZ24" s="364"/>
      <c r="BA24" s="364"/>
      <c r="BB24" s="364"/>
      <c r="BC24" s="364"/>
      <c r="BD24" s="364"/>
      <c r="BE24" s="364"/>
      <c r="BF24" s="358" t="str">
        <f>IF(AY24=0," ",AY24/Y24*100%)</f>
        <v xml:space="preserve"> </v>
      </c>
      <c r="BG24" s="358"/>
      <c r="BH24" s="358"/>
      <c r="BI24" s="358"/>
      <c r="BJ24" s="358"/>
      <c r="BK24" s="35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64">
        <f>-SUMIFS('АЦК 2023'!$G:$G,'АЦК 2023'!$H:$H,$BY$14,'АЦК 2023'!B:B,$EL$3,'АЦК 2023'!A:A,T24)</f>
        <v>0</v>
      </c>
      <c r="BZ24" s="364"/>
      <c r="CA24" s="364"/>
      <c r="CB24" s="364"/>
      <c r="CC24" s="364"/>
      <c r="CD24" s="364"/>
      <c r="CE24" s="364"/>
      <c r="CF24" s="358" t="str">
        <f>IF(BY24=0," ",BY24/Y24*100%)</f>
        <v xml:space="preserve"> </v>
      </c>
      <c r="CG24" s="358"/>
      <c r="CH24" s="358"/>
      <c r="CI24" s="358"/>
      <c r="CJ24" s="358"/>
      <c r="CK24" s="358"/>
      <c r="CL24" s="348"/>
      <c r="CM24" s="348"/>
      <c r="CN24" s="348"/>
      <c r="CO24" s="348"/>
      <c r="CP24" s="348"/>
      <c r="CQ24" s="348"/>
      <c r="CR24" s="348"/>
      <c r="CS24" s="367"/>
      <c r="CT24" s="367"/>
      <c r="CU24" s="367"/>
      <c r="CV24" s="367"/>
      <c r="CW24" s="367"/>
      <c r="CX24" s="367"/>
      <c r="CY24" s="364">
        <f>-SUMIFS('АЦК 2023'!$G:$G,'АЦК 2023'!$A:$A,T24,'АЦК 2023'!B:B,$EL$3,'АЦК 2023'!F:F,2)</f>
        <v>14000</v>
      </c>
      <c r="CZ24" s="364"/>
      <c r="DA24" s="364"/>
      <c r="DB24" s="364"/>
      <c r="DC24" s="364"/>
      <c r="DD24" s="364"/>
      <c r="DE24" s="364"/>
      <c r="DF24" s="358">
        <f>IF(CY24=0," ",CY24/Y24*100%)</f>
        <v>1.4387332011713015E-2</v>
      </c>
      <c r="DG24" s="358"/>
      <c r="DH24" s="358"/>
      <c r="DI24" s="358"/>
      <c r="DJ24" s="358"/>
      <c r="DK24" s="358"/>
      <c r="DL24" s="364">
        <f>-SUMIFS('АЦК 2023'!$G:$G,'АЦК 2023'!$H:$H,$DL$14,'АЦК 2023'!B:B,$EL$3,'АЦК 2023'!A:A,T24)</f>
        <v>0</v>
      </c>
      <c r="DM24" s="364"/>
      <c r="DN24" s="364"/>
      <c r="DO24" s="364"/>
      <c r="DP24" s="364"/>
      <c r="DQ24" s="364"/>
      <c r="DR24" s="364"/>
      <c r="DS24" s="358" t="str">
        <f>IF(DL24=0," ",DL24/Y24*100%)</f>
        <v xml:space="preserve"> </v>
      </c>
      <c r="DT24" s="358"/>
      <c r="DU24" s="358"/>
      <c r="DV24" s="358"/>
      <c r="DW24" s="358"/>
      <c r="DX24" s="358"/>
      <c r="DY24" s="364">
        <f>-SUMIFS('АЦК 2023'!$G:$G,'АЦК 2023'!$H:$H,$DY$14,'АЦК 2023'!B:B,$EL$3,'АЦК 2023'!A:A,T24)</f>
        <v>0</v>
      </c>
      <c r="DZ24" s="364"/>
      <c r="EA24" s="364"/>
      <c r="EB24" s="364"/>
      <c r="EC24" s="364"/>
      <c r="ED24" s="364"/>
      <c r="EE24" s="364"/>
      <c r="EF24" s="358" t="str">
        <f>IF(DY24=0," ",DY24/Y24*100%)</f>
        <v xml:space="preserve"> </v>
      </c>
      <c r="EG24" s="358"/>
      <c r="EH24" s="358"/>
      <c r="EI24" s="358"/>
      <c r="EJ24" s="358"/>
      <c r="EK24" s="358"/>
      <c r="EL24" s="160">
        <v>223</v>
      </c>
      <c r="EM24" s="125">
        <f t="shared" si="0"/>
        <v>973078.26</v>
      </c>
      <c r="EN24" s="124" t="b">
        <f>EM24=Y24</f>
        <v>1</v>
      </c>
    </row>
    <row r="25" spans="1:144" s="124" customFormat="1" ht="12.75" x14ac:dyDescent="0.2">
      <c r="A25" s="372" t="s">
        <v>1088</v>
      </c>
      <c r="B25" s="372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44" t="s">
        <v>1112</v>
      </c>
      <c r="U25" s="345"/>
      <c r="V25" s="345"/>
      <c r="W25" s="345"/>
      <c r="X25" s="345"/>
      <c r="Y25" s="362">
        <f>-SUMIFS('АЦК 2023'!$G:$G,'АЦК 2023'!$B:$B,$EL$3,'АЦК 2023'!A:A,T25)</f>
        <v>0</v>
      </c>
      <c r="Z25" s="348"/>
      <c r="AA25" s="348"/>
      <c r="AB25" s="348"/>
      <c r="AC25" s="348"/>
      <c r="AD25" s="348"/>
      <c r="AE25" s="348"/>
      <c r="AF25" s="358" t="str">
        <f>IF(Y25=0," ",Y25/$Y$68*100%)</f>
        <v xml:space="preserve"> </v>
      </c>
      <c r="AG25" s="358"/>
      <c r="AH25" s="358"/>
      <c r="AI25" s="358"/>
      <c r="AJ25" s="358"/>
      <c r="AK25" s="358"/>
      <c r="AL25" s="364">
        <f>-SUMIFS('АЦК 2023'!$G:$G,'АЦК 2023'!$A:$A,T25,'АЦК 2023'!B:B,$EL$3,'АЦК 2023'!F:F,4)</f>
        <v>0</v>
      </c>
      <c r="AM25" s="364"/>
      <c r="AN25" s="364"/>
      <c r="AO25" s="364"/>
      <c r="AP25" s="364"/>
      <c r="AQ25" s="364"/>
      <c r="AR25" s="364"/>
      <c r="AS25" s="358" t="str">
        <f>IF(AL25=0," ",AL25/Y25*100%)</f>
        <v xml:space="preserve"> </v>
      </c>
      <c r="AT25" s="358"/>
      <c r="AU25" s="358"/>
      <c r="AV25" s="358"/>
      <c r="AW25" s="358"/>
      <c r="AX25" s="358"/>
      <c r="AY25" s="348"/>
      <c r="AZ25" s="348"/>
      <c r="BA25" s="348"/>
      <c r="BB25" s="348"/>
      <c r="BC25" s="348"/>
      <c r="BD25" s="348"/>
      <c r="BE25" s="348"/>
      <c r="BF25" s="358" t="str">
        <f>IF(AY25=0," ",AY25/Y25*100%)</f>
        <v xml:space="preserve"> </v>
      </c>
      <c r="BG25" s="358"/>
      <c r="BH25" s="358"/>
      <c r="BI25" s="358"/>
      <c r="BJ25" s="358"/>
      <c r="BK25" s="35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64">
        <f>-SUMIFS('АЦК 2023'!$G:$G,'АЦК 2023'!$H:$H,$BY$14,'АЦК 2023'!B:B,$EL$3,'АЦК 2023'!A:A,T25)</f>
        <v>0</v>
      </c>
      <c r="BZ25" s="364"/>
      <c r="CA25" s="364"/>
      <c r="CB25" s="364"/>
      <c r="CC25" s="364"/>
      <c r="CD25" s="364"/>
      <c r="CE25" s="364"/>
      <c r="CF25" s="357" t="str">
        <f>IF(BY25=0," ",BY25/Y25*100%)</f>
        <v xml:space="preserve"> </v>
      </c>
      <c r="CG25" s="357"/>
      <c r="CH25" s="357"/>
      <c r="CI25" s="357"/>
      <c r="CJ25" s="357"/>
      <c r="CK25" s="357"/>
      <c r="CL25" s="348"/>
      <c r="CM25" s="348"/>
      <c r="CN25" s="348"/>
      <c r="CO25" s="348"/>
      <c r="CP25" s="348"/>
      <c r="CQ25" s="348"/>
      <c r="CR25" s="348"/>
      <c r="CS25" s="367"/>
      <c r="CT25" s="367"/>
      <c r="CU25" s="367"/>
      <c r="CV25" s="367"/>
      <c r="CW25" s="367"/>
      <c r="CX25" s="367"/>
      <c r="CY25" s="364">
        <f>-SUMIFS('АЦК 2023'!$G:$G,'АЦК 2023'!$A:$A,T25,'АЦК 2023'!B:B,$EL$3,'АЦК 2023'!F:F,2)</f>
        <v>0</v>
      </c>
      <c r="CZ25" s="364"/>
      <c r="DA25" s="364"/>
      <c r="DB25" s="364"/>
      <c r="DC25" s="364"/>
      <c r="DD25" s="364"/>
      <c r="DE25" s="364"/>
      <c r="DF25" s="358" t="str">
        <f>IF(CY25=0," ",CY25/Y25*100%)</f>
        <v xml:space="preserve"> </v>
      </c>
      <c r="DG25" s="358"/>
      <c r="DH25" s="358"/>
      <c r="DI25" s="358"/>
      <c r="DJ25" s="358"/>
      <c r="DK25" s="358"/>
      <c r="DL25" s="364">
        <f>-SUMIFS('АЦК 2023'!$G:$G,'АЦК 2023'!$H:$H,$DL$14,'АЦК 2023'!B:B,$EL$3,'АЦК 2023'!A:A,T25)</f>
        <v>0</v>
      </c>
      <c r="DM25" s="364"/>
      <c r="DN25" s="364"/>
      <c r="DO25" s="364"/>
      <c r="DP25" s="364"/>
      <c r="DQ25" s="364"/>
      <c r="DR25" s="364"/>
      <c r="DS25" s="358" t="str">
        <f>IF(DL25=0," ",DL25/Y25*100%)</f>
        <v xml:space="preserve"> </v>
      </c>
      <c r="DT25" s="358"/>
      <c r="DU25" s="358"/>
      <c r="DV25" s="358"/>
      <c r="DW25" s="358"/>
      <c r="DX25" s="358"/>
      <c r="DY25" s="364">
        <f>-SUMIFS('АЦК 2023'!$G:$G,'АЦК 2023'!$H:$H,$DY$14,'АЦК 2023'!B:B,$EL$3,'АЦК 2023'!A:A,T25)</f>
        <v>0</v>
      </c>
      <c r="DZ25" s="364"/>
      <c r="EA25" s="364"/>
      <c r="EB25" s="364"/>
      <c r="EC25" s="364"/>
      <c r="ED25" s="364"/>
      <c r="EE25" s="364"/>
      <c r="EF25" s="358" t="str">
        <f>IF(DY25=0," ",DY25/Y25*100%)</f>
        <v xml:space="preserve"> </v>
      </c>
      <c r="EG25" s="358"/>
      <c r="EH25" s="358"/>
      <c r="EI25" s="358"/>
      <c r="EJ25" s="358"/>
      <c r="EK25" s="358"/>
      <c r="EL25" s="160"/>
      <c r="EM25" s="125">
        <f t="shared" si="0"/>
        <v>0</v>
      </c>
    </row>
    <row r="26" spans="1:144" s="124" customFormat="1" ht="12.75" x14ac:dyDescent="0.2">
      <c r="A26" s="368" t="s">
        <v>1089</v>
      </c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44"/>
      <c r="U26" s="345"/>
      <c r="V26" s="345"/>
      <c r="W26" s="345"/>
      <c r="X26" s="345"/>
      <c r="Y26" s="348"/>
      <c r="Z26" s="348"/>
      <c r="AA26" s="348"/>
      <c r="AB26" s="348"/>
      <c r="AC26" s="348"/>
      <c r="AD26" s="348"/>
      <c r="AE26" s="348"/>
      <c r="AF26" s="358"/>
      <c r="AG26" s="358"/>
      <c r="AH26" s="358"/>
      <c r="AI26" s="358"/>
      <c r="AJ26" s="358"/>
      <c r="AK26" s="358"/>
      <c r="AL26" s="364"/>
      <c r="AM26" s="364"/>
      <c r="AN26" s="364"/>
      <c r="AO26" s="364"/>
      <c r="AP26" s="364"/>
      <c r="AQ26" s="364"/>
      <c r="AR26" s="364"/>
      <c r="AS26" s="358"/>
      <c r="AT26" s="358"/>
      <c r="AU26" s="358"/>
      <c r="AV26" s="358"/>
      <c r="AW26" s="358"/>
      <c r="AX26" s="358"/>
      <c r="AY26" s="348"/>
      <c r="AZ26" s="348"/>
      <c r="BA26" s="348"/>
      <c r="BB26" s="348"/>
      <c r="BC26" s="348"/>
      <c r="BD26" s="348"/>
      <c r="BE26" s="348"/>
      <c r="BF26" s="358"/>
      <c r="BG26" s="358"/>
      <c r="BH26" s="358"/>
      <c r="BI26" s="358"/>
      <c r="BJ26" s="358"/>
      <c r="BK26" s="358"/>
      <c r="BL26" s="348"/>
      <c r="BM26" s="348"/>
      <c r="BN26" s="348"/>
      <c r="BO26" s="348"/>
      <c r="BP26" s="348"/>
      <c r="BQ26" s="348"/>
      <c r="BR26" s="348"/>
      <c r="BS26" s="348"/>
      <c r="BT26" s="348"/>
      <c r="BU26" s="348"/>
      <c r="BV26" s="348"/>
      <c r="BW26" s="348"/>
      <c r="BX26" s="348"/>
      <c r="BY26" s="364"/>
      <c r="BZ26" s="364"/>
      <c r="CA26" s="364"/>
      <c r="CB26" s="364"/>
      <c r="CC26" s="364"/>
      <c r="CD26" s="364"/>
      <c r="CE26" s="364"/>
      <c r="CF26" s="358"/>
      <c r="CG26" s="358"/>
      <c r="CH26" s="358"/>
      <c r="CI26" s="358"/>
      <c r="CJ26" s="358"/>
      <c r="CK26" s="358"/>
      <c r="CL26" s="348"/>
      <c r="CM26" s="348"/>
      <c r="CN26" s="348"/>
      <c r="CO26" s="348"/>
      <c r="CP26" s="348"/>
      <c r="CQ26" s="348"/>
      <c r="CR26" s="348"/>
      <c r="CS26" s="367"/>
      <c r="CT26" s="367"/>
      <c r="CU26" s="367"/>
      <c r="CV26" s="367"/>
      <c r="CW26" s="367"/>
      <c r="CX26" s="367"/>
      <c r="CY26" s="364"/>
      <c r="CZ26" s="364"/>
      <c r="DA26" s="364"/>
      <c r="DB26" s="364"/>
      <c r="DC26" s="364"/>
      <c r="DD26" s="364"/>
      <c r="DE26" s="364"/>
      <c r="DF26" s="358"/>
      <c r="DG26" s="358"/>
      <c r="DH26" s="358"/>
      <c r="DI26" s="358"/>
      <c r="DJ26" s="358"/>
      <c r="DK26" s="358"/>
      <c r="DL26" s="364"/>
      <c r="DM26" s="364"/>
      <c r="DN26" s="364"/>
      <c r="DO26" s="364"/>
      <c r="DP26" s="364"/>
      <c r="DQ26" s="364"/>
      <c r="DR26" s="364"/>
      <c r="DS26" s="358"/>
      <c r="DT26" s="358"/>
      <c r="DU26" s="358"/>
      <c r="DV26" s="358"/>
      <c r="DW26" s="358"/>
      <c r="DX26" s="358"/>
      <c r="DY26" s="364"/>
      <c r="DZ26" s="364"/>
      <c r="EA26" s="364"/>
      <c r="EB26" s="364"/>
      <c r="EC26" s="364"/>
      <c r="ED26" s="364"/>
      <c r="EE26" s="364"/>
      <c r="EF26" s="358"/>
      <c r="EG26" s="358"/>
      <c r="EH26" s="358"/>
      <c r="EI26" s="358"/>
      <c r="EJ26" s="358"/>
      <c r="EK26" s="358"/>
      <c r="EL26" s="160">
        <v>229</v>
      </c>
      <c r="EM26" s="125">
        <f t="shared" si="0"/>
        <v>0</v>
      </c>
    </row>
    <row r="27" spans="1:144" s="124" customFormat="1" ht="12.75" x14ac:dyDescent="0.2">
      <c r="A27" s="372" t="s">
        <v>1090</v>
      </c>
      <c r="B27" s="372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72"/>
      <c r="S27" s="372"/>
      <c r="T27" s="344" t="s">
        <v>1113</v>
      </c>
      <c r="U27" s="345"/>
      <c r="V27" s="345"/>
      <c r="W27" s="345"/>
      <c r="X27" s="345"/>
      <c r="Y27" s="362">
        <f>-SUMIFS('АЦК 2023'!$G:$G,'АЦК 2023'!$B:$B,$EL$3,'АЦК 2023'!A:A,T27)</f>
        <v>745862.35</v>
      </c>
      <c r="Z27" s="348"/>
      <c r="AA27" s="348"/>
      <c r="AB27" s="348"/>
      <c r="AC27" s="348"/>
      <c r="AD27" s="348"/>
      <c r="AE27" s="348"/>
      <c r="AF27" s="358">
        <f>IF(Y27=0," ",Y27/$Y$68*100%)</f>
        <v>8.2450902599941547E-3</v>
      </c>
      <c r="AG27" s="358"/>
      <c r="AH27" s="358"/>
      <c r="AI27" s="358"/>
      <c r="AJ27" s="358"/>
      <c r="AK27" s="358"/>
      <c r="AL27" s="364">
        <f>-SUMIFS('АЦК 2023'!$G:$G,'АЦК 2023'!$A:$A,T27,'АЦК 2023'!B:B,$EL$3,'АЦК 2023'!F:F,4)</f>
        <v>745862.35</v>
      </c>
      <c r="AM27" s="364"/>
      <c r="AN27" s="364"/>
      <c r="AO27" s="364"/>
      <c r="AP27" s="364"/>
      <c r="AQ27" s="364"/>
      <c r="AR27" s="364"/>
      <c r="AS27" s="358">
        <f>IF(AL27=0," ",AL27/Y27*100%)</f>
        <v>1</v>
      </c>
      <c r="AT27" s="358"/>
      <c r="AU27" s="358"/>
      <c r="AV27" s="358"/>
      <c r="AW27" s="358"/>
      <c r="AX27" s="358"/>
      <c r="AY27" s="364">
        <f>-SUMIFS('АЦК 2023'!$G:$G,'АЦК 2023'!$A:$A,T27,'АЦК 2023'!B:B,$EL$3,'АЦК 2023'!F:F,5)</f>
        <v>0</v>
      </c>
      <c r="AZ27" s="364"/>
      <c r="BA27" s="364"/>
      <c r="BB27" s="364"/>
      <c r="BC27" s="364"/>
      <c r="BD27" s="364"/>
      <c r="BE27" s="364"/>
      <c r="BF27" s="358" t="str">
        <f>IF(AY27=0," ",AY27/Y27*100%)</f>
        <v xml:space="preserve"> </v>
      </c>
      <c r="BG27" s="358"/>
      <c r="BH27" s="358"/>
      <c r="BI27" s="358"/>
      <c r="BJ27" s="358"/>
      <c r="BK27" s="358"/>
      <c r="BL27" s="348"/>
      <c r="BM27" s="348"/>
      <c r="BN27" s="348"/>
      <c r="BO27" s="348"/>
      <c r="BP27" s="348"/>
      <c r="BQ27" s="348"/>
      <c r="BR27" s="348"/>
      <c r="BS27" s="348"/>
      <c r="BT27" s="348"/>
      <c r="BU27" s="348"/>
      <c r="BV27" s="348"/>
      <c r="BW27" s="348"/>
      <c r="BX27" s="348"/>
      <c r="BY27" s="364">
        <f>-SUMIFS('АЦК 2023'!$G:$G,'АЦК 2023'!$H:$H,$BY$14,'АЦК 2023'!B:B,$EL$3,'АЦК 2023'!A:A,T27)</f>
        <v>0</v>
      </c>
      <c r="BZ27" s="364"/>
      <c r="CA27" s="364"/>
      <c r="CB27" s="364"/>
      <c r="CC27" s="364"/>
      <c r="CD27" s="364"/>
      <c r="CE27" s="364"/>
      <c r="CF27" s="357" t="str">
        <f>IF(BY27=0," ",BY27/Y27*100%)</f>
        <v xml:space="preserve"> </v>
      </c>
      <c r="CG27" s="357"/>
      <c r="CH27" s="357"/>
      <c r="CI27" s="357"/>
      <c r="CJ27" s="357"/>
      <c r="CK27" s="357"/>
      <c r="CL27" s="348"/>
      <c r="CM27" s="348"/>
      <c r="CN27" s="348"/>
      <c r="CO27" s="348"/>
      <c r="CP27" s="348"/>
      <c r="CQ27" s="348"/>
      <c r="CR27" s="348"/>
      <c r="CS27" s="367"/>
      <c r="CT27" s="367"/>
      <c r="CU27" s="367"/>
      <c r="CV27" s="367"/>
      <c r="CW27" s="367"/>
      <c r="CX27" s="367"/>
      <c r="CY27" s="364">
        <f>-SUMIFS('АЦК 2023'!$G:$G,'АЦК 2023'!$A:$A,T27,'АЦК 2023'!B:B,$EL$3,'АЦК 2023'!F:F,2)</f>
        <v>0</v>
      </c>
      <c r="CZ27" s="364"/>
      <c r="DA27" s="364"/>
      <c r="DB27" s="364"/>
      <c r="DC27" s="364"/>
      <c r="DD27" s="364"/>
      <c r="DE27" s="364"/>
      <c r="DF27" s="358" t="str">
        <f>IF(CY27=0," ",CY27/Y27*100%)</f>
        <v xml:space="preserve"> </v>
      </c>
      <c r="DG27" s="358"/>
      <c r="DH27" s="358"/>
      <c r="DI27" s="358"/>
      <c r="DJ27" s="358"/>
      <c r="DK27" s="358"/>
      <c r="DL27" s="364">
        <f>-SUMIFS('АЦК 2023'!$G:$G,'АЦК 2023'!$H:$H,$DL$14,'АЦК 2023'!B:B,$EL$3,'АЦК 2023'!A:A,T27)</f>
        <v>0</v>
      </c>
      <c r="DM27" s="364"/>
      <c r="DN27" s="364"/>
      <c r="DO27" s="364"/>
      <c r="DP27" s="364"/>
      <c r="DQ27" s="364"/>
      <c r="DR27" s="364"/>
      <c r="DS27" s="358" t="str">
        <f>IF(DL27=0," ",DL27/Y27*100%)</f>
        <v xml:space="preserve"> </v>
      </c>
      <c r="DT27" s="358"/>
      <c r="DU27" s="358"/>
      <c r="DV27" s="358"/>
      <c r="DW27" s="358"/>
      <c r="DX27" s="358"/>
      <c r="DY27" s="364">
        <f>-SUMIFS('АЦК 2023'!$G:$G,'АЦК 2023'!$H:$H,$DY$14,'АЦК 2023'!B:B,$EL$3,'АЦК 2023'!A:A,T27)</f>
        <v>0</v>
      </c>
      <c r="DZ27" s="364"/>
      <c r="EA27" s="364"/>
      <c r="EB27" s="364"/>
      <c r="EC27" s="364"/>
      <c r="ED27" s="364"/>
      <c r="EE27" s="364"/>
      <c r="EF27" s="358" t="str">
        <f>IF(DY27=0," ",DY27/Y27*100%)</f>
        <v xml:space="preserve"> </v>
      </c>
      <c r="EG27" s="358"/>
      <c r="EH27" s="358"/>
      <c r="EI27" s="358"/>
      <c r="EJ27" s="358"/>
      <c r="EK27" s="358"/>
      <c r="EL27" s="160"/>
      <c r="EM27" s="125">
        <f t="shared" si="0"/>
        <v>745862.35</v>
      </c>
      <c r="EN27" s="124" t="b">
        <f>EM27=Y27</f>
        <v>1</v>
      </c>
    </row>
    <row r="28" spans="1:144" s="124" customFormat="1" ht="12.75" x14ac:dyDescent="0.2">
      <c r="A28" s="368" t="s">
        <v>492</v>
      </c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8"/>
      <c r="T28" s="344"/>
      <c r="U28" s="345"/>
      <c r="V28" s="345"/>
      <c r="W28" s="345"/>
      <c r="X28" s="345"/>
      <c r="Y28" s="348"/>
      <c r="Z28" s="348"/>
      <c r="AA28" s="348"/>
      <c r="AB28" s="348"/>
      <c r="AC28" s="348"/>
      <c r="AD28" s="348"/>
      <c r="AE28" s="348"/>
      <c r="AF28" s="358"/>
      <c r="AG28" s="358"/>
      <c r="AH28" s="358"/>
      <c r="AI28" s="358"/>
      <c r="AJ28" s="358"/>
      <c r="AK28" s="358"/>
      <c r="AL28" s="364"/>
      <c r="AM28" s="364"/>
      <c r="AN28" s="364"/>
      <c r="AO28" s="364"/>
      <c r="AP28" s="364"/>
      <c r="AQ28" s="364"/>
      <c r="AR28" s="364"/>
      <c r="AS28" s="358"/>
      <c r="AT28" s="358"/>
      <c r="AU28" s="358"/>
      <c r="AV28" s="358"/>
      <c r="AW28" s="358"/>
      <c r="AX28" s="358"/>
      <c r="AY28" s="364"/>
      <c r="AZ28" s="364"/>
      <c r="BA28" s="364"/>
      <c r="BB28" s="364"/>
      <c r="BC28" s="364"/>
      <c r="BD28" s="364"/>
      <c r="BE28" s="364"/>
      <c r="BF28" s="358"/>
      <c r="BG28" s="358"/>
      <c r="BH28" s="358"/>
      <c r="BI28" s="358"/>
      <c r="BJ28" s="358"/>
      <c r="BK28" s="358"/>
      <c r="BL28" s="348"/>
      <c r="BM28" s="348"/>
      <c r="BN28" s="348"/>
      <c r="BO28" s="348"/>
      <c r="BP28" s="348"/>
      <c r="BQ28" s="348"/>
      <c r="BR28" s="348"/>
      <c r="BS28" s="348"/>
      <c r="BT28" s="348"/>
      <c r="BU28" s="348"/>
      <c r="BV28" s="348"/>
      <c r="BW28" s="348"/>
      <c r="BX28" s="348"/>
      <c r="BY28" s="364"/>
      <c r="BZ28" s="364"/>
      <c r="CA28" s="364"/>
      <c r="CB28" s="364"/>
      <c r="CC28" s="364"/>
      <c r="CD28" s="364"/>
      <c r="CE28" s="364"/>
      <c r="CF28" s="358"/>
      <c r="CG28" s="358"/>
      <c r="CH28" s="358"/>
      <c r="CI28" s="358"/>
      <c r="CJ28" s="358"/>
      <c r="CK28" s="358"/>
      <c r="CL28" s="348"/>
      <c r="CM28" s="348"/>
      <c r="CN28" s="348"/>
      <c r="CO28" s="348"/>
      <c r="CP28" s="348"/>
      <c r="CQ28" s="348"/>
      <c r="CR28" s="348"/>
      <c r="CS28" s="367"/>
      <c r="CT28" s="367"/>
      <c r="CU28" s="367"/>
      <c r="CV28" s="367"/>
      <c r="CW28" s="367"/>
      <c r="CX28" s="367"/>
      <c r="CY28" s="364"/>
      <c r="CZ28" s="364"/>
      <c r="DA28" s="364"/>
      <c r="DB28" s="364"/>
      <c r="DC28" s="364"/>
      <c r="DD28" s="364"/>
      <c r="DE28" s="364"/>
      <c r="DF28" s="358"/>
      <c r="DG28" s="358"/>
      <c r="DH28" s="358"/>
      <c r="DI28" s="358"/>
      <c r="DJ28" s="358"/>
      <c r="DK28" s="358"/>
      <c r="DL28" s="364"/>
      <c r="DM28" s="364"/>
      <c r="DN28" s="364"/>
      <c r="DO28" s="364"/>
      <c r="DP28" s="364"/>
      <c r="DQ28" s="364"/>
      <c r="DR28" s="364"/>
      <c r="DS28" s="358"/>
      <c r="DT28" s="358"/>
      <c r="DU28" s="358"/>
      <c r="DV28" s="358"/>
      <c r="DW28" s="358"/>
      <c r="DX28" s="358"/>
      <c r="DY28" s="364"/>
      <c r="DZ28" s="364"/>
      <c r="EA28" s="364"/>
      <c r="EB28" s="364"/>
      <c r="EC28" s="364"/>
      <c r="ED28" s="364"/>
      <c r="EE28" s="364"/>
      <c r="EF28" s="358"/>
      <c r="EG28" s="358"/>
      <c r="EH28" s="358"/>
      <c r="EI28" s="358"/>
      <c r="EJ28" s="358"/>
      <c r="EK28" s="358"/>
      <c r="EL28" s="160">
        <v>225</v>
      </c>
      <c r="EM28" s="125">
        <f t="shared" si="0"/>
        <v>0</v>
      </c>
    </row>
    <row r="29" spans="1:144" s="124" customFormat="1" ht="15" customHeight="1" x14ac:dyDescent="0.2">
      <c r="A29" s="368" t="s">
        <v>1091</v>
      </c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44" t="s">
        <v>1114</v>
      </c>
      <c r="U29" s="345"/>
      <c r="V29" s="345"/>
      <c r="W29" s="345"/>
      <c r="X29" s="345"/>
      <c r="Y29" s="362">
        <f>-SUMIFS('АЦК 2023'!$G:$G,'АЦК 2023'!$B:$B,$EL$3,'АЦК 2023'!A:A,T29)</f>
        <v>32469844.82</v>
      </c>
      <c r="Z29" s="348"/>
      <c r="AA29" s="348"/>
      <c r="AB29" s="348"/>
      <c r="AC29" s="348"/>
      <c r="AD29" s="348"/>
      <c r="AE29" s="348"/>
      <c r="AF29" s="358">
        <f t="shared" ref="AF29:AF34" si="1">IF(Y29=0," ",Y29/$Y$68*100%)</f>
        <v>0.3589359367300195</v>
      </c>
      <c r="AG29" s="358"/>
      <c r="AH29" s="358"/>
      <c r="AI29" s="358"/>
      <c r="AJ29" s="358"/>
      <c r="AK29" s="358"/>
      <c r="AL29" s="364">
        <f>-SUMIFS('АЦК 2023'!$G:$G,'АЦК 2023'!$A:$A,T29,'АЦК 2023'!B:B,$EL$3,'АЦК 2023'!F:F,4)</f>
        <v>3233670.13</v>
      </c>
      <c r="AM29" s="364"/>
      <c r="AN29" s="364"/>
      <c r="AO29" s="364"/>
      <c r="AP29" s="364"/>
      <c r="AQ29" s="364"/>
      <c r="AR29" s="364"/>
      <c r="AS29" s="358">
        <f t="shared" ref="AS29:AS34" si="2">IF(AL29=0," ",AL29/Y29*100%)</f>
        <v>9.9589947162550069E-2</v>
      </c>
      <c r="AT29" s="358"/>
      <c r="AU29" s="358"/>
      <c r="AV29" s="358"/>
      <c r="AW29" s="358"/>
      <c r="AX29" s="358"/>
      <c r="AY29" s="364">
        <f>-SUMIFS('АЦК 2023'!$G:$G,'АЦК 2023'!$A:$A,T29,'АЦК 2023'!B:B,$EL$3,'АЦК 2023'!F:F,5)</f>
        <v>27236174.690000001</v>
      </c>
      <c r="AZ29" s="364"/>
      <c r="BA29" s="364"/>
      <c r="BB29" s="364"/>
      <c r="BC29" s="364"/>
      <c r="BD29" s="364"/>
      <c r="BE29" s="364"/>
      <c r="BF29" s="358">
        <f t="shared" ref="BF29:BF34" si="3">IF(AY29=0," ",AY29/Y29*100%)</f>
        <v>0.83881443970510483</v>
      </c>
      <c r="BG29" s="358"/>
      <c r="BH29" s="358"/>
      <c r="BI29" s="358"/>
      <c r="BJ29" s="358"/>
      <c r="BK29" s="358"/>
      <c r="BL29" s="348"/>
      <c r="BM29" s="348"/>
      <c r="BN29" s="348"/>
      <c r="BO29" s="348"/>
      <c r="BP29" s="348"/>
      <c r="BQ29" s="348"/>
      <c r="BR29" s="348"/>
      <c r="BS29" s="348"/>
      <c r="BT29" s="348"/>
      <c r="BU29" s="348"/>
      <c r="BV29" s="348"/>
      <c r="BW29" s="348"/>
      <c r="BX29" s="348"/>
      <c r="BY29" s="364">
        <f>-SUMIFS('АЦК 2023'!$G:$G,'АЦК 2023'!$H:$H,$BY$14,'АЦК 2023'!B:B,$EL$3,'АЦК 2023'!A:A,T29)</f>
        <v>0</v>
      </c>
      <c r="BZ29" s="364"/>
      <c r="CA29" s="364"/>
      <c r="CB29" s="364"/>
      <c r="CC29" s="364"/>
      <c r="CD29" s="364"/>
      <c r="CE29" s="364"/>
      <c r="CF29" s="358" t="str">
        <f t="shared" ref="CF29:CF34" si="4">IF(BY29=0," ",BY29/Y29*100%)</f>
        <v xml:space="preserve"> </v>
      </c>
      <c r="CG29" s="358"/>
      <c r="CH29" s="358"/>
      <c r="CI29" s="358"/>
      <c r="CJ29" s="358"/>
      <c r="CK29" s="358"/>
      <c r="CL29" s="348"/>
      <c r="CM29" s="348"/>
      <c r="CN29" s="348"/>
      <c r="CO29" s="348"/>
      <c r="CP29" s="348"/>
      <c r="CQ29" s="348"/>
      <c r="CR29" s="348"/>
      <c r="CS29" s="367"/>
      <c r="CT29" s="367"/>
      <c r="CU29" s="367"/>
      <c r="CV29" s="367"/>
      <c r="CW29" s="367"/>
      <c r="CX29" s="367"/>
      <c r="CY29" s="364">
        <f>-SUMIFS('АЦК 2023'!$G:$G,'АЦК 2023'!$A:$A,T29,'АЦК 2023'!B:B,$EL$3,'АЦК 2023'!F:F,2)</f>
        <v>2000000</v>
      </c>
      <c r="CZ29" s="364"/>
      <c r="DA29" s="364"/>
      <c r="DB29" s="364"/>
      <c r="DC29" s="364"/>
      <c r="DD29" s="364"/>
      <c r="DE29" s="364"/>
      <c r="DF29" s="358">
        <f t="shared" ref="DF29:DF34" si="5">IF(CY29=0," ",CY29/Y29*100%)</f>
        <v>6.1595613132345114E-2</v>
      </c>
      <c r="DG29" s="358"/>
      <c r="DH29" s="358"/>
      <c r="DI29" s="358"/>
      <c r="DJ29" s="358"/>
      <c r="DK29" s="358"/>
      <c r="DL29" s="364">
        <f>-SUMIFS('АЦК 2023'!$G:$G,'АЦК 2023'!$H:$H,$DL$14,'АЦК 2023'!B:B,$EL$3,'АЦК 2023'!A:A,T29)</f>
        <v>0</v>
      </c>
      <c r="DM29" s="364"/>
      <c r="DN29" s="364"/>
      <c r="DO29" s="364"/>
      <c r="DP29" s="364"/>
      <c r="DQ29" s="364"/>
      <c r="DR29" s="364"/>
      <c r="DS29" s="358" t="str">
        <f t="shared" ref="DS29:DS34" si="6">IF(DL29=0," ",DL29/Y29*100%)</f>
        <v xml:space="preserve"> </v>
      </c>
      <c r="DT29" s="358"/>
      <c r="DU29" s="358"/>
      <c r="DV29" s="358"/>
      <c r="DW29" s="358"/>
      <c r="DX29" s="358"/>
      <c r="DY29" s="364">
        <f>-SUMIFS('АЦК 2023'!$G:$G,'АЦК 2023'!$H:$H,$DY$14,'АЦК 2023'!B:B,$EL$3,'АЦК 2023'!A:A,T29)</f>
        <v>2000000</v>
      </c>
      <c r="DZ29" s="364"/>
      <c r="EA29" s="364"/>
      <c r="EB29" s="364"/>
      <c r="EC29" s="364"/>
      <c r="ED29" s="364"/>
      <c r="EE29" s="364"/>
      <c r="EF29" s="358">
        <f t="shared" ref="EF29:EF34" si="7">IF(DY29=0," ",DY29/Y29*100%)</f>
        <v>6.1595613132345114E-2</v>
      </c>
      <c r="EG29" s="358"/>
      <c r="EH29" s="358"/>
      <c r="EI29" s="358"/>
      <c r="EJ29" s="358"/>
      <c r="EK29" s="358"/>
      <c r="EL29" s="160" t="s">
        <v>1366</v>
      </c>
      <c r="EM29" s="125">
        <f t="shared" si="0"/>
        <v>32469844.82</v>
      </c>
      <c r="EN29" s="124" t="b">
        <f>EM29=Y29</f>
        <v>1</v>
      </c>
    </row>
    <row r="30" spans="1:144" s="124" customFormat="1" ht="15" customHeight="1" x14ac:dyDescent="0.2">
      <c r="A30" s="368" t="s">
        <v>1092</v>
      </c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44" t="s">
        <v>1115</v>
      </c>
      <c r="U30" s="345"/>
      <c r="V30" s="345"/>
      <c r="W30" s="345"/>
      <c r="X30" s="345"/>
      <c r="Y30" s="362">
        <f>-SUMIFS('АЦК 2023'!$G:$G,'АЦК 2023'!$B:$B,$EL$3,'АЦК 2023'!A:A,T30)</f>
        <v>52000</v>
      </c>
      <c r="Z30" s="348"/>
      <c r="AA30" s="348"/>
      <c r="AB30" s="348"/>
      <c r="AC30" s="348"/>
      <c r="AD30" s="348"/>
      <c r="AE30" s="348"/>
      <c r="AF30" s="358">
        <f t="shared" si="1"/>
        <v>5.7483085655107282E-4</v>
      </c>
      <c r="AG30" s="358"/>
      <c r="AH30" s="358"/>
      <c r="AI30" s="358"/>
      <c r="AJ30" s="358"/>
      <c r="AK30" s="358"/>
      <c r="AL30" s="364">
        <f>-SUMIFS('АЦК 2023'!$G:$G,'АЦК 2023'!$A:$A,T30,'АЦК 2023'!B:B,$EL$3,'АЦК 2023'!F:F,4)</f>
        <v>7000</v>
      </c>
      <c r="AM30" s="364"/>
      <c r="AN30" s="364"/>
      <c r="AO30" s="364"/>
      <c r="AP30" s="364"/>
      <c r="AQ30" s="364"/>
      <c r="AR30" s="364"/>
      <c r="AS30" s="358">
        <f t="shared" si="2"/>
        <v>0.13461538461538461</v>
      </c>
      <c r="AT30" s="358"/>
      <c r="AU30" s="358"/>
      <c r="AV30" s="358"/>
      <c r="AW30" s="358"/>
      <c r="AX30" s="358"/>
      <c r="AY30" s="364">
        <f>-SUMIFS('АЦК 2023'!$G:$G,'АЦК 2023'!$A:$A,T30,'АЦК 2023'!B:B,$EL$3,'АЦК 2023'!F:F,5)</f>
        <v>45000</v>
      </c>
      <c r="AZ30" s="364"/>
      <c r="BA30" s="364"/>
      <c r="BB30" s="364"/>
      <c r="BC30" s="364"/>
      <c r="BD30" s="364"/>
      <c r="BE30" s="364"/>
      <c r="BF30" s="358">
        <f t="shared" si="3"/>
        <v>0.86538461538461542</v>
      </c>
      <c r="BG30" s="358"/>
      <c r="BH30" s="358"/>
      <c r="BI30" s="358"/>
      <c r="BJ30" s="358"/>
      <c r="BK30" s="35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64">
        <f>-SUMIFS('АЦК 2023'!$G:$G,'АЦК 2023'!$H:$H,$BY$14,'АЦК 2023'!B:B,$EL$3,'АЦК 2023'!A:A,T30)</f>
        <v>0</v>
      </c>
      <c r="BZ30" s="364"/>
      <c r="CA30" s="364"/>
      <c r="CB30" s="364"/>
      <c r="CC30" s="364"/>
      <c r="CD30" s="364"/>
      <c r="CE30" s="364"/>
      <c r="CF30" s="358" t="str">
        <f t="shared" si="4"/>
        <v xml:space="preserve"> </v>
      </c>
      <c r="CG30" s="358"/>
      <c r="CH30" s="358"/>
      <c r="CI30" s="358"/>
      <c r="CJ30" s="358"/>
      <c r="CK30" s="358"/>
      <c r="CL30" s="348"/>
      <c r="CM30" s="348"/>
      <c r="CN30" s="348"/>
      <c r="CO30" s="348"/>
      <c r="CP30" s="348"/>
      <c r="CQ30" s="348"/>
      <c r="CR30" s="348"/>
      <c r="CS30" s="367"/>
      <c r="CT30" s="367"/>
      <c r="CU30" s="367"/>
      <c r="CV30" s="367"/>
      <c r="CW30" s="367"/>
      <c r="CX30" s="367"/>
      <c r="CY30" s="364">
        <f>-SUMIFS('АЦК 2023'!$G:$G,'АЦК 2023'!$A:$A,T30,'АЦК 2023'!B:B,$EL$3,'АЦК 2023'!F:F,2)</f>
        <v>0</v>
      </c>
      <c r="CZ30" s="364"/>
      <c r="DA30" s="364"/>
      <c r="DB30" s="364"/>
      <c r="DC30" s="364"/>
      <c r="DD30" s="364"/>
      <c r="DE30" s="364"/>
      <c r="DF30" s="358" t="str">
        <f t="shared" si="5"/>
        <v xml:space="preserve"> </v>
      </c>
      <c r="DG30" s="358"/>
      <c r="DH30" s="358"/>
      <c r="DI30" s="358"/>
      <c r="DJ30" s="358"/>
      <c r="DK30" s="358"/>
      <c r="DL30" s="364">
        <f>-SUMIFS('АЦК 2023'!$G:$G,'АЦК 2023'!$H:$H,$DL$14,'АЦК 2023'!B:B,$EL$3,'АЦК 2023'!A:A,T30)</f>
        <v>0</v>
      </c>
      <c r="DM30" s="364"/>
      <c r="DN30" s="364"/>
      <c r="DO30" s="364"/>
      <c r="DP30" s="364"/>
      <c r="DQ30" s="364"/>
      <c r="DR30" s="364"/>
      <c r="DS30" s="358" t="str">
        <f t="shared" si="6"/>
        <v xml:space="preserve"> </v>
      </c>
      <c r="DT30" s="358"/>
      <c r="DU30" s="358"/>
      <c r="DV30" s="358"/>
      <c r="DW30" s="358"/>
      <c r="DX30" s="358"/>
      <c r="DY30" s="364">
        <f>-SUMIFS('АЦК 2023'!$G:$G,'АЦК 2023'!$H:$H,$DY$14,'АЦК 2023'!B:B,$EL$3,'АЦК 2023'!A:A,T30)</f>
        <v>0</v>
      </c>
      <c r="DZ30" s="364"/>
      <c r="EA30" s="364"/>
      <c r="EB30" s="364"/>
      <c r="EC30" s="364"/>
      <c r="ED30" s="364"/>
      <c r="EE30" s="364"/>
      <c r="EF30" s="358" t="str">
        <f t="shared" si="7"/>
        <v xml:space="preserve"> </v>
      </c>
      <c r="EG30" s="358"/>
      <c r="EH30" s="358"/>
      <c r="EI30" s="358"/>
      <c r="EJ30" s="358"/>
      <c r="EK30" s="358"/>
      <c r="EL30" s="160">
        <v>310</v>
      </c>
      <c r="EM30" s="125">
        <f t="shared" si="0"/>
        <v>52000</v>
      </c>
      <c r="EN30" s="124" t="b">
        <f>EM30=Y30</f>
        <v>1</v>
      </c>
    </row>
    <row r="31" spans="1:144" s="124" customFormat="1" ht="15" customHeight="1" x14ac:dyDescent="0.2">
      <c r="A31" s="368" t="s">
        <v>1149</v>
      </c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44" t="s">
        <v>1116</v>
      </c>
      <c r="U31" s="345"/>
      <c r="V31" s="345"/>
      <c r="W31" s="345"/>
      <c r="X31" s="345"/>
      <c r="Y31" s="362">
        <f>-SUMIFS('АЦК 2023'!$G:$G,'АЦК 2023'!$B:$B,$EL$3,'АЦК 2023'!A:A,T31)</f>
        <v>0</v>
      </c>
      <c r="Z31" s="348"/>
      <c r="AA31" s="348"/>
      <c r="AB31" s="348"/>
      <c r="AC31" s="348"/>
      <c r="AD31" s="348"/>
      <c r="AE31" s="348"/>
      <c r="AF31" s="358" t="str">
        <f t="shared" si="1"/>
        <v xml:space="preserve"> </v>
      </c>
      <c r="AG31" s="358"/>
      <c r="AH31" s="358"/>
      <c r="AI31" s="358"/>
      <c r="AJ31" s="358"/>
      <c r="AK31" s="358"/>
      <c r="AL31" s="364"/>
      <c r="AM31" s="364"/>
      <c r="AN31" s="364"/>
      <c r="AO31" s="364"/>
      <c r="AP31" s="364"/>
      <c r="AQ31" s="364"/>
      <c r="AR31" s="364"/>
      <c r="AS31" s="358" t="str">
        <f t="shared" si="2"/>
        <v xml:space="preserve"> </v>
      </c>
      <c r="AT31" s="358"/>
      <c r="AU31" s="358"/>
      <c r="AV31" s="358"/>
      <c r="AW31" s="358"/>
      <c r="AX31" s="358"/>
      <c r="AY31" s="364"/>
      <c r="AZ31" s="364"/>
      <c r="BA31" s="364"/>
      <c r="BB31" s="364"/>
      <c r="BC31" s="364"/>
      <c r="BD31" s="364"/>
      <c r="BE31" s="364"/>
      <c r="BF31" s="358" t="str">
        <f t="shared" si="3"/>
        <v xml:space="preserve"> </v>
      </c>
      <c r="BG31" s="358"/>
      <c r="BH31" s="358"/>
      <c r="BI31" s="358"/>
      <c r="BJ31" s="358"/>
      <c r="BK31" s="358"/>
      <c r="BL31" s="348"/>
      <c r="BM31" s="348"/>
      <c r="BN31" s="348"/>
      <c r="BO31" s="348"/>
      <c r="BP31" s="348"/>
      <c r="BQ31" s="348"/>
      <c r="BR31" s="348"/>
      <c r="BS31" s="348"/>
      <c r="BT31" s="348"/>
      <c r="BU31" s="348"/>
      <c r="BV31" s="348"/>
      <c r="BW31" s="348"/>
      <c r="BX31" s="348"/>
      <c r="BY31" s="348"/>
      <c r="BZ31" s="348"/>
      <c r="CA31" s="348"/>
      <c r="CB31" s="348"/>
      <c r="CC31" s="348"/>
      <c r="CD31" s="348"/>
      <c r="CE31" s="348"/>
      <c r="CF31" s="358" t="str">
        <f t="shared" si="4"/>
        <v xml:space="preserve"> </v>
      </c>
      <c r="CG31" s="358"/>
      <c r="CH31" s="358"/>
      <c r="CI31" s="358"/>
      <c r="CJ31" s="358"/>
      <c r="CK31" s="358"/>
      <c r="CL31" s="348"/>
      <c r="CM31" s="348"/>
      <c r="CN31" s="348"/>
      <c r="CO31" s="348"/>
      <c r="CP31" s="348"/>
      <c r="CQ31" s="348"/>
      <c r="CR31" s="348"/>
      <c r="CS31" s="367"/>
      <c r="CT31" s="367"/>
      <c r="CU31" s="367"/>
      <c r="CV31" s="367"/>
      <c r="CW31" s="367"/>
      <c r="CX31" s="367"/>
      <c r="CY31" s="364"/>
      <c r="CZ31" s="364"/>
      <c r="DA31" s="364"/>
      <c r="DB31" s="364"/>
      <c r="DC31" s="364"/>
      <c r="DD31" s="364"/>
      <c r="DE31" s="364"/>
      <c r="DF31" s="358" t="str">
        <f t="shared" si="5"/>
        <v xml:space="preserve"> </v>
      </c>
      <c r="DG31" s="358"/>
      <c r="DH31" s="358"/>
      <c r="DI31" s="358"/>
      <c r="DJ31" s="358"/>
      <c r="DK31" s="358"/>
      <c r="DL31" s="364"/>
      <c r="DM31" s="364"/>
      <c r="DN31" s="364"/>
      <c r="DO31" s="364"/>
      <c r="DP31" s="364"/>
      <c r="DQ31" s="364"/>
      <c r="DR31" s="364"/>
      <c r="DS31" s="358" t="str">
        <f t="shared" si="6"/>
        <v xml:space="preserve"> </v>
      </c>
      <c r="DT31" s="358"/>
      <c r="DU31" s="358"/>
      <c r="DV31" s="358"/>
      <c r="DW31" s="358"/>
      <c r="DX31" s="358"/>
      <c r="DY31" s="364"/>
      <c r="DZ31" s="364"/>
      <c r="EA31" s="364"/>
      <c r="EB31" s="364"/>
      <c r="EC31" s="364"/>
      <c r="ED31" s="364"/>
      <c r="EE31" s="364"/>
      <c r="EF31" s="358" t="str">
        <f t="shared" si="7"/>
        <v xml:space="preserve"> </v>
      </c>
      <c r="EG31" s="358"/>
      <c r="EH31" s="358"/>
      <c r="EI31" s="358"/>
      <c r="EJ31" s="358"/>
      <c r="EK31" s="358"/>
      <c r="EL31" s="160"/>
      <c r="EM31" s="125">
        <f t="shared" si="0"/>
        <v>0</v>
      </c>
    </row>
    <row r="32" spans="1:144" s="124" customFormat="1" ht="15" customHeight="1" x14ac:dyDescent="0.2">
      <c r="A32" s="373" t="s">
        <v>1093</v>
      </c>
      <c r="B32" s="373"/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344" t="s">
        <v>1117</v>
      </c>
      <c r="U32" s="345"/>
      <c r="V32" s="345"/>
      <c r="W32" s="345"/>
      <c r="X32" s="345"/>
      <c r="Y32" s="362">
        <f>-SUMIFS('АЦК 2023'!$G:$G,'АЦК 2023'!$B:$B,$EL$3,'АЦК 2023'!A:A,T32)</f>
        <v>0</v>
      </c>
      <c r="Z32" s="348"/>
      <c r="AA32" s="348"/>
      <c r="AB32" s="348"/>
      <c r="AC32" s="348"/>
      <c r="AD32" s="348"/>
      <c r="AE32" s="348"/>
      <c r="AF32" s="358" t="str">
        <f t="shared" si="1"/>
        <v xml:space="preserve"> </v>
      </c>
      <c r="AG32" s="358"/>
      <c r="AH32" s="358"/>
      <c r="AI32" s="358"/>
      <c r="AJ32" s="358"/>
      <c r="AK32" s="358"/>
      <c r="AL32" s="364"/>
      <c r="AM32" s="364"/>
      <c r="AN32" s="364"/>
      <c r="AO32" s="364"/>
      <c r="AP32" s="364"/>
      <c r="AQ32" s="364"/>
      <c r="AR32" s="364"/>
      <c r="AS32" s="358" t="str">
        <f t="shared" si="2"/>
        <v xml:space="preserve"> </v>
      </c>
      <c r="AT32" s="358"/>
      <c r="AU32" s="358"/>
      <c r="AV32" s="358"/>
      <c r="AW32" s="358"/>
      <c r="AX32" s="358"/>
      <c r="AY32" s="364"/>
      <c r="AZ32" s="364"/>
      <c r="BA32" s="364"/>
      <c r="BB32" s="364"/>
      <c r="BC32" s="364"/>
      <c r="BD32" s="364"/>
      <c r="BE32" s="364"/>
      <c r="BF32" s="358" t="str">
        <f t="shared" si="3"/>
        <v xml:space="preserve"> </v>
      </c>
      <c r="BG32" s="358"/>
      <c r="BH32" s="358"/>
      <c r="BI32" s="358"/>
      <c r="BJ32" s="358"/>
      <c r="BK32" s="358"/>
      <c r="BL32" s="348"/>
      <c r="BM32" s="348"/>
      <c r="BN32" s="348"/>
      <c r="BO32" s="348"/>
      <c r="BP32" s="348"/>
      <c r="BQ32" s="348"/>
      <c r="BR32" s="348"/>
      <c r="BS32" s="348"/>
      <c r="BT32" s="348"/>
      <c r="BU32" s="348"/>
      <c r="BV32" s="348"/>
      <c r="BW32" s="348"/>
      <c r="BX32" s="348"/>
      <c r="BY32" s="348"/>
      <c r="BZ32" s="348"/>
      <c r="CA32" s="348"/>
      <c r="CB32" s="348"/>
      <c r="CC32" s="348"/>
      <c r="CD32" s="348"/>
      <c r="CE32" s="348"/>
      <c r="CF32" s="358" t="str">
        <f t="shared" si="4"/>
        <v xml:space="preserve"> </v>
      </c>
      <c r="CG32" s="358"/>
      <c r="CH32" s="358"/>
      <c r="CI32" s="358"/>
      <c r="CJ32" s="358"/>
      <c r="CK32" s="358"/>
      <c r="CL32" s="348"/>
      <c r="CM32" s="348"/>
      <c r="CN32" s="348"/>
      <c r="CO32" s="348"/>
      <c r="CP32" s="348"/>
      <c r="CQ32" s="348"/>
      <c r="CR32" s="348"/>
      <c r="CS32" s="367"/>
      <c r="CT32" s="367"/>
      <c r="CU32" s="367"/>
      <c r="CV32" s="367"/>
      <c r="CW32" s="367"/>
      <c r="CX32" s="367"/>
      <c r="CY32" s="364"/>
      <c r="CZ32" s="364"/>
      <c r="DA32" s="364"/>
      <c r="DB32" s="364"/>
      <c r="DC32" s="364"/>
      <c r="DD32" s="364"/>
      <c r="DE32" s="364"/>
      <c r="DF32" s="358" t="str">
        <f t="shared" si="5"/>
        <v xml:space="preserve"> </v>
      </c>
      <c r="DG32" s="358"/>
      <c r="DH32" s="358"/>
      <c r="DI32" s="358"/>
      <c r="DJ32" s="358"/>
      <c r="DK32" s="358"/>
      <c r="DL32" s="364"/>
      <c r="DM32" s="364"/>
      <c r="DN32" s="364"/>
      <c r="DO32" s="364"/>
      <c r="DP32" s="364"/>
      <c r="DQ32" s="364"/>
      <c r="DR32" s="364"/>
      <c r="DS32" s="358" t="str">
        <f t="shared" si="6"/>
        <v xml:space="preserve"> </v>
      </c>
      <c r="DT32" s="358"/>
      <c r="DU32" s="358"/>
      <c r="DV32" s="358"/>
      <c r="DW32" s="358"/>
      <c r="DX32" s="358"/>
      <c r="DY32" s="364"/>
      <c r="DZ32" s="364"/>
      <c r="EA32" s="364"/>
      <c r="EB32" s="364"/>
      <c r="EC32" s="364"/>
      <c r="ED32" s="364"/>
      <c r="EE32" s="364"/>
      <c r="EF32" s="358" t="str">
        <f t="shared" si="7"/>
        <v xml:space="preserve"> </v>
      </c>
      <c r="EG32" s="358"/>
      <c r="EH32" s="358"/>
      <c r="EI32" s="358"/>
      <c r="EJ32" s="358"/>
      <c r="EK32" s="358"/>
      <c r="EL32" s="160"/>
      <c r="EM32" s="125">
        <f t="shared" si="0"/>
        <v>0</v>
      </c>
    </row>
    <row r="33" spans="1:144" s="124" customFormat="1" ht="15" customHeight="1" x14ac:dyDescent="0.2">
      <c r="A33" s="373" t="s">
        <v>1094</v>
      </c>
      <c r="B33" s="373"/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44" t="s">
        <v>207</v>
      </c>
      <c r="U33" s="345"/>
      <c r="V33" s="345"/>
      <c r="W33" s="345"/>
      <c r="X33" s="345"/>
      <c r="Y33" s="362">
        <f>-SUMIFS('АЦК 2023'!$G:$G,'АЦК 2023'!$B:$B,$EL$3,'АЦК 2023'!A:A,T33)</f>
        <v>1751700.6</v>
      </c>
      <c r="Z33" s="348"/>
      <c r="AA33" s="348"/>
      <c r="AB33" s="348"/>
      <c r="AC33" s="348"/>
      <c r="AD33" s="348"/>
      <c r="AE33" s="348"/>
      <c r="AF33" s="358">
        <f>IF(Y33=0," ",Y33/$Y$68*100%)</f>
        <v>1.9364068390750541E-2</v>
      </c>
      <c r="AG33" s="358"/>
      <c r="AH33" s="358"/>
      <c r="AI33" s="358"/>
      <c r="AJ33" s="358"/>
      <c r="AK33" s="358"/>
      <c r="AL33" s="364">
        <f>-SUMIFS('АЦК 2023'!$G:$G,'АЦК 2023'!$A:$A,T33,'АЦК 2023'!B:B,$EL$3,'АЦК 2023'!F:F,4)</f>
        <v>1383690.6</v>
      </c>
      <c r="AM33" s="364"/>
      <c r="AN33" s="364"/>
      <c r="AO33" s="364"/>
      <c r="AP33" s="364"/>
      <c r="AQ33" s="364"/>
      <c r="AR33" s="364"/>
      <c r="AS33" s="358">
        <f t="shared" si="2"/>
        <v>0.78991272823677749</v>
      </c>
      <c r="AT33" s="358"/>
      <c r="AU33" s="358"/>
      <c r="AV33" s="358"/>
      <c r="AW33" s="358"/>
      <c r="AX33" s="358"/>
      <c r="AY33" s="364">
        <f>-SUMIFS('АЦК 2023'!$G:$G,'АЦК 2023'!$A:$A,T33,'АЦК 2023'!B:B,$EL$3,'АЦК 2023'!F:F,5)</f>
        <v>368010</v>
      </c>
      <c r="AZ33" s="364"/>
      <c r="BA33" s="364"/>
      <c r="BB33" s="364"/>
      <c r="BC33" s="364"/>
      <c r="BD33" s="364"/>
      <c r="BE33" s="364"/>
      <c r="BF33" s="358">
        <f t="shared" si="3"/>
        <v>0.21008727176322253</v>
      </c>
      <c r="BG33" s="358"/>
      <c r="BH33" s="358"/>
      <c r="BI33" s="358"/>
      <c r="BJ33" s="358"/>
      <c r="BK33" s="358"/>
      <c r="BL33" s="348"/>
      <c r="BM33" s="348"/>
      <c r="BN33" s="348"/>
      <c r="BO33" s="348"/>
      <c r="BP33" s="348"/>
      <c r="BQ33" s="348"/>
      <c r="BR33" s="348"/>
      <c r="BS33" s="348"/>
      <c r="BT33" s="348"/>
      <c r="BU33" s="348"/>
      <c r="BV33" s="348"/>
      <c r="BW33" s="348"/>
      <c r="BX33" s="348"/>
      <c r="BY33" s="364">
        <f>-SUMIFS('АЦК 2023'!$G:$G,'АЦК 2023'!$H:$H,$BY$14,'АЦК 2023'!B:B,$EL$3,'АЦК 2023'!A:A,T33)</f>
        <v>0</v>
      </c>
      <c r="BZ33" s="364"/>
      <c r="CA33" s="364"/>
      <c r="CB33" s="364"/>
      <c r="CC33" s="364"/>
      <c r="CD33" s="364"/>
      <c r="CE33" s="364"/>
      <c r="CF33" s="358" t="str">
        <f t="shared" si="4"/>
        <v xml:space="preserve"> </v>
      </c>
      <c r="CG33" s="358"/>
      <c r="CH33" s="358"/>
      <c r="CI33" s="358"/>
      <c r="CJ33" s="358"/>
      <c r="CK33" s="358"/>
      <c r="CL33" s="348"/>
      <c r="CM33" s="348"/>
      <c r="CN33" s="348"/>
      <c r="CO33" s="348"/>
      <c r="CP33" s="348"/>
      <c r="CQ33" s="348"/>
      <c r="CR33" s="348"/>
      <c r="CS33" s="367"/>
      <c r="CT33" s="367"/>
      <c r="CU33" s="367"/>
      <c r="CV33" s="367"/>
      <c r="CW33" s="367"/>
      <c r="CX33" s="367"/>
      <c r="CY33" s="364">
        <f>-SUMIFS('АЦК 2023'!$G:$G,'АЦК 2023'!$A:$A,T33,'АЦК 2023'!B:B,$EL$3,'АЦК 2023'!F:F,2)</f>
        <v>0</v>
      </c>
      <c r="CZ33" s="364"/>
      <c r="DA33" s="364"/>
      <c r="DB33" s="364"/>
      <c r="DC33" s="364"/>
      <c r="DD33" s="364"/>
      <c r="DE33" s="364"/>
      <c r="DF33" s="358" t="str">
        <f t="shared" si="5"/>
        <v xml:space="preserve"> </v>
      </c>
      <c r="DG33" s="358"/>
      <c r="DH33" s="358"/>
      <c r="DI33" s="358"/>
      <c r="DJ33" s="358"/>
      <c r="DK33" s="358"/>
      <c r="DL33" s="364">
        <f>-SUMIFS('АЦК 2023'!$G:$G,'АЦК 2023'!$H:$H,$DL$14,'АЦК 2023'!B:B,$EL$3,'АЦК 2023'!A:A,T33)</f>
        <v>0</v>
      </c>
      <c r="DM33" s="364"/>
      <c r="DN33" s="364"/>
      <c r="DO33" s="364"/>
      <c r="DP33" s="364"/>
      <c r="DQ33" s="364"/>
      <c r="DR33" s="364"/>
      <c r="DS33" s="358" t="str">
        <f t="shared" si="6"/>
        <v xml:space="preserve"> </v>
      </c>
      <c r="DT33" s="358"/>
      <c r="DU33" s="358"/>
      <c r="DV33" s="358"/>
      <c r="DW33" s="358"/>
      <c r="DX33" s="358"/>
      <c r="DY33" s="364">
        <f>-SUMIFS('АЦК 2023'!$G:$G,'АЦК 2023'!$H:$H,$DY$14,'АЦК 2023'!B:B,$EL$3,'АЦК 2023'!A:A,T33)</f>
        <v>0</v>
      </c>
      <c r="DZ33" s="364"/>
      <c r="EA33" s="364"/>
      <c r="EB33" s="364"/>
      <c r="EC33" s="364"/>
      <c r="ED33" s="364"/>
      <c r="EE33" s="364"/>
      <c r="EF33" s="358" t="str">
        <f t="shared" si="7"/>
        <v xml:space="preserve"> </v>
      </c>
      <c r="EG33" s="358"/>
      <c r="EH33" s="358"/>
      <c r="EI33" s="358"/>
      <c r="EJ33" s="358"/>
      <c r="EK33" s="358"/>
      <c r="EL33" s="160" t="s">
        <v>1367</v>
      </c>
      <c r="EM33" s="125">
        <f t="shared" si="0"/>
        <v>1751700.6</v>
      </c>
      <c r="EN33" s="124" t="b">
        <f>EM33=Y33</f>
        <v>1</v>
      </c>
    </row>
    <row r="34" spans="1:144" s="124" customFormat="1" ht="12.75" x14ac:dyDescent="0.2">
      <c r="A34" s="374" t="s">
        <v>1095</v>
      </c>
      <c r="B34" s="374"/>
      <c r="C34" s="374"/>
      <c r="D34" s="374"/>
      <c r="E34" s="374"/>
      <c r="F34" s="374"/>
      <c r="G34" s="374"/>
      <c r="H34" s="374"/>
      <c r="I34" s="374"/>
      <c r="J34" s="374"/>
      <c r="K34" s="374"/>
      <c r="L34" s="374"/>
      <c r="M34" s="374"/>
      <c r="N34" s="374"/>
      <c r="O34" s="374"/>
      <c r="P34" s="374"/>
      <c r="Q34" s="374"/>
      <c r="R34" s="374"/>
      <c r="S34" s="374"/>
      <c r="T34" s="344" t="s">
        <v>953</v>
      </c>
      <c r="U34" s="345"/>
      <c r="V34" s="345"/>
      <c r="W34" s="345"/>
      <c r="X34" s="345"/>
      <c r="Y34" s="362">
        <f>-SUMIFS('АЦК 2023'!$G:$G,'АЦК 2023'!$B:$B,$EL$3,'АЦК 2023'!A:A,T34)</f>
        <v>0</v>
      </c>
      <c r="Z34" s="348"/>
      <c r="AA34" s="348"/>
      <c r="AB34" s="348"/>
      <c r="AC34" s="348"/>
      <c r="AD34" s="348"/>
      <c r="AE34" s="348"/>
      <c r="AF34" s="358" t="str">
        <f t="shared" si="1"/>
        <v xml:space="preserve"> </v>
      </c>
      <c r="AG34" s="358"/>
      <c r="AH34" s="358"/>
      <c r="AI34" s="358"/>
      <c r="AJ34" s="358"/>
      <c r="AK34" s="358"/>
      <c r="AL34" s="348"/>
      <c r="AM34" s="348"/>
      <c r="AN34" s="348"/>
      <c r="AO34" s="348"/>
      <c r="AP34" s="348"/>
      <c r="AQ34" s="348"/>
      <c r="AR34" s="348"/>
      <c r="AS34" s="358" t="str">
        <f t="shared" si="2"/>
        <v xml:space="preserve"> </v>
      </c>
      <c r="AT34" s="358"/>
      <c r="AU34" s="358"/>
      <c r="AV34" s="358"/>
      <c r="AW34" s="358"/>
      <c r="AX34" s="358"/>
      <c r="AY34" s="348"/>
      <c r="AZ34" s="348"/>
      <c r="BA34" s="348"/>
      <c r="BB34" s="348"/>
      <c r="BC34" s="348"/>
      <c r="BD34" s="348"/>
      <c r="BE34" s="348"/>
      <c r="BF34" s="358" t="str">
        <f t="shared" si="3"/>
        <v xml:space="preserve"> </v>
      </c>
      <c r="BG34" s="358"/>
      <c r="BH34" s="358"/>
      <c r="BI34" s="358"/>
      <c r="BJ34" s="358"/>
      <c r="BK34" s="358"/>
      <c r="BL34" s="348"/>
      <c r="BM34" s="348"/>
      <c r="BN34" s="348"/>
      <c r="BO34" s="348"/>
      <c r="BP34" s="348"/>
      <c r="BQ34" s="348"/>
      <c r="BR34" s="348"/>
      <c r="BS34" s="348"/>
      <c r="BT34" s="348"/>
      <c r="BU34" s="348"/>
      <c r="BV34" s="348"/>
      <c r="BW34" s="348"/>
      <c r="BX34" s="348"/>
      <c r="BY34" s="348"/>
      <c r="BZ34" s="348"/>
      <c r="CA34" s="348"/>
      <c r="CB34" s="348"/>
      <c r="CC34" s="348"/>
      <c r="CD34" s="348"/>
      <c r="CE34" s="348"/>
      <c r="CF34" s="357" t="str">
        <f t="shared" si="4"/>
        <v xml:space="preserve"> </v>
      </c>
      <c r="CG34" s="357"/>
      <c r="CH34" s="357"/>
      <c r="CI34" s="357"/>
      <c r="CJ34" s="357"/>
      <c r="CK34" s="357"/>
      <c r="CL34" s="348"/>
      <c r="CM34" s="348"/>
      <c r="CN34" s="348"/>
      <c r="CO34" s="348"/>
      <c r="CP34" s="348"/>
      <c r="CQ34" s="348"/>
      <c r="CR34" s="348"/>
      <c r="CS34" s="367"/>
      <c r="CT34" s="367"/>
      <c r="CU34" s="367"/>
      <c r="CV34" s="367"/>
      <c r="CW34" s="367"/>
      <c r="CX34" s="367"/>
      <c r="CY34" s="348"/>
      <c r="CZ34" s="348"/>
      <c r="DA34" s="348"/>
      <c r="DB34" s="348"/>
      <c r="DC34" s="348"/>
      <c r="DD34" s="348"/>
      <c r="DE34" s="348"/>
      <c r="DF34" s="358" t="str">
        <f t="shared" si="5"/>
        <v xml:space="preserve"> </v>
      </c>
      <c r="DG34" s="358"/>
      <c r="DH34" s="358"/>
      <c r="DI34" s="358"/>
      <c r="DJ34" s="358"/>
      <c r="DK34" s="358"/>
      <c r="DL34" s="348"/>
      <c r="DM34" s="348"/>
      <c r="DN34" s="348"/>
      <c r="DO34" s="348"/>
      <c r="DP34" s="348"/>
      <c r="DQ34" s="348"/>
      <c r="DR34" s="348"/>
      <c r="DS34" s="358" t="str">
        <f t="shared" si="6"/>
        <v xml:space="preserve"> </v>
      </c>
      <c r="DT34" s="358"/>
      <c r="DU34" s="358"/>
      <c r="DV34" s="358"/>
      <c r="DW34" s="358"/>
      <c r="DX34" s="358"/>
      <c r="DY34" s="348"/>
      <c r="DZ34" s="348"/>
      <c r="EA34" s="348"/>
      <c r="EB34" s="348"/>
      <c r="EC34" s="348"/>
      <c r="ED34" s="348"/>
      <c r="EE34" s="348"/>
      <c r="EF34" s="358" t="str">
        <f t="shared" si="7"/>
        <v xml:space="preserve"> </v>
      </c>
      <c r="EG34" s="358"/>
      <c r="EH34" s="358"/>
      <c r="EI34" s="358"/>
      <c r="EJ34" s="358"/>
      <c r="EK34" s="358"/>
      <c r="EL34" s="160"/>
      <c r="EM34" s="125">
        <f t="shared" si="0"/>
        <v>0</v>
      </c>
    </row>
    <row r="35" spans="1:144" s="124" customFormat="1" ht="12.75" x14ac:dyDescent="0.2">
      <c r="A35" s="361" t="s">
        <v>1096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44"/>
      <c r="U35" s="345"/>
      <c r="V35" s="345"/>
      <c r="W35" s="345"/>
      <c r="X35" s="345"/>
      <c r="Y35" s="348"/>
      <c r="Z35" s="348"/>
      <c r="AA35" s="348"/>
      <c r="AB35" s="348"/>
      <c r="AC35" s="348"/>
      <c r="AD35" s="348"/>
      <c r="AE35" s="348"/>
      <c r="AF35" s="358"/>
      <c r="AG35" s="358"/>
      <c r="AH35" s="358"/>
      <c r="AI35" s="358"/>
      <c r="AJ35" s="358"/>
      <c r="AK35" s="358"/>
      <c r="AL35" s="348"/>
      <c r="AM35" s="348"/>
      <c r="AN35" s="348"/>
      <c r="AO35" s="348"/>
      <c r="AP35" s="348"/>
      <c r="AQ35" s="348"/>
      <c r="AR35" s="348"/>
      <c r="AS35" s="358"/>
      <c r="AT35" s="358"/>
      <c r="AU35" s="358"/>
      <c r="AV35" s="358"/>
      <c r="AW35" s="358"/>
      <c r="AX35" s="358"/>
      <c r="AY35" s="348"/>
      <c r="AZ35" s="348"/>
      <c r="BA35" s="348"/>
      <c r="BB35" s="348"/>
      <c r="BC35" s="348"/>
      <c r="BD35" s="348"/>
      <c r="BE35" s="348"/>
      <c r="BF35" s="358"/>
      <c r="BG35" s="358"/>
      <c r="BH35" s="358"/>
      <c r="BI35" s="358"/>
      <c r="BJ35" s="358"/>
      <c r="BK35" s="358"/>
      <c r="BL35" s="348"/>
      <c r="BM35" s="348"/>
      <c r="BN35" s="348"/>
      <c r="BO35" s="348"/>
      <c r="BP35" s="348"/>
      <c r="BQ35" s="348"/>
      <c r="BR35" s="348"/>
      <c r="BS35" s="348"/>
      <c r="BT35" s="348"/>
      <c r="BU35" s="348"/>
      <c r="BV35" s="348"/>
      <c r="BW35" s="348"/>
      <c r="BX35" s="348"/>
      <c r="BY35" s="348"/>
      <c r="BZ35" s="348"/>
      <c r="CA35" s="348"/>
      <c r="CB35" s="348"/>
      <c r="CC35" s="348"/>
      <c r="CD35" s="348"/>
      <c r="CE35" s="348"/>
      <c r="CF35" s="358"/>
      <c r="CG35" s="358"/>
      <c r="CH35" s="358"/>
      <c r="CI35" s="358"/>
      <c r="CJ35" s="358"/>
      <c r="CK35" s="358"/>
      <c r="CL35" s="348"/>
      <c r="CM35" s="348"/>
      <c r="CN35" s="348"/>
      <c r="CO35" s="348"/>
      <c r="CP35" s="348"/>
      <c r="CQ35" s="348"/>
      <c r="CR35" s="348"/>
      <c r="CS35" s="367"/>
      <c r="CT35" s="367"/>
      <c r="CU35" s="367"/>
      <c r="CV35" s="367"/>
      <c r="CW35" s="367"/>
      <c r="CX35" s="367"/>
      <c r="CY35" s="348"/>
      <c r="CZ35" s="348"/>
      <c r="DA35" s="348"/>
      <c r="DB35" s="348"/>
      <c r="DC35" s="348"/>
      <c r="DD35" s="348"/>
      <c r="DE35" s="348"/>
      <c r="DF35" s="358"/>
      <c r="DG35" s="358"/>
      <c r="DH35" s="358"/>
      <c r="DI35" s="358"/>
      <c r="DJ35" s="358"/>
      <c r="DK35" s="358"/>
      <c r="DL35" s="348"/>
      <c r="DM35" s="348"/>
      <c r="DN35" s="348"/>
      <c r="DO35" s="348"/>
      <c r="DP35" s="348"/>
      <c r="DQ35" s="348"/>
      <c r="DR35" s="348"/>
      <c r="DS35" s="358"/>
      <c r="DT35" s="358"/>
      <c r="DU35" s="358"/>
      <c r="DV35" s="358"/>
      <c r="DW35" s="358"/>
      <c r="DX35" s="358"/>
      <c r="DY35" s="348"/>
      <c r="DZ35" s="348"/>
      <c r="EA35" s="348"/>
      <c r="EB35" s="348"/>
      <c r="EC35" s="348"/>
      <c r="ED35" s="348"/>
      <c r="EE35" s="348"/>
      <c r="EF35" s="358"/>
      <c r="EG35" s="358"/>
      <c r="EH35" s="358"/>
      <c r="EI35" s="358"/>
      <c r="EJ35" s="358"/>
      <c r="EK35" s="358"/>
      <c r="EL35" s="160"/>
      <c r="EM35" s="125">
        <f t="shared" si="0"/>
        <v>0</v>
      </c>
    </row>
    <row r="36" spans="1:144" s="124" customFormat="1" ht="12.75" x14ac:dyDescent="0.2">
      <c r="A36" s="341" t="s">
        <v>1097</v>
      </c>
      <c r="B36" s="341"/>
      <c r="C36" s="341"/>
      <c r="D36" s="341"/>
      <c r="E36" s="341"/>
      <c r="F36" s="341"/>
      <c r="G36" s="341"/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4" t="s">
        <v>954</v>
      </c>
      <c r="U36" s="345"/>
      <c r="V36" s="345"/>
      <c r="W36" s="345"/>
      <c r="X36" s="345"/>
      <c r="Y36" s="362">
        <f>-SUMIFS('АЦК 2023'!$G:$G,'АЦК 2023'!$B:$B,$EL$3,'АЦК 2023'!A:A,T36)</f>
        <v>0</v>
      </c>
      <c r="Z36" s="348"/>
      <c r="AA36" s="348"/>
      <c r="AB36" s="348"/>
      <c r="AC36" s="348"/>
      <c r="AD36" s="348"/>
      <c r="AE36" s="348"/>
      <c r="AF36" s="358" t="str">
        <f>IF(Y36=0," ",Y36/$Y$68*100%)</f>
        <v xml:space="preserve"> </v>
      </c>
      <c r="AG36" s="358"/>
      <c r="AH36" s="358"/>
      <c r="AI36" s="358"/>
      <c r="AJ36" s="358"/>
      <c r="AK36" s="358"/>
      <c r="AL36" s="348"/>
      <c r="AM36" s="348"/>
      <c r="AN36" s="348"/>
      <c r="AO36" s="348"/>
      <c r="AP36" s="348"/>
      <c r="AQ36" s="348"/>
      <c r="AR36" s="348"/>
      <c r="AS36" s="358" t="str">
        <f>IF(AL36=0," ",AL36/Y36*100%)</f>
        <v xml:space="preserve"> </v>
      </c>
      <c r="AT36" s="358"/>
      <c r="AU36" s="358"/>
      <c r="AV36" s="358"/>
      <c r="AW36" s="358"/>
      <c r="AX36" s="358"/>
      <c r="AY36" s="348"/>
      <c r="AZ36" s="348"/>
      <c r="BA36" s="348"/>
      <c r="BB36" s="348"/>
      <c r="BC36" s="348"/>
      <c r="BD36" s="348"/>
      <c r="BE36" s="348"/>
      <c r="BF36" s="358" t="str">
        <f>IF(AY36=0," ",AY36/Y36*100%)</f>
        <v xml:space="preserve"> </v>
      </c>
      <c r="BG36" s="358"/>
      <c r="BH36" s="358"/>
      <c r="BI36" s="358"/>
      <c r="BJ36" s="358"/>
      <c r="BK36" s="358"/>
      <c r="BL36" s="348"/>
      <c r="BM36" s="348"/>
      <c r="BN36" s="348"/>
      <c r="BO36" s="348"/>
      <c r="BP36" s="348"/>
      <c r="BQ36" s="348"/>
      <c r="BR36" s="348"/>
      <c r="BS36" s="348"/>
      <c r="BT36" s="348"/>
      <c r="BU36" s="348"/>
      <c r="BV36" s="348"/>
      <c r="BW36" s="348"/>
      <c r="BX36" s="348"/>
      <c r="BY36" s="348"/>
      <c r="BZ36" s="348"/>
      <c r="CA36" s="348"/>
      <c r="CB36" s="348"/>
      <c r="CC36" s="348"/>
      <c r="CD36" s="348"/>
      <c r="CE36" s="348"/>
      <c r="CF36" s="357" t="str">
        <f>IF(BY36=0," ",BY36/Y36*100%)</f>
        <v xml:space="preserve"> </v>
      </c>
      <c r="CG36" s="357"/>
      <c r="CH36" s="357"/>
      <c r="CI36" s="357"/>
      <c r="CJ36" s="357"/>
      <c r="CK36" s="357"/>
      <c r="CL36" s="348"/>
      <c r="CM36" s="348"/>
      <c r="CN36" s="348"/>
      <c r="CO36" s="348"/>
      <c r="CP36" s="348"/>
      <c r="CQ36" s="348"/>
      <c r="CR36" s="348"/>
      <c r="CS36" s="348"/>
      <c r="CT36" s="348"/>
      <c r="CU36" s="348"/>
      <c r="CV36" s="348"/>
      <c r="CW36" s="348"/>
      <c r="CX36" s="348"/>
      <c r="CY36" s="348"/>
      <c r="CZ36" s="348"/>
      <c r="DA36" s="348"/>
      <c r="DB36" s="348"/>
      <c r="DC36" s="348"/>
      <c r="DD36" s="348"/>
      <c r="DE36" s="348"/>
      <c r="DF36" s="358" t="str">
        <f>IF(CY36=0," ",CY36/Y36*100%)</f>
        <v xml:space="preserve"> </v>
      </c>
      <c r="DG36" s="358"/>
      <c r="DH36" s="358"/>
      <c r="DI36" s="358"/>
      <c r="DJ36" s="358"/>
      <c r="DK36" s="358"/>
      <c r="DL36" s="348"/>
      <c r="DM36" s="348"/>
      <c r="DN36" s="348"/>
      <c r="DO36" s="348"/>
      <c r="DP36" s="348"/>
      <c r="DQ36" s="348"/>
      <c r="DR36" s="348"/>
      <c r="DS36" s="358" t="str">
        <f>IF(DL36=0," ",DL36/Y36*100%)</f>
        <v xml:space="preserve"> </v>
      </c>
      <c r="DT36" s="358"/>
      <c r="DU36" s="358"/>
      <c r="DV36" s="358"/>
      <c r="DW36" s="358"/>
      <c r="DX36" s="358"/>
      <c r="DY36" s="348"/>
      <c r="DZ36" s="348"/>
      <c r="EA36" s="348"/>
      <c r="EB36" s="348"/>
      <c r="EC36" s="348"/>
      <c r="ED36" s="348"/>
      <c r="EE36" s="348"/>
      <c r="EF36" s="358" t="str">
        <f>IF(DY36=0," ",DY36/Y36*100%)</f>
        <v xml:space="preserve"> </v>
      </c>
      <c r="EG36" s="358"/>
      <c r="EH36" s="358"/>
      <c r="EI36" s="358"/>
      <c r="EJ36" s="358"/>
      <c r="EK36" s="358"/>
      <c r="EL36" s="160"/>
      <c r="EM36" s="125">
        <f t="shared" si="0"/>
        <v>0</v>
      </c>
    </row>
    <row r="37" spans="1:144" s="124" customFormat="1" ht="12.75" x14ac:dyDescent="0.2">
      <c r="A37" s="361" t="s">
        <v>1098</v>
      </c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44"/>
      <c r="U37" s="345"/>
      <c r="V37" s="345"/>
      <c r="W37" s="345"/>
      <c r="X37" s="345"/>
      <c r="Y37" s="348"/>
      <c r="Z37" s="348"/>
      <c r="AA37" s="348"/>
      <c r="AB37" s="348"/>
      <c r="AC37" s="348"/>
      <c r="AD37" s="348"/>
      <c r="AE37" s="348"/>
      <c r="AF37" s="358"/>
      <c r="AG37" s="358"/>
      <c r="AH37" s="358"/>
      <c r="AI37" s="358"/>
      <c r="AJ37" s="358"/>
      <c r="AK37" s="358"/>
      <c r="AL37" s="348"/>
      <c r="AM37" s="348"/>
      <c r="AN37" s="348"/>
      <c r="AO37" s="348"/>
      <c r="AP37" s="348"/>
      <c r="AQ37" s="348"/>
      <c r="AR37" s="348"/>
      <c r="AS37" s="358"/>
      <c r="AT37" s="358"/>
      <c r="AU37" s="358"/>
      <c r="AV37" s="358"/>
      <c r="AW37" s="358"/>
      <c r="AX37" s="358"/>
      <c r="AY37" s="348"/>
      <c r="AZ37" s="348"/>
      <c r="BA37" s="348"/>
      <c r="BB37" s="348"/>
      <c r="BC37" s="348"/>
      <c r="BD37" s="348"/>
      <c r="BE37" s="348"/>
      <c r="BF37" s="358"/>
      <c r="BG37" s="358"/>
      <c r="BH37" s="358"/>
      <c r="BI37" s="358"/>
      <c r="BJ37" s="358"/>
      <c r="BK37" s="358"/>
      <c r="BL37" s="348"/>
      <c r="BM37" s="348"/>
      <c r="BN37" s="348"/>
      <c r="BO37" s="348"/>
      <c r="BP37" s="348"/>
      <c r="BQ37" s="348"/>
      <c r="BR37" s="348"/>
      <c r="BS37" s="348"/>
      <c r="BT37" s="348"/>
      <c r="BU37" s="348"/>
      <c r="BV37" s="348"/>
      <c r="BW37" s="348"/>
      <c r="BX37" s="348"/>
      <c r="BY37" s="348"/>
      <c r="BZ37" s="348"/>
      <c r="CA37" s="348"/>
      <c r="CB37" s="348"/>
      <c r="CC37" s="348"/>
      <c r="CD37" s="348"/>
      <c r="CE37" s="348"/>
      <c r="CF37" s="358"/>
      <c r="CG37" s="358"/>
      <c r="CH37" s="358"/>
      <c r="CI37" s="358"/>
      <c r="CJ37" s="358"/>
      <c r="CK37" s="358"/>
      <c r="CL37" s="348"/>
      <c r="CM37" s="348"/>
      <c r="CN37" s="348"/>
      <c r="CO37" s="348"/>
      <c r="CP37" s="348"/>
      <c r="CQ37" s="348"/>
      <c r="CR37" s="348"/>
      <c r="CS37" s="348"/>
      <c r="CT37" s="348"/>
      <c r="CU37" s="348"/>
      <c r="CV37" s="348"/>
      <c r="CW37" s="348"/>
      <c r="CX37" s="348"/>
      <c r="CY37" s="348"/>
      <c r="CZ37" s="348"/>
      <c r="DA37" s="348"/>
      <c r="DB37" s="348"/>
      <c r="DC37" s="348"/>
      <c r="DD37" s="348"/>
      <c r="DE37" s="348"/>
      <c r="DF37" s="358"/>
      <c r="DG37" s="358"/>
      <c r="DH37" s="358"/>
      <c r="DI37" s="358"/>
      <c r="DJ37" s="358"/>
      <c r="DK37" s="358"/>
      <c r="DL37" s="348"/>
      <c r="DM37" s="348"/>
      <c r="DN37" s="348"/>
      <c r="DO37" s="348"/>
      <c r="DP37" s="348"/>
      <c r="DQ37" s="348"/>
      <c r="DR37" s="348"/>
      <c r="DS37" s="358"/>
      <c r="DT37" s="358"/>
      <c r="DU37" s="358"/>
      <c r="DV37" s="358"/>
      <c r="DW37" s="358"/>
      <c r="DX37" s="358"/>
      <c r="DY37" s="348"/>
      <c r="DZ37" s="348"/>
      <c r="EA37" s="348"/>
      <c r="EB37" s="348"/>
      <c r="EC37" s="348"/>
      <c r="ED37" s="348"/>
      <c r="EE37" s="348"/>
      <c r="EF37" s="358"/>
      <c r="EG37" s="358"/>
      <c r="EH37" s="358"/>
      <c r="EI37" s="358"/>
      <c r="EJ37" s="358"/>
      <c r="EK37" s="358"/>
      <c r="EL37" s="160"/>
      <c r="EM37" s="125">
        <f t="shared" si="0"/>
        <v>0</v>
      </c>
    </row>
    <row r="38" spans="1:144" s="124" customFormat="1" ht="15" customHeight="1" x14ac:dyDescent="0.2">
      <c r="A38" s="375" t="s">
        <v>1099</v>
      </c>
      <c r="B38" s="375"/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375"/>
      <c r="R38" s="375"/>
      <c r="S38" s="375"/>
      <c r="T38" s="344" t="s">
        <v>957</v>
      </c>
      <c r="U38" s="345"/>
      <c r="V38" s="345"/>
      <c r="W38" s="345"/>
      <c r="X38" s="345"/>
      <c r="Y38" s="362">
        <f>-SUMIFS('АЦК 2023'!$G:$G,'АЦК 2023'!$B:$B,$EL$3,'АЦК 2023'!A:A,T38)</f>
        <v>2367736.7599999998</v>
      </c>
      <c r="Z38" s="348"/>
      <c r="AA38" s="348"/>
      <c r="AB38" s="348"/>
      <c r="AC38" s="348"/>
      <c r="AD38" s="348"/>
      <c r="AE38" s="348"/>
      <c r="AF38" s="358">
        <f>IF(Y38=0," ",Y38/$Y$68*100%)</f>
        <v>2.6174002881505034E-2</v>
      </c>
      <c r="AG38" s="358"/>
      <c r="AH38" s="358"/>
      <c r="AI38" s="358"/>
      <c r="AJ38" s="358"/>
      <c r="AK38" s="358"/>
      <c r="AL38" s="364">
        <f>-SUMIFS('АЦК 2023'!$G:$G,'АЦК 2023'!$A:$A,T38,'АЦК 2023'!B:B,$EL$3,'АЦК 2023'!F:F,4)</f>
        <v>125264.76</v>
      </c>
      <c r="AM38" s="364"/>
      <c r="AN38" s="364"/>
      <c r="AO38" s="364"/>
      <c r="AP38" s="364"/>
      <c r="AQ38" s="364"/>
      <c r="AR38" s="364"/>
      <c r="AS38" s="358">
        <f>IF(AL38=0," ",AL38/Y38*100%)</f>
        <v>5.2904850790929984E-2</v>
      </c>
      <c r="AT38" s="358"/>
      <c r="AU38" s="358"/>
      <c r="AV38" s="358"/>
      <c r="AW38" s="358"/>
      <c r="AX38" s="358"/>
      <c r="AY38" s="364">
        <f>-SUMIFS('АЦК 2023'!$G:$G,'АЦК 2023'!$A:$A,T38,'АЦК 2023'!B:B,$EL$3,'АЦК 2023'!F:F,5)</f>
        <v>2242472</v>
      </c>
      <c r="AZ38" s="364"/>
      <c r="BA38" s="364"/>
      <c r="BB38" s="364"/>
      <c r="BC38" s="364"/>
      <c r="BD38" s="364"/>
      <c r="BE38" s="364"/>
      <c r="BF38" s="358">
        <f>IF(AY38=0," ",AY38/Y38*100%)</f>
        <v>0.94709514920907012</v>
      </c>
      <c r="BG38" s="358"/>
      <c r="BH38" s="358"/>
      <c r="BI38" s="358"/>
      <c r="BJ38" s="358"/>
      <c r="BK38" s="358"/>
      <c r="BL38" s="348"/>
      <c r="BM38" s="348"/>
      <c r="BN38" s="348"/>
      <c r="BO38" s="348"/>
      <c r="BP38" s="348"/>
      <c r="BQ38" s="348"/>
      <c r="BR38" s="348"/>
      <c r="BS38" s="348"/>
      <c r="BT38" s="348"/>
      <c r="BU38" s="348"/>
      <c r="BV38" s="348"/>
      <c r="BW38" s="348"/>
      <c r="BX38" s="348"/>
      <c r="BY38" s="364">
        <f>-SUMIFS('АЦК 2023'!$G:$G,'АЦК 2023'!$H:$H,$BY$14,'АЦК 2023'!B:B,$EL$3,'АЦК 2023'!A:A,T38)</f>
        <v>0</v>
      </c>
      <c r="BZ38" s="364"/>
      <c r="CA38" s="364"/>
      <c r="CB38" s="364"/>
      <c r="CC38" s="364"/>
      <c r="CD38" s="364"/>
      <c r="CE38" s="364"/>
      <c r="CF38" s="358" t="str">
        <f>IF(BY38=0," ",BY38/Y38*100%)</f>
        <v xml:space="preserve"> </v>
      </c>
      <c r="CG38" s="358"/>
      <c r="CH38" s="358"/>
      <c r="CI38" s="358"/>
      <c r="CJ38" s="358"/>
      <c r="CK38" s="358"/>
      <c r="CL38" s="348"/>
      <c r="CM38" s="348"/>
      <c r="CN38" s="348"/>
      <c r="CO38" s="348"/>
      <c r="CP38" s="348"/>
      <c r="CQ38" s="348"/>
      <c r="CR38" s="348"/>
      <c r="CS38" s="348"/>
      <c r="CT38" s="348"/>
      <c r="CU38" s="348"/>
      <c r="CV38" s="348"/>
      <c r="CW38" s="348"/>
      <c r="CX38" s="348"/>
      <c r="CY38" s="364">
        <f>-SUMIFS('АЦК 2023'!$G:$G,'АЦК 2023'!$A:$A,T38,'АЦК 2023'!B:B,$EL$3,'АЦК 2023'!F:F,2)</f>
        <v>0</v>
      </c>
      <c r="CZ38" s="364"/>
      <c r="DA38" s="364"/>
      <c r="DB38" s="364"/>
      <c r="DC38" s="364"/>
      <c r="DD38" s="364"/>
      <c r="DE38" s="364"/>
      <c r="DF38" s="358" t="str">
        <f>IF(CY38=0," ",CY38/Y38*100%)</f>
        <v xml:space="preserve"> </v>
      </c>
      <c r="DG38" s="358"/>
      <c r="DH38" s="358"/>
      <c r="DI38" s="358"/>
      <c r="DJ38" s="358"/>
      <c r="DK38" s="358"/>
      <c r="DL38" s="364">
        <f>-SUMIFS('АЦК 2023'!$G:$G,'АЦК 2023'!$H:$H,$DL$14,'АЦК 2023'!B:B,$EL$3,'АЦК 2023'!A:A,T38)</f>
        <v>0</v>
      </c>
      <c r="DM38" s="364"/>
      <c r="DN38" s="364"/>
      <c r="DO38" s="364"/>
      <c r="DP38" s="364"/>
      <c r="DQ38" s="364"/>
      <c r="DR38" s="364"/>
      <c r="DS38" s="358" t="str">
        <f>IF(DL38=0," ",DL38/Y38*100%)</f>
        <v xml:space="preserve"> </v>
      </c>
      <c r="DT38" s="358"/>
      <c r="DU38" s="358"/>
      <c r="DV38" s="358"/>
      <c r="DW38" s="358"/>
      <c r="DX38" s="358"/>
      <c r="DY38" s="364">
        <f>-SUMIFS('АЦК 2023'!$G:$G,'АЦК 2023'!$H:$H,$DY$14,'АЦК 2023'!B:B,$EL$3,'АЦК 2023'!A:A,T38)</f>
        <v>0</v>
      </c>
      <c r="DZ38" s="364"/>
      <c r="EA38" s="364"/>
      <c r="EB38" s="364"/>
      <c r="EC38" s="364"/>
      <c r="ED38" s="364"/>
      <c r="EE38" s="364"/>
      <c r="EF38" s="358" t="str">
        <f>IF(DY38=0," ",DY38/Y38*100%)</f>
        <v xml:space="preserve"> </v>
      </c>
      <c r="EG38" s="358"/>
      <c r="EH38" s="358"/>
      <c r="EI38" s="358"/>
      <c r="EJ38" s="358"/>
      <c r="EK38" s="358"/>
      <c r="EL38" s="160" t="s">
        <v>1368</v>
      </c>
      <c r="EM38" s="125">
        <f t="shared" si="0"/>
        <v>2367736.7599999998</v>
      </c>
      <c r="EN38" s="124" t="b">
        <f>EM38=Y38</f>
        <v>1</v>
      </c>
    </row>
    <row r="39" spans="1:144" s="124" customFormat="1" ht="12.75" x14ac:dyDescent="0.2">
      <c r="A39" s="341" t="s">
        <v>1100</v>
      </c>
      <c r="B39" s="341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4" t="s">
        <v>959</v>
      </c>
      <c r="U39" s="345"/>
      <c r="V39" s="345"/>
      <c r="W39" s="345"/>
      <c r="X39" s="345"/>
      <c r="Y39" s="362">
        <f>-SUMIFS('АЦК 2023'!$G:$G,'АЦК 2023'!$B:$B,$EL$3,'АЦК 2023'!A:A,T39)</f>
        <v>240000</v>
      </c>
      <c r="Z39" s="348"/>
      <c r="AA39" s="348"/>
      <c r="AB39" s="348"/>
      <c r="AC39" s="348"/>
      <c r="AD39" s="348"/>
      <c r="AE39" s="348"/>
      <c r="AF39" s="358">
        <f>IF(Y39=0," ",Y39/$Y$68*100%)</f>
        <v>2.6530654917741822E-3</v>
      </c>
      <c r="AG39" s="358"/>
      <c r="AH39" s="358"/>
      <c r="AI39" s="358"/>
      <c r="AJ39" s="358"/>
      <c r="AK39" s="358"/>
      <c r="AL39" s="364">
        <f>-SUMIFS('АЦК 2023'!$G:$G,'АЦК 2023'!$A:$A,T39,'АЦК 2023'!B:B,$EL$3,'АЦК 2023'!F:F,4)</f>
        <v>240000</v>
      </c>
      <c r="AM39" s="364"/>
      <c r="AN39" s="364"/>
      <c r="AO39" s="364"/>
      <c r="AP39" s="364"/>
      <c r="AQ39" s="364"/>
      <c r="AR39" s="364"/>
      <c r="AS39" s="358">
        <f>IF(AL39=0," ",AL39/Y39*100%)</f>
        <v>1</v>
      </c>
      <c r="AT39" s="358"/>
      <c r="AU39" s="358"/>
      <c r="AV39" s="358"/>
      <c r="AW39" s="358"/>
      <c r="AX39" s="358"/>
      <c r="AY39" s="364">
        <f>-SUMIFS('АЦК 2023'!$G:$G,'АЦК 2023'!$A:$A,T39,'АЦК 2023'!B:B,$EL$3,'АЦК 2023'!F:F,5)</f>
        <v>0</v>
      </c>
      <c r="AZ39" s="364"/>
      <c r="BA39" s="364"/>
      <c r="BB39" s="364"/>
      <c r="BC39" s="364"/>
      <c r="BD39" s="364"/>
      <c r="BE39" s="364"/>
      <c r="BF39" s="358" t="str">
        <f>IF(AY39=0," ",AY39/Y39*100%)</f>
        <v xml:space="preserve"> </v>
      </c>
      <c r="BG39" s="358"/>
      <c r="BH39" s="358"/>
      <c r="BI39" s="358"/>
      <c r="BJ39" s="358"/>
      <c r="BK39" s="358"/>
      <c r="BL39" s="348"/>
      <c r="BM39" s="348"/>
      <c r="BN39" s="348"/>
      <c r="BO39" s="348"/>
      <c r="BP39" s="348"/>
      <c r="BQ39" s="348"/>
      <c r="BR39" s="348"/>
      <c r="BS39" s="348"/>
      <c r="BT39" s="348"/>
      <c r="BU39" s="348"/>
      <c r="BV39" s="348"/>
      <c r="BW39" s="348"/>
      <c r="BX39" s="348"/>
      <c r="BY39" s="364">
        <f>-SUMIFS('АЦК 2023'!$G:$G,'АЦК 2023'!$H:$H,$BY$14,'АЦК 2023'!B:B,$EL$3,'АЦК 2023'!A:A,T39)</f>
        <v>0</v>
      </c>
      <c r="BZ39" s="364"/>
      <c r="CA39" s="364"/>
      <c r="CB39" s="364"/>
      <c r="CC39" s="364"/>
      <c r="CD39" s="364"/>
      <c r="CE39" s="364"/>
      <c r="CF39" s="358" t="str">
        <f>IF(BY39=0," ",BY39/Y39*100%)</f>
        <v xml:space="preserve"> </v>
      </c>
      <c r="CG39" s="358"/>
      <c r="CH39" s="358"/>
      <c r="CI39" s="358"/>
      <c r="CJ39" s="358"/>
      <c r="CK39" s="358"/>
      <c r="CL39" s="348"/>
      <c r="CM39" s="348"/>
      <c r="CN39" s="348"/>
      <c r="CO39" s="348"/>
      <c r="CP39" s="348"/>
      <c r="CQ39" s="348"/>
      <c r="CR39" s="348"/>
      <c r="CS39" s="348"/>
      <c r="CT39" s="348"/>
      <c r="CU39" s="348"/>
      <c r="CV39" s="348"/>
      <c r="CW39" s="348"/>
      <c r="CX39" s="348"/>
      <c r="CY39" s="364">
        <f>-SUMIFS('АЦК 2023'!$G:$G,'АЦК 2023'!$A:$A,T39,'АЦК 2023'!B:B,$EL$3,'АЦК 2023'!F:F,2)</f>
        <v>0</v>
      </c>
      <c r="CZ39" s="364"/>
      <c r="DA39" s="364"/>
      <c r="DB39" s="364"/>
      <c r="DC39" s="364"/>
      <c r="DD39" s="364"/>
      <c r="DE39" s="364"/>
      <c r="DF39" s="358" t="str">
        <f>IF(CY39=0," ",CY39/Y39*100%)</f>
        <v xml:space="preserve"> </v>
      </c>
      <c r="DG39" s="358"/>
      <c r="DH39" s="358"/>
      <c r="DI39" s="358"/>
      <c r="DJ39" s="358"/>
      <c r="DK39" s="358"/>
      <c r="DL39" s="364">
        <f>-SUMIFS('АЦК 2023'!$G:$G,'АЦК 2023'!$H:$H,$DL$14,'АЦК 2023'!B:B,$EL$3,'АЦК 2023'!A:A,T39)</f>
        <v>0</v>
      </c>
      <c r="DM39" s="364"/>
      <c r="DN39" s="364"/>
      <c r="DO39" s="364"/>
      <c r="DP39" s="364"/>
      <c r="DQ39" s="364"/>
      <c r="DR39" s="364"/>
      <c r="DS39" s="358" t="str">
        <f>IF(DL39=0," ",DL39/Y39*100%)</f>
        <v xml:space="preserve"> </v>
      </c>
      <c r="DT39" s="358"/>
      <c r="DU39" s="358"/>
      <c r="DV39" s="358"/>
      <c r="DW39" s="358"/>
      <c r="DX39" s="358"/>
      <c r="DY39" s="364">
        <f>-SUMIFS('АЦК 2023'!$G:$G,'АЦК 2023'!$H:$H,$DY$14,'АЦК 2023'!B:B,$EL$3,'АЦК 2023'!A:A,T39)</f>
        <v>0</v>
      </c>
      <c r="DZ39" s="364"/>
      <c r="EA39" s="364"/>
      <c r="EB39" s="364"/>
      <c r="EC39" s="364"/>
      <c r="ED39" s="364"/>
      <c r="EE39" s="364"/>
      <c r="EF39" s="358" t="str">
        <f>IF(DY39=0," ",DY39/Y39*100%)</f>
        <v xml:space="preserve"> </v>
      </c>
      <c r="EG39" s="358"/>
      <c r="EH39" s="358"/>
      <c r="EI39" s="358"/>
      <c r="EJ39" s="358"/>
      <c r="EK39" s="358"/>
      <c r="EL39" s="160"/>
      <c r="EM39" s="125">
        <f t="shared" si="0"/>
        <v>240000</v>
      </c>
      <c r="EN39" s="124" t="b">
        <f>EM39=Y39</f>
        <v>1</v>
      </c>
    </row>
    <row r="40" spans="1:144" s="124" customFormat="1" ht="12.75" x14ac:dyDescent="0.2">
      <c r="A40" s="341" t="s">
        <v>1126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4"/>
      <c r="U40" s="345"/>
      <c r="V40" s="345"/>
      <c r="W40" s="345"/>
      <c r="X40" s="345"/>
      <c r="Y40" s="348"/>
      <c r="Z40" s="348"/>
      <c r="AA40" s="348"/>
      <c r="AB40" s="348"/>
      <c r="AC40" s="348"/>
      <c r="AD40" s="348"/>
      <c r="AE40" s="348"/>
      <c r="AF40" s="358"/>
      <c r="AG40" s="358"/>
      <c r="AH40" s="358"/>
      <c r="AI40" s="358"/>
      <c r="AJ40" s="358"/>
      <c r="AK40" s="358"/>
      <c r="AL40" s="364"/>
      <c r="AM40" s="364"/>
      <c r="AN40" s="364"/>
      <c r="AO40" s="364"/>
      <c r="AP40" s="364"/>
      <c r="AQ40" s="364"/>
      <c r="AR40" s="364"/>
      <c r="AS40" s="358"/>
      <c r="AT40" s="358"/>
      <c r="AU40" s="358"/>
      <c r="AV40" s="358"/>
      <c r="AW40" s="358"/>
      <c r="AX40" s="358"/>
      <c r="AY40" s="364"/>
      <c r="AZ40" s="364"/>
      <c r="BA40" s="364"/>
      <c r="BB40" s="364"/>
      <c r="BC40" s="364"/>
      <c r="BD40" s="364"/>
      <c r="BE40" s="364"/>
      <c r="BF40" s="358"/>
      <c r="BG40" s="358"/>
      <c r="BH40" s="358"/>
      <c r="BI40" s="358"/>
      <c r="BJ40" s="358"/>
      <c r="BK40" s="358"/>
      <c r="BL40" s="348"/>
      <c r="BM40" s="348"/>
      <c r="BN40" s="348"/>
      <c r="BO40" s="348"/>
      <c r="BP40" s="348"/>
      <c r="BQ40" s="348"/>
      <c r="BR40" s="348"/>
      <c r="BS40" s="348"/>
      <c r="BT40" s="348"/>
      <c r="BU40" s="348"/>
      <c r="BV40" s="348"/>
      <c r="BW40" s="348"/>
      <c r="BX40" s="348"/>
      <c r="BY40" s="364"/>
      <c r="BZ40" s="364"/>
      <c r="CA40" s="364"/>
      <c r="CB40" s="364"/>
      <c r="CC40" s="364"/>
      <c r="CD40" s="364"/>
      <c r="CE40" s="364"/>
      <c r="CF40" s="358"/>
      <c r="CG40" s="358"/>
      <c r="CH40" s="358"/>
      <c r="CI40" s="358"/>
      <c r="CJ40" s="358"/>
      <c r="CK40" s="358"/>
      <c r="CL40" s="348"/>
      <c r="CM40" s="348"/>
      <c r="CN40" s="348"/>
      <c r="CO40" s="348"/>
      <c r="CP40" s="348"/>
      <c r="CQ40" s="348"/>
      <c r="CR40" s="348"/>
      <c r="CS40" s="348"/>
      <c r="CT40" s="348"/>
      <c r="CU40" s="348"/>
      <c r="CV40" s="348"/>
      <c r="CW40" s="348"/>
      <c r="CX40" s="348"/>
      <c r="CY40" s="364"/>
      <c r="CZ40" s="364"/>
      <c r="DA40" s="364"/>
      <c r="DB40" s="364"/>
      <c r="DC40" s="364"/>
      <c r="DD40" s="364"/>
      <c r="DE40" s="364"/>
      <c r="DF40" s="358"/>
      <c r="DG40" s="358"/>
      <c r="DH40" s="358"/>
      <c r="DI40" s="358"/>
      <c r="DJ40" s="358"/>
      <c r="DK40" s="358"/>
      <c r="DL40" s="364"/>
      <c r="DM40" s="364"/>
      <c r="DN40" s="364"/>
      <c r="DO40" s="364"/>
      <c r="DP40" s="364"/>
      <c r="DQ40" s="364"/>
      <c r="DR40" s="364"/>
      <c r="DS40" s="358"/>
      <c r="DT40" s="358"/>
      <c r="DU40" s="358"/>
      <c r="DV40" s="358"/>
      <c r="DW40" s="358"/>
      <c r="DX40" s="358"/>
      <c r="DY40" s="364"/>
      <c r="DZ40" s="364"/>
      <c r="EA40" s="364"/>
      <c r="EB40" s="364"/>
      <c r="EC40" s="364"/>
      <c r="ED40" s="364"/>
      <c r="EE40" s="364"/>
      <c r="EF40" s="358"/>
      <c r="EG40" s="358"/>
      <c r="EH40" s="358"/>
      <c r="EI40" s="358"/>
      <c r="EJ40" s="358"/>
      <c r="EK40" s="358"/>
      <c r="EL40" s="160"/>
      <c r="EM40" s="125">
        <f t="shared" si="0"/>
        <v>0</v>
      </c>
    </row>
    <row r="41" spans="1:144" s="124" customFormat="1" ht="12.75" x14ac:dyDescent="0.2">
      <c r="A41" s="341" t="s">
        <v>1127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4"/>
      <c r="U41" s="345"/>
      <c r="V41" s="345"/>
      <c r="W41" s="345"/>
      <c r="X41" s="345"/>
      <c r="Y41" s="348"/>
      <c r="Z41" s="348"/>
      <c r="AA41" s="348"/>
      <c r="AB41" s="348"/>
      <c r="AC41" s="348"/>
      <c r="AD41" s="348"/>
      <c r="AE41" s="348"/>
      <c r="AF41" s="358"/>
      <c r="AG41" s="358"/>
      <c r="AH41" s="358"/>
      <c r="AI41" s="358"/>
      <c r="AJ41" s="358"/>
      <c r="AK41" s="358"/>
      <c r="AL41" s="364"/>
      <c r="AM41" s="364"/>
      <c r="AN41" s="364"/>
      <c r="AO41" s="364"/>
      <c r="AP41" s="364"/>
      <c r="AQ41" s="364"/>
      <c r="AR41" s="364"/>
      <c r="AS41" s="358"/>
      <c r="AT41" s="358"/>
      <c r="AU41" s="358"/>
      <c r="AV41" s="358"/>
      <c r="AW41" s="358"/>
      <c r="AX41" s="358"/>
      <c r="AY41" s="364"/>
      <c r="AZ41" s="364"/>
      <c r="BA41" s="364"/>
      <c r="BB41" s="364"/>
      <c r="BC41" s="364"/>
      <c r="BD41" s="364"/>
      <c r="BE41" s="364"/>
      <c r="BF41" s="358"/>
      <c r="BG41" s="358"/>
      <c r="BH41" s="358"/>
      <c r="BI41" s="358"/>
      <c r="BJ41" s="358"/>
      <c r="BK41" s="358"/>
      <c r="BL41" s="348"/>
      <c r="BM41" s="348"/>
      <c r="BN41" s="348"/>
      <c r="BO41" s="348"/>
      <c r="BP41" s="348"/>
      <c r="BQ41" s="348"/>
      <c r="BR41" s="348"/>
      <c r="BS41" s="348"/>
      <c r="BT41" s="348"/>
      <c r="BU41" s="348"/>
      <c r="BV41" s="348"/>
      <c r="BW41" s="348"/>
      <c r="BX41" s="348"/>
      <c r="BY41" s="364"/>
      <c r="BZ41" s="364"/>
      <c r="CA41" s="364"/>
      <c r="CB41" s="364"/>
      <c r="CC41" s="364"/>
      <c r="CD41" s="364"/>
      <c r="CE41" s="364"/>
      <c r="CF41" s="358"/>
      <c r="CG41" s="358"/>
      <c r="CH41" s="358"/>
      <c r="CI41" s="358"/>
      <c r="CJ41" s="358"/>
      <c r="CK41" s="358"/>
      <c r="CL41" s="348"/>
      <c r="CM41" s="348"/>
      <c r="CN41" s="348"/>
      <c r="CO41" s="348"/>
      <c r="CP41" s="348"/>
      <c r="CQ41" s="348"/>
      <c r="CR41" s="348"/>
      <c r="CS41" s="348"/>
      <c r="CT41" s="348"/>
      <c r="CU41" s="348"/>
      <c r="CV41" s="348"/>
      <c r="CW41" s="348"/>
      <c r="CX41" s="348"/>
      <c r="CY41" s="364"/>
      <c r="CZ41" s="364"/>
      <c r="DA41" s="364"/>
      <c r="DB41" s="364"/>
      <c r="DC41" s="364"/>
      <c r="DD41" s="364"/>
      <c r="DE41" s="364"/>
      <c r="DF41" s="358"/>
      <c r="DG41" s="358"/>
      <c r="DH41" s="358"/>
      <c r="DI41" s="358"/>
      <c r="DJ41" s="358"/>
      <c r="DK41" s="358"/>
      <c r="DL41" s="364"/>
      <c r="DM41" s="364"/>
      <c r="DN41" s="364"/>
      <c r="DO41" s="364"/>
      <c r="DP41" s="364"/>
      <c r="DQ41" s="364"/>
      <c r="DR41" s="364"/>
      <c r="DS41" s="358"/>
      <c r="DT41" s="358"/>
      <c r="DU41" s="358"/>
      <c r="DV41" s="358"/>
      <c r="DW41" s="358"/>
      <c r="DX41" s="358"/>
      <c r="DY41" s="364"/>
      <c r="DZ41" s="364"/>
      <c r="EA41" s="364"/>
      <c r="EB41" s="364"/>
      <c r="EC41" s="364"/>
      <c r="ED41" s="364"/>
      <c r="EE41" s="364"/>
      <c r="EF41" s="358"/>
      <c r="EG41" s="358"/>
      <c r="EH41" s="358"/>
      <c r="EI41" s="358"/>
      <c r="EJ41" s="358"/>
      <c r="EK41" s="358"/>
      <c r="EL41" s="160"/>
      <c r="EM41" s="125">
        <f t="shared" si="0"/>
        <v>0</v>
      </c>
    </row>
    <row r="42" spans="1:144" s="124" customFormat="1" ht="12.75" x14ac:dyDescent="0.2">
      <c r="A42" s="341" t="s">
        <v>1129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4"/>
      <c r="U42" s="345"/>
      <c r="V42" s="345"/>
      <c r="W42" s="345"/>
      <c r="X42" s="345"/>
      <c r="Y42" s="348"/>
      <c r="Z42" s="348"/>
      <c r="AA42" s="348"/>
      <c r="AB42" s="348"/>
      <c r="AC42" s="348"/>
      <c r="AD42" s="348"/>
      <c r="AE42" s="348"/>
      <c r="AF42" s="358"/>
      <c r="AG42" s="358"/>
      <c r="AH42" s="358"/>
      <c r="AI42" s="358"/>
      <c r="AJ42" s="358"/>
      <c r="AK42" s="358"/>
      <c r="AL42" s="364"/>
      <c r="AM42" s="364"/>
      <c r="AN42" s="364"/>
      <c r="AO42" s="364"/>
      <c r="AP42" s="364"/>
      <c r="AQ42" s="364"/>
      <c r="AR42" s="364"/>
      <c r="AS42" s="358"/>
      <c r="AT42" s="358"/>
      <c r="AU42" s="358"/>
      <c r="AV42" s="358"/>
      <c r="AW42" s="358"/>
      <c r="AX42" s="358"/>
      <c r="AY42" s="364"/>
      <c r="AZ42" s="364"/>
      <c r="BA42" s="364"/>
      <c r="BB42" s="364"/>
      <c r="BC42" s="364"/>
      <c r="BD42" s="364"/>
      <c r="BE42" s="364"/>
      <c r="BF42" s="358"/>
      <c r="BG42" s="358"/>
      <c r="BH42" s="358"/>
      <c r="BI42" s="358"/>
      <c r="BJ42" s="358"/>
      <c r="BK42" s="358"/>
      <c r="BL42" s="348"/>
      <c r="BM42" s="348"/>
      <c r="BN42" s="348"/>
      <c r="BO42" s="348"/>
      <c r="BP42" s="348"/>
      <c r="BQ42" s="348"/>
      <c r="BR42" s="348"/>
      <c r="BS42" s="348"/>
      <c r="BT42" s="348"/>
      <c r="BU42" s="348"/>
      <c r="BV42" s="348"/>
      <c r="BW42" s="348"/>
      <c r="BX42" s="348"/>
      <c r="BY42" s="364"/>
      <c r="BZ42" s="364"/>
      <c r="CA42" s="364"/>
      <c r="CB42" s="364"/>
      <c r="CC42" s="364"/>
      <c r="CD42" s="364"/>
      <c r="CE42" s="364"/>
      <c r="CF42" s="358"/>
      <c r="CG42" s="358"/>
      <c r="CH42" s="358"/>
      <c r="CI42" s="358"/>
      <c r="CJ42" s="358"/>
      <c r="CK42" s="358"/>
      <c r="CL42" s="348"/>
      <c r="CM42" s="348"/>
      <c r="CN42" s="348"/>
      <c r="CO42" s="348"/>
      <c r="CP42" s="348"/>
      <c r="CQ42" s="348"/>
      <c r="CR42" s="348"/>
      <c r="CS42" s="348"/>
      <c r="CT42" s="348"/>
      <c r="CU42" s="348"/>
      <c r="CV42" s="348"/>
      <c r="CW42" s="348"/>
      <c r="CX42" s="348"/>
      <c r="CY42" s="364"/>
      <c r="CZ42" s="364"/>
      <c r="DA42" s="364"/>
      <c r="DB42" s="364"/>
      <c r="DC42" s="364"/>
      <c r="DD42" s="364"/>
      <c r="DE42" s="364"/>
      <c r="DF42" s="358"/>
      <c r="DG42" s="358"/>
      <c r="DH42" s="358"/>
      <c r="DI42" s="358"/>
      <c r="DJ42" s="358"/>
      <c r="DK42" s="358"/>
      <c r="DL42" s="364"/>
      <c r="DM42" s="364"/>
      <c r="DN42" s="364"/>
      <c r="DO42" s="364"/>
      <c r="DP42" s="364"/>
      <c r="DQ42" s="364"/>
      <c r="DR42" s="364"/>
      <c r="DS42" s="358"/>
      <c r="DT42" s="358"/>
      <c r="DU42" s="358"/>
      <c r="DV42" s="358"/>
      <c r="DW42" s="358"/>
      <c r="DX42" s="358"/>
      <c r="DY42" s="364"/>
      <c r="DZ42" s="364"/>
      <c r="EA42" s="364"/>
      <c r="EB42" s="364"/>
      <c r="EC42" s="364"/>
      <c r="ED42" s="364"/>
      <c r="EE42" s="364"/>
      <c r="EF42" s="358"/>
      <c r="EG42" s="358"/>
      <c r="EH42" s="358"/>
      <c r="EI42" s="358"/>
      <c r="EJ42" s="358"/>
      <c r="EK42" s="358"/>
      <c r="EL42" s="160"/>
      <c r="EM42" s="125">
        <f t="shared" si="0"/>
        <v>0</v>
      </c>
    </row>
    <row r="43" spans="1:144" s="124" customFormat="1" ht="12.75" x14ac:dyDescent="0.2">
      <c r="A43" s="361" t="s">
        <v>1128</v>
      </c>
      <c r="B43" s="361"/>
      <c r="C43" s="361"/>
      <c r="D43" s="361"/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44"/>
      <c r="U43" s="345"/>
      <c r="V43" s="345"/>
      <c r="W43" s="345"/>
      <c r="X43" s="345"/>
      <c r="Y43" s="348"/>
      <c r="Z43" s="348"/>
      <c r="AA43" s="348"/>
      <c r="AB43" s="348"/>
      <c r="AC43" s="348"/>
      <c r="AD43" s="348"/>
      <c r="AE43" s="348"/>
      <c r="AF43" s="358"/>
      <c r="AG43" s="358"/>
      <c r="AH43" s="358"/>
      <c r="AI43" s="358"/>
      <c r="AJ43" s="358"/>
      <c r="AK43" s="358"/>
      <c r="AL43" s="364"/>
      <c r="AM43" s="364"/>
      <c r="AN43" s="364"/>
      <c r="AO43" s="364"/>
      <c r="AP43" s="364"/>
      <c r="AQ43" s="364"/>
      <c r="AR43" s="364"/>
      <c r="AS43" s="358"/>
      <c r="AT43" s="358"/>
      <c r="AU43" s="358"/>
      <c r="AV43" s="358"/>
      <c r="AW43" s="358"/>
      <c r="AX43" s="358"/>
      <c r="AY43" s="364"/>
      <c r="AZ43" s="364"/>
      <c r="BA43" s="364"/>
      <c r="BB43" s="364"/>
      <c r="BC43" s="364"/>
      <c r="BD43" s="364"/>
      <c r="BE43" s="364"/>
      <c r="BF43" s="358"/>
      <c r="BG43" s="358"/>
      <c r="BH43" s="358"/>
      <c r="BI43" s="358"/>
      <c r="BJ43" s="358"/>
      <c r="BK43" s="358"/>
      <c r="BL43" s="348"/>
      <c r="BM43" s="348"/>
      <c r="BN43" s="348"/>
      <c r="BO43" s="348"/>
      <c r="BP43" s="348"/>
      <c r="BQ43" s="348"/>
      <c r="BR43" s="348"/>
      <c r="BS43" s="348"/>
      <c r="BT43" s="348"/>
      <c r="BU43" s="348"/>
      <c r="BV43" s="348"/>
      <c r="BW43" s="348"/>
      <c r="BX43" s="348"/>
      <c r="BY43" s="364"/>
      <c r="BZ43" s="364"/>
      <c r="CA43" s="364"/>
      <c r="CB43" s="364"/>
      <c r="CC43" s="364"/>
      <c r="CD43" s="364"/>
      <c r="CE43" s="364"/>
      <c r="CF43" s="358"/>
      <c r="CG43" s="358"/>
      <c r="CH43" s="358"/>
      <c r="CI43" s="358"/>
      <c r="CJ43" s="358"/>
      <c r="CK43" s="358"/>
      <c r="CL43" s="348"/>
      <c r="CM43" s="348"/>
      <c r="CN43" s="348"/>
      <c r="CO43" s="348"/>
      <c r="CP43" s="348"/>
      <c r="CQ43" s="348"/>
      <c r="CR43" s="348"/>
      <c r="CS43" s="348"/>
      <c r="CT43" s="348"/>
      <c r="CU43" s="348"/>
      <c r="CV43" s="348"/>
      <c r="CW43" s="348"/>
      <c r="CX43" s="348"/>
      <c r="CY43" s="364"/>
      <c r="CZ43" s="364"/>
      <c r="DA43" s="364"/>
      <c r="DB43" s="364"/>
      <c r="DC43" s="364"/>
      <c r="DD43" s="364"/>
      <c r="DE43" s="364"/>
      <c r="DF43" s="358"/>
      <c r="DG43" s="358"/>
      <c r="DH43" s="358"/>
      <c r="DI43" s="358"/>
      <c r="DJ43" s="358"/>
      <c r="DK43" s="358"/>
      <c r="DL43" s="364"/>
      <c r="DM43" s="364"/>
      <c r="DN43" s="364"/>
      <c r="DO43" s="364"/>
      <c r="DP43" s="364"/>
      <c r="DQ43" s="364"/>
      <c r="DR43" s="364"/>
      <c r="DS43" s="358"/>
      <c r="DT43" s="358"/>
      <c r="DU43" s="358"/>
      <c r="DV43" s="358"/>
      <c r="DW43" s="358"/>
      <c r="DX43" s="358"/>
      <c r="DY43" s="364"/>
      <c r="DZ43" s="364"/>
      <c r="EA43" s="364"/>
      <c r="EB43" s="364"/>
      <c r="EC43" s="364"/>
      <c r="ED43" s="364"/>
      <c r="EE43" s="364"/>
      <c r="EF43" s="358"/>
      <c r="EG43" s="358"/>
      <c r="EH43" s="358"/>
      <c r="EI43" s="358"/>
      <c r="EJ43" s="358"/>
      <c r="EK43" s="358"/>
      <c r="EL43" s="160" t="s">
        <v>1369</v>
      </c>
      <c r="EM43" s="125">
        <f t="shared" si="0"/>
        <v>0</v>
      </c>
    </row>
    <row r="44" spans="1:144" s="124" customFormat="1" ht="12.75" x14ac:dyDescent="0.2">
      <c r="A44" s="372" t="s">
        <v>143</v>
      </c>
      <c r="B44" s="372"/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44" t="s">
        <v>1118</v>
      </c>
      <c r="U44" s="345"/>
      <c r="V44" s="345"/>
      <c r="W44" s="345"/>
      <c r="X44" s="345"/>
      <c r="Y44" s="362"/>
      <c r="Z44" s="348"/>
      <c r="AA44" s="348"/>
      <c r="AB44" s="348"/>
      <c r="AC44" s="348"/>
      <c r="AD44" s="348"/>
      <c r="AE44" s="348"/>
      <c r="AF44" s="358" t="str">
        <f>IF(Y44=0," ",Y44/$Y$68*100%)</f>
        <v xml:space="preserve"> </v>
      </c>
      <c r="AG44" s="358"/>
      <c r="AH44" s="358"/>
      <c r="AI44" s="358"/>
      <c r="AJ44" s="358"/>
      <c r="AK44" s="358"/>
      <c r="AL44" s="348"/>
      <c r="AM44" s="348"/>
      <c r="AN44" s="348"/>
      <c r="AO44" s="348"/>
      <c r="AP44" s="348"/>
      <c r="AQ44" s="348"/>
      <c r="AR44" s="348"/>
      <c r="AS44" s="358" t="str">
        <f>IF(AL44=0," ",AL44/Y44*100%)</f>
        <v xml:space="preserve"> </v>
      </c>
      <c r="AT44" s="358"/>
      <c r="AU44" s="358"/>
      <c r="AV44" s="358"/>
      <c r="AW44" s="358"/>
      <c r="AX44" s="358"/>
      <c r="AY44" s="348"/>
      <c r="AZ44" s="348"/>
      <c r="BA44" s="348"/>
      <c r="BB44" s="348"/>
      <c r="BC44" s="348"/>
      <c r="BD44" s="348"/>
      <c r="BE44" s="348"/>
      <c r="BF44" s="358" t="str">
        <f>IF(AY44=0," ",AY44/Y44*100%)</f>
        <v xml:space="preserve"> </v>
      </c>
      <c r="BG44" s="358"/>
      <c r="BH44" s="358"/>
      <c r="BI44" s="358"/>
      <c r="BJ44" s="358"/>
      <c r="BK44" s="358"/>
      <c r="BL44" s="348"/>
      <c r="BM44" s="348"/>
      <c r="BN44" s="348"/>
      <c r="BO44" s="348"/>
      <c r="BP44" s="348"/>
      <c r="BQ44" s="348"/>
      <c r="BR44" s="348"/>
      <c r="BS44" s="348"/>
      <c r="BT44" s="348"/>
      <c r="BU44" s="348"/>
      <c r="BV44" s="348"/>
      <c r="BW44" s="348"/>
      <c r="BX44" s="348"/>
      <c r="BY44" s="348"/>
      <c r="BZ44" s="348"/>
      <c r="CA44" s="348"/>
      <c r="CB44" s="348"/>
      <c r="CC44" s="348"/>
      <c r="CD44" s="348"/>
      <c r="CE44" s="348"/>
      <c r="CF44" s="357" t="str">
        <f>IF(BY44=0," ",BY44/Y44*100%)</f>
        <v xml:space="preserve"> </v>
      </c>
      <c r="CG44" s="357"/>
      <c r="CH44" s="357"/>
      <c r="CI44" s="357"/>
      <c r="CJ44" s="357"/>
      <c r="CK44" s="357"/>
      <c r="CL44" s="348"/>
      <c r="CM44" s="348"/>
      <c r="CN44" s="348"/>
      <c r="CO44" s="348"/>
      <c r="CP44" s="348"/>
      <c r="CQ44" s="348"/>
      <c r="CR44" s="348"/>
      <c r="CS44" s="348"/>
      <c r="CT44" s="348"/>
      <c r="CU44" s="348"/>
      <c r="CV44" s="348"/>
      <c r="CW44" s="348"/>
      <c r="CX44" s="348"/>
      <c r="CY44" s="348"/>
      <c r="CZ44" s="348"/>
      <c r="DA44" s="348"/>
      <c r="DB44" s="348"/>
      <c r="DC44" s="348"/>
      <c r="DD44" s="348"/>
      <c r="DE44" s="348"/>
      <c r="DF44" s="358" t="str">
        <f>IF(CY44=0," ",CY44/Y44*100%)</f>
        <v xml:space="preserve"> </v>
      </c>
      <c r="DG44" s="358"/>
      <c r="DH44" s="358"/>
      <c r="DI44" s="358"/>
      <c r="DJ44" s="358"/>
      <c r="DK44" s="358"/>
      <c r="DL44" s="348"/>
      <c r="DM44" s="348"/>
      <c r="DN44" s="348"/>
      <c r="DO44" s="348"/>
      <c r="DP44" s="348"/>
      <c r="DQ44" s="348"/>
      <c r="DR44" s="348"/>
      <c r="DS44" s="358" t="str">
        <f>IF(DL44=0," ",DL44/Y44*100%)</f>
        <v xml:space="preserve"> </v>
      </c>
      <c r="DT44" s="358"/>
      <c r="DU44" s="358"/>
      <c r="DV44" s="358"/>
      <c r="DW44" s="358"/>
      <c r="DX44" s="358"/>
      <c r="DY44" s="348"/>
      <c r="DZ44" s="348"/>
      <c r="EA44" s="348"/>
      <c r="EB44" s="348"/>
      <c r="EC44" s="348"/>
      <c r="ED44" s="348"/>
      <c r="EE44" s="348"/>
      <c r="EF44" s="358" t="str">
        <f>IF(DY44=0," ",DY44/Y44*100%)</f>
        <v xml:space="preserve"> </v>
      </c>
      <c r="EG44" s="358"/>
      <c r="EH44" s="358"/>
      <c r="EI44" s="358"/>
      <c r="EJ44" s="358"/>
      <c r="EK44" s="358"/>
      <c r="EL44" s="160"/>
      <c r="EM44" s="125">
        <f t="shared" si="0"/>
        <v>0</v>
      </c>
    </row>
    <row r="45" spans="1:144" s="124" customFormat="1" ht="12.75" x14ac:dyDescent="0.2">
      <c r="A45" s="368" t="s">
        <v>1101</v>
      </c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44"/>
      <c r="U45" s="345"/>
      <c r="V45" s="345"/>
      <c r="W45" s="345"/>
      <c r="X45" s="345"/>
      <c r="Y45" s="348"/>
      <c r="Z45" s="348"/>
      <c r="AA45" s="348"/>
      <c r="AB45" s="348"/>
      <c r="AC45" s="348"/>
      <c r="AD45" s="348"/>
      <c r="AE45" s="348"/>
      <c r="AF45" s="358"/>
      <c r="AG45" s="358"/>
      <c r="AH45" s="358"/>
      <c r="AI45" s="358"/>
      <c r="AJ45" s="358"/>
      <c r="AK45" s="358"/>
      <c r="AL45" s="348"/>
      <c r="AM45" s="348"/>
      <c r="AN45" s="348"/>
      <c r="AO45" s="348"/>
      <c r="AP45" s="348"/>
      <c r="AQ45" s="348"/>
      <c r="AR45" s="348"/>
      <c r="AS45" s="358"/>
      <c r="AT45" s="358"/>
      <c r="AU45" s="358"/>
      <c r="AV45" s="358"/>
      <c r="AW45" s="358"/>
      <c r="AX45" s="358"/>
      <c r="AY45" s="348"/>
      <c r="AZ45" s="348"/>
      <c r="BA45" s="348"/>
      <c r="BB45" s="348"/>
      <c r="BC45" s="348"/>
      <c r="BD45" s="348"/>
      <c r="BE45" s="348"/>
      <c r="BF45" s="358"/>
      <c r="BG45" s="358"/>
      <c r="BH45" s="358"/>
      <c r="BI45" s="358"/>
      <c r="BJ45" s="358"/>
      <c r="BK45" s="358"/>
      <c r="BL45" s="348"/>
      <c r="BM45" s="348"/>
      <c r="BN45" s="348"/>
      <c r="BO45" s="348"/>
      <c r="BP45" s="348"/>
      <c r="BQ45" s="348"/>
      <c r="BR45" s="348"/>
      <c r="BS45" s="348"/>
      <c r="BT45" s="348"/>
      <c r="BU45" s="348"/>
      <c r="BV45" s="348"/>
      <c r="BW45" s="348"/>
      <c r="BX45" s="348"/>
      <c r="BY45" s="348"/>
      <c r="BZ45" s="348"/>
      <c r="CA45" s="348"/>
      <c r="CB45" s="348"/>
      <c r="CC45" s="348"/>
      <c r="CD45" s="348"/>
      <c r="CE45" s="348"/>
      <c r="CF45" s="358"/>
      <c r="CG45" s="358"/>
      <c r="CH45" s="358"/>
      <c r="CI45" s="358"/>
      <c r="CJ45" s="358"/>
      <c r="CK45" s="358"/>
      <c r="CL45" s="348"/>
      <c r="CM45" s="348"/>
      <c r="CN45" s="348"/>
      <c r="CO45" s="348"/>
      <c r="CP45" s="348"/>
      <c r="CQ45" s="348"/>
      <c r="CR45" s="348"/>
      <c r="CS45" s="348"/>
      <c r="CT45" s="348"/>
      <c r="CU45" s="348"/>
      <c r="CV45" s="348"/>
      <c r="CW45" s="348"/>
      <c r="CX45" s="348"/>
      <c r="CY45" s="348"/>
      <c r="CZ45" s="348"/>
      <c r="DA45" s="348"/>
      <c r="DB45" s="348"/>
      <c r="DC45" s="348"/>
      <c r="DD45" s="348"/>
      <c r="DE45" s="348"/>
      <c r="DF45" s="358"/>
      <c r="DG45" s="358"/>
      <c r="DH45" s="358"/>
      <c r="DI45" s="358"/>
      <c r="DJ45" s="358"/>
      <c r="DK45" s="358"/>
      <c r="DL45" s="348"/>
      <c r="DM45" s="348"/>
      <c r="DN45" s="348"/>
      <c r="DO45" s="348"/>
      <c r="DP45" s="348"/>
      <c r="DQ45" s="348"/>
      <c r="DR45" s="348"/>
      <c r="DS45" s="358"/>
      <c r="DT45" s="358"/>
      <c r="DU45" s="358"/>
      <c r="DV45" s="358"/>
      <c r="DW45" s="358"/>
      <c r="DX45" s="358"/>
      <c r="DY45" s="348"/>
      <c r="DZ45" s="348"/>
      <c r="EA45" s="348"/>
      <c r="EB45" s="348"/>
      <c r="EC45" s="348"/>
      <c r="ED45" s="348"/>
      <c r="EE45" s="348"/>
      <c r="EF45" s="358"/>
      <c r="EG45" s="358"/>
      <c r="EH45" s="358"/>
      <c r="EI45" s="358"/>
      <c r="EJ45" s="358"/>
      <c r="EK45" s="358"/>
      <c r="EL45" s="160"/>
      <c r="EM45" s="125">
        <f t="shared" si="0"/>
        <v>0</v>
      </c>
    </row>
    <row r="46" spans="1:144" s="124" customFormat="1" ht="12.75" x14ac:dyDescent="0.2">
      <c r="A46" s="376" t="s">
        <v>1122</v>
      </c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6"/>
      <c r="N46" s="376"/>
      <c r="O46" s="376"/>
      <c r="P46" s="376"/>
      <c r="Q46" s="376"/>
      <c r="R46" s="376"/>
      <c r="S46" s="376"/>
      <c r="T46" s="377" t="s">
        <v>1119</v>
      </c>
      <c r="U46" s="378"/>
      <c r="V46" s="378"/>
      <c r="W46" s="378"/>
      <c r="X46" s="379"/>
      <c r="Y46" s="362"/>
      <c r="Z46" s="348"/>
      <c r="AA46" s="348"/>
      <c r="AB46" s="348"/>
      <c r="AC46" s="348"/>
      <c r="AD46" s="348"/>
      <c r="AE46" s="348"/>
      <c r="AF46" s="358" t="str">
        <f>IF(Y46=0," ",Y46/$Y$68*100%)</f>
        <v xml:space="preserve"> </v>
      </c>
      <c r="AG46" s="358"/>
      <c r="AH46" s="358"/>
      <c r="AI46" s="358"/>
      <c r="AJ46" s="358"/>
      <c r="AK46" s="358"/>
      <c r="AL46" s="348"/>
      <c r="AM46" s="348"/>
      <c r="AN46" s="348"/>
      <c r="AO46" s="348"/>
      <c r="AP46" s="348"/>
      <c r="AQ46" s="348"/>
      <c r="AR46" s="348"/>
      <c r="AS46" s="358" t="str">
        <f>IF(AL46=0," ",AL46/Y46*100%)</f>
        <v xml:space="preserve"> </v>
      </c>
      <c r="AT46" s="358"/>
      <c r="AU46" s="358"/>
      <c r="AV46" s="358"/>
      <c r="AW46" s="358"/>
      <c r="AX46" s="358"/>
      <c r="AY46" s="348"/>
      <c r="AZ46" s="348"/>
      <c r="BA46" s="348"/>
      <c r="BB46" s="348"/>
      <c r="BC46" s="348"/>
      <c r="BD46" s="348"/>
      <c r="BE46" s="348"/>
      <c r="BF46" s="358" t="str">
        <f>IF(AY46=0," ",AY46/Y46*100%)</f>
        <v xml:space="preserve"> </v>
      </c>
      <c r="BG46" s="358"/>
      <c r="BH46" s="358"/>
      <c r="BI46" s="358"/>
      <c r="BJ46" s="358"/>
      <c r="BK46" s="358"/>
      <c r="BL46" s="348"/>
      <c r="BM46" s="348"/>
      <c r="BN46" s="348"/>
      <c r="BO46" s="348"/>
      <c r="BP46" s="348"/>
      <c r="BQ46" s="348"/>
      <c r="BR46" s="348"/>
      <c r="BS46" s="348"/>
      <c r="BT46" s="348"/>
      <c r="BU46" s="348"/>
      <c r="BV46" s="348"/>
      <c r="BW46" s="348"/>
      <c r="BX46" s="348"/>
      <c r="BY46" s="348"/>
      <c r="BZ46" s="348"/>
      <c r="CA46" s="348"/>
      <c r="CB46" s="348"/>
      <c r="CC46" s="348"/>
      <c r="CD46" s="348"/>
      <c r="CE46" s="348"/>
      <c r="CF46" s="357" t="str">
        <f>IF(BY46=0," ",BY46/Y46*100%)</f>
        <v xml:space="preserve"> </v>
      </c>
      <c r="CG46" s="357"/>
      <c r="CH46" s="357"/>
      <c r="CI46" s="357"/>
      <c r="CJ46" s="357"/>
      <c r="CK46" s="357"/>
      <c r="CL46" s="348"/>
      <c r="CM46" s="348"/>
      <c r="CN46" s="348"/>
      <c r="CO46" s="348"/>
      <c r="CP46" s="348"/>
      <c r="CQ46" s="348"/>
      <c r="CR46" s="348"/>
      <c r="CS46" s="348"/>
      <c r="CT46" s="348"/>
      <c r="CU46" s="348"/>
      <c r="CV46" s="348"/>
      <c r="CW46" s="348"/>
      <c r="CX46" s="348"/>
      <c r="CY46" s="348"/>
      <c r="CZ46" s="348"/>
      <c r="DA46" s="348"/>
      <c r="DB46" s="348"/>
      <c r="DC46" s="348"/>
      <c r="DD46" s="348"/>
      <c r="DE46" s="348"/>
      <c r="DF46" s="358" t="str">
        <f>IF(CY46=0," ",CY46/Y46*100%)</f>
        <v xml:space="preserve"> </v>
      </c>
      <c r="DG46" s="358"/>
      <c r="DH46" s="358"/>
      <c r="DI46" s="358"/>
      <c r="DJ46" s="358"/>
      <c r="DK46" s="358"/>
      <c r="DL46" s="348"/>
      <c r="DM46" s="348"/>
      <c r="DN46" s="348"/>
      <c r="DO46" s="348"/>
      <c r="DP46" s="348"/>
      <c r="DQ46" s="348"/>
      <c r="DR46" s="348"/>
      <c r="DS46" s="358" t="str">
        <f>IF(DL46=0," ",DL46/Y46*100%)</f>
        <v xml:space="preserve"> </v>
      </c>
      <c r="DT46" s="358"/>
      <c r="DU46" s="358"/>
      <c r="DV46" s="358"/>
      <c r="DW46" s="358"/>
      <c r="DX46" s="358"/>
      <c r="DY46" s="348"/>
      <c r="DZ46" s="348"/>
      <c r="EA46" s="348"/>
      <c r="EB46" s="348"/>
      <c r="EC46" s="348"/>
      <c r="ED46" s="348"/>
      <c r="EE46" s="348"/>
      <c r="EF46" s="358" t="str">
        <f>IF(DY46=0," ",DY46/Y46*100%)</f>
        <v xml:space="preserve"> </v>
      </c>
      <c r="EG46" s="358"/>
      <c r="EH46" s="358"/>
      <c r="EI46" s="358"/>
      <c r="EJ46" s="358"/>
      <c r="EK46" s="358"/>
      <c r="EL46" s="160"/>
      <c r="EM46" s="125">
        <f t="shared" si="0"/>
        <v>0</v>
      </c>
    </row>
    <row r="47" spans="1:144" s="124" customFormat="1" ht="12.75" x14ac:dyDescent="0.2">
      <c r="A47" s="368" t="s">
        <v>1123</v>
      </c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80"/>
      <c r="U47" s="381"/>
      <c r="V47" s="381"/>
      <c r="W47" s="381"/>
      <c r="X47" s="382"/>
      <c r="Y47" s="348"/>
      <c r="Z47" s="348"/>
      <c r="AA47" s="348"/>
      <c r="AB47" s="348"/>
      <c r="AC47" s="348"/>
      <c r="AD47" s="348"/>
      <c r="AE47" s="348"/>
      <c r="AF47" s="358"/>
      <c r="AG47" s="358"/>
      <c r="AH47" s="358"/>
      <c r="AI47" s="358"/>
      <c r="AJ47" s="358"/>
      <c r="AK47" s="358"/>
      <c r="AL47" s="348"/>
      <c r="AM47" s="348"/>
      <c r="AN47" s="348"/>
      <c r="AO47" s="348"/>
      <c r="AP47" s="348"/>
      <c r="AQ47" s="348"/>
      <c r="AR47" s="348"/>
      <c r="AS47" s="358"/>
      <c r="AT47" s="358"/>
      <c r="AU47" s="358"/>
      <c r="AV47" s="358"/>
      <c r="AW47" s="358"/>
      <c r="AX47" s="358"/>
      <c r="AY47" s="348"/>
      <c r="AZ47" s="348"/>
      <c r="BA47" s="348"/>
      <c r="BB47" s="348"/>
      <c r="BC47" s="348"/>
      <c r="BD47" s="348"/>
      <c r="BE47" s="348"/>
      <c r="BF47" s="358"/>
      <c r="BG47" s="358"/>
      <c r="BH47" s="358"/>
      <c r="BI47" s="358"/>
      <c r="BJ47" s="358"/>
      <c r="BK47" s="358"/>
      <c r="BL47" s="348"/>
      <c r="BM47" s="348"/>
      <c r="BN47" s="348"/>
      <c r="BO47" s="348"/>
      <c r="BP47" s="348"/>
      <c r="BQ47" s="348"/>
      <c r="BR47" s="348"/>
      <c r="BS47" s="348"/>
      <c r="BT47" s="348"/>
      <c r="BU47" s="348"/>
      <c r="BV47" s="348"/>
      <c r="BW47" s="348"/>
      <c r="BX47" s="348"/>
      <c r="BY47" s="348"/>
      <c r="BZ47" s="348"/>
      <c r="CA47" s="348"/>
      <c r="CB47" s="348"/>
      <c r="CC47" s="348"/>
      <c r="CD47" s="348"/>
      <c r="CE47" s="348"/>
      <c r="CF47" s="358"/>
      <c r="CG47" s="358"/>
      <c r="CH47" s="358"/>
      <c r="CI47" s="358"/>
      <c r="CJ47" s="358"/>
      <c r="CK47" s="358"/>
      <c r="CL47" s="348"/>
      <c r="CM47" s="348"/>
      <c r="CN47" s="348"/>
      <c r="CO47" s="348"/>
      <c r="CP47" s="348"/>
      <c r="CQ47" s="348"/>
      <c r="CR47" s="348"/>
      <c r="CS47" s="348"/>
      <c r="CT47" s="348"/>
      <c r="CU47" s="348"/>
      <c r="CV47" s="348"/>
      <c r="CW47" s="348"/>
      <c r="CX47" s="348"/>
      <c r="CY47" s="348"/>
      <c r="CZ47" s="348"/>
      <c r="DA47" s="348"/>
      <c r="DB47" s="348"/>
      <c r="DC47" s="348"/>
      <c r="DD47" s="348"/>
      <c r="DE47" s="348"/>
      <c r="DF47" s="358"/>
      <c r="DG47" s="358"/>
      <c r="DH47" s="358"/>
      <c r="DI47" s="358"/>
      <c r="DJ47" s="358"/>
      <c r="DK47" s="358"/>
      <c r="DL47" s="348"/>
      <c r="DM47" s="348"/>
      <c r="DN47" s="348"/>
      <c r="DO47" s="348"/>
      <c r="DP47" s="348"/>
      <c r="DQ47" s="348"/>
      <c r="DR47" s="348"/>
      <c r="DS47" s="358"/>
      <c r="DT47" s="358"/>
      <c r="DU47" s="358"/>
      <c r="DV47" s="358"/>
      <c r="DW47" s="358"/>
      <c r="DX47" s="358"/>
      <c r="DY47" s="348"/>
      <c r="DZ47" s="348"/>
      <c r="EA47" s="348"/>
      <c r="EB47" s="348"/>
      <c r="EC47" s="348"/>
      <c r="ED47" s="348"/>
      <c r="EE47" s="348"/>
      <c r="EF47" s="358"/>
      <c r="EG47" s="358"/>
      <c r="EH47" s="358"/>
      <c r="EI47" s="358"/>
      <c r="EJ47" s="358"/>
      <c r="EK47" s="358"/>
      <c r="EL47" s="160"/>
      <c r="EM47" s="125">
        <f t="shared" si="0"/>
        <v>0</v>
      </c>
    </row>
    <row r="48" spans="1:144" s="124" customFormat="1" ht="12.75" x14ac:dyDescent="0.2">
      <c r="A48" s="376" t="s">
        <v>1124</v>
      </c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7" t="s">
        <v>1120</v>
      </c>
      <c r="U48" s="378"/>
      <c r="V48" s="378"/>
      <c r="W48" s="378"/>
      <c r="X48" s="379"/>
      <c r="Y48" s="362">
        <f>SUMIFS(Налоги!$H:$H,Налоги!$A:$A,$EL$3)</f>
        <v>0</v>
      </c>
      <c r="Z48" s="362"/>
      <c r="AA48" s="362"/>
      <c r="AB48" s="362"/>
      <c r="AC48" s="362"/>
      <c r="AD48" s="362"/>
      <c r="AE48" s="362"/>
      <c r="AF48" s="358" t="str">
        <f>IF(Y48=0," ",Y48/$Y$68*100%)</f>
        <v xml:space="preserve"> </v>
      </c>
      <c r="AG48" s="358"/>
      <c r="AH48" s="358"/>
      <c r="AI48" s="358"/>
      <c r="AJ48" s="358"/>
      <c r="AK48" s="358"/>
      <c r="AL48" s="362">
        <f>SUMIFS(Налоги!$I:$I,Налоги!$A:$A,$EL$3)</f>
        <v>0</v>
      </c>
      <c r="AM48" s="362"/>
      <c r="AN48" s="362"/>
      <c r="AO48" s="362"/>
      <c r="AP48" s="362"/>
      <c r="AQ48" s="362"/>
      <c r="AR48" s="362"/>
      <c r="AS48" s="358" t="str">
        <f>IF(AL48=0," ",AL48/Y48*100%)</f>
        <v xml:space="preserve"> </v>
      </c>
      <c r="AT48" s="358"/>
      <c r="AU48" s="358"/>
      <c r="AV48" s="358"/>
      <c r="AW48" s="358"/>
      <c r="AX48" s="358"/>
      <c r="AY48" s="348"/>
      <c r="AZ48" s="348"/>
      <c r="BA48" s="348"/>
      <c r="BB48" s="348"/>
      <c r="BC48" s="348"/>
      <c r="BD48" s="348"/>
      <c r="BE48" s="348"/>
      <c r="BF48" s="358" t="str">
        <f>IF(AY48=0," ",AY48/Y48*100%)</f>
        <v xml:space="preserve"> </v>
      </c>
      <c r="BG48" s="358"/>
      <c r="BH48" s="358"/>
      <c r="BI48" s="358"/>
      <c r="BJ48" s="358"/>
      <c r="BK48" s="358"/>
      <c r="BL48" s="348"/>
      <c r="BM48" s="348"/>
      <c r="BN48" s="348"/>
      <c r="BO48" s="348"/>
      <c r="BP48" s="348"/>
      <c r="BQ48" s="348"/>
      <c r="BR48" s="348"/>
      <c r="BS48" s="348"/>
      <c r="BT48" s="348"/>
      <c r="BU48" s="348"/>
      <c r="BV48" s="348"/>
      <c r="BW48" s="348"/>
      <c r="BX48" s="348"/>
      <c r="BY48" s="348"/>
      <c r="BZ48" s="348"/>
      <c r="CA48" s="348"/>
      <c r="CB48" s="348"/>
      <c r="CC48" s="348"/>
      <c r="CD48" s="348"/>
      <c r="CE48" s="348"/>
      <c r="CF48" s="357" t="str">
        <f>IF(BY48=0," ",BY48/Y48*100%)</f>
        <v xml:space="preserve"> </v>
      </c>
      <c r="CG48" s="357"/>
      <c r="CH48" s="357"/>
      <c r="CI48" s="357"/>
      <c r="CJ48" s="357"/>
      <c r="CK48" s="357"/>
      <c r="CL48" s="348"/>
      <c r="CM48" s="348"/>
      <c r="CN48" s="348"/>
      <c r="CO48" s="348"/>
      <c r="CP48" s="348"/>
      <c r="CQ48" s="348"/>
      <c r="CR48" s="348"/>
      <c r="CS48" s="348"/>
      <c r="CT48" s="348"/>
      <c r="CU48" s="348"/>
      <c r="CV48" s="348"/>
      <c r="CW48" s="348"/>
      <c r="CX48" s="348"/>
      <c r="CY48" s="383">
        <f>SUMIFS(Налоги!$J:$J,Налоги!$A:$A,$EL$3)</f>
        <v>0</v>
      </c>
      <c r="CZ48" s="383"/>
      <c r="DA48" s="383"/>
      <c r="DB48" s="383"/>
      <c r="DC48" s="383"/>
      <c r="DD48" s="383"/>
      <c r="DE48" s="383"/>
      <c r="DF48" s="358" t="str">
        <f>IF(CY48=0," ",CY48/Y48*100%)</f>
        <v xml:space="preserve"> </v>
      </c>
      <c r="DG48" s="358"/>
      <c r="DH48" s="358"/>
      <c r="DI48" s="358"/>
      <c r="DJ48" s="358"/>
      <c r="DK48" s="358"/>
      <c r="DL48" s="362">
        <f>SUMIFS(Налоги!$J:$J,Налоги!$A:$A,$EL$3)</f>
        <v>0</v>
      </c>
      <c r="DM48" s="348"/>
      <c r="DN48" s="348"/>
      <c r="DO48" s="348"/>
      <c r="DP48" s="348"/>
      <c r="DQ48" s="348"/>
      <c r="DR48" s="348"/>
      <c r="DS48" s="358" t="str">
        <f>IF(DL48=0," ",DL48/Y48*100%)</f>
        <v xml:space="preserve"> </v>
      </c>
      <c r="DT48" s="358"/>
      <c r="DU48" s="358"/>
      <c r="DV48" s="358"/>
      <c r="DW48" s="358"/>
      <c r="DX48" s="358"/>
      <c r="DY48" s="348"/>
      <c r="DZ48" s="348"/>
      <c r="EA48" s="348"/>
      <c r="EB48" s="348"/>
      <c r="EC48" s="348"/>
      <c r="ED48" s="348"/>
      <c r="EE48" s="348"/>
      <c r="EF48" s="358" t="str">
        <f>IF(DY48=0," ",DY48/Y48*100%)</f>
        <v xml:space="preserve"> </v>
      </c>
      <c r="EG48" s="358"/>
      <c r="EH48" s="358"/>
      <c r="EI48" s="358"/>
      <c r="EJ48" s="358"/>
      <c r="EK48" s="358"/>
      <c r="EL48" s="159">
        <f>IF((AL48+AL50+AL51+AL53)&gt;AL39,"ВНИМАНИЕ НАЛОГИ",0)</f>
        <v>0</v>
      </c>
      <c r="EM48" s="125">
        <f t="shared" si="0"/>
        <v>0</v>
      </c>
      <c r="EN48" s="124" t="b">
        <f>EM48=Y48</f>
        <v>1</v>
      </c>
    </row>
    <row r="49" spans="1:144" s="124" customFormat="1" ht="12.75" x14ac:dyDescent="0.2">
      <c r="A49" s="368" t="s">
        <v>1125</v>
      </c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80"/>
      <c r="U49" s="381"/>
      <c r="V49" s="381"/>
      <c r="W49" s="381"/>
      <c r="X49" s="382"/>
      <c r="Y49" s="362"/>
      <c r="Z49" s="362"/>
      <c r="AA49" s="362"/>
      <c r="AB49" s="362"/>
      <c r="AC49" s="362"/>
      <c r="AD49" s="362"/>
      <c r="AE49" s="362"/>
      <c r="AF49" s="358"/>
      <c r="AG49" s="358"/>
      <c r="AH49" s="358"/>
      <c r="AI49" s="358"/>
      <c r="AJ49" s="358"/>
      <c r="AK49" s="358"/>
      <c r="AL49" s="362"/>
      <c r="AM49" s="362"/>
      <c r="AN49" s="362"/>
      <c r="AO49" s="362"/>
      <c r="AP49" s="362"/>
      <c r="AQ49" s="362"/>
      <c r="AR49" s="362"/>
      <c r="AS49" s="358"/>
      <c r="AT49" s="358"/>
      <c r="AU49" s="358"/>
      <c r="AV49" s="358"/>
      <c r="AW49" s="358"/>
      <c r="AX49" s="358"/>
      <c r="AY49" s="348"/>
      <c r="AZ49" s="348"/>
      <c r="BA49" s="348"/>
      <c r="BB49" s="348"/>
      <c r="BC49" s="348"/>
      <c r="BD49" s="348"/>
      <c r="BE49" s="348"/>
      <c r="BF49" s="358"/>
      <c r="BG49" s="358"/>
      <c r="BH49" s="358"/>
      <c r="BI49" s="358"/>
      <c r="BJ49" s="358"/>
      <c r="BK49" s="358"/>
      <c r="BL49" s="348"/>
      <c r="BM49" s="348"/>
      <c r="BN49" s="348"/>
      <c r="BO49" s="348"/>
      <c r="BP49" s="348"/>
      <c r="BQ49" s="348"/>
      <c r="BR49" s="348"/>
      <c r="BS49" s="348"/>
      <c r="BT49" s="348"/>
      <c r="BU49" s="348"/>
      <c r="BV49" s="348"/>
      <c r="BW49" s="348"/>
      <c r="BX49" s="348"/>
      <c r="BY49" s="348"/>
      <c r="BZ49" s="348"/>
      <c r="CA49" s="348"/>
      <c r="CB49" s="348"/>
      <c r="CC49" s="348"/>
      <c r="CD49" s="348"/>
      <c r="CE49" s="348"/>
      <c r="CF49" s="358"/>
      <c r="CG49" s="358"/>
      <c r="CH49" s="358"/>
      <c r="CI49" s="358"/>
      <c r="CJ49" s="358"/>
      <c r="CK49" s="358"/>
      <c r="CL49" s="348"/>
      <c r="CM49" s="348"/>
      <c r="CN49" s="348"/>
      <c r="CO49" s="348"/>
      <c r="CP49" s="348"/>
      <c r="CQ49" s="348"/>
      <c r="CR49" s="348"/>
      <c r="CS49" s="348"/>
      <c r="CT49" s="348"/>
      <c r="CU49" s="348"/>
      <c r="CV49" s="348"/>
      <c r="CW49" s="348"/>
      <c r="CX49" s="348"/>
      <c r="CY49" s="383"/>
      <c r="CZ49" s="383"/>
      <c r="DA49" s="383"/>
      <c r="DB49" s="383"/>
      <c r="DC49" s="383"/>
      <c r="DD49" s="383"/>
      <c r="DE49" s="383"/>
      <c r="DF49" s="358"/>
      <c r="DG49" s="358"/>
      <c r="DH49" s="358"/>
      <c r="DI49" s="358"/>
      <c r="DJ49" s="358"/>
      <c r="DK49" s="358"/>
      <c r="DL49" s="348"/>
      <c r="DM49" s="348"/>
      <c r="DN49" s="348"/>
      <c r="DO49" s="348"/>
      <c r="DP49" s="348"/>
      <c r="DQ49" s="348"/>
      <c r="DR49" s="348"/>
      <c r="DS49" s="358"/>
      <c r="DT49" s="358"/>
      <c r="DU49" s="358"/>
      <c r="DV49" s="358"/>
      <c r="DW49" s="358"/>
      <c r="DX49" s="358"/>
      <c r="DY49" s="348"/>
      <c r="DZ49" s="348"/>
      <c r="EA49" s="348"/>
      <c r="EB49" s="348"/>
      <c r="EC49" s="348"/>
      <c r="ED49" s="348"/>
      <c r="EE49" s="348"/>
      <c r="EF49" s="358"/>
      <c r="EG49" s="358"/>
      <c r="EH49" s="358"/>
      <c r="EI49" s="358"/>
      <c r="EJ49" s="358"/>
      <c r="EK49" s="358"/>
      <c r="EL49" s="159">
        <f>IF((CY48+CY50+CY51+CY53)&gt;CY39,"ВНИМАНИЕ НАЛОГИ КВФО 2",0)</f>
        <v>0</v>
      </c>
      <c r="EM49" s="125">
        <f t="shared" si="0"/>
        <v>0</v>
      </c>
    </row>
    <row r="50" spans="1:144" s="124" customFormat="1" ht="15" customHeight="1" x14ac:dyDescent="0.2">
      <c r="A50" s="368" t="s">
        <v>1102</v>
      </c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44" t="s">
        <v>1121</v>
      </c>
      <c r="U50" s="345"/>
      <c r="V50" s="345"/>
      <c r="W50" s="345"/>
      <c r="X50" s="345"/>
      <c r="Y50" s="362">
        <f>SUMIFS(Налоги!$E:$E,Налоги!$A:$A,$EL$3)</f>
        <v>0</v>
      </c>
      <c r="Z50" s="362"/>
      <c r="AA50" s="362"/>
      <c r="AB50" s="362"/>
      <c r="AC50" s="362"/>
      <c r="AD50" s="362"/>
      <c r="AE50" s="362"/>
      <c r="AF50" s="358" t="str">
        <f>IF(Y50=0," ",Y50/$Y$68*100%)</f>
        <v xml:space="preserve"> </v>
      </c>
      <c r="AG50" s="358"/>
      <c r="AH50" s="358"/>
      <c r="AI50" s="358"/>
      <c r="AJ50" s="358"/>
      <c r="AK50" s="358"/>
      <c r="AL50" s="362">
        <f>SUMIFS(Налоги!$F:$F,Налоги!$A:$A,$EL$3)</f>
        <v>0</v>
      </c>
      <c r="AM50" s="362"/>
      <c r="AN50" s="362"/>
      <c r="AO50" s="362"/>
      <c r="AP50" s="362"/>
      <c r="AQ50" s="362"/>
      <c r="AR50" s="362"/>
      <c r="AS50" s="358" t="str">
        <f>IF(AL50=0," ",AL50/Y50*100%)</f>
        <v xml:space="preserve"> </v>
      </c>
      <c r="AT50" s="358"/>
      <c r="AU50" s="358"/>
      <c r="AV50" s="358"/>
      <c r="AW50" s="358"/>
      <c r="AX50" s="358"/>
      <c r="AY50" s="348"/>
      <c r="AZ50" s="348"/>
      <c r="BA50" s="348"/>
      <c r="BB50" s="348"/>
      <c r="BC50" s="348"/>
      <c r="BD50" s="348"/>
      <c r="BE50" s="348"/>
      <c r="BF50" s="358" t="str">
        <f>IF(AY50=0," ",AY50/Y50*100%)</f>
        <v xml:space="preserve"> </v>
      </c>
      <c r="BG50" s="358"/>
      <c r="BH50" s="358"/>
      <c r="BI50" s="358"/>
      <c r="BJ50" s="358"/>
      <c r="BK50" s="358"/>
      <c r="BL50" s="348"/>
      <c r="BM50" s="348"/>
      <c r="BN50" s="348"/>
      <c r="BO50" s="348"/>
      <c r="BP50" s="348"/>
      <c r="BQ50" s="348"/>
      <c r="BR50" s="348"/>
      <c r="BS50" s="348"/>
      <c r="BT50" s="348"/>
      <c r="BU50" s="348"/>
      <c r="BV50" s="348"/>
      <c r="BW50" s="348"/>
      <c r="BX50" s="348"/>
      <c r="BY50" s="348"/>
      <c r="BZ50" s="348"/>
      <c r="CA50" s="348"/>
      <c r="CB50" s="348"/>
      <c r="CC50" s="348"/>
      <c r="CD50" s="348"/>
      <c r="CE50" s="348"/>
      <c r="CF50" s="358" t="str">
        <f>IF(BY50=0," ",BY50/Y50*100%)</f>
        <v xml:space="preserve"> </v>
      </c>
      <c r="CG50" s="358"/>
      <c r="CH50" s="358"/>
      <c r="CI50" s="358"/>
      <c r="CJ50" s="358"/>
      <c r="CK50" s="358"/>
      <c r="CL50" s="348"/>
      <c r="CM50" s="348"/>
      <c r="CN50" s="348"/>
      <c r="CO50" s="348"/>
      <c r="CP50" s="348"/>
      <c r="CQ50" s="348"/>
      <c r="CR50" s="348"/>
      <c r="CS50" s="348"/>
      <c r="CT50" s="348"/>
      <c r="CU50" s="348"/>
      <c r="CV50" s="348"/>
      <c r="CW50" s="348"/>
      <c r="CX50" s="348"/>
      <c r="CY50" s="383">
        <f>SUMIFS(Налоги!$G:$G,Налоги!$A:$A,$EL$3)</f>
        <v>0</v>
      </c>
      <c r="CZ50" s="383"/>
      <c r="DA50" s="383"/>
      <c r="DB50" s="383"/>
      <c r="DC50" s="383"/>
      <c r="DD50" s="383"/>
      <c r="DE50" s="383"/>
      <c r="DF50" s="358" t="str">
        <f>IF(CY50=0," ",CY50/Y50*100%)</f>
        <v xml:space="preserve"> </v>
      </c>
      <c r="DG50" s="358"/>
      <c r="DH50" s="358"/>
      <c r="DI50" s="358"/>
      <c r="DJ50" s="358"/>
      <c r="DK50" s="358"/>
      <c r="DL50" s="383">
        <f>SUMIFS(Налоги!$G:$G,Налоги!$A:$A,$EL$3)</f>
        <v>0</v>
      </c>
      <c r="DM50" s="383"/>
      <c r="DN50" s="383"/>
      <c r="DO50" s="383"/>
      <c r="DP50" s="383"/>
      <c r="DQ50" s="383"/>
      <c r="DR50" s="383"/>
      <c r="DS50" s="358" t="str">
        <f>IF(DL50=0," ",DL50/Y50*100%)</f>
        <v xml:space="preserve"> </v>
      </c>
      <c r="DT50" s="358"/>
      <c r="DU50" s="358"/>
      <c r="DV50" s="358"/>
      <c r="DW50" s="358"/>
      <c r="DX50" s="358"/>
      <c r="DY50" s="348"/>
      <c r="DZ50" s="348"/>
      <c r="EA50" s="348"/>
      <c r="EB50" s="348"/>
      <c r="EC50" s="348"/>
      <c r="ED50" s="348"/>
      <c r="EE50" s="348"/>
      <c r="EF50" s="358" t="str">
        <f>IF(DY50=0," ",DY50/Y50*100%)</f>
        <v xml:space="preserve"> </v>
      </c>
      <c r="EG50" s="358"/>
      <c r="EH50" s="358"/>
      <c r="EI50" s="358"/>
      <c r="EJ50" s="358"/>
      <c r="EK50" s="358"/>
      <c r="EL50" s="159">
        <f>IF((Y48+Y50+Y51+Y53)&gt;Y39,"ВНИМАНИЕ НАЛОГИ КВФО 2",0)</f>
        <v>0</v>
      </c>
      <c r="EM50" s="125">
        <f t="shared" si="0"/>
        <v>0</v>
      </c>
      <c r="EN50" s="124" t="b">
        <f>EM50=Y50</f>
        <v>1</v>
      </c>
    </row>
    <row r="51" spans="1:144" s="124" customFormat="1" ht="15" customHeight="1" x14ac:dyDescent="0.2">
      <c r="A51" s="368" t="s">
        <v>1103</v>
      </c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44" t="s">
        <v>1108</v>
      </c>
      <c r="U51" s="345"/>
      <c r="V51" s="345"/>
      <c r="W51" s="345"/>
      <c r="X51" s="345"/>
      <c r="Y51" s="362">
        <f>SUMIFS(Налоги!$B:$B,Налоги!$A:$A,$EL$3)</f>
        <v>0</v>
      </c>
      <c r="Z51" s="362"/>
      <c r="AA51" s="362"/>
      <c r="AB51" s="362"/>
      <c r="AC51" s="362"/>
      <c r="AD51" s="362"/>
      <c r="AE51" s="362"/>
      <c r="AF51" s="358" t="str">
        <f>IF(Y51=0," ",Y51/$Y$68*100%)</f>
        <v xml:space="preserve"> </v>
      </c>
      <c r="AG51" s="358"/>
      <c r="AH51" s="358"/>
      <c r="AI51" s="358"/>
      <c r="AJ51" s="358"/>
      <c r="AK51" s="358"/>
      <c r="AL51" s="362">
        <f>SUMIFS(Налоги!$C:$C,Налоги!$A:$A,$EL$3)</f>
        <v>0</v>
      </c>
      <c r="AM51" s="362"/>
      <c r="AN51" s="362"/>
      <c r="AO51" s="362"/>
      <c r="AP51" s="362"/>
      <c r="AQ51" s="362"/>
      <c r="AR51" s="362"/>
      <c r="AS51" s="358" t="str">
        <f>IF(AL51=0," ",AL51/Y51*100%)</f>
        <v xml:space="preserve"> </v>
      </c>
      <c r="AT51" s="358"/>
      <c r="AU51" s="358"/>
      <c r="AV51" s="358"/>
      <c r="AW51" s="358"/>
      <c r="AX51" s="358"/>
      <c r="AY51" s="348"/>
      <c r="AZ51" s="348"/>
      <c r="BA51" s="348"/>
      <c r="BB51" s="348"/>
      <c r="BC51" s="348"/>
      <c r="BD51" s="348"/>
      <c r="BE51" s="348"/>
      <c r="BF51" s="358" t="str">
        <f>IF(AY51=0," ",AY51/Y51*100%)</f>
        <v xml:space="preserve"> </v>
      </c>
      <c r="BG51" s="358"/>
      <c r="BH51" s="358"/>
      <c r="BI51" s="358"/>
      <c r="BJ51" s="358"/>
      <c r="BK51" s="358"/>
      <c r="BL51" s="348"/>
      <c r="BM51" s="348"/>
      <c r="BN51" s="348"/>
      <c r="BO51" s="348"/>
      <c r="BP51" s="348"/>
      <c r="BQ51" s="348"/>
      <c r="BR51" s="348"/>
      <c r="BS51" s="348"/>
      <c r="BT51" s="348"/>
      <c r="BU51" s="348"/>
      <c r="BV51" s="348"/>
      <c r="BW51" s="348"/>
      <c r="BX51" s="348"/>
      <c r="BY51" s="348"/>
      <c r="BZ51" s="348"/>
      <c r="CA51" s="348"/>
      <c r="CB51" s="348"/>
      <c r="CC51" s="348"/>
      <c r="CD51" s="348"/>
      <c r="CE51" s="348"/>
      <c r="CF51" s="358" t="str">
        <f>IF(BY51=0," ",BY51/Y51*100%)</f>
        <v xml:space="preserve"> </v>
      </c>
      <c r="CG51" s="358"/>
      <c r="CH51" s="358"/>
      <c r="CI51" s="358"/>
      <c r="CJ51" s="358"/>
      <c r="CK51" s="358"/>
      <c r="CL51" s="348"/>
      <c r="CM51" s="348"/>
      <c r="CN51" s="348"/>
      <c r="CO51" s="348"/>
      <c r="CP51" s="348"/>
      <c r="CQ51" s="348"/>
      <c r="CR51" s="348"/>
      <c r="CS51" s="348"/>
      <c r="CT51" s="348"/>
      <c r="CU51" s="348"/>
      <c r="CV51" s="348"/>
      <c r="CW51" s="348"/>
      <c r="CX51" s="348"/>
      <c r="CY51" s="383">
        <f>SUMIFS(Налоги!$D:$D,Налоги!$A:$A,$EL$3)</f>
        <v>0</v>
      </c>
      <c r="CZ51" s="383"/>
      <c r="DA51" s="383"/>
      <c r="DB51" s="383"/>
      <c r="DC51" s="383"/>
      <c r="DD51" s="383"/>
      <c r="DE51" s="383"/>
      <c r="DF51" s="358" t="str">
        <f>IF(CY51=0," ",CY51/Y51*100%)</f>
        <v xml:space="preserve"> </v>
      </c>
      <c r="DG51" s="358"/>
      <c r="DH51" s="358"/>
      <c r="DI51" s="358"/>
      <c r="DJ51" s="358"/>
      <c r="DK51" s="358"/>
      <c r="DL51" s="383">
        <f>SUMIFS(Налоги!$D:$D,Налоги!$A:$A,$EL$3)</f>
        <v>0</v>
      </c>
      <c r="DM51" s="383"/>
      <c r="DN51" s="383"/>
      <c r="DO51" s="383"/>
      <c r="DP51" s="383"/>
      <c r="DQ51" s="383"/>
      <c r="DR51" s="383"/>
      <c r="DS51" s="358" t="str">
        <f>IF(DL51=0," ",DL51/Y51*100%)</f>
        <v xml:space="preserve"> </v>
      </c>
      <c r="DT51" s="358"/>
      <c r="DU51" s="358"/>
      <c r="DV51" s="358"/>
      <c r="DW51" s="358"/>
      <c r="DX51" s="358"/>
      <c r="DY51" s="348"/>
      <c r="DZ51" s="348"/>
      <c r="EA51" s="348"/>
      <c r="EB51" s="348"/>
      <c r="EC51" s="348"/>
      <c r="ED51" s="348"/>
      <c r="EE51" s="348"/>
      <c r="EF51" s="358" t="str">
        <f>IF(DY51=0," ",DY51/Y51*100%)</f>
        <v xml:space="preserve"> </v>
      </c>
      <c r="EG51" s="358"/>
      <c r="EH51" s="358"/>
      <c r="EI51" s="358"/>
      <c r="EJ51" s="358"/>
      <c r="EK51" s="358"/>
      <c r="EL51" s="160"/>
      <c r="EM51" s="125">
        <f t="shared" si="0"/>
        <v>0</v>
      </c>
      <c r="EN51" s="124" t="b">
        <f>EM51=Y51</f>
        <v>1</v>
      </c>
    </row>
    <row r="52" spans="1:144" s="124" customFormat="1" ht="15" customHeight="1" x14ac:dyDescent="0.2">
      <c r="A52" s="368" t="s">
        <v>1104</v>
      </c>
      <c r="B52" s="36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44" t="s">
        <v>1107</v>
      </c>
      <c r="U52" s="345"/>
      <c r="V52" s="345"/>
      <c r="W52" s="345"/>
      <c r="X52" s="345"/>
      <c r="Y52" s="362"/>
      <c r="Z52" s="348"/>
      <c r="AA52" s="348"/>
      <c r="AB52" s="348"/>
      <c r="AC52" s="348"/>
      <c r="AD52" s="348"/>
      <c r="AE52" s="348"/>
      <c r="AF52" s="358" t="str">
        <f>IF(Y52=0," ",Y52/$Y$68*100%)</f>
        <v xml:space="preserve"> </v>
      </c>
      <c r="AG52" s="358"/>
      <c r="AH52" s="358"/>
      <c r="AI52" s="358"/>
      <c r="AJ52" s="358"/>
      <c r="AK52" s="358"/>
      <c r="AL52" s="348"/>
      <c r="AM52" s="348"/>
      <c r="AN52" s="348"/>
      <c r="AO52" s="348"/>
      <c r="AP52" s="348"/>
      <c r="AQ52" s="348"/>
      <c r="AR52" s="348"/>
      <c r="AS52" s="358" t="str">
        <f>IF(AL52=0," ",AL52/Y52*100%)</f>
        <v xml:space="preserve"> </v>
      </c>
      <c r="AT52" s="358"/>
      <c r="AU52" s="358"/>
      <c r="AV52" s="358"/>
      <c r="AW52" s="358"/>
      <c r="AX52" s="358"/>
      <c r="AY52" s="348"/>
      <c r="AZ52" s="348"/>
      <c r="BA52" s="348"/>
      <c r="BB52" s="348"/>
      <c r="BC52" s="348"/>
      <c r="BD52" s="348"/>
      <c r="BE52" s="348"/>
      <c r="BF52" s="358" t="str">
        <f>IF(AY52=0," ",AY52/Y52*100%)</f>
        <v xml:space="preserve"> </v>
      </c>
      <c r="BG52" s="358"/>
      <c r="BH52" s="358"/>
      <c r="BI52" s="358"/>
      <c r="BJ52" s="358"/>
      <c r="BK52" s="358"/>
      <c r="BL52" s="348"/>
      <c r="BM52" s="348"/>
      <c r="BN52" s="348"/>
      <c r="BO52" s="348"/>
      <c r="BP52" s="348"/>
      <c r="BQ52" s="348"/>
      <c r="BR52" s="348"/>
      <c r="BS52" s="348"/>
      <c r="BT52" s="348"/>
      <c r="BU52" s="348"/>
      <c r="BV52" s="348"/>
      <c r="BW52" s="348"/>
      <c r="BX52" s="348"/>
      <c r="BY52" s="348"/>
      <c r="BZ52" s="348"/>
      <c r="CA52" s="348"/>
      <c r="CB52" s="348"/>
      <c r="CC52" s="348"/>
      <c r="CD52" s="348"/>
      <c r="CE52" s="348"/>
      <c r="CF52" s="358" t="str">
        <f>IF(BY52=0," ",BY52/Y52*100%)</f>
        <v xml:space="preserve"> </v>
      </c>
      <c r="CG52" s="358"/>
      <c r="CH52" s="358"/>
      <c r="CI52" s="358"/>
      <c r="CJ52" s="358"/>
      <c r="CK52" s="358"/>
      <c r="CL52" s="348"/>
      <c r="CM52" s="348"/>
      <c r="CN52" s="348"/>
      <c r="CO52" s="348"/>
      <c r="CP52" s="348"/>
      <c r="CQ52" s="348"/>
      <c r="CR52" s="348"/>
      <c r="CS52" s="348"/>
      <c r="CT52" s="348"/>
      <c r="CU52" s="348"/>
      <c r="CV52" s="348"/>
      <c r="CW52" s="348"/>
      <c r="CX52" s="348"/>
      <c r="CY52" s="348"/>
      <c r="CZ52" s="348"/>
      <c r="DA52" s="348"/>
      <c r="DB52" s="348"/>
      <c r="DC52" s="348"/>
      <c r="DD52" s="348"/>
      <c r="DE52" s="348"/>
      <c r="DF52" s="358" t="str">
        <f>IF(CY52=0," ",CY52/Y52*100%)</f>
        <v xml:space="preserve"> </v>
      </c>
      <c r="DG52" s="358"/>
      <c r="DH52" s="358"/>
      <c r="DI52" s="358"/>
      <c r="DJ52" s="358"/>
      <c r="DK52" s="358"/>
      <c r="DL52" s="348"/>
      <c r="DM52" s="348"/>
      <c r="DN52" s="348"/>
      <c r="DO52" s="348"/>
      <c r="DP52" s="348"/>
      <c r="DQ52" s="348"/>
      <c r="DR52" s="348"/>
      <c r="DS52" s="358" t="str">
        <f>IF(DL52=0," ",DL52/Y52*100%)</f>
        <v xml:space="preserve"> </v>
      </c>
      <c r="DT52" s="358"/>
      <c r="DU52" s="358"/>
      <c r="DV52" s="358"/>
      <c r="DW52" s="358"/>
      <c r="DX52" s="358"/>
      <c r="DY52" s="348"/>
      <c r="DZ52" s="348"/>
      <c r="EA52" s="348"/>
      <c r="EB52" s="348"/>
      <c r="EC52" s="348"/>
      <c r="ED52" s="348"/>
      <c r="EE52" s="348"/>
      <c r="EF52" s="358" t="str">
        <f>IF(DY52=0," ",DY52/Y52*100%)</f>
        <v xml:space="preserve"> </v>
      </c>
      <c r="EG52" s="358"/>
      <c r="EH52" s="358"/>
      <c r="EI52" s="358"/>
      <c r="EJ52" s="358"/>
      <c r="EK52" s="358"/>
      <c r="EL52" s="160"/>
      <c r="EM52" s="125">
        <f t="shared" si="0"/>
        <v>0</v>
      </c>
    </row>
    <row r="53" spans="1:144" s="124" customFormat="1" ht="22.9" customHeight="1" x14ac:dyDescent="0.2">
      <c r="A53" s="373" t="s">
        <v>1105</v>
      </c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373"/>
      <c r="Q53" s="373"/>
      <c r="R53" s="373"/>
      <c r="S53" s="384"/>
      <c r="T53" s="344" t="s">
        <v>1106</v>
      </c>
      <c r="U53" s="345"/>
      <c r="V53" s="345"/>
      <c r="W53" s="345"/>
      <c r="X53" s="345"/>
      <c r="Y53" s="362">
        <f>SUMIFS(Налоги!$K:$K,Налоги!$A:$A,$EL$3)</f>
        <v>0</v>
      </c>
      <c r="Z53" s="362"/>
      <c r="AA53" s="362"/>
      <c r="AB53" s="362"/>
      <c r="AC53" s="362"/>
      <c r="AD53" s="362"/>
      <c r="AE53" s="362"/>
      <c r="AF53" s="358" t="str">
        <f>IF(Y53=0," ",Y53/$Y$68*100%)</f>
        <v xml:space="preserve"> </v>
      </c>
      <c r="AG53" s="358"/>
      <c r="AH53" s="358"/>
      <c r="AI53" s="358"/>
      <c r="AJ53" s="358"/>
      <c r="AK53" s="358"/>
      <c r="AL53" s="362"/>
      <c r="AM53" s="362"/>
      <c r="AN53" s="362"/>
      <c r="AO53" s="362"/>
      <c r="AP53" s="362"/>
      <c r="AQ53" s="362"/>
      <c r="AR53" s="362"/>
      <c r="AS53" s="358" t="str">
        <f>IF(AL53=0," ",AL53/Y53*100%)</f>
        <v xml:space="preserve"> </v>
      </c>
      <c r="AT53" s="358"/>
      <c r="AU53" s="358"/>
      <c r="AV53" s="358"/>
      <c r="AW53" s="358"/>
      <c r="AX53" s="358"/>
      <c r="AY53" s="348"/>
      <c r="AZ53" s="348"/>
      <c r="BA53" s="348"/>
      <c r="BB53" s="348"/>
      <c r="BC53" s="348"/>
      <c r="BD53" s="348"/>
      <c r="BE53" s="348"/>
      <c r="BF53" s="358" t="str">
        <f>IF(AY53=0," ",AY53/Y53*100%)</f>
        <v xml:space="preserve"> </v>
      </c>
      <c r="BG53" s="358"/>
      <c r="BH53" s="358"/>
      <c r="BI53" s="358"/>
      <c r="BJ53" s="358"/>
      <c r="BK53" s="358"/>
      <c r="BL53" s="348"/>
      <c r="BM53" s="348"/>
      <c r="BN53" s="348"/>
      <c r="BO53" s="348"/>
      <c r="BP53" s="348"/>
      <c r="BQ53" s="348"/>
      <c r="BR53" s="348"/>
      <c r="BS53" s="348"/>
      <c r="BT53" s="348"/>
      <c r="BU53" s="348"/>
      <c r="BV53" s="348"/>
      <c r="BW53" s="348"/>
      <c r="BX53" s="348"/>
      <c r="BY53" s="348"/>
      <c r="BZ53" s="348"/>
      <c r="CA53" s="348"/>
      <c r="CB53" s="348"/>
      <c r="CC53" s="348"/>
      <c r="CD53" s="348"/>
      <c r="CE53" s="348"/>
      <c r="CF53" s="358" t="str">
        <f>IF(BY53=0," ",BY53/Y53*100%)</f>
        <v xml:space="preserve"> </v>
      </c>
      <c r="CG53" s="358"/>
      <c r="CH53" s="358"/>
      <c r="CI53" s="358"/>
      <c r="CJ53" s="358"/>
      <c r="CK53" s="358"/>
      <c r="CL53" s="348"/>
      <c r="CM53" s="348"/>
      <c r="CN53" s="348"/>
      <c r="CO53" s="348"/>
      <c r="CP53" s="348"/>
      <c r="CQ53" s="348"/>
      <c r="CR53" s="348"/>
      <c r="CS53" s="348"/>
      <c r="CT53" s="348"/>
      <c r="CU53" s="348"/>
      <c r="CV53" s="348"/>
      <c r="CW53" s="348"/>
      <c r="CX53" s="348"/>
      <c r="CY53" s="383">
        <f>SUMIFS(Налоги!$K:$K,Налоги!$A:$A,$EL$3)</f>
        <v>0</v>
      </c>
      <c r="CZ53" s="383"/>
      <c r="DA53" s="383"/>
      <c r="DB53" s="383"/>
      <c r="DC53" s="383"/>
      <c r="DD53" s="383"/>
      <c r="DE53" s="383"/>
      <c r="DF53" s="358" t="str">
        <f>IF(CY53=0," ",CY53/Y53*100%)</f>
        <v xml:space="preserve"> </v>
      </c>
      <c r="DG53" s="358"/>
      <c r="DH53" s="358"/>
      <c r="DI53" s="358"/>
      <c r="DJ53" s="358"/>
      <c r="DK53" s="358"/>
      <c r="DL53" s="383">
        <f>SUMIFS(Налоги!$K:$K,Налоги!$A:$A,$EL$3)</f>
        <v>0</v>
      </c>
      <c r="DM53" s="383"/>
      <c r="DN53" s="383"/>
      <c r="DO53" s="383"/>
      <c r="DP53" s="383"/>
      <c r="DQ53" s="383"/>
      <c r="DR53" s="383"/>
      <c r="DS53" s="358" t="str">
        <f>IF(DL53=0," ",DL53/Y53*100%)</f>
        <v xml:space="preserve"> </v>
      </c>
      <c r="DT53" s="358"/>
      <c r="DU53" s="358"/>
      <c r="DV53" s="358"/>
      <c r="DW53" s="358"/>
      <c r="DX53" s="358"/>
      <c r="DY53" s="348"/>
      <c r="DZ53" s="348"/>
      <c r="EA53" s="348"/>
      <c r="EB53" s="348"/>
      <c r="EC53" s="348"/>
      <c r="ED53" s="348"/>
      <c r="EE53" s="348"/>
      <c r="EF53" s="358" t="str">
        <f>IF(DY53=0," ",DY53/Y53*100%)</f>
        <v xml:space="preserve"> </v>
      </c>
      <c r="EG53" s="358"/>
      <c r="EH53" s="358"/>
      <c r="EI53" s="358"/>
      <c r="EJ53" s="358"/>
      <c r="EK53" s="358"/>
      <c r="EL53" s="160"/>
      <c r="EM53" s="125">
        <f t="shared" si="0"/>
        <v>0</v>
      </c>
      <c r="EN53" s="124" t="b">
        <f>EM53=Y53</f>
        <v>1</v>
      </c>
    </row>
    <row r="54" spans="1:144" s="124" customFormat="1" ht="12.75" x14ac:dyDescent="0.2">
      <c r="A54" s="385" t="s">
        <v>1130</v>
      </c>
      <c r="B54" s="385"/>
      <c r="C54" s="385"/>
      <c r="D54" s="385"/>
      <c r="E54" s="385"/>
      <c r="F54" s="385"/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6"/>
      <c r="T54" s="344" t="s">
        <v>960</v>
      </c>
      <c r="U54" s="345"/>
      <c r="V54" s="345"/>
      <c r="W54" s="345"/>
      <c r="X54" s="345"/>
      <c r="Y54" s="362">
        <f>-SUMIFS('АЦК 2023'!$G:$G,'АЦК 2023'!$B:$B,$EL$3,'АЦК 2023'!A:A,T54)</f>
        <v>0</v>
      </c>
      <c r="Z54" s="348"/>
      <c r="AA54" s="348"/>
      <c r="AB54" s="348"/>
      <c r="AC54" s="348"/>
      <c r="AD54" s="348"/>
      <c r="AE54" s="348"/>
      <c r="AF54" s="358" t="str">
        <f>IF(Y54=0," ",Y54/$Y$68*100%)</f>
        <v xml:space="preserve"> </v>
      </c>
      <c r="AG54" s="358"/>
      <c r="AH54" s="358"/>
      <c r="AI54" s="358"/>
      <c r="AJ54" s="358"/>
      <c r="AK54" s="358"/>
      <c r="AL54" s="348"/>
      <c r="AM54" s="348"/>
      <c r="AN54" s="348"/>
      <c r="AO54" s="348"/>
      <c r="AP54" s="348"/>
      <c r="AQ54" s="348"/>
      <c r="AR54" s="348"/>
      <c r="AS54" s="358" t="str">
        <f>IF(AL54=0," ",AL54/Y54*100%)</f>
        <v xml:space="preserve"> </v>
      </c>
      <c r="AT54" s="358"/>
      <c r="AU54" s="358"/>
      <c r="AV54" s="358"/>
      <c r="AW54" s="358"/>
      <c r="AX54" s="358"/>
      <c r="AY54" s="348"/>
      <c r="AZ54" s="348"/>
      <c r="BA54" s="348"/>
      <c r="BB54" s="348"/>
      <c r="BC54" s="348"/>
      <c r="BD54" s="348"/>
      <c r="BE54" s="348"/>
      <c r="BF54" s="358" t="str">
        <f>IF(AY54=0," ",AY54/Y54*100%)</f>
        <v xml:space="preserve"> </v>
      </c>
      <c r="BG54" s="358"/>
      <c r="BH54" s="358"/>
      <c r="BI54" s="358"/>
      <c r="BJ54" s="358"/>
      <c r="BK54" s="358"/>
      <c r="BL54" s="348"/>
      <c r="BM54" s="348"/>
      <c r="BN54" s="348"/>
      <c r="BO54" s="348"/>
      <c r="BP54" s="348"/>
      <c r="BQ54" s="348"/>
      <c r="BR54" s="348"/>
      <c r="BS54" s="348"/>
      <c r="BT54" s="348"/>
      <c r="BU54" s="348"/>
      <c r="BV54" s="348"/>
      <c r="BW54" s="348"/>
      <c r="BX54" s="348"/>
      <c r="BY54" s="348"/>
      <c r="BZ54" s="348"/>
      <c r="CA54" s="348"/>
      <c r="CB54" s="348"/>
      <c r="CC54" s="348"/>
      <c r="CD54" s="348"/>
      <c r="CE54" s="348"/>
      <c r="CF54" s="357" t="str">
        <f>IF(BY54=0," ",BY54/Y54*100%)</f>
        <v xml:space="preserve"> </v>
      </c>
      <c r="CG54" s="357"/>
      <c r="CH54" s="357"/>
      <c r="CI54" s="357"/>
      <c r="CJ54" s="357"/>
      <c r="CK54" s="357"/>
      <c r="CL54" s="348"/>
      <c r="CM54" s="348"/>
      <c r="CN54" s="348"/>
      <c r="CO54" s="348"/>
      <c r="CP54" s="348"/>
      <c r="CQ54" s="348"/>
      <c r="CR54" s="348"/>
      <c r="CS54" s="348"/>
      <c r="CT54" s="348"/>
      <c r="CU54" s="348"/>
      <c r="CV54" s="348"/>
      <c r="CW54" s="348"/>
      <c r="CX54" s="348"/>
      <c r="CY54" s="348"/>
      <c r="CZ54" s="348"/>
      <c r="DA54" s="348"/>
      <c r="DB54" s="348"/>
      <c r="DC54" s="348"/>
      <c r="DD54" s="348"/>
      <c r="DE54" s="348"/>
      <c r="DF54" s="358" t="str">
        <f>IF(CY54=0," ",CY54/Y54*100%)</f>
        <v xml:space="preserve"> </v>
      </c>
      <c r="DG54" s="358"/>
      <c r="DH54" s="358"/>
      <c r="DI54" s="358"/>
      <c r="DJ54" s="358"/>
      <c r="DK54" s="358"/>
      <c r="DL54" s="348"/>
      <c r="DM54" s="348"/>
      <c r="DN54" s="348"/>
      <c r="DO54" s="348"/>
      <c r="DP54" s="348"/>
      <c r="DQ54" s="348"/>
      <c r="DR54" s="348"/>
      <c r="DS54" s="358" t="str">
        <f>IF(DL54=0," ",DL54/Y54*100%)</f>
        <v xml:space="preserve"> </v>
      </c>
      <c r="DT54" s="358"/>
      <c r="DU54" s="358"/>
      <c r="DV54" s="358"/>
      <c r="DW54" s="358"/>
      <c r="DX54" s="358"/>
      <c r="DY54" s="348"/>
      <c r="DZ54" s="348"/>
      <c r="EA54" s="348"/>
      <c r="EB54" s="348"/>
      <c r="EC54" s="348"/>
      <c r="ED54" s="348"/>
      <c r="EE54" s="348"/>
      <c r="EF54" s="358" t="str">
        <f>IF(DY54=0," ",DY54/Y54*100%)</f>
        <v xml:space="preserve"> </v>
      </c>
      <c r="EG54" s="358"/>
      <c r="EH54" s="358"/>
      <c r="EI54" s="358"/>
      <c r="EJ54" s="358"/>
      <c r="EK54" s="358"/>
      <c r="EL54" s="160"/>
      <c r="EM54" s="125">
        <f t="shared" si="0"/>
        <v>0</v>
      </c>
    </row>
    <row r="55" spans="1:144" s="124" customFormat="1" ht="12.75" x14ac:dyDescent="0.2">
      <c r="A55" s="361" t="s">
        <v>1131</v>
      </c>
      <c r="B55" s="361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44"/>
      <c r="U55" s="345"/>
      <c r="V55" s="345"/>
      <c r="W55" s="345"/>
      <c r="X55" s="345"/>
      <c r="Y55" s="348"/>
      <c r="Z55" s="348"/>
      <c r="AA55" s="348"/>
      <c r="AB55" s="348"/>
      <c r="AC55" s="348"/>
      <c r="AD55" s="348"/>
      <c r="AE55" s="348"/>
      <c r="AF55" s="358"/>
      <c r="AG55" s="358"/>
      <c r="AH55" s="358"/>
      <c r="AI55" s="358"/>
      <c r="AJ55" s="358"/>
      <c r="AK55" s="358"/>
      <c r="AL55" s="348"/>
      <c r="AM55" s="348"/>
      <c r="AN55" s="348"/>
      <c r="AO55" s="348"/>
      <c r="AP55" s="348"/>
      <c r="AQ55" s="348"/>
      <c r="AR55" s="348"/>
      <c r="AS55" s="358"/>
      <c r="AT55" s="358"/>
      <c r="AU55" s="358"/>
      <c r="AV55" s="358"/>
      <c r="AW55" s="358"/>
      <c r="AX55" s="358"/>
      <c r="AY55" s="348"/>
      <c r="AZ55" s="348"/>
      <c r="BA55" s="348"/>
      <c r="BB55" s="348"/>
      <c r="BC55" s="348"/>
      <c r="BD55" s="348"/>
      <c r="BE55" s="348"/>
      <c r="BF55" s="358"/>
      <c r="BG55" s="358"/>
      <c r="BH55" s="358"/>
      <c r="BI55" s="358"/>
      <c r="BJ55" s="358"/>
      <c r="BK55" s="358"/>
      <c r="BL55" s="348"/>
      <c r="BM55" s="348"/>
      <c r="BN55" s="348"/>
      <c r="BO55" s="348"/>
      <c r="BP55" s="348"/>
      <c r="BQ55" s="348"/>
      <c r="BR55" s="348"/>
      <c r="BS55" s="348"/>
      <c r="BT55" s="348"/>
      <c r="BU55" s="348"/>
      <c r="BV55" s="348"/>
      <c r="BW55" s="348"/>
      <c r="BX55" s="348"/>
      <c r="BY55" s="348"/>
      <c r="BZ55" s="348"/>
      <c r="CA55" s="348"/>
      <c r="CB55" s="348"/>
      <c r="CC55" s="348"/>
      <c r="CD55" s="348"/>
      <c r="CE55" s="348"/>
      <c r="CF55" s="358"/>
      <c r="CG55" s="358"/>
      <c r="CH55" s="358"/>
      <c r="CI55" s="358"/>
      <c r="CJ55" s="358"/>
      <c r="CK55" s="358"/>
      <c r="CL55" s="348"/>
      <c r="CM55" s="348"/>
      <c r="CN55" s="348"/>
      <c r="CO55" s="348"/>
      <c r="CP55" s="348"/>
      <c r="CQ55" s="348"/>
      <c r="CR55" s="348"/>
      <c r="CS55" s="348"/>
      <c r="CT55" s="348"/>
      <c r="CU55" s="348"/>
      <c r="CV55" s="348"/>
      <c r="CW55" s="348"/>
      <c r="CX55" s="348"/>
      <c r="CY55" s="348"/>
      <c r="CZ55" s="348"/>
      <c r="DA55" s="348"/>
      <c r="DB55" s="348"/>
      <c r="DC55" s="348"/>
      <c r="DD55" s="348"/>
      <c r="DE55" s="348"/>
      <c r="DF55" s="358"/>
      <c r="DG55" s="358"/>
      <c r="DH55" s="358"/>
      <c r="DI55" s="358"/>
      <c r="DJ55" s="358"/>
      <c r="DK55" s="358"/>
      <c r="DL55" s="348"/>
      <c r="DM55" s="348"/>
      <c r="DN55" s="348"/>
      <c r="DO55" s="348"/>
      <c r="DP55" s="348"/>
      <c r="DQ55" s="348"/>
      <c r="DR55" s="348"/>
      <c r="DS55" s="358"/>
      <c r="DT55" s="358"/>
      <c r="DU55" s="358"/>
      <c r="DV55" s="358"/>
      <c r="DW55" s="358"/>
      <c r="DX55" s="358"/>
      <c r="DY55" s="348"/>
      <c r="DZ55" s="348"/>
      <c r="EA55" s="348"/>
      <c r="EB55" s="348"/>
      <c r="EC55" s="348"/>
      <c r="ED55" s="348"/>
      <c r="EE55" s="348"/>
      <c r="EF55" s="358"/>
      <c r="EG55" s="358"/>
      <c r="EH55" s="358"/>
      <c r="EI55" s="358"/>
      <c r="EJ55" s="358"/>
      <c r="EK55" s="358"/>
      <c r="EL55" s="160"/>
      <c r="EM55" s="125">
        <f t="shared" si="0"/>
        <v>0</v>
      </c>
    </row>
    <row r="56" spans="1:144" s="124" customFormat="1" ht="12.75" x14ac:dyDescent="0.2">
      <c r="A56" s="372" t="s">
        <v>143</v>
      </c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O56" s="372"/>
      <c r="P56" s="372"/>
      <c r="Q56" s="372"/>
      <c r="R56" s="372"/>
      <c r="S56" s="372"/>
      <c r="T56" s="344" t="s">
        <v>961</v>
      </c>
      <c r="U56" s="345"/>
      <c r="V56" s="345"/>
      <c r="W56" s="345"/>
      <c r="X56" s="345"/>
      <c r="Y56" s="362"/>
      <c r="Z56" s="362"/>
      <c r="AA56" s="362"/>
      <c r="AB56" s="362"/>
      <c r="AC56" s="362"/>
      <c r="AD56" s="362"/>
      <c r="AE56" s="362"/>
      <c r="AF56" s="358" t="str">
        <f>IF(Y56=0," ",Y56/$Y$68*100%)</f>
        <v xml:space="preserve"> </v>
      </c>
      <c r="AG56" s="358"/>
      <c r="AH56" s="358"/>
      <c r="AI56" s="358"/>
      <c r="AJ56" s="358"/>
      <c r="AK56" s="358"/>
      <c r="AL56" s="348"/>
      <c r="AM56" s="348"/>
      <c r="AN56" s="348"/>
      <c r="AO56" s="348"/>
      <c r="AP56" s="348"/>
      <c r="AQ56" s="348"/>
      <c r="AR56" s="348"/>
      <c r="AS56" s="358" t="str">
        <f>IF(AL56=0," ",AL56/Y56*100%)</f>
        <v xml:space="preserve"> </v>
      </c>
      <c r="AT56" s="358"/>
      <c r="AU56" s="358"/>
      <c r="AV56" s="358"/>
      <c r="AW56" s="358"/>
      <c r="AX56" s="358"/>
      <c r="AY56" s="348"/>
      <c r="AZ56" s="348"/>
      <c r="BA56" s="348"/>
      <c r="BB56" s="348"/>
      <c r="BC56" s="348"/>
      <c r="BD56" s="348"/>
      <c r="BE56" s="348"/>
      <c r="BF56" s="358" t="str">
        <f>IF(AY56=0," ",AY56/Y56*100%)</f>
        <v xml:space="preserve"> </v>
      </c>
      <c r="BG56" s="358"/>
      <c r="BH56" s="358"/>
      <c r="BI56" s="358"/>
      <c r="BJ56" s="358"/>
      <c r="BK56" s="358"/>
      <c r="BL56" s="348"/>
      <c r="BM56" s="348"/>
      <c r="BN56" s="348"/>
      <c r="BO56" s="348"/>
      <c r="BP56" s="348"/>
      <c r="BQ56" s="348"/>
      <c r="BR56" s="348"/>
      <c r="BS56" s="348"/>
      <c r="BT56" s="348"/>
      <c r="BU56" s="348"/>
      <c r="BV56" s="348"/>
      <c r="BW56" s="348"/>
      <c r="BX56" s="348"/>
      <c r="BY56" s="348"/>
      <c r="BZ56" s="348"/>
      <c r="CA56" s="348"/>
      <c r="CB56" s="348"/>
      <c r="CC56" s="348"/>
      <c r="CD56" s="348"/>
      <c r="CE56" s="348"/>
      <c r="CF56" s="358" t="str">
        <f>IF(BY56=0," ",BY56/Y56*100%)</f>
        <v xml:space="preserve"> </v>
      </c>
      <c r="CG56" s="358"/>
      <c r="CH56" s="358"/>
      <c r="CI56" s="358"/>
      <c r="CJ56" s="358"/>
      <c r="CK56" s="358"/>
      <c r="CL56" s="348"/>
      <c r="CM56" s="348"/>
      <c r="CN56" s="348"/>
      <c r="CO56" s="348"/>
      <c r="CP56" s="348"/>
      <c r="CQ56" s="348"/>
      <c r="CR56" s="348"/>
      <c r="CS56" s="348"/>
      <c r="CT56" s="348"/>
      <c r="CU56" s="348"/>
      <c r="CV56" s="348"/>
      <c r="CW56" s="348"/>
      <c r="CX56" s="348"/>
      <c r="CY56" s="348"/>
      <c r="CZ56" s="348"/>
      <c r="DA56" s="348"/>
      <c r="DB56" s="348"/>
      <c r="DC56" s="348"/>
      <c r="DD56" s="348"/>
      <c r="DE56" s="348"/>
      <c r="DF56" s="358" t="str">
        <f>IF(CY56=0," ",CY56/Y56*100%)</f>
        <v xml:space="preserve"> </v>
      </c>
      <c r="DG56" s="358"/>
      <c r="DH56" s="358"/>
      <c r="DI56" s="358"/>
      <c r="DJ56" s="358"/>
      <c r="DK56" s="358"/>
      <c r="DL56" s="348"/>
      <c r="DM56" s="348"/>
      <c r="DN56" s="348"/>
      <c r="DO56" s="348"/>
      <c r="DP56" s="348"/>
      <c r="DQ56" s="348"/>
      <c r="DR56" s="348"/>
      <c r="DS56" s="358" t="str">
        <f>IF(DL56=0," ",DL56/Y56*100%)</f>
        <v xml:space="preserve"> </v>
      </c>
      <c r="DT56" s="358"/>
      <c r="DU56" s="358"/>
      <c r="DV56" s="358"/>
      <c r="DW56" s="358"/>
      <c r="DX56" s="358"/>
      <c r="DY56" s="348"/>
      <c r="DZ56" s="348"/>
      <c r="EA56" s="348"/>
      <c r="EB56" s="348"/>
      <c r="EC56" s="348"/>
      <c r="ED56" s="348"/>
      <c r="EE56" s="348"/>
      <c r="EF56" s="358" t="str">
        <f>IF(DY56=0," ",DY56/Y56*100%)</f>
        <v xml:space="preserve"> </v>
      </c>
      <c r="EG56" s="358"/>
      <c r="EH56" s="358"/>
      <c r="EI56" s="358"/>
      <c r="EJ56" s="358"/>
      <c r="EK56" s="358"/>
      <c r="EL56" s="160"/>
      <c r="EM56" s="125">
        <f t="shared" si="0"/>
        <v>0</v>
      </c>
    </row>
    <row r="57" spans="1:144" s="124" customFormat="1" ht="12.75" x14ac:dyDescent="0.2">
      <c r="A57" s="372" t="s">
        <v>1132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  <c r="Q57" s="372"/>
      <c r="R57" s="372"/>
      <c r="S57" s="372"/>
      <c r="T57" s="344"/>
      <c r="U57" s="345"/>
      <c r="V57" s="345"/>
      <c r="W57" s="345"/>
      <c r="X57" s="345"/>
      <c r="Y57" s="362"/>
      <c r="Z57" s="362"/>
      <c r="AA57" s="362"/>
      <c r="AB57" s="362"/>
      <c r="AC57" s="362"/>
      <c r="AD57" s="362"/>
      <c r="AE57" s="362"/>
      <c r="AF57" s="358"/>
      <c r="AG57" s="358"/>
      <c r="AH57" s="358"/>
      <c r="AI57" s="358"/>
      <c r="AJ57" s="358"/>
      <c r="AK57" s="358"/>
      <c r="AL57" s="348"/>
      <c r="AM57" s="348"/>
      <c r="AN57" s="348"/>
      <c r="AO57" s="348"/>
      <c r="AP57" s="348"/>
      <c r="AQ57" s="348"/>
      <c r="AR57" s="348"/>
      <c r="AS57" s="358"/>
      <c r="AT57" s="358"/>
      <c r="AU57" s="358"/>
      <c r="AV57" s="358"/>
      <c r="AW57" s="358"/>
      <c r="AX57" s="358"/>
      <c r="AY57" s="348"/>
      <c r="AZ57" s="348"/>
      <c r="BA57" s="348"/>
      <c r="BB57" s="348"/>
      <c r="BC57" s="348"/>
      <c r="BD57" s="348"/>
      <c r="BE57" s="348"/>
      <c r="BF57" s="358"/>
      <c r="BG57" s="358"/>
      <c r="BH57" s="358"/>
      <c r="BI57" s="358"/>
      <c r="BJ57" s="358"/>
      <c r="BK57" s="358"/>
      <c r="BL57" s="348"/>
      <c r="BM57" s="348"/>
      <c r="BN57" s="348"/>
      <c r="BO57" s="348"/>
      <c r="BP57" s="348"/>
      <c r="BQ57" s="348"/>
      <c r="BR57" s="348"/>
      <c r="BS57" s="348"/>
      <c r="BT57" s="348"/>
      <c r="BU57" s="348"/>
      <c r="BV57" s="348"/>
      <c r="BW57" s="348"/>
      <c r="BX57" s="348"/>
      <c r="BY57" s="348"/>
      <c r="BZ57" s="348"/>
      <c r="CA57" s="348"/>
      <c r="CB57" s="348"/>
      <c r="CC57" s="348"/>
      <c r="CD57" s="348"/>
      <c r="CE57" s="348"/>
      <c r="CF57" s="358"/>
      <c r="CG57" s="358"/>
      <c r="CH57" s="358"/>
      <c r="CI57" s="358"/>
      <c r="CJ57" s="358"/>
      <c r="CK57" s="358"/>
      <c r="CL57" s="348"/>
      <c r="CM57" s="348"/>
      <c r="CN57" s="348"/>
      <c r="CO57" s="348"/>
      <c r="CP57" s="348"/>
      <c r="CQ57" s="348"/>
      <c r="CR57" s="348"/>
      <c r="CS57" s="348"/>
      <c r="CT57" s="348"/>
      <c r="CU57" s="348"/>
      <c r="CV57" s="348"/>
      <c r="CW57" s="348"/>
      <c r="CX57" s="348"/>
      <c r="CY57" s="348"/>
      <c r="CZ57" s="348"/>
      <c r="DA57" s="348"/>
      <c r="DB57" s="348"/>
      <c r="DC57" s="348"/>
      <c r="DD57" s="348"/>
      <c r="DE57" s="348"/>
      <c r="DF57" s="358"/>
      <c r="DG57" s="358"/>
      <c r="DH57" s="358"/>
      <c r="DI57" s="358"/>
      <c r="DJ57" s="358"/>
      <c r="DK57" s="358"/>
      <c r="DL57" s="348"/>
      <c r="DM57" s="348"/>
      <c r="DN57" s="348"/>
      <c r="DO57" s="348"/>
      <c r="DP57" s="348"/>
      <c r="DQ57" s="348"/>
      <c r="DR57" s="348"/>
      <c r="DS57" s="358"/>
      <c r="DT57" s="358"/>
      <c r="DU57" s="358"/>
      <c r="DV57" s="358"/>
      <c r="DW57" s="358"/>
      <c r="DX57" s="358"/>
      <c r="DY57" s="348"/>
      <c r="DZ57" s="348"/>
      <c r="EA57" s="348"/>
      <c r="EB57" s="348"/>
      <c r="EC57" s="348"/>
      <c r="ED57" s="348"/>
      <c r="EE57" s="348"/>
      <c r="EF57" s="358"/>
      <c r="EG57" s="358"/>
      <c r="EH57" s="358"/>
      <c r="EI57" s="358"/>
      <c r="EJ57" s="358"/>
      <c r="EK57" s="358"/>
      <c r="EL57" s="160"/>
      <c r="EM57" s="125">
        <f t="shared" si="0"/>
        <v>0</v>
      </c>
    </row>
    <row r="58" spans="1:144" s="124" customFormat="1" ht="12.75" x14ac:dyDescent="0.2">
      <c r="A58" s="372" t="s">
        <v>1133</v>
      </c>
      <c r="B58" s="372"/>
      <c r="C58" s="372"/>
      <c r="D58" s="372"/>
      <c r="E58" s="372"/>
      <c r="F58" s="372"/>
      <c r="G58" s="372"/>
      <c r="H58" s="372"/>
      <c r="I58" s="372"/>
      <c r="J58" s="372"/>
      <c r="K58" s="372"/>
      <c r="L58" s="372"/>
      <c r="M58" s="372"/>
      <c r="N58" s="372"/>
      <c r="O58" s="372"/>
      <c r="P58" s="372"/>
      <c r="Q58" s="372"/>
      <c r="R58" s="372"/>
      <c r="S58" s="372"/>
      <c r="T58" s="344"/>
      <c r="U58" s="345"/>
      <c r="V58" s="345"/>
      <c r="W58" s="345"/>
      <c r="X58" s="345"/>
      <c r="Y58" s="362"/>
      <c r="Z58" s="362"/>
      <c r="AA58" s="362"/>
      <c r="AB58" s="362"/>
      <c r="AC58" s="362"/>
      <c r="AD58" s="362"/>
      <c r="AE58" s="362"/>
      <c r="AF58" s="358"/>
      <c r="AG58" s="358"/>
      <c r="AH58" s="358"/>
      <c r="AI58" s="358"/>
      <c r="AJ58" s="358"/>
      <c r="AK58" s="358"/>
      <c r="AL58" s="348"/>
      <c r="AM58" s="348"/>
      <c r="AN58" s="348"/>
      <c r="AO58" s="348"/>
      <c r="AP58" s="348"/>
      <c r="AQ58" s="348"/>
      <c r="AR58" s="348"/>
      <c r="AS58" s="358"/>
      <c r="AT58" s="358"/>
      <c r="AU58" s="358"/>
      <c r="AV58" s="358"/>
      <c r="AW58" s="358"/>
      <c r="AX58" s="358"/>
      <c r="AY58" s="348"/>
      <c r="AZ58" s="348"/>
      <c r="BA58" s="348"/>
      <c r="BB58" s="348"/>
      <c r="BC58" s="348"/>
      <c r="BD58" s="348"/>
      <c r="BE58" s="348"/>
      <c r="BF58" s="358"/>
      <c r="BG58" s="358"/>
      <c r="BH58" s="358"/>
      <c r="BI58" s="358"/>
      <c r="BJ58" s="358"/>
      <c r="BK58" s="358"/>
      <c r="BL58" s="348"/>
      <c r="BM58" s="348"/>
      <c r="BN58" s="348"/>
      <c r="BO58" s="348"/>
      <c r="BP58" s="348"/>
      <c r="BQ58" s="348"/>
      <c r="BR58" s="348"/>
      <c r="BS58" s="348"/>
      <c r="BT58" s="348"/>
      <c r="BU58" s="348"/>
      <c r="BV58" s="348"/>
      <c r="BW58" s="348"/>
      <c r="BX58" s="348"/>
      <c r="BY58" s="348"/>
      <c r="BZ58" s="348"/>
      <c r="CA58" s="348"/>
      <c r="CB58" s="348"/>
      <c r="CC58" s="348"/>
      <c r="CD58" s="348"/>
      <c r="CE58" s="348"/>
      <c r="CF58" s="358"/>
      <c r="CG58" s="358"/>
      <c r="CH58" s="358"/>
      <c r="CI58" s="358"/>
      <c r="CJ58" s="358"/>
      <c r="CK58" s="358"/>
      <c r="CL58" s="348"/>
      <c r="CM58" s="348"/>
      <c r="CN58" s="348"/>
      <c r="CO58" s="348"/>
      <c r="CP58" s="348"/>
      <c r="CQ58" s="348"/>
      <c r="CR58" s="348"/>
      <c r="CS58" s="348"/>
      <c r="CT58" s="348"/>
      <c r="CU58" s="348"/>
      <c r="CV58" s="348"/>
      <c r="CW58" s="348"/>
      <c r="CX58" s="348"/>
      <c r="CY58" s="348"/>
      <c r="CZ58" s="348"/>
      <c r="DA58" s="348"/>
      <c r="DB58" s="348"/>
      <c r="DC58" s="348"/>
      <c r="DD58" s="348"/>
      <c r="DE58" s="348"/>
      <c r="DF58" s="358"/>
      <c r="DG58" s="358"/>
      <c r="DH58" s="358"/>
      <c r="DI58" s="358"/>
      <c r="DJ58" s="358"/>
      <c r="DK58" s="358"/>
      <c r="DL58" s="348"/>
      <c r="DM58" s="348"/>
      <c r="DN58" s="348"/>
      <c r="DO58" s="348"/>
      <c r="DP58" s="348"/>
      <c r="DQ58" s="348"/>
      <c r="DR58" s="348"/>
      <c r="DS58" s="358"/>
      <c r="DT58" s="358"/>
      <c r="DU58" s="358"/>
      <c r="DV58" s="358"/>
      <c r="DW58" s="358"/>
      <c r="DX58" s="358"/>
      <c r="DY58" s="348"/>
      <c r="DZ58" s="348"/>
      <c r="EA58" s="348"/>
      <c r="EB58" s="348"/>
      <c r="EC58" s="348"/>
      <c r="ED58" s="348"/>
      <c r="EE58" s="348"/>
      <c r="EF58" s="358"/>
      <c r="EG58" s="358"/>
      <c r="EH58" s="358"/>
      <c r="EI58" s="358"/>
      <c r="EJ58" s="358"/>
      <c r="EK58" s="358"/>
      <c r="EL58" s="160"/>
      <c r="EM58" s="125">
        <f t="shared" si="0"/>
        <v>0</v>
      </c>
    </row>
    <row r="59" spans="1:144" s="124" customFormat="1" ht="12.75" x14ac:dyDescent="0.2">
      <c r="A59" s="368" t="s">
        <v>1134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44"/>
      <c r="U59" s="345"/>
      <c r="V59" s="345"/>
      <c r="W59" s="345"/>
      <c r="X59" s="345"/>
      <c r="Y59" s="362"/>
      <c r="Z59" s="362"/>
      <c r="AA59" s="362"/>
      <c r="AB59" s="362"/>
      <c r="AC59" s="362"/>
      <c r="AD59" s="362"/>
      <c r="AE59" s="362"/>
      <c r="AF59" s="358"/>
      <c r="AG59" s="358"/>
      <c r="AH59" s="358"/>
      <c r="AI59" s="358"/>
      <c r="AJ59" s="358"/>
      <c r="AK59" s="358"/>
      <c r="AL59" s="348"/>
      <c r="AM59" s="348"/>
      <c r="AN59" s="348"/>
      <c r="AO59" s="348"/>
      <c r="AP59" s="348"/>
      <c r="AQ59" s="348"/>
      <c r="AR59" s="348"/>
      <c r="AS59" s="358"/>
      <c r="AT59" s="358"/>
      <c r="AU59" s="358"/>
      <c r="AV59" s="358"/>
      <c r="AW59" s="358"/>
      <c r="AX59" s="358"/>
      <c r="AY59" s="348"/>
      <c r="AZ59" s="348"/>
      <c r="BA59" s="348"/>
      <c r="BB59" s="348"/>
      <c r="BC59" s="348"/>
      <c r="BD59" s="348"/>
      <c r="BE59" s="348"/>
      <c r="BF59" s="358"/>
      <c r="BG59" s="358"/>
      <c r="BH59" s="358"/>
      <c r="BI59" s="358"/>
      <c r="BJ59" s="358"/>
      <c r="BK59" s="358"/>
      <c r="BL59" s="348"/>
      <c r="BM59" s="348"/>
      <c r="BN59" s="348"/>
      <c r="BO59" s="348"/>
      <c r="BP59" s="348"/>
      <c r="BQ59" s="348"/>
      <c r="BR59" s="348"/>
      <c r="BS59" s="348"/>
      <c r="BT59" s="348"/>
      <c r="BU59" s="348"/>
      <c r="BV59" s="348"/>
      <c r="BW59" s="348"/>
      <c r="BX59" s="348"/>
      <c r="BY59" s="348"/>
      <c r="BZ59" s="348"/>
      <c r="CA59" s="348"/>
      <c r="CB59" s="348"/>
      <c r="CC59" s="348"/>
      <c r="CD59" s="348"/>
      <c r="CE59" s="348"/>
      <c r="CF59" s="358"/>
      <c r="CG59" s="358"/>
      <c r="CH59" s="358"/>
      <c r="CI59" s="358"/>
      <c r="CJ59" s="358"/>
      <c r="CK59" s="358"/>
      <c r="CL59" s="348"/>
      <c r="CM59" s="348"/>
      <c r="CN59" s="348"/>
      <c r="CO59" s="348"/>
      <c r="CP59" s="348"/>
      <c r="CQ59" s="348"/>
      <c r="CR59" s="348"/>
      <c r="CS59" s="348"/>
      <c r="CT59" s="348"/>
      <c r="CU59" s="348"/>
      <c r="CV59" s="348"/>
      <c r="CW59" s="348"/>
      <c r="CX59" s="348"/>
      <c r="CY59" s="348"/>
      <c r="CZ59" s="348"/>
      <c r="DA59" s="348"/>
      <c r="DB59" s="348"/>
      <c r="DC59" s="348"/>
      <c r="DD59" s="348"/>
      <c r="DE59" s="348"/>
      <c r="DF59" s="358"/>
      <c r="DG59" s="358"/>
      <c r="DH59" s="358"/>
      <c r="DI59" s="358"/>
      <c r="DJ59" s="358"/>
      <c r="DK59" s="358"/>
      <c r="DL59" s="348"/>
      <c r="DM59" s="348"/>
      <c r="DN59" s="348"/>
      <c r="DO59" s="348"/>
      <c r="DP59" s="348"/>
      <c r="DQ59" s="348"/>
      <c r="DR59" s="348"/>
      <c r="DS59" s="358"/>
      <c r="DT59" s="358"/>
      <c r="DU59" s="358"/>
      <c r="DV59" s="358"/>
      <c r="DW59" s="358"/>
      <c r="DX59" s="358"/>
      <c r="DY59" s="348"/>
      <c r="DZ59" s="348"/>
      <c r="EA59" s="348"/>
      <c r="EB59" s="348"/>
      <c r="EC59" s="348"/>
      <c r="ED59" s="348"/>
      <c r="EE59" s="348"/>
      <c r="EF59" s="358"/>
      <c r="EG59" s="358"/>
      <c r="EH59" s="358"/>
      <c r="EI59" s="358"/>
      <c r="EJ59" s="358"/>
      <c r="EK59" s="358"/>
      <c r="EL59" s="160"/>
      <c r="EM59" s="125">
        <f t="shared" si="0"/>
        <v>0</v>
      </c>
    </row>
    <row r="60" spans="1:144" s="124" customFormat="1" ht="12.75" x14ac:dyDescent="0.2">
      <c r="A60" s="372" t="s">
        <v>1135</v>
      </c>
      <c r="B60" s="372"/>
      <c r="C60" s="372"/>
      <c r="D60" s="372"/>
      <c r="E60" s="372"/>
      <c r="F60" s="372"/>
      <c r="G60" s="372"/>
      <c r="H60" s="372"/>
      <c r="I60" s="372"/>
      <c r="J60" s="372"/>
      <c r="K60" s="372"/>
      <c r="L60" s="372"/>
      <c r="M60" s="372"/>
      <c r="N60" s="372"/>
      <c r="O60" s="372"/>
      <c r="P60" s="372"/>
      <c r="Q60" s="372"/>
      <c r="R60" s="372"/>
      <c r="S60" s="372"/>
      <c r="T60" s="344" t="s">
        <v>962</v>
      </c>
      <c r="U60" s="345"/>
      <c r="V60" s="345"/>
      <c r="W60" s="345"/>
      <c r="X60" s="345"/>
      <c r="Y60" s="362"/>
      <c r="Z60" s="348"/>
      <c r="AA60" s="348"/>
      <c r="AB60" s="348"/>
      <c r="AC60" s="348"/>
      <c r="AD60" s="348"/>
      <c r="AE60" s="348"/>
      <c r="AF60" s="358" t="str">
        <f>IF(Y60=0," ",Y60/$Y$68*100%)</f>
        <v xml:space="preserve"> </v>
      </c>
      <c r="AG60" s="358"/>
      <c r="AH60" s="358"/>
      <c r="AI60" s="358"/>
      <c r="AJ60" s="358"/>
      <c r="AK60" s="358"/>
      <c r="AL60" s="348"/>
      <c r="AM60" s="348"/>
      <c r="AN60" s="348"/>
      <c r="AO60" s="348"/>
      <c r="AP60" s="348"/>
      <c r="AQ60" s="348"/>
      <c r="AR60" s="348"/>
      <c r="AS60" s="358" t="str">
        <f>IF(AL60=0," ",AL60/Y60*100%)</f>
        <v xml:space="preserve"> </v>
      </c>
      <c r="AT60" s="358"/>
      <c r="AU60" s="358"/>
      <c r="AV60" s="358"/>
      <c r="AW60" s="358"/>
      <c r="AX60" s="358"/>
      <c r="AY60" s="348"/>
      <c r="AZ60" s="348"/>
      <c r="BA60" s="348"/>
      <c r="BB60" s="348"/>
      <c r="BC60" s="348"/>
      <c r="BD60" s="348"/>
      <c r="BE60" s="348"/>
      <c r="BF60" s="358" t="str">
        <f>IF(AY60=0," ",AY60/Y60*100%)</f>
        <v xml:space="preserve"> </v>
      </c>
      <c r="BG60" s="358"/>
      <c r="BH60" s="358"/>
      <c r="BI60" s="358"/>
      <c r="BJ60" s="358"/>
      <c r="BK60" s="358"/>
      <c r="BL60" s="348"/>
      <c r="BM60" s="348"/>
      <c r="BN60" s="348"/>
      <c r="BO60" s="348"/>
      <c r="BP60" s="348"/>
      <c r="BQ60" s="348"/>
      <c r="BR60" s="348"/>
      <c r="BS60" s="348"/>
      <c r="BT60" s="348"/>
      <c r="BU60" s="348"/>
      <c r="BV60" s="348"/>
      <c r="BW60" s="348"/>
      <c r="BX60" s="348"/>
      <c r="BY60" s="348"/>
      <c r="BZ60" s="348"/>
      <c r="CA60" s="348"/>
      <c r="CB60" s="348"/>
      <c r="CC60" s="348"/>
      <c r="CD60" s="348"/>
      <c r="CE60" s="348"/>
      <c r="CF60" s="357" t="str">
        <f>IF(BY60=0," ",BY60/Y60*100%)</f>
        <v xml:space="preserve"> </v>
      </c>
      <c r="CG60" s="357"/>
      <c r="CH60" s="357"/>
      <c r="CI60" s="357"/>
      <c r="CJ60" s="357"/>
      <c r="CK60" s="357"/>
      <c r="CL60" s="348"/>
      <c r="CM60" s="348"/>
      <c r="CN60" s="348"/>
      <c r="CO60" s="348"/>
      <c r="CP60" s="348"/>
      <c r="CQ60" s="348"/>
      <c r="CR60" s="348"/>
      <c r="CS60" s="348"/>
      <c r="CT60" s="348"/>
      <c r="CU60" s="348"/>
      <c r="CV60" s="348"/>
      <c r="CW60" s="348"/>
      <c r="CX60" s="348"/>
      <c r="CY60" s="348"/>
      <c r="CZ60" s="348"/>
      <c r="DA60" s="348"/>
      <c r="DB60" s="348"/>
      <c r="DC60" s="348"/>
      <c r="DD60" s="348"/>
      <c r="DE60" s="348"/>
      <c r="DF60" s="358" t="str">
        <f>IF(CY60=0," ",CY60/Y60*100%)</f>
        <v xml:space="preserve"> </v>
      </c>
      <c r="DG60" s="358"/>
      <c r="DH60" s="358"/>
      <c r="DI60" s="358"/>
      <c r="DJ60" s="358"/>
      <c r="DK60" s="358"/>
      <c r="DL60" s="348"/>
      <c r="DM60" s="348"/>
      <c r="DN60" s="348"/>
      <c r="DO60" s="348"/>
      <c r="DP60" s="348"/>
      <c r="DQ60" s="348"/>
      <c r="DR60" s="348"/>
      <c r="DS60" s="358" t="str">
        <f>IF(DL60=0," ",DL60/Y60*100%)</f>
        <v xml:space="preserve"> </v>
      </c>
      <c r="DT60" s="358"/>
      <c r="DU60" s="358"/>
      <c r="DV60" s="358"/>
      <c r="DW60" s="358"/>
      <c r="DX60" s="358"/>
      <c r="DY60" s="348"/>
      <c r="DZ60" s="348"/>
      <c r="EA60" s="348"/>
      <c r="EB60" s="348"/>
      <c r="EC60" s="348"/>
      <c r="ED60" s="348"/>
      <c r="EE60" s="348"/>
      <c r="EF60" s="358" t="str">
        <f>IF(DY60=0," ",DY60/Y60*100%)</f>
        <v xml:space="preserve"> </v>
      </c>
      <c r="EG60" s="358"/>
      <c r="EH60" s="358"/>
      <c r="EI60" s="358"/>
      <c r="EJ60" s="358"/>
      <c r="EK60" s="358"/>
      <c r="EL60" s="160"/>
      <c r="EM60" s="125">
        <f t="shared" si="0"/>
        <v>0</v>
      </c>
    </row>
    <row r="61" spans="1:144" s="124" customFormat="1" ht="12.75" x14ac:dyDescent="0.2">
      <c r="A61" s="368" t="s">
        <v>1136</v>
      </c>
      <c r="B61" s="368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44"/>
      <c r="U61" s="345"/>
      <c r="V61" s="345"/>
      <c r="W61" s="345"/>
      <c r="X61" s="345"/>
      <c r="Y61" s="348"/>
      <c r="Z61" s="348"/>
      <c r="AA61" s="348"/>
      <c r="AB61" s="348"/>
      <c r="AC61" s="348"/>
      <c r="AD61" s="348"/>
      <c r="AE61" s="348"/>
      <c r="AF61" s="358"/>
      <c r="AG61" s="358"/>
      <c r="AH61" s="358"/>
      <c r="AI61" s="358"/>
      <c r="AJ61" s="358"/>
      <c r="AK61" s="358"/>
      <c r="AL61" s="348"/>
      <c r="AM61" s="348"/>
      <c r="AN61" s="348"/>
      <c r="AO61" s="348"/>
      <c r="AP61" s="348"/>
      <c r="AQ61" s="348"/>
      <c r="AR61" s="348"/>
      <c r="AS61" s="358"/>
      <c r="AT61" s="358"/>
      <c r="AU61" s="358"/>
      <c r="AV61" s="358"/>
      <c r="AW61" s="358"/>
      <c r="AX61" s="358"/>
      <c r="AY61" s="348"/>
      <c r="AZ61" s="348"/>
      <c r="BA61" s="348"/>
      <c r="BB61" s="348"/>
      <c r="BC61" s="348"/>
      <c r="BD61" s="348"/>
      <c r="BE61" s="348"/>
      <c r="BF61" s="358"/>
      <c r="BG61" s="358"/>
      <c r="BH61" s="358"/>
      <c r="BI61" s="358"/>
      <c r="BJ61" s="358"/>
      <c r="BK61" s="358"/>
      <c r="BL61" s="348"/>
      <c r="BM61" s="348"/>
      <c r="BN61" s="348"/>
      <c r="BO61" s="348"/>
      <c r="BP61" s="348"/>
      <c r="BQ61" s="348"/>
      <c r="BR61" s="348"/>
      <c r="BS61" s="348"/>
      <c r="BT61" s="348"/>
      <c r="BU61" s="348"/>
      <c r="BV61" s="348"/>
      <c r="BW61" s="348"/>
      <c r="BX61" s="348"/>
      <c r="BY61" s="348"/>
      <c r="BZ61" s="348"/>
      <c r="CA61" s="348"/>
      <c r="CB61" s="348"/>
      <c r="CC61" s="348"/>
      <c r="CD61" s="348"/>
      <c r="CE61" s="348"/>
      <c r="CF61" s="358"/>
      <c r="CG61" s="358"/>
      <c r="CH61" s="358"/>
      <c r="CI61" s="358"/>
      <c r="CJ61" s="358"/>
      <c r="CK61" s="358"/>
      <c r="CL61" s="348"/>
      <c r="CM61" s="348"/>
      <c r="CN61" s="348"/>
      <c r="CO61" s="348"/>
      <c r="CP61" s="348"/>
      <c r="CQ61" s="348"/>
      <c r="CR61" s="348"/>
      <c r="CS61" s="348"/>
      <c r="CT61" s="348"/>
      <c r="CU61" s="348"/>
      <c r="CV61" s="348"/>
      <c r="CW61" s="348"/>
      <c r="CX61" s="348"/>
      <c r="CY61" s="348"/>
      <c r="CZ61" s="348"/>
      <c r="DA61" s="348"/>
      <c r="DB61" s="348"/>
      <c r="DC61" s="348"/>
      <c r="DD61" s="348"/>
      <c r="DE61" s="348"/>
      <c r="DF61" s="358"/>
      <c r="DG61" s="358"/>
      <c r="DH61" s="358"/>
      <c r="DI61" s="358"/>
      <c r="DJ61" s="358"/>
      <c r="DK61" s="358"/>
      <c r="DL61" s="348"/>
      <c r="DM61" s="348"/>
      <c r="DN61" s="348"/>
      <c r="DO61" s="348"/>
      <c r="DP61" s="348"/>
      <c r="DQ61" s="348"/>
      <c r="DR61" s="348"/>
      <c r="DS61" s="358"/>
      <c r="DT61" s="358"/>
      <c r="DU61" s="358"/>
      <c r="DV61" s="358"/>
      <c r="DW61" s="358"/>
      <c r="DX61" s="358"/>
      <c r="DY61" s="348"/>
      <c r="DZ61" s="348"/>
      <c r="EA61" s="348"/>
      <c r="EB61" s="348"/>
      <c r="EC61" s="348"/>
      <c r="ED61" s="348"/>
      <c r="EE61" s="348"/>
      <c r="EF61" s="358"/>
      <c r="EG61" s="358"/>
      <c r="EH61" s="358"/>
      <c r="EI61" s="358"/>
      <c r="EJ61" s="358"/>
      <c r="EK61" s="358"/>
      <c r="EL61" s="160"/>
      <c r="EM61" s="125">
        <f t="shared" si="0"/>
        <v>0</v>
      </c>
    </row>
    <row r="62" spans="1:144" s="124" customFormat="1" ht="15" customHeight="1" x14ac:dyDescent="0.2">
      <c r="A62" s="375" t="s">
        <v>1137</v>
      </c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44" t="s">
        <v>968</v>
      </c>
      <c r="U62" s="345"/>
      <c r="V62" s="345"/>
      <c r="W62" s="345"/>
      <c r="X62" s="345"/>
      <c r="Y62" s="362">
        <f>-SUMIFS('АЦК 2023'!$G:$G,'АЦК 2023'!$B:$B,$EL$3,'АЦК 2023'!A:A,T62)</f>
        <v>0</v>
      </c>
      <c r="Z62" s="348"/>
      <c r="AA62" s="348"/>
      <c r="AB62" s="348"/>
      <c r="AC62" s="348"/>
      <c r="AD62" s="348"/>
      <c r="AE62" s="348"/>
      <c r="AF62" s="358" t="str">
        <f>IF(Y62=0," ",Y62/$Y$68*100%)</f>
        <v xml:space="preserve"> </v>
      </c>
      <c r="AG62" s="358"/>
      <c r="AH62" s="358"/>
      <c r="AI62" s="358"/>
      <c r="AJ62" s="358"/>
      <c r="AK62" s="358"/>
      <c r="AL62" s="364">
        <f>-SUMIFS('АЦК 2023'!$G:$G,'АЦК 2023'!$A:$A,T62,'АЦК 2023'!B:B,$EL$3,'АЦК 2023'!F:F,4)</f>
        <v>0</v>
      </c>
      <c r="AM62" s="364"/>
      <c r="AN62" s="364"/>
      <c r="AO62" s="364"/>
      <c r="AP62" s="364"/>
      <c r="AQ62" s="364"/>
      <c r="AR62" s="364"/>
      <c r="AS62" s="358" t="str">
        <f>IF(AL62=0," ",AL62/Y62*100%)</f>
        <v xml:space="preserve"> </v>
      </c>
      <c r="AT62" s="358"/>
      <c r="AU62" s="358"/>
      <c r="AV62" s="358"/>
      <c r="AW62" s="358"/>
      <c r="AX62" s="358"/>
      <c r="AY62" s="364">
        <f>-SUMIFS('АЦК 2023'!$G:$G,'АЦК 2023'!$A:$A,T62,'АЦК 2023'!B:B,$EL$3,'АЦК 2023'!F:F,5)</f>
        <v>0</v>
      </c>
      <c r="AZ62" s="364"/>
      <c r="BA62" s="364"/>
      <c r="BB62" s="364"/>
      <c r="BC62" s="364"/>
      <c r="BD62" s="364"/>
      <c r="BE62" s="364"/>
      <c r="BF62" s="358" t="str">
        <f>IF(AY62=0," ",AY62/Y62*100%)</f>
        <v xml:space="preserve"> </v>
      </c>
      <c r="BG62" s="358"/>
      <c r="BH62" s="358"/>
      <c r="BI62" s="358"/>
      <c r="BJ62" s="358"/>
      <c r="BK62" s="358"/>
      <c r="BL62" s="348"/>
      <c r="BM62" s="348"/>
      <c r="BN62" s="348"/>
      <c r="BO62" s="348"/>
      <c r="BP62" s="348"/>
      <c r="BQ62" s="348"/>
      <c r="BR62" s="348"/>
      <c r="BS62" s="348"/>
      <c r="BT62" s="348"/>
      <c r="BU62" s="348"/>
      <c r="BV62" s="348"/>
      <c r="BW62" s="348"/>
      <c r="BX62" s="348"/>
      <c r="BY62" s="364">
        <f>-SUMIFS('АЦК 2023'!$G:$G,'АЦК 2023'!$H:$H,$BY$14,'АЦК 2023'!B:B,$EL$3,'АЦК 2023'!A:A,T62)</f>
        <v>0</v>
      </c>
      <c r="BZ62" s="364"/>
      <c r="CA62" s="364"/>
      <c r="CB62" s="364"/>
      <c r="CC62" s="364"/>
      <c r="CD62" s="364"/>
      <c r="CE62" s="364"/>
      <c r="CF62" s="358" t="str">
        <f>IF(BY62=0," ",BY62/Y62*100%)</f>
        <v xml:space="preserve"> </v>
      </c>
      <c r="CG62" s="358"/>
      <c r="CH62" s="358"/>
      <c r="CI62" s="358"/>
      <c r="CJ62" s="358"/>
      <c r="CK62" s="358"/>
      <c r="CL62" s="348"/>
      <c r="CM62" s="348"/>
      <c r="CN62" s="348"/>
      <c r="CO62" s="348"/>
      <c r="CP62" s="348"/>
      <c r="CQ62" s="348"/>
      <c r="CR62" s="348"/>
      <c r="CS62" s="348"/>
      <c r="CT62" s="348"/>
      <c r="CU62" s="348"/>
      <c r="CV62" s="348"/>
      <c r="CW62" s="348"/>
      <c r="CX62" s="348"/>
      <c r="CY62" s="364">
        <f>-SUMIFS('АЦК 2023'!$G:$G,'АЦК 2023'!$A:$A,T62,'АЦК 2023'!B:B,$EL$3,'АЦК 2023'!F:F,2)</f>
        <v>0</v>
      </c>
      <c r="CZ62" s="364"/>
      <c r="DA62" s="364"/>
      <c r="DB62" s="364"/>
      <c r="DC62" s="364"/>
      <c r="DD62" s="364"/>
      <c r="DE62" s="364"/>
      <c r="DF62" s="358" t="str">
        <f>IF(CY62=0," ",CY62/Y62*100%)</f>
        <v xml:space="preserve"> </v>
      </c>
      <c r="DG62" s="358"/>
      <c r="DH62" s="358"/>
      <c r="DI62" s="358"/>
      <c r="DJ62" s="358"/>
      <c r="DK62" s="358"/>
      <c r="DL62" s="364">
        <f>-SUMIFS('АЦК 2023'!$G:$G,'АЦК 2023'!$H:$H,$DL$14,'АЦК 2023'!B:B,$EL$3,'АЦК 2023'!A:A,T62)</f>
        <v>0</v>
      </c>
      <c r="DM62" s="364"/>
      <c r="DN62" s="364"/>
      <c r="DO62" s="364"/>
      <c r="DP62" s="364"/>
      <c r="DQ62" s="364"/>
      <c r="DR62" s="364"/>
      <c r="DS62" s="358" t="str">
        <f>IF(DL62=0," ",DL62/Y62*100%)</f>
        <v xml:space="preserve"> </v>
      </c>
      <c r="DT62" s="358"/>
      <c r="DU62" s="358"/>
      <c r="DV62" s="358"/>
      <c r="DW62" s="358"/>
      <c r="DX62" s="358"/>
      <c r="DY62" s="364">
        <f>-SUMIFS('АЦК 2023'!$G:$G,'АЦК 2023'!$H:$H,$DY$14,'АЦК 2023'!B:B,$EL$3,'АЦК 2023'!A:A,T62)</f>
        <v>0</v>
      </c>
      <c r="DZ62" s="364"/>
      <c r="EA62" s="364"/>
      <c r="EB62" s="364"/>
      <c r="EC62" s="364"/>
      <c r="ED62" s="364"/>
      <c r="EE62" s="364"/>
      <c r="EF62" s="358" t="str">
        <f>IF(DY62=0," ",DY62/Y62*100%)</f>
        <v xml:space="preserve"> </v>
      </c>
      <c r="EG62" s="358"/>
      <c r="EH62" s="358"/>
      <c r="EI62" s="358"/>
      <c r="EJ62" s="358"/>
      <c r="EK62" s="358"/>
      <c r="EL62" s="160">
        <v>253</v>
      </c>
      <c r="EM62" s="125">
        <f t="shared" si="0"/>
        <v>0</v>
      </c>
      <c r="EN62" s="124" t="b">
        <f>EM62=Y62</f>
        <v>1</v>
      </c>
    </row>
    <row r="63" spans="1:144" s="124" customFormat="1" ht="12.75" x14ac:dyDescent="0.2">
      <c r="A63" s="387" t="s">
        <v>143</v>
      </c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44" t="s">
        <v>969</v>
      </c>
      <c r="U63" s="345"/>
      <c r="V63" s="345"/>
      <c r="W63" s="345"/>
      <c r="X63" s="345"/>
      <c r="Y63" s="362"/>
      <c r="Z63" s="362"/>
      <c r="AA63" s="362"/>
      <c r="AB63" s="362"/>
      <c r="AC63" s="362"/>
      <c r="AD63" s="362"/>
      <c r="AE63" s="362"/>
      <c r="AF63" s="358" t="str">
        <f>IF(Y63=0," ",Y63/$Y$68*100%)</f>
        <v xml:space="preserve"> </v>
      </c>
      <c r="AG63" s="358"/>
      <c r="AH63" s="358"/>
      <c r="AI63" s="358"/>
      <c r="AJ63" s="358"/>
      <c r="AK63" s="358"/>
      <c r="AL63" s="348"/>
      <c r="AM63" s="348"/>
      <c r="AN63" s="348"/>
      <c r="AO63" s="348"/>
      <c r="AP63" s="348"/>
      <c r="AQ63" s="348"/>
      <c r="AR63" s="348"/>
      <c r="AS63" s="358" t="str">
        <f>IF(AL63=0," ",AL63/Y63*100%)</f>
        <v xml:space="preserve"> </v>
      </c>
      <c r="AT63" s="358"/>
      <c r="AU63" s="358"/>
      <c r="AV63" s="358"/>
      <c r="AW63" s="358"/>
      <c r="AX63" s="358"/>
      <c r="AY63" s="348"/>
      <c r="AZ63" s="348"/>
      <c r="BA63" s="348"/>
      <c r="BB63" s="348"/>
      <c r="BC63" s="348"/>
      <c r="BD63" s="348"/>
      <c r="BE63" s="348"/>
      <c r="BF63" s="358" t="str">
        <f>IF(AY63=0," ",AY63/Y63*100%)</f>
        <v xml:space="preserve"> </v>
      </c>
      <c r="BG63" s="358"/>
      <c r="BH63" s="358"/>
      <c r="BI63" s="358"/>
      <c r="BJ63" s="358"/>
      <c r="BK63" s="358"/>
      <c r="BL63" s="348"/>
      <c r="BM63" s="348"/>
      <c r="BN63" s="348"/>
      <c r="BO63" s="348"/>
      <c r="BP63" s="348"/>
      <c r="BQ63" s="348"/>
      <c r="BR63" s="348"/>
      <c r="BS63" s="348"/>
      <c r="BT63" s="348"/>
      <c r="BU63" s="348"/>
      <c r="BV63" s="348"/>
      <c r="BW63" s="348"/>
      <c r="BX63" s="348"/>
      <c r="BY63" s="348"/>
      <c r="BZ63" s="348"/>
      <c r="CA63" s="348"/>
      <c r="CB63" s="348"/>
      <c r="CC63" s="348"/>
      <c r="CD63" s="348"/>
      <c r="CE63" s="348"/>
      <c r="CF63" s="358"/>
      <c r="CG63" s="358"/>
      <c r="CH63" s="358"/>
      <c r="CI63" s="358"/>
      <c r="CJ63" s="358"/>
      <c r="CK63" s="358"/>
      <c r="CL63" s="348"/>
      <c r="CM63" s="348"/>
      <c r="CN63" s="348"/>
      <c r="CO63" s="348"/>
      <c r="CP63" s="348"/>
      <c r="CQ63" s="348"/>
      <c r="CR63" s="348"/>
      <c r="CS63" s="348"/>
      <c r="CT63" s="348"/>
      <c r="CU63" s="348"/>
      <c r="CV63" s="348"/>
      <c r="CW63" s="348"/>
      <c r="CX63" s="348"/>
      <c r="CY63" s="348"/>
      <c r="CZ63" s="348"/>
      <c r="DA63" s="348"/>
      <c r="DB63" s="348"/>
      <c r="DC63" s="348"/>
      <c r="DD63" s="348"/>
      <c r="DE63" s="348"/>
      <c r="DF63" s="358" t="str">
        <f>IF(CY63=0," ",CY63/Y63*100%)</f>
        <v xml:space="preserve"> </v>
      </c>
      <c r="DG63" s="358"/>
      <c r="DH63" s="358"/>
      <c r="DI63" s="358"/>
      <c r="DJ63" s="358"/>
      <c r="DK63" s="358"/>
      <c r="DL63" s="348"/>
      <c r="DM63" s="348"/>
      <c r="DN63" s="348"/>
      <c r="DO63" s="348"/>
      <c r="DP63" s="348"/>
      <c r="DQ63" s="348"/>
      <c r="DR63" s="348"/>
      <c r="DS63" s="358" t="str">
        <f>IF(DL63=0," ",DL63/Y63*100%)</f>
        <v xml:space="preserve"> </v>
      </c>
      <c r="DT63" s="358"/>
      <c r="DU63" s="358"/>
      <c r="DV63" s="358"/>
      <c r="DW63" s="358"/>
      <c r="DX63" s="358"/>
      <c r="DY63" s="348"/>
      <c r="DZ63" s="348"/>
      <c r="EA63" s="348"/>
      <c r="EB63" s="348"/>
      <c r="EC63" s="348"/>
      <c r="ED63" s="348"/>
      <c r="EE63" s="348"/>
      <c r="EF63" s="358" t="str">
        <f>IF(DY63=0," ",DY63/Y63*100%)</f>
        <v xml:space="preserve"> </v>
      </c>
      <c r="EG63" s="358"/>
      <c r="EH63" s="358"/>
      <c r="EI63" s="358"/>
      <c r="EJ63" s="358"/>
      <c r="EK63" s="358"/>
      <c r="EL63" s="160"/>
      <c r="EM63" s="125">
        <f t="shared" si="0"/>
        <v>0</v>
      </c>
    </row>
    <row r="64" spans="1:144" s="124" customFormat="1" ht="12.75" x14ac:dyDescent="0.2">
      <c r="A64" s="376" t="s">
        <v>1138</v>
      </c>
      <c r="B64" s="376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6"/>
      <c r="T64" s="344"/>
      <c r="U64" s="345"/>
      <c r="V64" s="345"/>
      <c r="W64" s="345"/>
      <c r="X64" s="345"/>
      <c r="Y64" s="362"/>
      <c r="Z64" s="362"/>
      <c r="AA64" s="362"/>
      <c r="AB64" s="362"/>
      <c r="AC64" s="362"/>
      <c r="AD64" s="362"/>
      <c r="AE64" s="362"/>
      <c r="AF64" s="358"/>
      <c r="AG64" s="358"/>
      <c r="AH64" s="358"/>
      <c r="AI64" s="358"/>
      <c r="AJ64" s="358"/>
      <c r="AK64" s="358"/>
      <c r="AL64" s="348"/>
      <c r="AM64" s="348"/>
      <c r="AN64" s="348"/>
      <c r="AO64" s="348"/>
      <c r="AP64" s="348"/>
      <c r="AQ64" s="348"/>
      <c r="AR64" s="348"/>
      <c r="AS64" s="358"/>
      <c r="AT64" s="358"/>
      <c r="AU64" s="358"/>
      <c r="AV64" s="358"/>
      <c r="AW64" s="358"/>
      <c r="AX64" s="358"/>
      <c r="AY64" s="348"/>
      <c r="AZ64" s="348"/>
      <c r="BA64" s="348"/>
      <c r="BB64" s="348"/>
      <c r="BC64" s="348"/>
      <c r="BD64" s="348"/>
      <c r="BE64" s="348"/>
      <c r="BF64" s="358"/>
      <c r="BG64" s="358"/>
      <c r="BH64" s="358"/>
      <c r="BI64" s="358"/>
      <c r="BJ64" s="358"/>
      <c r="BK64" s="358"/>
      <c r="BL64" s="348"/>
      <c r="BM64" s="348"/>
      <c r="BN64" s="348"/>
      <c r="BO64" s="348"/>
      <c r="BP64" s="348"/>
      <c r="BQ64" s="348"/>
      <c r="BR64" s="348"/>
      <c r="BS64" s="348"/>
      <c r="BT64" s="348"/>
      <c r="BU64" s="348"/>
      <c r="BV64" s="348"/>
      <c r="BW64" s="348"/>
      <c r="BX64" s="348"/>
      <c r="BY64" s="348"/>
      <c r="BZ64" s="348"/>
      <c r="CA64" s="348"/>
      <c r="CB64" s="348"/>
      <c r="CC64" s="348"/>
      <c r="CD64" s="348"/>
      <c r="CE64" s="348"/>
      <c r="CF64" s="358"/>
      <c r="CG64" s="358"/>
      <c r="CH64" s="358"/>
      <c r="CI64" s="358"/>
      <c r="CJ64" s="358"/>
      <c r="CK64" s="358"/>
      <c r="CL64" s="348"/>
      <c r="CM64" s="348"/>
      <c r="CN64" s="348"/>
      <c r="CO64" s="348"/>
      <c r="CP64" s="348"/>
      <c r="CQ64" s="348"/>
      <c r="CR64" s="348"/>
      <c r="CS64" s="348"/>
      <c r="CT64" s="348"/>
      <c r="CU64" s="348"/>
      <c r="CV64" s="348"/>
      <c r="CW64" s="348"/>
      <c r="CX64" s="348"/>
      <c r="CY64" s="348"/>
      <c r="CZ64" s="348"/>
      <c r="DA64" s="348"/>
      <c r="DB64" s="348"/>
      <c r="DC64" s="348"/>
      <c r="DD64" s="348"/>
      <c r="DE64" s="348"/>
      <c r="DF64" s="358"/>
      <c r="DG64" s="358"/>
      <c r="DH64" s="358"/>
      <c r="DI64" s="358"/>
      <c r="DJ64" s="358"/>
      <c r="DK64" s="358"/>
      <c r="DL64" s="348"/>
      <c r="DM64" s="348"/>
      <c r="DN64" s="348"/>
      <c r="DO64" s="348"/>
      <c r="DP64" s="348"/>
      <c r="DQ64" s="348"/>
      <c r="DR64" s="348"/>
      <c r="DS64" s="358"/>
      <c r="DT64" s="358"/>
      <c r="DU64" s="358"/>
      <c r="DV64" s="358"/>
      <c r="DW64" s="358"/>
      <c r="DX64" s="358"/>
      <c r="DY64" s="348"/>
      <c r="DZ64" s="348"/>
      <c r="EA64" s="348"/>
      <c r="EB64" s="348"/>
      <c r="EC64" s="348"/>
      <c r="ED64" s="348"/>
      <c r="EE64" s="348"/>
      <c r="EF64" s="358"/>
      <c r="EG64" s="358"/>
      <c r="EH64" s="358"/>
      <c r="EI64" s="358"/>
      <c r="EJ64" s="358"/>
      <c r="EK64" s="358"/>
      <c r="EL64" s="160"/>
      <c r="EM64" s="125">
        <f t="shared" si="0"/>
        <v>0</v>
      </c>
    </row>
    <row r="65" spans="1:158" s="124" customFormat="1" ht="12.75" x14ac:dyDescent="0.2">
      <c r="A65" s="368" t="s">
        <v>1139</v>
      </c>
      <c r="B65" s="368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44"/>
      <c r="U65" s="345"/>
      <c r="V65" s="345"/>
      <c r="W65" s="345"/>
      <c r="X65" s="345"/>
      <c r="Y65" s="362"/>
      <c r="Z65" s="362"/>
      <c r="AA65" s="362"/>
      <c r="AB65" s="362"/>
      <c r="AC65" s="362"/>
      <c r="AD65" s="362"/>
      <c r="AE65" s="362"/>
      <c r="AF65" s="358"/>
      <c r="AG65" s="358"/>
      <c r="AH65" s="358"/>
      <c r="AI65" s="358"/>
      <c r="AJ65" s="358"/>
      <c r="AK65" s="358"/>
      <c r="AL65" s="348"/>
      <c r="AM65" s="348"/>
      <c r="AN65" s="348"/>
      <c r="AO65" s="348"/>
      <c r="AP65" s="348"/>
      <c r="AQ65" s="348"/>
      <c r="AR65" s="348"/>
      <c r="AS65" s="358"/>
      <c r="AT65" s="358"/>
      <c r="AU65" s="358"/>
      <c r="AV65" s="358"/>
      <c r="AW65" s="358"/>
      <c r="AX65" s="358"/>
      <c r="AY65" s="348"/>
      <c r="AZ65" s="348"/>
      <c r="BA65" s="348"/>
      <c r="BB65" s="348"/>
      <c r="BC65" s="348"/>
      <c r="BD65" s="348"/>
      <c r="BE65" s="348"/>
      <c r="BF65" s="358"/>
      <c r="BG65" s="358"/>
      <c r="BH65" s="358"/>
      <c r="BI65" s="358"/>
      <c r="BJ65" s="358"/>
      <c r="BK65" s="358"/>
      <c r="BL65" s="348"/>
      <c r="BM65" s="348"/>
      <c r="BN65" s="348"/>
      <c r="BO65" s="348"/>
      <c r="BP65" s="348"/>
      <c r="BQ65" s="348"/>
      <c r="BR65" s="348"/>
      <c r="BS65" s="348"/>
      <c r="BT65" s="348"/>
      <c r="BU65" s="348"/>
      <c r="BV65" s="348"/>
      <c r="BW65" s="348"/>
      <c r="BX65" s="348"/>
      <c r="BY65" s="348"/>
      <c r="BZ65" s="348"/>
      <c r="CA65" s="348"/>
      <c r="CB65" s="348"/>
      <c r="CC65" s="348"/>
      <c r="CD65" s="348"/>
      <c r="CE65" s="348"/>
      <c r="CF65" s="358"/>
      <c r="CG65" s="358"/>
      <c r="CH65" s="358"/>
      <c r="CI65" s="358"/>
      <c r="CJ65" s="358"/>
      <c r="CK65" s="358"/>
      <c r="CL65" s="348"/>
      <c r="CM65" s="348"/>
      <c r="CN65" s="348"/>
      <c r="CO65" s="348"/>
      <c r="CP65" s="348"/>
      <c r="CQ65" s="348"/>
      <c r="CR65" s="348"/>
      <c r="CS65" s="348"/>
      <c r="CT65" s="348"/>
      <c r="CU65" s="348"/>
      <c r="CV65" s="348"/>
      <c r="CW65" s="348"/>
      <c r="CX65" s="348"/>
      <c r="CY65" s="348"/>
      <c r="CZ65" s="348"/>
      <c r="DA65" s="348"/>
      <c r="DB65" s="348"/>
      <c r="DC65" s="348"/>
      <c r="DD65" s="348"/>
      <c r="DE65" s="348"/>
      <c r="DF65" s="358"/>
      <c r="DG65" s="358"/>
      <c r="DH65" s="358"/>
      <c r="DI65" s="358"/>
      <c r="DJ65" s="358"/>
      <c r="DK65" s="358"/>
      <c r="DL65" s="348"/>
      <c r="DM65" s="348"/>
      <c r="DN65" s="348"/>
      <c r="DO65" s="348"/>
      <c r="DP65" s="348"/>
      <c r="DQ65" s="348"/>
      <c r="DR65" s="348"/>
      <c r="DS65" s="358"/>
      <c r="DT65" s="358"/>
      <c r="DU65" s="358"/>
      <c r="DV65" s="358"/>
      <c r="DW65" s="358"/>
      <c r="DX65" s="358"/>
      <c r="DY65" s="348"/>
      <c r="DZ65" s="348"/>
      <c r="EA65" s="348"/>
      <c r="EB65" s="348"/>
      <c r="EC65" s="348"/>
      <c r="ED65" s="348"/>
      <c r="EE65" s="348"/>
      <c r="EF65" s="358"/>
      <c r="EG65" s="358"/>
      <c r="EH65" s="358"/>
      <c r="EI65" s="358"/>
      <c r="EJ65" s="358"/>
      <c r="EK65" s="358"/>
      <c r="EL65" s="160"/>
      <c r="EM65" s="125">
        <f t="shared" si="0"/>
        <v>0</v>
      </c>
    </row>
    <row r="66" spans="1:158" s="124" customFormat="1" ht="12.75" x14ac:dyDescent="0.2">
      <c r="A66" s="387" t="s">
        <v>1138</v>
      </c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  <c r="T66" s="344" t="s">
        <v>970</v>
      </c>
      <c r="U66" s="345"/>
      <c r="V66" s="345"/>
      <c r="W66" s="345"/>
      <c r="X66" s="345"/>
      <c r="Y66" s="362"/>
      <c r="Z66" s="348"/>
      <c r="AA66" s="348"/>
      <c r="AB66" s="348"/>
      <c r="AC66" s="348"/>
      <c r="AD66" s="348"/>
      <c r="AE66" s="348"/>
      <c r="AF66" s="358" t="str">
        <f>IF(Y66=0," ",Y66/$Y$68*100%)</f>
        <v xml:space="preserve"> </v>
      </c>
      <c r="AG66" s="358"/>
      <c r="AH66" s="358"/>
      <c r="AI66" s="358"/>
      <c r="AJ66" s="358"/>
      <c r="AK66" s="358"/>
      <c r="AL66" s="348"/>
      <c r="AM66" s="348"/>
      <c r="AN66" s="348"/>
      <c r="AO66" s="348"/>
      <c r="AP66" s="348"/>
      <c r="AQ66" s="348"/>
      <c r="AR66" s="348"/>
      <c r="AS66" s="358" t="str">
        <f>IF(AL66=0," ",AL66/Y66*100%)</f>
        <v xml:space="preserve"> </v>
      </c>
      <c r="AT66" s="358"/>
      <c r="AU66" s="358"/>
      <c r="AV66" s="358"/>
      <c r="AW66" s="358"/>
      <c r="AX66" s="358"/>
      <c r="AY66" s="348"/>
      <c r="AZ66" s="348"/>
      <c r="BA66" s="348"/>
      <c r="BB66" s="348"/>
      <c r="BC66" s="348"/>
      <c r="BD66" s="348"/>
      <c r="BE66" s="348"/>
      <c r="BF66" s="358" t="str">
        <f>IF(AY66=0," ",AY66/Y66*100%)</f>
        <v xml:space="preserve"> </v>
      </c>
      <c r="BG66" s="358"/>
      <c r="BH66" s="358"/>
      <c r="BI66" s="358"/>
      <c r="BJ66" s="358"/>
      <c r="BK66" s="358"/>
      <c r="BL66" s="348"/>
      <c r="BM66" s="348"/>
      <c r="BN66" s="348"/>
      <c r="BO66" s="348"/>
      <c r="BP66" s="348"/>
      <c r="BQ66" s="348"/>
      <c r="BR66" s="348"/>
      <c r="BS66" s="348"/>
      <c r="BT66" s="348"/>
      <c r="BU66" s="348"/>
      <c r="BV66" s="348"/>
      <c r="BW66" s="348"/>
      <c r="BX66" s="348"/>
      <c r="BY66" s="348"/>
      <c r="BZ66" s="348"/>
      <c r="CA66" s="348"/>
      <c r="CB66" s="348"/>
      <c r="CC66" s="348"/>
      <c r="CD66" s="348"/>
      <c r="CE66" s="348"/>
      <c r="CF66" s="357" t="str">
        <f>IF(BY66=0," ",BY66/Y66*100%)</f>
        <v xml:space="preserve"> </v>
      </c>
      <c r="CG66" s="357"/>
      <c r="CH66" s="357"/>
      <c r="CI66" s="357"/>
      <c r="CJ66" s="357"/>
      <c r="CK66" s="357"/>
      <c r="CL66" s="348"/>
      <c r="CM66" s="348"/>
      <c r="CN66" s="348"/>
      <c r="CO66" s="348"/>
      <c r="CP66" s="348"/>
      <c r="CQ66" s="348"/>
      <c r="CR66" s="348"/>
      <c r="CS66" s="348"/>
      <c r="CT66" s="348"/>
      <c r="CU66" s="348"/>
      <c r="CV66" s="348"/>
      <c r="CW66" s="348"/>
      <c r="CX66" s="348"/>
      <c r="CY66" s="348"/>
      <c r="CZ66" s="348"/>
      <c r="DA66" s="348"/>
      <c r="DB66" s="348"/>
      <c r="DC66" s="348"/>
      <c r="DD66" s="348"/>
      <c r="DE66" s="348"/>
      <c r="DF66" s="358" t="str">
        <f>IF(CY66=0," ",CY66/Y66*100%)</f>
        <v xml:space="preserve"> </v>
      </c>
      <c r="DG66" s="358"/>
      <c r="DH66" s="358"/>
      <c r="DI66" s="358"/>
      <c r="DJ66" s="358"/>
      <c r="DK66" s="358"/>
      <c r="DL66" s="348"/>
      <c r="DM66" s="348"/>
      <c r="DN66" s="348"/>
      <c r="DO66" s="348"/>
      <c r="DP66" s="348"/>
      <c r="DQ66" s="348"/>
      <c r="DR66" s="348"/>
      <c r="DS66" s="358" t="str">
        <f>IF(DL66=0," ",DL66/Y66*100%)</f>
        <v xml:space="preserve"> </v>
      </c>
      <c r="DT66" s="358"/>
      <c r="DU66" s="358"/>
      <c r="DV66" s="358"/>
      <c r="DW66" s="358"/>
      <c r="DX66" s="358"/>
      <c r="DY66" s="348"/>
      <c r="DZ66" s="348"/>
      <c r="EA66" s="348"/>
      <c r="EB66" s="348"/>
      <c r="EC66" s="348"/>
      <c r="ED66" s="348"/>
      <c r="EE66" s="348"/>
      <c r="EF66" s="358" t="str">
        <f>IF(DY66=0," ",DY66/Y66*100%)</f>
        <v xml:space="preserve"> </v>
      </c>
      <c r="EG66" s="358"/>
      <c r="EH66" s="358"/>
      <c r="EI66" s="358"/>
      <c r="EJ66" s="358"/>
      <c r="EK66" s="358"/>
      <c r="EL66" s="160"/>
      <c r="EM66" s="125">
        <f t="shared" si="0"/>
        <v>0</v>
      </c>
    </row>
    <row r="67" spans="1:158" s="124" customFormat="1" ht="12.75" x14ac:dyDescent="0.2">
      <c r="A67" s="368" t="s">
        <v>1140</v>
      </c>
      <c r="B67" s="368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44"/>
      <c r="U67" s="345"/>
      <c r="V67" s="345"/>
      <c r="W67" s="345"/>
      <c r="X67" s="345"/>
      <c r="Y67" s="348"/>
      <c r="Z67" s="348"/>
      <c r="AA67" s="348"/>
      <c r="AB67" s="348"/>
      <c r="AC67" s="348"/>
      <c r="AD67" s="348"/>
      <c r="AE67" s="348"/>
      <c r="AF67" s="358"/>
      <c r="AG67" s="358"/>
      <c r="AH67" s="358"/>
      <c r="AI67" s="358"/>
      <c r="AJ67" s="358"/>
      <c r="AK67" s="358"/>
      <c r="AL67" s="348"/>
      <c r="AM67" s="348"/>
      <c r="AN67" s="348"/>
      <c r="AO67" s="348"/>
      <c r="AP67" s="348"/>
      <c r="AQ67" s="348"/>
      <c r="AR67" s="348"/>
      <c r="AS67" s="358"/>
      <c r="AT67" s="358"/>
      <c r="AU67" s="358"/>
      <c r="AV67" s="358"/>
      <c r="AW67" s="358"/>
      <c r="AX67" s="358"/>
      <c r="AY67" s="348"/>
      <c r="AZ67" s="348"/>
      <c r="BA67" s="348"/>
      <c r="BB67" s="348"/>
      <c r="BC67" s="348"/>
      <c r="BD67" s="348"/>
      <c r="BE67" s="348"/>
      <c r="BF67" s="358"/>
      <c r="BG67" s="358"/>
      <c r="BH67" s="358"/>
      <c r="BI67" s="358"/>
      <c r="BJ67" s="358"/>
      <c r="BK67" s="358"/>
      <c r="BL67" s="348"/>
      <c r="BM67" s="348"/>
      <c r="BN67" s="348"/>
      <c r="BO67" s="348"/>
      <c r="BP67" s="348"/>
      <c r="BQ67" s="348"/>
      <c r="BR67" s="348"/>
      <c r="BS67" s="348"/>
      <c r="BT67" s="348"/>
      <c r="BU67" s="348"/>
      <c r="BV67" s="348"/>
      <c r="BW67" s="348"/>
      <c r="BX67" s="348"/>
      <c r="BY67" s="348"/>
      <c r="BZ67" s="348"/>
      <c r="CA67" s="348"/>
      <c r="CB67" s="348"/>
      <c r="CC67" s="348"/>
      <c r="CD67" s="348"/>
      <c r="CE67" s="348"/>
      <c r="CF67" s="358"/>
      <c r="CG67" s="358"/>
      <c r="CH67" s="358"/>
      <c r="CI67" s="358"/>
      <c r="CJ67" s="358"/>
      <c r="CK67" s="358"/>
      <c r="CL67" s="348"/>
      <c r="CM67" s="348"/>
      <c r="CN67" s="348"/>
      <c r="CO67" s="348"/>
      <c r="CP67" s="348"/>
      <c r="CQ67" s="348"/>
      <c r="CR67" s="348"/>
      <c r="CS67" s="348"/>
      <c r="CT67" s="348"/>
      <c r="CU67" s="348"/>
      <c r="CV67" s="348"/>
      <c r="CW67" s="348"/>
      <c r="CX67" s="348"/>
      <c r="CY67" s="348"/>
      <c r="CZ67" s="348"/>
      <c r="DA67" s="348"/>
      <c r="DB67" s="348"/>
      <c r="DC67" s="348"/>
      <c r="DD67" s="348"/>
      <c r="DE67" s="348"/>
      <c r="DF67" s="358"/>
      <c r="DG67" s="358"/>
      <c r="DH67" s="358"/>
      <c r="DI67" s="358"/>
      <c r="DJ67" s="358"/>
      <c r="DK67" s="358"/>
      <c r="DL67" s="348"/>
      <c r="DM67" s="348"/>
      <c r="DN67" s="348"/>
      <c r="DO67" s="348"/>
      <c r="DP67" s="348"/>
      <c r="DQ67" s="348"/>
      <c r="DR67" s="348"/>
      <c r="DS67" s="358"/>
      <c r="DT67" s="358"/>
      <c r="DU67" s="358"/>
      <c r="DV67" s="358"/>
      <c r="DW67" s="358"/>
      <c r="DX67" s="358"/>
      <c r="DY67" s="348"/>
      <c r="DZ67" s="348"/>
      <c r="EA67" s="348"/>
      <c r="EB67" s="348"/>
      <c r="EC67" s="348"/>
      <c r="ED67" s="348"/>
      <c r="EE67" s="348"/>
      <c r="EF67" s="358"/>
      <c r="EG67" s="358"/>
      <c r="EH67" s="358"/>
      <c r="EI67" s="358"/>
      <c r="EJ67" s="358"/>
      <c r="EK67" s="358"/>
      <c r="EL67" s="160"/>
      <c r="EM67" s="125">
        <f t="shared" si="0"/>
        <v>0</v>
      </c>
    </row>
    <row r="68" spans="1:158" s="127" customFormat="1" ht="15" customHeight="1" thickBot="1" x14ac:dyDescent="0.25">
      <c r="A68" s="388" t="s">
        <v>38</v>
      </c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8"/>
      <c r="N68" s="388"/>
      <c r="O68" s="388"/>
      <c r="P68" s="388"/>
      <c r="Q68" s="388"/>
      <c r="R68" s="388"/>
      <c r="S68" s="388"/>
      <c r="T68" s="389" t="s">
        <v>42</v>
      </c>
      <c r="U68" s="390"/>
      <c r="V68" s="390"/>
      <c r="W68" s="390"/>
      <c r="X68" s="390"/>
      <c r="Y68" s="391">
        <f>Y62+Y39+Y54+Y36+Y34+Y19+Y17+Y15+Y38</f>
        <v>90461392.960000023</v>
      </c>
      <c r="Z68" s="392"/>
      <c r="AA68" s="392"/>
      <c r="AB68" s="392"/>
      <c r="AC68" s="392"/>
      <c r="AD68" s="392"/>
      <c r="AE68" s="392"/>
      <c r="AF68" s="393">
        <f>AF15+AF17+AF19+AF38+AF39</f>
        <v>1.0288270683732792</v>
      </c>
      <c r="AG68" s="393"/>
      <c r="AH68" s="393"/>
      <c r="AI68" s="393"/>
      <c r="AJ68" s="393"/>
      <c r="AK68" s="393"/>
      <c r="AL68" s="391">
        <f>AL62+AL39+AL54+AL36+AL34+AL19+AL17+AL15+AL38</f>
        <v>57989896.270000003</v>
      </c>
      <c r="AM68" s="392"/>
      <c r="AN68" s="392"/>
      <c r="AO68" s="392"/>
      <c r="AP68" s="392"/>
      <c r="AQ68" s="392"/>
      <c r="AR68" s="392"/>
      <c r="AS68" s="401">
        <f>AL68/Y68</f>
        <v>0.64104580277292234</v>
      </c>
      <c r="AT68" s="401"/>
      <c r="AU68" s="401"/>
      <c r="AV68" s="401"/>
      <c r="AW68" s="401"/>
      <c r="AX68" s="401"/>
      <c r="AY68" s="391">
        <f>AY62+AY39+AY54+AY36+AY34+AY19+AY17+AY15+AY38</f>
        <v>30457496.690000001</v>
      </c>
      <c r="AZ68" s="392"/>
      <c r="BA68" s="392"/>
      <c r="BB68" s="392"/>
      <c r="BC68" s="392"/>
      <c r="BD68" s="392"/>
      <c r="BE68" s="392"/>
      <c r="BF68" s="393">
        <f>AY68/Y68</f>
        <v>0.33669055597527242</v>
      </c>
      <c r="BG68" s="393"/>
      <c r="BH68" s="393"/>
      <c r="BI68" s="393"/>
      <c r="BJ68" s="393"/>
      <c r="BK68" s="393"/>
      <c r="BL68" s="392"/>
      <c r="BM68" s="392"/>
      <c r="BN68" s="392"/>
      <c r="BO68" s="392"/>
      <c r="BP68" s="392"/>
      <c r="BQ68" s="392"/>
      <c r="BR68" s="392"/>
      <c r="BS68" s="390"/>
      <c r="BT68" s="390"/>
      <c r="BU68" s="390"/>
      <c r="BV68" s="390"/>
      <c r="BW68" s="390"/>
      <c r="BX68" s="390"/>
      <c r="BY68" s="391">
        <f>BY62+BY39+BY54+BY36+BY34+BY19+BY17+BY15+BY38</f>
        <v>0</v>
      </c>
      <c r="BZ68" s="392"/>
      <c r="CA68" s="392"/>
      <c r="CB68" s="392"/>
      <c r="CC68" s="392"/>
      <c r="CD68" s="392"/>
      <c r="CE68" s="392"/>
      <c r="CF68" s="390"/>
      <c r="CG68" s="390"/>
      <c r="CH68" s="390"/>
      <c r="CI68" s="390"/>
      <c r="CJ68" s="390"/>
      <c r="CK68" s="390"/>
      <c r="CL68" s="392"/>
      <c r="CM68" s="392"/>
      <c r="CN68" s="392"/>
      <c r="CO68" s="392"/>
      <c r="CP68" s="392"/>
      <c r="CQ68" s="392"/>
      <c r="CR68" s="392"/>
      <c r="CS68" s="393"/>
      <c r="CT68" s="393"/>
      <c r="CU68" s="393"/>
      <c r="CV68" s="393"/>
      <c r="CW68" s="393"/>
      <c r="CX68" s="393"/>
      <c r="CY68" s="391">
        <f>CY62+CY39+CY54+CY36+CY34+CY19+CY17+CY15+CY38</f>
        <v>2014000</v>
      </c>
      <c r="CZ68" s="392"/>
      <c r="DA68" s="392"/>
      <c r="DB68" s="392"/>
      <c r="DC68" s="392"/>
      <c r="DD68" s="392"/>
      <c r="DE68" s="392"/>
      <c r="DF68" s="400">
        <f>CY68/Y68</f>
        <v>2.2263641251805012E-2</v>
      </c>
      <c r="DG68" s="400"/>
      <c r="DH68" s="400"/>
      <c r="DI68" s="400"/>
      <c r="DJ68" s="400"/>
      <c r="DK68" s="400"/>
      <c r="DL68" s="391">
        <f>DL62+DL39+DL54+DL36+DL34+DL19+DL17+DL15+DL38</f>
        <v>0</v>
      </c>
      <c r="DM68" s="392"/>
      <c r="DN68" s="392"/>
      <c r="DO68" s="392"/>
      <c r="DP68" s="392"/>
      <c r="DQ68" s="392"/>
      <c r="DR68" s="392"/>
      <c r="DS68" s="390"/>
      <c r="DT68" s="390"/>
      <c r="DU68" s="390"/>
      <c r="DV68" s="390"/>
      <c r="DW68" s="390"/>
      <c r="DX68" s="390"/>
      <c r="DY68" s="391">
        <f>DY62+DY39+DY54+DY36+DY34+DY19+DY17+DY15+DY38</f>
        <v>2000000</v>
      </c>
      <c r="DZ68" s="392"/>
      <c r="EA68" s="392"/>
      <c r="EB68" s="392"/>
      <c r="EC68" s="392"/>
      <c r="ED68" s="392"/>
      <c r="EE68" s="392"/>
      <c r="EF68" s="393">
        <f>DY68/Y68</f>
        <v>2.2108879098118185E-2</v>
      </c>
      <c r="EG68" s="393"/>
      <c r="EH68" s="393"/>
      <c r="EI68" s="393"/>
      <c r="EJ68" s="393"/>
      <c r="EK68" s="394"/>
      <c r="EL68" s="126" t="b">
        <f>Y68=AL68+AY68+BL68+BY68+CY68</f>
        <v>1</v>
      </c>
      <c r="EO68" s="124"/>
    </row>
    <row r="69" spans="1:158" x14ac:dyDescent="0.25">
      <c r="EL69" s="192" t="b">
        <f>-SUMIFS('АЦК 2023'!$G:$G,'АЦК 2023'!$B:$B,$EL$3)=Y68</f>
        <v>1</v>
      </c>
    </row>
    <row r="71" spans="1:158" s="124" customFormat="1" ht="12.75" x14ac:dyDescent="0.2">
      <c r="A71" s="160" t="s">
        <v>45</v>
      </c>
      <c r="AS71" s="128"/>
      <c r="AT71" s="128"/>
      <c r="AU71" s="128"/>
      <c r="AV71" s="128"/>
      <c r="AW71" s="128"/>
      <c r="AX71" s="128"/>
      <c r="CS71" s="206"/>
      <c r="EL71" s="160"/>
    </row>
    <row r="72" spans="1:158" s="124" customFormat="1" ht="12.75" x14ac:dyDescent="0.2">
      <c r="A72" s="160" t="s">
        <v>50</v>
      </c>
      <c r="W72" s="395" t="str">
        <f>Лист1!$O$61</f>
        <v>директор</v>
      </c>
      <c r="X72" s="395"/>
      <c r="Y72" s="395"/>
      <c r="Z72" s="395"/>
      <c r="AA72" s="395"/>
      <c r="AB72" s="395"/>
      <c r="AC72" s="395"/>
      <c r="AD72" s="395"/>
      <c r="AE72" s="395"/>
      <c r="AF72" s="395"/>
      <c r="AG72" s="395"/>
      <c r="AH72" s="395"/>
      <c r="AI72" s="395"/>
      <c r="AJ72" s="395"/>
      <c r="AK72" s="395"/>
      <c r="AL72" s="395"/>
      <c r="AM72" s="395"/>
      <c r="AN72" s="395"/>
      <c r="AO72" s="395"/>
      <c r="AP72" s="395"/>
      <c r="AQ72" s="395"/>
      <c r="AR72" s="395"/>
      <c r="AS72" s="395"/>
      <c r="AT72" s="395"/>
      <c r="AU72" s="395"/>
      <c r="AV72" s="395"/>
      <c r="AW72" s="395"/>
      <c r="AX72" s="395"/>
      <c r="AY72" s="395"/>
      <c r="AZ72" s="395"/>
      <c r="BA72" s="395"/>
      <c r="BB72" s="395"/>
      <c r="BC72" s="395"/>
      <c r="BD72" s="395"/>
      <c r="BG72" s="395" t="str">
        <f>Лист1!$BB$61</f>
        <v>С.П. Гончарова</v>
      </c>
      <c r="BH72" s="395"/>
      <c r="BI72" s="395"/>
      <c r="BJ72" s="395"/>
      <c r="BK72" s="395"/>
      <c r="BL72" s="395"/>
      <c r="BM72" s="395"/>
      <c r="BN72" s="395"/>
      <c r="BO72" s="395"/>
      <c r="BP72" s="395"/>
      <c r="BQ72" s="395"/>
      <c r="BR72" s="395"/>
      <c r="BS72" s="395"/>
      <c r="BT72" s="395"/>
      <c r="BU72" s="395"/>
      <c r="BV72" s="395"/>
      <c r="BW72" s="395"/>
      <c r="BX72" s="395"/>
      <c r="BY72" s="395"/>
      <c r="BZ72" s="395"/>
      <c r="CA72" s="395"/>
      <c r="CB72" s="395"/>
      <c r="CC72" s="395"/>
      <c r="CD72" s="395"/>
      <c r="CE72" s="395"/>
      <c r="CF72" s="395"/>
      <c r="CG72" s="395"/>
      <c r="CH72" s="395"/>
      <c r="CI72" s="395"/>
      <c r="CJ72" s="395"/>
      <c r="CK72" s="395"/>
      <c r="CL72" s="395"/>
      <c r="CM72" s="395"/>
      <c r="CN72" s="395"/>
      <c r="CS72" s="206"/>
      <c r="EL72" s="160"/>
    </row>
    <row r="73" spans="1:158" s="161" customFormat="1" ht="10.5" x14ac:dyDescent="0.2">
      <c r="W73" s="396" t="s">
        <v>46</v>
      </c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G73" s="396" t="s">
        <v>48</v>
      </c>
      <c r="BH73" s="396"/>
      <c r="BI73" s="396"/>
      <c r="BJ73" s="396"/>
      <c r="BK73" s="396"/>
      <c r="BL73" s="396"/>
      <c r="BM73" s="396"/>
      <c r="BN73" s="396"/>
      <c r="BO73" s="396"/>
      <c r="BP73" s="396"/>
      <c r="BQ73" s="396"/>
      <c r="BR73" s="396"/>
      <c r="BS73" s="396"/>
      <c r="BT73" s="396"/>
      <c r="BU73" s="396"/>
      <c r="BV73" s="396"/>
      <c r="BW73" s="396"/>
      <c r="BX73" s="396"/>
      <c r="BY73" s="396"/>
      <c r="BZ73" s="396"/>
      <c r="CA73" s="396"/>
      <c r="CB73" s="396"/>
      <c r="CC73" s="396"/>
      <c r="CD73" s="396"/>
      <c r="CE73" s="396"/>
      <c r="CF73" s="396"/>
      <c r="CG73" s="396"/>
      <c r="CH73" s="396"/>
      <c r="CI73" s="396"/>
      <c r="CJ73" s="396"/>
      <c r="CK73" s="396"/>
      <c r="CL73" s="396"/>
      <c r="CM73" s="396"/>
      <c r="CN73" s="396"/>
      <c r="CS73" s="207"/>
      <c r="EL73" s="129"/>
    </row>
    <row r="74" spans="1:158" s="124" customFormat="1" ht="12.75" x14ac:dyDescent="0.2">
      <c r="A74" s="160" t="s">
        <v>49</v>
      </c>
      <c r="W74" s="395" t="s">
        <v>1521</v>
      </c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G74" s="381" t="s">
        <v>1522</v>
      </c>
      <c r="BH74" s="381"/>
      <c r="BI74" s="381"/>
      <c r="BJ74" s="381"/>
      <c r="BK74" s="381"/>
      <c r="BL74" s="381"/>
      <c r="BM74" s="381"/>
      <c r="BN74" s="381"/>
      <c r="BO74" s="381"/>
      <c r="BP74" s="381"/>
      <c r="BQ74" s="381"/>
      <c r="BR74" s="381"/>
      <c r="BS74" s="381"/>
      <c r="BT74" s="381"/>
      <c r="BU74" s="381"/>
      <c r="BV74" s="381"/>
      <c r="BW74" s="381"/>
      <c r="BX74" s="381"/>
      <c r="BY74" s="381"/>
      <c r="BZ74" s="381"/>
      <c r="CA74" s="381"/>
      <c r="CB74" s="381"/>
      <c r="CC74" s="381"/>
      <c r="CD74" s="381"/>
      <c r="CE74" s="381"/>
      <c r="CF74" s="381"/>
      <c r="CG74" s="381"/>
      <c r="CH74" s="381"/>
      <c r="CI74" s="381"/>
      <c r="CJ74" s="381"/>
      <c r="CK74" s="381"/>
      <c r="CL74" s="381"/>
      <c r="CM74" s="381"/>
      <c r="CN74" s="381"/>
      <c r="CS74" s="206"/>
      <c r="EL74" s="160"/>
    </row>
    <row r="75" spans="1:158" s="161" customFormat="1" ht="10.5" x14ac:dyDescent="0.2">
      <c r="W75" s="396" t="s">
        <v>46</v>
      </c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G75" s="396" t="s">
        <v>169</v>
      </c>
      <c r="BH75" s="396"/>
      <c r="BI75" s="396"/>
      <c r="BJ75" s="396"/>
      <c r="BK75" s="396"/>
      <c r="BL75" s="396"/>
      <c r="BM75" s="396"/>
      <c r="BN75" s="396"/>
      <c r="BO75" s="396"/>
      <c r="BP75" s="396"/>
      <c r="BQ75" s="396"/>
      <c r="BR75" s="396"/>
      <c r="BS75" s="396"/>
      <c r="BT75" s="396"/>
      <c r="BU75" s="396"/>
      <c r="BV75" s="396"/>
      <c r="BW75" s="396"/>
      <c r="BX75" s="396"/>
      <c r="BY75" s="396"/>
      <c r="BZ75" s="396"/>
      <c r="CA75" s="396"/>
      <c r="CB75" s="396"/>
      <c r="CC75" s="396"/>
      <c r="CD75" s="396"/>
      <c r="CE75" s="396"/>
      <c r="CF75" s="396"/>
      <c r="CG75" s="396"/>
      <c r="CH75" s="396"/>
      <c r="CI75" s="396"/>
      <c r="CJ75" s="396"/>
      <c r="CK75" s="396"/>
      <c r="CL75" s="396"/>
      <c r="CM75" s="396"/>
      <c r="CN75" s="396"/>
      <c r="CS75" s="207"/>
      <c r="EL75" s="129"/>
    </row>
    <row r="76" spans="1:158" s="124" customFormat="1" ht="12.75" x14ac:dyDescent="0.2">
      <c r="A76" s="162" t="s">
        <v>51</v>
      </c>
      <c r="B76" s="397" t="str">
        <f>Лист1!$B$67</f>
        <v>20</v>
      </c>
      <c r="C76" s="397"/>
      <c r="D76" s="397"/>
      <c r="E76" s="160" t="s">
        <v>52</v>
      </c>
      <c r="G76" s="381" t="str">
        <f>Лист1!$G$67</f>
        <v>февраля</v>
      </c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8">
        <v>20</v>
      </c>
      <c r="S76" s="398"/>
      <c r="T76" s="398"/>
      <c r="U76" s="399" t="str">
        <f>Лист1!$U$67</f>
        <v>24</v>
      </c>
      <c r="V76" s="399"/>
      <c r="W76" s="399"/>
      <c r="X76" s="160" t="s">
        <v>10</v>
      </c>
      <c r="AS76" s="128"/>
      <c r="AT76" s="128"/>
      <c r="AU76" s="128"/>
      <c r="AV76" s="128"/>
      <c r="AW76" s="128"/>
      <c r="AX76" s="128"/>
      <c r="CS76" s="206"/>
      <c r="EL76" s="160"/>
    </row>
    <row r="77" spans="1:158" x14ac:dyDescent="0.25">
      <c r="FB77" s="131" t="s">
        <v>1370</v>
      </c>
    </row>
    <row r="78" spans="1:158" x14ac:dyDescent="0.25">
      <c r="FB78" s="131" t="s">
        <v>1371</v>
      </c>
    </row>
    <row r="79" spans="1:158" x14ac:dyDescent="0.25">
      <c r="FB79" s="131" t="s">
        <v>1362</v>
      </c>
    </row>
    <row r="80" spans="1:158" x14ac:dyDescent="0.25">
      <c r="FB80" s="131" t="s">
        <v>1361</v>
      </c>
    </row>
    <row r="81" spans="158:158" x14ac:dyDescent="0.25">
      <c r="FB81" s="131" t="s">
        <v>1372</v>
      </c>
    </row>
    <row r="82" spans="158:158" x14ac:dyDescent="0.25">
      <c r="FB82" s="131" t="s">
        <v>1198</v>
      </c>
    </row>
    <row r="83" spans="158:158" x14ac:dyDescent="0.25">
      <c r="FB83" s="131" t="s">
        <v>1373</v>
      </c>
    </row>
    <row r="84" spans="158:158" x14ac:dyDescent="0.25">
      <c r="FB84" s="131" t="s">
        <v>1204</v>
      </c>
    </row>
    <row r="85" spans="158:158" x14ac:dyDescent="0.25">
      <c r="FB85" s="131" t="s">
        <v>1374</v>
      </c>
    </row>
    <row r="86" spans="158:158" x14ac:dyDescent="0.25">
      <c r="FB86" s="131" t="s">
        <v>1375</v>
      </c>
    </row>
    <row r="87" spans="158:158" x14ac:dyDescent="0.25">
      <c r="FB87" s="131" t="s">
        <v>1376</v>
      </c>
    </row>
    <row r="88" spans="158:158" x14ac:dyDescent="0.25">
      <c r="FB88" s="131" t="s">
        <v>1377</v>
      </c>
    </row>
    <row r="89" spans="158:158" x14ac:dyDescent="0.25">
      <c r="FB89" s="131" t="s">
        <v>1378</v>
      </c>
    </row>
    <row r="90" spans="158:158" ht="21" x14ac:dyDescent="0.25">
      <c r="FB90" s="131" t="s">
        <v>1379</v>
      </c>
    </row>
    <row r="91" spans="158:158" x14ac:dyDescent="0.25">
      <c r="FB91" s="131" t="s">
        <v>1380</v>
      </c>
    </row>
    <row r="92" spans="158:158" x14ac:dyDescent="0.25">
      <c r="FB92" s="131" t="s">
        <v>1348</v>
      </c>
    </row>
    <row r="93" spans="158:158" x14ac:dyDescent="0.25">
      <c r="FB93" s="131" t="s">
        <v>1328</v>
      </c>
    </row>
    <row r="94" spans="158:158" x14ac:dyDescent="0.25">
      <c r="FB94" s="131" t="s">
        <v>1336</v>
      </c>
    </row>
    <row r="95" spans="158:158" x14ac:dyDescent="0.25">
      <c r="FB95" s="131" t="s">
        <v>1338</v>
      </c>
    </row>
    <row r="96" spans="158:158" x14ac:dyDescent="0.25">
      <c r="FB96" s="131" t="s">
        <v>1381</v>
      </c>
    </row>
    <row r="97" spans="158:158" x14ac:dyDescent="0.25">
      <c r="FB97" s="131" t="s">
        <v>1340</v>
      </c>
    </row>
    <row r="98" spans="158:158" x14ac:dyDescent="0.25">
      <c r="FB98" s="131" t="s">
        <v>1341</v>
      </c>
    </row>
    <row r="99" spans="158:158" x14ac:dyDescent="0.25">
      <c r="FB99" s="131" t="s">
        <v>1382</v>
      </c>
    </row>
    <row r="100" spans="158:158" x14ac:dyDescent="0.25">
      <c r="FB100" s="131" t="s">
        <v>1343</v>
      </c>
    </row>
    <row r="101" spans="158:158" x14ac:dyDescent="0.25">
      <c r="FB101" s="131" t="s">
        <v>1344</v>
      </c>
    </row>
    <row r="102" spans="158:158" x14ac:dyDescent="0.25">
      <c r="FB102" s="131" t="s">
        <v>1345</v>
      </c>
    </row>
    <row r="103" spans="158:158" x14ac:dyDescent="0.25">
      <c r="FB103" s="131" t="s">
        <v>1346</v>
      </c>
    </row>
    <row r="104" spans="158:158" x14ac:dyDescent="0.25">
      <c r="FB104" s="131" t="s">
        <v>1347</v>
      </c>
    </row>
    <row r="105" spans="158:158" x14ac:dyDescent="0.25">
      <c r="FB105" s="131" t="s">
        <v>1329</v>
      </c>
    </row>
    <row r="106" spans="158:158" x14ac:dyDescent="0.25">
      <c r="FB106" s="131" t="s">
        <v>1350</v>
      </c>
    </row>
    <row r="107" spans="158:158" x14ac:dyDescent="0.25">
      <c r="FB107" s="131" t="s">
        <v>1383</v>
      </c>
    </row>
    <row r="108" spans="158:158" x14ac:dyDescent="0.25">
      <c r="FB108" s="131" t="s">
        <v>1351</v>
      </c>
    </row>
    <row r="109" spans="158:158" x14ac:dyDescent="0.25">
      <c r="FB109" s="131" t="s">
        <v>1352</v>
      </c>
    </row>
    <row r="110" spans="158:158" ht="21" x14ac:dyDescent="0.25">
      <c r="FB110" s="131" t="s">
        <v>1384</v>
      </c>
    </row>
    <row r="111" spans="158:158" x14ac:dyDescent="0.25">
      <c r="FB111" s="131" t="s">
        <v>1331</v>
      </c>
    </row>
    <row r="112" spans="158:158" x14ac:dyDescent="0.25">
      <c r="FB112" s="131" t="s">
        <v>1332</v>
      </c>
    </row>
    <row r="113" spans="158:158" x14ac:dyDescent="0.25">
      <c r="FB113" s="131" t="s">
        <v>1333</v>
      </c>
    </row>
    <row r="114" spans="158:158" x14ac:dyDescent="0.25">
      <c r="FB114" s="131" t="s">
        <v>1385</v>
      </c>
    </row>
    <row r="115" spans="158:158" x14ac:dyDescent="0.25">
      <c r="FB115" s="131" t="s">
        <v>1296</v>
      </c>
    </row>
    <row r="116" spans="158:158" x14ac:dyDescent="0.25">
      <c r="FB116" s="131" t="s">
        <v>1337</v>
      </c>
    </row>
    <row r="117" spans="158:158" x14ac:dyDescent="0.25">
      <c r="FB117" s="131" t="s">
        <v>1349</v>
      </c>
    </row>
    <row r="118" spans="158:158" x14ac:dyDescent="0.25">
      <c r="FB118" s="131" t="s">
        <v>1335</v>
      </c>
    </row>
    <row r="119" spans="158:158" x14ac:dyDescent="0.25">
      <c r="FB119" s="190" t="s">
        <v>1314</v>
      </c>
    </row>
    <row r="120" spans="158:158" x14ac:dyDescent="0.25">
      <c r="FB120" s="190" t="s">
        <v>1311</v>
      </c>
    </row>
  </sheetData>
  <customSheetViews>
    <customSheetView guid="{5B44D67A-4A8A-4B75-BA10-E8F24D4649E0}" scale="70" showPageBreaks="1" printArea="1" showAutoFilter="1" view="pageBreakPreview">
      <pane xSplit="37" ySplit="14" topLeftCell="AL27" activePane="bottomRight" state="frozen"/>
      <selection pane="bottomRight" activeCell="EL48" sqref="EL4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1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CF47E490-C0ED-4780-9B5C-F9D87DEF3722}" scale="70" showPageBreaks="1" printArea="1" showAutoFilter="1" view="pageBreakPreview">
      <pane xSplit="37" ySplit="14" topLeftCell="BG39" activePane="bottomRight" state="frozen"/>
      <selection pane="bottomRight" activeCell="EL4" sqref="EL4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2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  <customSheetView guid="{B1FA3864-7F05-425E-8ED1-7784AEC0641C}" scale="70" showPageBreaks="1" printArea="1" showAutoFilter="1" view="pageBreakPreview">
      <pane xSplit="37" ySplit="14" topLeftCell="AL15" activePane="bottomRight" state="frozen"/>
      <selection pane="bottomRight" activeCell="EL3" sqref="EL3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scale="73" orientation="landscape" r:id="rId3"/>
      <headerFooter alignWithMargins="0">
        <oddHeader>&amp;L&amp;"Arial,обычный"&amp;6Подготовлено с использованием системы ГАРАНТ</oddHeader>
      </headerFooter>
      <autoFilter ref="A14:FB68">
        <filterColumn colId="0" showButton="0"/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  <filterColumn colId="11" showButton="0"/>
        <filterColumn colId="12" showButton="0"/>
        <filterColumn colId="13" showButton="0"/>
        <filterColumn colId="14" showButton="0"/>
        <filterColumn colId="15" showButton="0"/>
        <filterColumn colId="16" showButton="0"/>
        <filterColumn colId="17" showButton="0"/>
        <filterColumn colId="19" showButton="0"/>
        <filterColumn colId="20" showButton="0"/>
        <filterColumn colId="21" showButton="0"/>
        <filterColumn colId="22" showButton="0"/>
        <filterColumn colId="24" showButton="0"/>
        <filterColumn colId="25" showButton="0"/>
        <filterColumn colId="26" showButton="0"/>
        <filterColumn colId="27" showButton="0"/>
        <filterColumn colId="28" showButton="0"/>
        <filterColumn colId="29" showButton="0"/>
        <filterColumn colId="31" showButton="0"/>
        <filterColumn colId="32" showButton="0"/>
        <filterColumn colId="33" showButton="0"/>
        <filterColumn colId="34" showButton="0"/>
        <filterColumn colId="35" showButton="0"/>
        <filterColumn colId="37" showButton="0"/>
        <filterColumn colId="38" showButton="0"/>
        <filterColumn colId="39" showButton="0"/>
        <filterColumn colId="40" showButton="0"/>
        <filterColumn colId="41" showButton="0"/>
        <filterColumn colId="42" showButton="0"/>
        <filterColumn colId="44" showButton="0"/>
        <filterColumn colId="45" showButton="0"/>
        <filterColumn colId="46" showButton="0"/>
        <filterColumn colId="47" showButton="0"/>
        <filterColumn colId="48" showButton="0"/>
        <filterColumn colId="50" showButton="0"/>
        <filterColumn colId="51" showButton="0"/>
        <filterColumn colId="52" showButton="0"/>
        <filterColumn colId="53" showButton="0"/>
        <filterColumn colId="54" showButton="0"/>
        <filterColumn colId="55" showButton="0"/>
        <filterColumn colId="57" showButton="0"/>
        <filterColumn colId="58" showButton="0"/>
        <filterColumn colId="59" showButton="0"/>
        <filterColumn colId="60" showButton="0"/>
        <filterColumn colId="61" showButton="0"/>
        <filterColumn colId="63" showButton="0"/>
        <filterColumn colId="64" showButton="0"/>
        <filterColumn colId="65" showButton="0"/>
        <filterColumn colId="66" showButton="0"/>
        <filterColumn colId="67" showButton="0"/>
        <filterColumn colId="68" showButton="0"/>
        <filterColumn colId="70" showButton="0"/>
        <filterColumn colId="71" showButton="0"/>
        <filterColumn colId="72" showButton="0"/>
        <filterColumn colId="73" showButton="0"/>
        <filterColumn colId="74" showButton="0"/>
        <filterColumn colId="76" showButton="0"/>
        <filterColumn colId="77" showButton="0"/>
        <filterColumn colId="78" showButton="0"/>
        <filterColumn colId="79" showButton="0"/>
        <filterColumn colId="80" showButton="0"/>
        <filterColumn colId="81" showButton="0"/>
        <filterColumn colId="83" showButton="0"/>
        <filterColumn colId="84" showButton="0"/>
        <filterColumn colId="85" showButton="0"/>
        <filterColumn colId="86" showButton="0"/>
        <filterColumn colId="87" showButton="0"/>
        <filterColumn colId="89" showButton="0"/>
        <filterColumn colId="90" showButton="0"/>
        <filterColumn colId="91" showButton="0"/>
        <filterColumn colId="92" showButton="0"/>
        <filterColumn colId="93" showButton="0"/>
        <filterColumn colId="94" showButton="0"/>
        <filterColumn colId="96" showButton="0"/>
        <filterColumn colId="97" showButton="0"/>
        <filterColumn colId="98" showButton="0"/>
        <filterColumn colId="99" showButton="0"/>
        <filterColumn colId="100" showButton="0"/>
        <filterColumn colId="102" showButton="0"/>
        <filterColumn colId="103" showButton="0"/>
        <filterColumn colId="104" showButton="0"/>
        <filterColumn colId="105" showButton="0"/>
        <filterColumn colId="106" showButton="0"/>
        <filterColumn colId="107" showButton="0"/>
        <filterColumn colId="109" showButton="0"/>
        <filterColumn colId="110" showButton="0"/>
        <filterColumn colId="111" showButton="0"/>
        <filterColumn colId="112" showButton="0"/>
        <filterColumn colId="113" showButton="0"/>
        <filterColumn colId="115" showButton="0"/>
        <filterColumn colId="116" showButton="0"/>
        <filterColumn colId="117" showButton="0"/>
        <filterColumn colId="118" showButton="0"/>
        <filterColumn colId="119" showButton="0"/>
        <filterColumn colId="120" showButton="0"/>
        <filterColumn colId="122" showButton="0"/>
        <filterColumn colId="123" showButton="0"/>
        <filterColumn colId="124" showButton="0"/>
        <filterColumn colId="125" showButton="0"/>
        <filterColumn colId="126" showButton="0"/>
        <filterColumn colId="128" showButton="0"/>
        <filterColumn colId="129" showButton="0"/>
        <filterColumn colId="130" showButton="0"/>
        <filterColumn colId="131" showButton="0"/>
        <filterColumn colId="132" showButton="0"/>
        <filterColumn colId="133" showButton="0"/>
        <filterColumn colId="135" showButton="0"/>
        <filterColumn colId="136" showButton="0"/>
        <filterColumn colId="137" showButton="0"/>
        <filterColumn colId="138" showButton="0"/>
        <filterColumn colId="139" showButton="0"/>
      </autoFilter>
    </customSheetView>
  </customSheetViews>
  <mergeCells count="872">
    <mergeCell ref="W74:BD74"/>
    <mergeCell ref="BG74:CN74"/>
    <mergeCell ref="W75:BD75"/>
    <mergeCell ref="BG75:CN75"/>
    <mergeCell ref="B76:D76"/>
    <mergeCell ref="G76:Q76"/>
    <mergeCell ref="R76:T76"/>
    <mergeCell ref="U76:W76"/>
    <mergeCell ref="DS68:DX68"/>
    <mergeCell ref="W72:BD72"/>
    <mergeCell ref="BG72:CN72"/>
    <mergeCell ref="W73:BD73"/>
    <mergeCell ref="BG73:CN73"/>
    <mergeCell ref="CF68:CK68"/>
    <mergeCell ref="CL68:CR68"/>
    <mergeCell ref="CS68:CX68"/>
    <mergeCell ref="CY68:DE68"/>
    <mergeCell ref="DF68:DK68"/>
    <mergeCell ref="AS68:AX68"/>
    <mergeCell ref="AY68:BE68"/>
    <mergeCell ref="BF68:BK68"/>
    <mergeCell ref="BL68:BR68"/>
    <mergeCell ref="BS68:BX68"/>
    <mergeCell ref="BY68:CE68"/>
    <mergeCell ref="DY66:EE67"/>
    <mergeCell ref="EF66:EK67"/>
    <mergeCell ref="A67:S67"/>
    <mergeCell ref="A68:S68"/>
    <mergeCell ref="T68:X68"/>
    <mergeCell ref="Y68:AE68"/>
    <mergeCell ref="AF68:AK68"/>
    <mergeCell ref="AL68:AR68"/>
    <mergeCell ref="BY66:CE67"/>
    <mergeCell ref="CF66:CK67"/>
    <mergeCell ref="CL66:CR67"/>
    <mergeCell ref="CS66:CX67"/>
    <mergeCell ref="CY66:DE67"/>
    <mergeCell ref="DF66:DK67"/>
    <mergeCell ref="AL66:AR67"/>
    <mergeCell ref="AS66:AX67"/>
    <mergeCell ref="AY66:BE67"/>
    <mergeCell ref="BF66:BK67"/>
    <mergeCell ref="BL66:BR67"/>
    <mergeCell ref="BS66:BX67"/>
    <mergeCell ref="DY68:EE68"/>
    <mergeCell ref="EF68:EK68"/>
    <mergeCell ref="DL68:DR68"/>
    <mergeCell ref="A66:S66"/>
    <mergeCell ref="T66:X67"/>
    <mergeCell ref="Y66:AE67"/>
    <mergeCell ref="AF66:AK67"/>
    <mergeCell ref="CY63:DE65"/>
    <mergeCell ref="DF63:DK65"/>
    <mergeCell ref="DL63:DR65"/>
    <mergeCell ref="DL66:DR67"/>
    <mergeCell ref="DS66:DX67"/>
    <mergeCell ref="DS63:DX65"/>
    <mergeCell ref="DY63:EE65"/>
    <mergeCell ref="EF63:EK65"/>
    <mergeCell ref="BL63:BR65"/>
    <mergeCell ref="BS63:BX65"/>
    <mergeCell ref="BY63:CE65"/>
    <mergeCell ref="CF63:CK65"/>
    <mergeCell ref="CL63:CR65"/>
    <mergeCell ref="CS63:CX65"/>
    <mergeCell ref="A63:S63"/>
    <mergeCell ref="T63:X65"/>
    <mergeCell ref="Y63:AE65"/>
    <mergeCell ref="AF63:AK65"/>
    <mergeCell ref="AL63:AR65"/>
    <mergeCell ref="AS63:AX65"/>
    <mergeCell ref="AY63:BE65"/>
    <mergeCell ref="BF63:BK65"/>
    <mergeCell ref="A64:S64"/>
    <mergeCell ref="A65:S65"/>
    <mergeCell ref="CL62:CR62"/>
    <mergeCell ref="AY62:BE62"/>
    <mergeCell ref="BF62:BK62"/>
    <mergeCell ref="BL62:BR62"/>
    <mergeCell ref="BS62:BX62"/>
    <mergeCell ref="BY62:CE62"/>
    <mergeCell ref="CF62:CK62"/>
    <mergeCell ref="A62:S62"/>
    <mergeCell ref="T62:X62"/>
    <mergeCell ref="Y62:AE62"/>
    <mergeCell ref="AF62:AK62"/>
    <mergeCell ref="AL62:AR62"/>
    <mergeCell ref="AS62:AX62"/>
    <mergeCell ref="DS60:DX61"/>
    <mergeCell ref="DY60:EE61"/>
    <mergeCell ref="EF60:EK61"/>
    <mergeCell ref="DY62:EE62"/>
    <mergeCell ref="EF62:EK62"/>
    <mergeCell ref="CS62:CX62"/>
    <mergeCell ref="CY62:DE62"/>
    <mergeCell ref="DF62:DK62"/>
    <mergeCell ref="DL62:DR62"/>
    <mergeCell ref="DS62:DX62"/>
    <mergeCell ref="A60:S60"/>
    <mergeCell ref="T60:X61"/>
    <mergeCell ref="Y60:AE61"/>
    <mergeCell ref="CY56:DE59"/>
    <mergeCell ref="DF56:DK59"/>
    <mergeCell ref="DL56:DR59"/>
    <mergeCell ref="A61:S61"/>
    <mergeCell ref="BS60:BX61"/>
    <mergeCell ref="BY60:CE61"/>
    <mergeCell ref="CF60:CK61"/>
    <mergeCell ref="CL60:CR61"/>
    <mergeCell ref="CS60:CX61"/>
    <mergeCell ref="CY60:DE61"/>
    <mergeCell ref="AF60:AK61"/>
    <mergeCell ref="AL60:AR61"/>
    <mergeCell ref="AS60:AX61"/>
    <mergeCell ref="AY60:BE61"/>
    <mergeCell ref="BF60:BK61"/>
    <mergeCell ref="BL60:BR61"/>
    <mergeCell ref="DF60:DK61"/>
    <mergeCell ref="DL60:DR61"/>
    <mergeCell ref="EF56:EK59"/>
    <mergeCell ref="BL56:BR59"/>
    <mergeCell ref="BS56:BX59"/>
    <mergeCell ref="BY56:CE59"/>
    <mergeCell ref="CF56:CK59"/>
    <mergeCell ref="CL56:CR59"/>
    <mergeCell ref="CS56:CX59"/>
    <mergeCell ref="A57:S57"/>
    <mergeCell ref="A58:S58"/>
    <mergeCell ref="A59:S59"/>
    <mergeCell ref="EF54:EK55"/>
    <mergeCell ref="A55:S55"/>
    <mergeCell ref="A56:S56"/>
    <mergeCell ref="T56:X59"/>
    <mergeCell ref="Y56:AE59"/>
    <mergeCell ref="AF56:AK59"/>
    <mergeCell ref="AL56:AR59"/>
    <mergeCell ref="AS56:AX59"/>
    <mergeCell ref="AY56:BE59"/>
    <mergeCell ref="BF56:BK59"/>
    <mergeCell ref="CS54:CX55"/>
    <mergeCell ref="CY54:DE55"/>
    <mergeCell ref="DF54:DK55"/>
    <mergeCell ref="DL54:DR55"/>
    <mergeCell ref="DS54:DX55"/>
    <mergeCell ref="DY54:EE55"/>
    <mergeCell ref="BF54:BK55"/>
    <mergeCell ref="BL54:BR55"/>
    <mergeCell ref="BS54:BX55"/>
    <mergeCell ref="BY54:CE55"/>
    <mergeCell ref="CF54:CK55"/>
    <mergeCell ref="CL54:CR55"/>
    <mergeCell ref="DS56:DX59"/>
    <mergeCell ref="DY56:EE59"/>
    <mergeCell ref="A54:S54"/>
    <mergeCell ref="T54:X55"/>
    <mergeCell ref="Y54:AE55"/>
    <mergeCell ref="AF54:AK55"/>
    <mergeCell ref="AL54:AR55"/>
    <mergeCell ref="AS54:AX55"/>
    <mergeCell ref="AY54:BE55"/>
    <mergeCell ref="CF53:CK53"/>
    <mergeCell ref="CL53:CR53"/>
    <mergeCell ref="AS53:AX53"/>
    <mergeCell ref="AY53:BE53"/>
    <mergeCell ref="BF53:BK53"/>
    <mergeCell ref="BL53:BR53"/>
    <mergeCell ref="BS53:BX53"/>
    <mergeCell ref="BY53:CE53"/>
    <mergeCell ref="DS52:DX52"/>
    <mergeCell ref="DY52:EE52"/>
    <mergeCell ref="EF52:EK52"/>
    <mergeCell ref="A53:S53"/>
    <mergeCell ref="T53:X53"/>
    <mergeCell ref="Y53:AE53"/>
    <mergeCell ref="AF53:AK53"/>
    <mergeCell ref="AL53:AR53"/>
    <mergeCell ref="BS52:BX52"/>
    <mergeCell ref="BY52:CE52"/>
    <mergeCell ref="CF52:CK52"/>
    <mergeCell ref="CL52:CR52"/>
    <mergeCell ref="CS52:CX52"/>
    <mergeCell ref="CY52:DE52"/>
    <mergeCell ref="DS53:DX53"/>
    <mergeCell ref="DY53:EE53"/>
    <mergeCell ref="EF53:EK53"/>
    <mergeCell ref="CS53:CX53"/>
    <mergeCell ref="CY53:DE53"/>
    <mergeCell ref="DF53:DK53"/>
    <mergeCell ref="DL53:DR53"/>
    <mergeCell ref="EF51:EK51"/>
    <mergeCell ref="A52:S52"/>
    <mergeCell ref="T52:X52"/>
    <mergeCell ref="Y52:AE52"/>
    <mergeCell ref="AF52:AK52"/>
    <mergeCell ref="AL52:AR52"/>
    <mergeCell ref="AS52:AX52"/>
    <mergeCell ref="AY52:BE52"/>
    <mergeCell ref="BF52:BK52"/>
    <mergeCell ref="BL52:BR52"/>
    <mergeCell ref="CS51:CX51"/>
    <mergeCell ref="CY51:DE51"/>
    <mergeCell ref="DF51:DK51"/>
    <mergeCell ref="DL51:DR51"/>
    <mergeCell ref="DS51:DX51"/>
    <mergeCell ref="DY51:EE51"/>
    <mergeCell ref="BF51:BK51"/>
    <mergeCell ref="BL51:BR51"/>
    <mergeCell ref="BS51:BX51"/>
    <mergeCell ref="BY51:CE51"/>
    <mergeCell ref="CF51:CK51"/>
    <mergeCell ref="CL51:CR51"/>
    <mergeCell ref="DF52:DK52"/>
    <mergeCell ref="DL52:DR52"/>
    <mergeCell ref="A51:S51"/>
    <mergeCell ref="T51:X51"/>
    <mergeCell ref="Y51:AE51"/>
    <mergeCell ref="AF51:AK51"/>
    <mergeCell ref="AL51:AR51"/>
    <mergeCell ref="AS51:AX51"/>
    <mergeCell ref="AY51:BE51"/>
    <mergeCell ref="CF50:CK50"/>
    <mergeCell ref="CL50:CR50"/>
    <mergeCell ref="AS50:AX50"/>
    <mergeCell ref="AY50:BE50"/>
    <mergeCell ref="BF50:BK50"/>
    <mergeCell ref="BL50:BR50"/>
    <mergeCell ref="BS50:BX50"/>
    <mergeCell ref="BY50:CE50"/>
    <mergeCell ref="EF48:EK49"/>
    <mergeCell ref="BL48:BR49"/>
    <mergeCell ref="BS48:BX49"/>
    <mergeCell ref="BY48:CE49"/>
    <mergeCell ref="CF48:CK49"/>
    <mergeCell ref="CL48:CR49"/>
    <mergeCell ref="CS48:CX49"/>
    <mergeCell ref="A49:S49"/>
    <mergeCell ref="A50:S50"/>
    <mergeCell ref="T50:X50"/>
    <mergeCell ref="Y50:AE50"/>
    <mergeCell ref="AF50:AK50"/>
    <mergeCell ref="AL50:AR50"/>
    <mergeCell ref="CY48:DE49"/>
    <mergeCell ref="DF48:DK49"/>
    <mergeCell ref="DL48:DR49"/>
    <mergeCell ref="DS50:DX50"/>
    <mergeCell ref="DY50:EE50"/>
    <mergeCell ref="EF50:EK50"/>
    <mergeCell ref="CS50:CX50"/>
    <mergeCell ref="CY50:DE50"/>
    <mergeCell ref="DF50:DK50"/>
    <mergeCell ref="DL50:DR50"/>
    <mergeCell ref="EF46:EK47"/>
    <mergeCell ref="A47:S47"/>
    <mergeCell ref="A48:S48"/>
    <mergeCell ref="T48:X49"/>
    <mergeCell ref="Y48:AE49"/>
    <mergeCell ref="AF48:AK49"/>
    <mergeCell ref="AL48:AR49"/>
    <mergeCell ref="AS48:AX49"/>
    <mergeCell ref="AY48:BE49"/>
    <mergeCell ref="BF48:BK49"/>
    <mergeCell ref="CS46:CX47"/>
    <mergeCell ref="CY46:DE47"/>
    <mergeCell ref="DF46:DK47"/>
    <mergeCell ref="DL46:DR47"/>
    <mergeCell ref="DS46:DX47"/>
    <mergeCell ref="DY46:EE47"/>
    <mergeCell ref="BF46:BK47"/>
    <mergeCell ref="BL46:BR47"/>
    <mergeCell ref="BS46:BX47"/>
    <mergeCell ref="BY46:CE47"/>
    <mergeCell ref="CF46:CK47"/>
    <mergeCell ref="CL46:CR47"/>
    <mergeCell ref="DS48:DX49"/>
    <mergeCell ref="DY48:EE49"/>
    <mergeCell ref="A46:S46"/>
    <mergeCell ref="T46:X47"/>
    <mergeCell ref="Y46:AE47"/>
    <mergeCell ref="AF46:AK47"/>
    <mergeCell ref="AL46:AR47"/>
    <mergeCell ref="AS46:AX47"/>
    <mergeCell ref="AY46:BE47"/>
    <mergeCell ref="CL44:CR45"/>
    <mergeCell ref="CS44:CX45"/>
    <mergeCell ref="AY44:BE45"/>
    <mergeCell ref="BF44:BK45"/>
    <mergeCell ref="BL44:BR45"/>
    <mergeCell ref="BS44:BX45"/>
    <mergeCell ref="BY44:CE45"/>
    <mergeCell ref="CF44:CK45"/>
    <mergeCell ref="A44:S44"/>
    <mergeCell ref="T44:X45"/>
    <mergeCell ref="DF39:DK43"/>
    <mergeCell ref="DL39:DR43"/>
    <mergeCell ref="DS39:DX43"/>
    <mergeCell ref="DY39:EE43"/>
    <mergeCell ref="EF39:EK43"/>
    <mergeCell ref="CY39:DE43"/>
    <mergeCell ref="DY44:EE45"/>
    <mergeCell ref="EF44:EK45"/>
    <mergeCell ref="A45:S45"/>
    <mergeCell ref="CY44:DE45"/>
    <mergeCell ref="DF44:DK45"/>
    <mergeCell ref="DL44:DR45"/>
    <mergeCell ref="DS44:DX45"/>
    <mergeCell ref="BS39:BX43"/>
    <mergeCell ref="BY39:CE43"/>
    <mergeCell ref="CF39:CK43"/>
    <mergeCell ref="CL39:CR43"/>
    <mergeCell ref="CS39:CX43"/>
    <mergeCell ref="Y44:AE45"/>
    <mergeCell ref="AF44:AK45"/>
    <mergeCell ref="AL44:AR45"/>
    <mergeCell ref="AS44:AX45"/>
    <mergeCell ref="A39:S39"/>
    <mergeCell ref="T39:X43"/>
    <mergeCell ref="DF38:DK38"/>
    <mergeCell ref="DL38:DR38"/>
    <mergeCell ref="DS38:DX38"/>
    <mergeCell ref="DY38:EE38"/>
    <mergeCell ref="BF38:BK38"/>
    <mergeCell ref="BL38:BR38"/>
    <mergeCell ref="BS38:BX38"/>
    <mergeCell ref="BY38:CE38"/>
    <mergeCell ref="CF38:CK38"/>
    <mergeCell ref="CL38:CR38"/>
    <mergeCell ref="Y39:AE43"/>
    <mergeCell ref="AF39:AK43"/>
    <mergeCell ref="AL39:AR43"/>
    <mergeCell ref="AS39:AX43"/>
    <mergeCell ref="AY39:BE43"/>
    <mergeCell ref="BF39:BK43"/>
    <mergeCell ref="BL39:BR43"/>
    <mergeCell ref="A40:S40"/>
    <mergeCell ref="A41:S41"/>
    <mergeCell ref="A42:S42"/>
    <mergeCell ref="A43:S43"/>
    <mergeCell ref="EF36:EK37"/>
    <mergeCell ref="A37:S37"/>
    <mergeCell ref="A38:S38"/>
    <mergeCell ref="T38:X38"/>
    <mergeCell ref="Y38:AE38"/>
    <mergeCell ref="AF38:AK38"/>
    <mergeCell ref="AL38:AR38"/>
    <mergeCell ref="AS38:AX38"/>
    <mergeCell ref="AY38:BE38"/>
    <mergeCell ref="CL36:CR37"/>
    <mergeCell ref="CS36:CX37"/>
    <mergeCell ref="CY36:DE37"/>
    <mergeCell ref="DF36:DK37"/>
    <mergeCell ref="DL36:DR37"/>
    <mergeCell ref="DS36:DX37"/>
    <mergeCell ref="AY36:BE37"/>
    <mergeCell ref="BF36:BK37"/>
    <mergeCell ref="BL36:BR37"/>
    <mergeCell ref="BS36:BX37"/>
    <mergeCell ref="BY36:CE37"/>
    <mergeCell ref="CF36:CK37"/>
    <mergeCell ref="EF38:EK38"/>
    <mergeCell ref="CS38:CX38"/>
    <mergeCell ref="CY38:DE38"/>
    <mergeCell ref="CY33:DE33"/>
    <mergeCell ref="DS34:DX35"/>
    <mergeCell ref="DY34:EE35"/>
    <mergeCell ref="EF34:EK35"/>
    <mergeCell ref="A35:S35"/>
    <mergeCell ref="CY34:DE35"/>
    <mergeCell ref="DF34:DK35"/>
    <mergeCell ref="DL34:DR35"/>
    <mergeCell ref="A36:S36"/>
    <mergeCell ref="T36:X37"/>
    <mergeCell ref="Y36:AE37"/>
    <mergeCell ref="AF36:AK37"/>
    <mergeCell ref="AL36:AR37"/>
    <mergeCell ref="AS36:AX37"/>
    <mergeCell ref="CF34:CK35"/>
    <mergeCell ref="CL34:CR35"/>
    <mergeCell ref="CS34:CX35"/>
    <mergeCell ref="AS34:AX35"/>
    <mergeCell ref="AY34:BE35"/>
    <mergeCell ref="BF34:BK35"/>
    <mergeCell ref="BL34:BR35"/>
    <mergeCell ref="BS34:BX35"/>
    <mergeCell ref="BY34:CE35"/>
    <mergeCell ref="DY36:EE37"/>
    <mergeCell ref="A34:S34"/>
    <mergeCell ref="T34:X35"/>
    <mergeCell ref="Y34:AE35"/>
    <mergeCell ref="AF34:AK35"/>
    <mergeCell ref="AL34:AR35"/>
    <mergeCell ref="BS33:BX33"/>
    <mergeCell ref="BY33:CE33"/>
    <mergeCell ref="CF33:CK33"/>
    <mergeCell ref="CL33:CR33"/>
    <mergeCell ref="EF32:EK32"/>
    <mergeCell ref="A33:S33"/>
    <mergeCell ref="T33:X33"/>
    <mergeCell ref="Y33:AE33"/>
    <mergeCell ref="AF33:AK33"/>
    <mergeCell ref="AL33:AR33"/>
    <mergeCell ref="AS33:AX33"/>
    <mergeCell ref="AY33:BE33"/>
    <mergeCell ref="BF33:BK33"/>
    <mergeCell ref="BL33:BR33"/>
    <mergeCell ref="CS32:CX32"/>
    <mergeCell ref="CY32:DE32"/>
    <mergeCell ref="DF32:DK32"/>
    <mergeCell ref="DL32:DR32"/>
    <mergeCell ref="DS32:DX32"/>
    <mergeCell ref="DY32:EE32"/>
    <mergeCell ref="BF32:BK32"/>
    <mergeCell ref="CL32:CR32"/>
    <mergeCell ref="DF33:DK33"/>
    <mergeCell ref="DL33:DR33"/>
    <mergeCell ref="DS33:DX33"/>
    <mergeCell ref="DY33:EE33"/>
    <mergeCell ref="EF33:EK33"/>
    <mergeCell ref="CS33:CX33"/>
    <mergeCell ref="T30:X30"/>
    <mergeCell ref="Y30:AE30"/>
    <mergeCell ref="AF30:AK30"/>
    <mergeCell ref="AL30:AR30"/>
    <mergeCell ref="AS30:AX30"/>
    <mergeCell ref="AY30:BE30"/>
    <mergeCell ref="BF30:BK30"/>
    <mergeCell ref="BL30:BR30"/>
    <mergeCell ref="CL31:CR31"/>
    <mergeCell ref="AS31:AX31"/>
    <mergeCell ref="AY31:BE31"/>
    <mergeCell ref="BF31:BK31"/>
    <mergeCell ref="BL31:BR31"/>
    <mergeCell ref="BS31:BX31"/>
    <mergeCell ref="BY31:CE31"/>
    <mergeCell ref="A32:S32"/>
    <mergeCell ref="T32:X32"/>
    <mergeCell ref="Y32:AE32"/>
    <mergeCell ref="AF32:AK32"/>
    <mergeCell ref="AL32:AR32"/>
    <mergeCell ref="AS32:AX32"/>
    <mergeCell ref="AY32:BE32"/>
    <mergeCell ref="CF31:CK31"/>
    <mergeCell ref="BL32:BR32"/>
    <mergeCell ref="BS32:BX32"/>
    <mergeCell ref="BY32:CE32"/>
    <mergeCell ref="CF32:CK32"/>
    <mergeCell ref="DF30:DK30"/>
    <mergeCell ref="DL30:DR30"/>
    <mergeCell ref="DS30:DX30"/>
    <mergeCell ref="DY30:EE30"/>
    <mergeCell ref="EF30:EK30"/>
    <mergeCell ref="A31:S31"/>
    <mergeCell ref="T31:X31"/>
    <mergeCell ref="Y31:AE31"/>
    <mergeCell ref="AF31:AK31"/>
    <mergeCell ref="AL31:AR31"/>
    <mergeCell ref="BS30:BX30"/>
    <mergeCell ref="BY30:CE30"/>
    <mergeCell ref="CF30:CK30"/>
    <mergeCell ref="CL30:CR30"/>
    <mergeCell ref="CS30:CX30"/>
    <mergeCell ref="CY30:DE30"/>
    <mergeCell ref="DS31:DX31"/>
    <mergeCell ref="DY31:EE31"/>
    <mergeCell ref="EF31:EK31"/>
    <mergeCell ref="CS31:CX31"/>
    <mergeCell ref="CY31:DE31"/>
    <mergeCell ref="DF31:DK31"/>
    <mergeCell ref="DL31:DR31"/>
    <mergeCell ref="A30:S30"/>
    <mergeCell ref="DY27:EE28"/>
    <mergeCell ref="T27:X28"/>
    <mergeCell ref="Y27:AE28"/>
    <mergeCell ref="AF27:AK28"/>
    <mergeCell ref="AL27:AR28"/>
    <mergeCell ref="AS27:AX28"/>
    <mergeCell ref="CY29:DE29"/>
    <mergeCell ref="DF29:DK29"/>
    <mergeCell ref="DL29:DR29"/>
    <mergeCell ref="DS29:DX29"/>
    <mergeCell ref="DY29:EE29"/>
    <mergeCell ref="BF29:BK29"/>
    <mergeCell ref="BL29:BR29"/>
    <mergeCell ref="BS29:BX29"/>
    <mergeCell ref="BY29:CE29"/>
    <mergeCell ref="CF29:CK29"/>
    <mergeCell ref="CL29:CR29"/>
    <mergeCell ref="EF27:EK28"/>
    <mergeCell ref="A28:S28"/>
    <mergeCell ref="A29:S29"/>
    <mergeCell ref="T29:X29"/>
    <mergeCell ref="Y29:AE29"/>
    <mergeCell ref="AF29:AK29"/>
    <mergeCell ref="AL29:AR29"/>
    <mergeCell ref="AS29:AX29"/>
    <mergeCell ref="AY29:BE29"/>
    <mergeCell ref="CL27:CR28"/>
    <mergeCell ref="CS27:CX28"/>
    <mergeCell ref="CY27:DE28"/>
    <mergeCell ref="DF27:DK28"/>
    <mergeCell ref="DL27:DR28"/>
    <mergeCell ref="DS27:DX28"/>
    <mergeCell ref="AY27:BE28"/>
    <mergeCell ref="BF27:BK28"/>
    <mergeCell ref="BL27:BR28"/>
    <mergeCell ref="BS27:BX28"/>
    <mergeCell ref="BY27:CE28"/>
    <mergeCell ref="CF27:CK28"/>
    <mergeCell ref="EF29:EK29"/>
    <mergeCell ref="CS29:CX29"/>
    <mergeCell ref="A27:S27"/>
    <mergeCell ref="CF25:CK26"/>
    <mergeCell ref="CL25:CR26"/>
    <mergeCell ref="CS25:CX26"/>
    <mergeCell ref="AS25:AX26"/>
    <mergeCell ref="AY25:BE26"/>
    <mergeCell ref="BF25:BK26"/>
    <mergeCell ref="BL25:BR26"/>
    <mergeCell ref="BS25:BX26"/>
    <mergeCell ref="BY25:CE26"/>
    <mergeCell ref="DF24:DK24"/>
    <mergeCell ref="DL24:DR24"/>
    <mergeCell ref="DS24:DX24"/>
    <mergeCell ref="DY24:EE24"/>
    <mergeCell ref="EF24:EK24"/>
    <mergeCell ref="A25:S25"/>
    <mergeCell ref="T25:X26"/>
    <mergeCell ref="Y25:AE26"/>
    <mergeCell ref="AF25:AK26"/>
    <mergeCell ref="AL25:AR26"/>
    <mergeCell ref="BS24:BX24"/>
    <mergeCell ref="BY24:CE24"/>
    <mergeCell ref="CF24:CK24"/>
    <mergeCell ref="CL24:CR24"/>
    <mergeCell ref="CS24:CX24"/>
    <mergeCell ref="CY24:DE24"/>
    <mergeCell ref="DS25:DX26"/>
    <mergeCell ref="DY25:EE26"/>
    <mergeCell ref="EF25:EK26"/>
    <mergeCell ref="A26:S26"/>
    <mergeCell ref="CY25:DE26"/>
    <mergeCell ref="DF25:DK26"/>
    <mergeCell ref="DL25:DR26"/>
    <mergeCell ref="A24:S24"/>
    <mergeCell ref="EF23:EK23"/>
    <mergeCell ref="CS23:CX23"/>
    <mergeCell ref="A21:S21"/>
    <mergeCell ref="T24:X24"/>
    <mergeCell ref="Y24:AE24"/>
    <mergeCell ref="AF24:AK24"/>
    <mergeCell ref="AL24:AR24"/>
    <mergeCell ref="AS24:AX24"/>
    <mergeCell ref="AY24:BE24"/>
    <mergeCell ref="BF24:BK24"/>
    <mergeCell ref="BL24:BR24"/>
    <mergeCell ref="DY21:EE22"/>
    <mergeCell ref="T21:X22"/>
    <mergeCell ref="Y21:AE22"/>
    <mergeCell ref="AF21:AK22"/>
    <mergeCell ref="AL21:AR22"/>
    <mergeCell ref="AS21:AX22"/>
    <mergeCell ref="CY23:DE23"/>
    <mergeCell ref="DF23:DK23"/>
    <mergeCell ref="DL23:DR23"/>
    <mergeCell ref="DS23:DX23"/>
    <mergeCell ref="DY23:EE23"/>
    <mergeCell ref="BF23:BK23"/>
    <mergeCell ref="BL23:BR23"/>
    <mergeCell ref="A22:S22"/>
    <mergeCell ref="A23:S23"/>
    <mergeCell ref="T23:X23"/>
    <mergeCell ref="Y23:AE23"/>
    <mergeCell ref="AF23:AK23"/>
    <mergeCell ref="AL23:AR23"/>
    <mergeCell ref="AS23:AX23"/>
    <mergeCell ref="AY23:BE23"/>
    <mergeCell ref="CL21:CR22"/>
    <mergeCell ref="AY21:BE22"/>
    <mergeCell ref="BF21:BK22"/>
    <mergeCell ref="BL21:BR22"/>
    <mergeCell ref="BS21:BX22"/>
    <mergeCell ref="BY21:CE22"/>
    <mergeCell ref="CF21:CK22"/>
    <mergeCell ref="BS23:BX23"/>
    <mergeCell ref="BY23:CE23"/>
    <mergeCell ref="CF23:CK23"/>
    <mergeCell ref="CL23:CR23"/>
    <mergeCell ref="CL19:CR20"/>
    <mergeCell ref="CS19:CX20"/>
    <mergeCell ref="AS19:AX20"/>
    <mergeCell ref="AY19:BE20"/>
    <mergeCell ref="BF19:BK20"/>
    <mergeCell ref="BL19:BR20"/>
    <mergeCell ref="BS19:BX20"/>
    <mergeCell ref="BY19:CE20"/>
    <mergeCell ref="EF21:EK22"/>
    <mergeCell ref="CS21:CX22"/>
    <mergeCell ref="CY21:DE22"/>
    <mergeCell ref="DF21:DK22"/>
    <mergeCell ref="DL21:DR22"/>
    <mergeCell ref="DS21:DX22"/>
    <mergeCell ref="EF17:EK18"/>
    <mergeCell ref="BL17:BR18"/>
    <mergeCell ref="BS17:BX18"/>
    <mergeCell ref="BY17:CE18"/>
    <mergeCell ref="CF17:CK18"/>
    <mergeCell ref="CL17:CR18"/>
    <mergeCell ref="CS17:CX18"/>
    <mergeCell ref="A18:S18"/>
    <mergeCell ref="A19:S19"/>
    <mergeCell ref="T19:X20"/>
    <mergeCell ref="Y19:AE20"/>
    <mergeCell ref="AF19:AK20"/>
    <mergeCell ref="AL19:AR20"/>
    <mergeCell ref="CY17:DE18"/>
    <mergeCell ref="DF17:DK18"/>
    <mergeCell ref="DL17:DR18"/>
    <mergeCell ref="DS19:DX20"/>
    <mergeCell ref="DY19:EE20"/>
    <mergeCell ref="EF19:EK20"/>
    <mergeCell ref="A20:S20"/>
    <mergeCell ref="CY19:DE20"/>
    <mergeCell ref="DF19:DK20"/>
    <mergeCell ref="DL19:DR20"/>
    <mergeCell ref="CF19:CK20"/>
    <mergeCell ref="EF15:EK16"/>
    <mergeCell ref="A16:S16"/>
    <mergeCell ref="A17:S17"/>
    <mergeCell ref="T17:X18"/>
    <mergeCell ref="Y17:AE18"/>
    <mergeCell ref="AF17:AK18"/>
    <mergeCell ref="AL17:AR18"/>
    <mergeCell ref="AS17:AX18"/>
    <mergeCell ref="AY17:BE18"/>
    <mergeCell ref="BF17:BK18"/>
    <mergeCell ref="CS15:CX16"/>
    <mergeCell ref="CY15:DE16"/>
    <mergeCell ref="DF15:DK16"/>
    <mergeCell ref="DL15:DR16"/>
    <mergeCell ref="DS15:DX16"/>
    <mergeCell ref="DY15:EE16"/>
    <mergeCell ref="BF15:BK16"/>
    <mergeCell ref="BL15:BR16"/>
    <mergeCell ref="BS15:BX16"/>
    <mergeCell ref="BY15:CE16"/>
    <mergeCell ref="CF15:CK16"/>
    <mergeCell ref="CL15:CR16"/>
    <mergeCell ref="DS17:DX18"/>
    <mergeCell ref="DY17:EE18"/>
    <mergeCell ref="A15:S15"/>
    <mergeCell ref="T15:X16"/>
    <mergeCell ref="Y15:AE16"/>
    <mergeCell ref="AF15:AK16"/>
    <mergeCell ref="AL15:AR16"/>
    <mergeCell ref="AS15:AX16"/>
    <mergeCell ref="AY15:BE16"/>
    <mergeCell ref="CF14:CK14"/>
    <mergeCell ref="CL14:CR14"/>
    <mergeCell ref="AS14:AX14"/>
    <mergeCell ref="AY14:BE14"/>
    <mergeCell ref="BF14:BK14"/>
    <mergeCell ref="BL14:BR14"/>
    <mergeCell ref="BS14:BX14"/>
    <mergeCell ref="BY14:CE14"/>
    <mergeCell ref="DS13:DX13"/>
    <mergeCell ref="DY13:EE13"/>
    <mergeCell ref="EF13:EK13"/>
    <mergeCell ref="A14:S14"/>
    <mergeCell ref="T14:X14"/>
    <mergeCell ref="Y14:AE14"/>
    <mergeCell ref="AF14:AK14"/>
    <mergeCell ref="AL14:AR14"/>
    <mergeCell ref="BS13:BX13"/>
    <mergeCell ref="BY13:CE13"/>
    <mergeCell ref="CF13:CK13"/>
    <mergeCell ref="CL13:CR13"/>
    <mergeCell ref="CS13:CX13"/>
    <mergeCell ref="CY13:DE13"/>
    <mergeCell ref="DS14:DX14"/>
    <mergeCell ref="DY14:EE14"/>
    <mergeCell ref="EF14:EK14"/>
    <mergeCell ref="CS14:CX14"/>
    <mergeCell ref="CY14:DE14"/>
    <mergeCell ref="DF14:DK14"/>
    <mergeCell ref="DL14:DR14"/>
    <mergeCell ref="EF12:EK12"/>
    <mergeCell ref="A13:S13"/>
    <mergeCell ref="T13:X13"/>
    <mergeCell ref="Y13:AE13"/>
    <mergeCell ref="AF13:AK13"/>
    <mergeCell ref="AL13:AR13"/>
    <mergeCell ref="AS13:AX13"/>
    <mergeCell ref="AY13:BE13"/>
    <mergeCell ref="BF13:BK13"/>
    <mergeCell ref="BL13:BR13"/>
    <mergeCell ref="CS12:CX12"/>
    <mergeCell ref="CY12:DE12"/>
    <mergeCell ref="DF12:DK12"/>
    <mergeCell ref="DL12:DR12"/>
    <mergeCell ref="DS12:DX12"/>
    <mergeCell ref="DY12:EE12"/>
    <mergeCell ref="BF12:BK12"/>
    <mergeCell ref="BL12:BR12"/>
    <mergeCell ref="BS12:BX12"/>
    <mergeCell ref="BY12:CE12"/>
    <mergeCell ref="CF12:CK12"/>
    <mergeCell ref="CL12:CR12"/>
    <mergeCell ref="DF13:DK13"/>
    <mergeCell ref="DL13:DR13"/>
    <mergeCell ref="A12:S12"/>
    <mergeCell ref="T12:X12"/>
    <mergeCell ref="Y12:AE12"/>
    <mergeCell ref="AF12:AK12"/>
    <mergeCell ref="AL12:AR12"/>
    <mergeCell ref="AS12:AX12"/>
    <mergeCell ref="AY12:BE12"/>
    <mergeCell ref="CF11:CK11"/>
    <mergeCell ref="CL11:CR11"/>
    <mergeCell ref="AS11:AX11"/>
    <mergeCell ref="AY11:BE11"/>
    <mergeCell ref="BF11:BK11"/>
    <mergeCell ref="BL11:BR11"/>
    <mergeCell ref="BS11:BX11"/>
    <mergeCell ref="BY11:CE11"/>
    <mergeCell ref="DS10:DX10"/>
    <mergeCell ref="DY10:EE10"/>
    <mergeCell ref="EF10:EK10"/>
    <mergeCell ref="A11:S11"/>
    <mergeCell ref="T11:X11"/>
    <mergeCell ref="Y11:AE11"/>
    <mergeCell ref="AF11:AK11"/>
    <mergeCell ref="AL11:AR11"/>
    <mergeCell ref="BS10:BX10"/>
    <mergeCell ref="BY10:CE10"/>
    <mergeCell ref="CF10:CK10"/>
    <mergeCell ref="CL10:CR10"/>
    <mergeCell ref="CS10:CX10"/>
    <mergeCell ref="CY10:DE10"/>
    <mergeCell ref="DS11:DX11"/>
    <mergeCell ref="DY11:EE11"/>
    <mergeCell ref="EF11:EK11"/>
    <mergeCell ref="CS11:CX11"/>
    <mergeCell ref="CY11:DE11"/>
    <mergeCell ref="DF11:DK11"/>
    <mergeCell ref="DL11:DR11"/>
    <mergeCell ref="EF9:EK9"/>
    <mergeCell ref="A10:S10"/>
    <mergeCell ref="T10:X10"/>
    <mergeCell ref="Y10:AE10"/>
    <mergeCell ref="AF10:AK10"/>
    <mergeCell ref="AL10:AR10"/>
    <mergeCell ref="AS10:AX10"/>
    <mergeCell ref="AY10:BE10"/>
    <mergeCell ref="BF10:BK10"/>
    <mergeCell ref="BL10:BR10"/>
    <mergeCell ref="CS9:CX9"/>
    <mergeCell ref="CY9:DE9"/>
    <mergeCell ref="DF9:DK9"/>
    <mergeCell ref="DL9:DR9"/>
    <mergeCell ref="DS9:DX9"/>
    <mergeCell ref="DY9:EE9"/>
    <mergeCell ref="BF9:BK9"/>
    <mergeCell ref="BL9:BR9"/>
    <mergeCell ref="BS9:BX9"/>
    <mergeCell ref="BY9:CE9"/>
    <mergeCell ref="CF9:CK9"/>
    <mergeCell ref="CL9:CR9"/>
    <mergeCell ref="DF10:DK10"/>
    <mergeCell ref="DL10:DR10"/>
    <mergeCell ref="A9:S9"/>
    <mergeCell ref="T9:X9"/>
    <mergeCell ref="Y9:AE9"/>
    <mergeCell ref="AF9:AK9"/>
    <mergeCell ref="AL9:AR9"/>
    <mergeCell ref="AS9:AX9"/>
    <mergeCell ref="AY9:BE9"/>
    <mergeCell ref="CF8:CK8"/>
    <mergeCell ref="CL8:CR8"/>
    <mergeCell ref="AS8:AX8"/>
    <mergeCell ref="AY8:BE8"/>
    <mergeCell ref="BF8:BK8"/>
    <mergeCell ref="BL8:BR8"/>
    <mergeCell ref="BS8:BX8"/>
    <mergeCell ref="BY8:CE8"/>
    <mergeCell ref="DY7:EE7"/>
    <mergeCell ref="EF7:EK7"/>
    <mergeCell ref="A8:S8"/>
    <mergeCell ref="T8:X8"/>
    <mergeCell ref="Y8:AE8"/>
    <mergeCell ref="AF8:AK8"/>
    <mergeCell ref="AL8:AR8"/>
    <mergeCell ref="BS7:BX7"/>
    <mergeCell ref="BY7:CE7"/>
    <mergeCell ref="CF7:CK7"/>
    <mergeCell ref="CL7:CR7"/>
    <mergeCell ref="CS7:CX7"/>
    <mergeCell ref="CY7:DE7"/>
    <mergeCell ref="DS8:DX8"/>
    <mergeCell ref="DY8:EE8"/>
    <mergeCell ref="EF8:EK8"/>
    <mergeCell ref="CS8:CX8"/>
    <mergeCell ref="CY8:DE8"/>
    <mergeCell ref="DF8:DK8"/>
    <mergeCell ref="DL8:DR8"/>
    <mergeCell ref="A7:S7"/>
    <mergeCell ref="T7:X7"/>
    <mergeCell ref="Y7:AE7"/>
    <mergeCell ref="AF7:AK7"/>
    <mergeCell ref="BF7:BK7"/>
    <mergeCell ref="BL7:BR7"/>
    <mergeCell ref="Y4:AE4"/>
    <mergeCell ref="AF4:AK4"/>
    <mergeCell ref="AL4:AR4"/>
    <mergeCell ref="AS4:AX4"/>
    <mergeCell ref="BF6:BK6"/>
    <mergeCell ref="BL6:BR6"/>
    <mergeCell ref="DS5:DX5"/>
    <mergeCell ref="BY6:CE6"/>
    <mergeCell ref="CF6:CK6"/>
    <mergeCell ref="CL6:CR6"/>
    <mergeCell ref="DF7:DK7"/>
    <mergeCell ref="DL7:DR7"/>
    <mergeCell ref="DS7:DX7"/>
    <mergeCell ref="AL7:AR7"/>
    <mergeCell ref="AS7:AX7"/>
    <mergeCell ref="AY7:BE7"/>
    <mergeCell ref="DY5:EE5"/>
    <mergeCell ref="EF5:EK5"/>
    <mergeCell ref="A6:S6"/>
    <mergeCell ref="T6:X6"/>
    <mergeCell ref="Y6:AE6"/>
    <mergeCell ref="AF6:AK6"/>
    <mergeCell ref="AL6:AR6"/>
    <mergeCell ref="AS6:AX6"/>
    <mergeCell ref="AY6:BE6"/>
    <mergeCell ref="BL5:CK5"/>
    <mergeCell ref="CL5:CR5"/>
    <mergeCell ref="CS5:CX5"/>
    <mergeCell ref="CY5:DE5"/>
    <mergeCell ref="DF5:DK5"/>
    <mergeCell ref="DL5:DR5"/>
    <mergeCell ref="EF6:EK6"/>
    <mergeCell ref="CS6:CX6"/>
    <mergeCell ref="CY6:DE6"/>
    <mergeCell ref="DF6:DK6"/>
    <mergeCell ref="DL6:DR6"/>
    <mergeCell ref="DS6:DX6"/>
    <mergeCell ref="DY6:EE6"/>
    <mergeCell ref="BS6:BX6"/>
    <mergeCell ref="A1:EK1"/>
    <mergeCell ref="A3:S3"/>
    <mergeCell ref="T3:X3"/>
    <mergeCell ref="Y3:AE3"/>
    <mergeCell ref="AF3:AK3"/>
    <mergeCell ref="AL3:EK3"/>
    <mergeCell ref="DF4:DK4"/>
    <mergeCell ref="DL4:EK4"/>
    <mergeCell ref="A5:S5"/>
    <mergeCell ref="T5:X5"/>
    <mergeCell ref="Y5:AE5"/>
    <mergeCell ref="AF5:AK5"/>
    <mergeCell ref="AL5:AR5"/>
    <mergeCell ref="AS5:AX5"/>
    <mergeCell ref="AY5:BE5"/>
    <mergeCell ref="BF5:BK5"/>
    <mergeCell ref="AY4:BE4"/>
    <mergeCell ref="BF4:BK4"/>
    <mergeCell ref="BL4:CK4"/>
    <mergeCell ref="CL4:CR4"/>
    <mergeCell ref="CS4:CX4"/>
    <mergeCell ref="CY4:DE4"/>
    <mergeCell ref="A4:S4"/>
    <mergeCell ref="T4:X4"/>
  </mergeCells>
  <printOptions horizontalCentered="1"/>
  <pageMargins left="0.39370078740157483" right="0.39370078740157483" top="1.1811023622047245" bottom="0.39370078740157483" header="0.27559055118110237" footer="0.27559055118110237"/>
  <pageSetup paperSize="8" scale="79" fitToHeight="2" orientation="landscape" r:id="rId4"/>
  <headerFooter differentFirst="1" alignWithMargins="0">
    <oddHeader>&amp;R&amp;F</oddHeader>
    <oddFooter>&amp;R&amp;P из &amp;N</oddFooter>
  </headerFooter>
  <rowBreaks count="1" manualBreakCount="1">
    <brk id="53" max="140" man="1"/>
  </rowBreaks>
  <legacy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AI151"/>
  <sheetViews>
    <sheetView view="pageBreakPreview" topLeftCell="A100" zoomScale="60" zoomScaleNormal="100" workbookViewId="0">
      <selection activeCell="T155" sqref="T155"/>
    </sheetView>
  </sheetViews>
  <sheetFormatPr defaultColWidth="8.85546875" defaultRowHeight="15" x14ac:dyDescent="0.25"/>
  <cols>
    <col min="1" max="1" width="58.42578125" style="113" customWidth="1"/>
    <col min="2" max="2" width="14.140625" style="113" customWidth="1"/>
    <col min="3" max="4" width="26" style="113" customWidth="1"/>
    <col min="5" max="5" width="18.5703125" style="113" customWidth="1"/>
    <col min="6" max="7" width="18.42578125" style="113" customWidth="1"/>
    <col min="8" max="8" width="12" style="113" customWidth="1"/>
    <col min="9" max="9" width="8.85546875" style="113"/>
    <col min="10" max="10" width="28.42578125" style="113" customWidth="1"/>
    <col min="11" max="11" width="8.85546875" style="113"/>
    <col min="12" max="12" width="25.42578125" style="113" customWidth="1"/>
    <col min="13" max="13" width="27.140625" style="113" customWidth="1"/>
    <col min="14" max="16384" width="8.85546875" style="113"/>
  </cols>
  <sheetData>
    <row r="2" spans="1:15" x14ac:dyDescent="0.25">
      <c r="A2" s="813" t="s">
        <v>916</v>
      </c>
      <c r="B2" s="813"/>
      <c r="C2" s="813"/>
      <c r="D2" s="813"/>
      <c r="E2" s="813"/>
      <c r="F2" s="813"/>
    </row>
    <row r="4" spans="1:15" x14ac:dyDescent="0.25">
      <c r="A4" s="113" t="s">
        <v>93</v>
      </c>
      <c r="B4" s="113" t="s">
        <v>18</v>
      </c>
      <c r="C4" s="813" t="s">
        <v>917</v>
      </c>
      <c r="D4" s="813"/>
      <c r="E4" s="113" t="s">
        <v>918</v>
      </c>
      <c r="F4" s="113" t="s">
        <v>919</v>
      </c>
      <c r="G4" s="813" t="s">
        <v>1326</v>
      </c>
      <c r="L4" s="813" t="s">
        <v>917</v>
      </c>
      <c r="M4" s="813"/>
    </row>
    <row r="5" spans="1:15" x14ac:dyDescent="0.25">
      <c r="B5" s="113" t="s">
        <v>21</v>
      </c>
      <c r="C5" s="113" t="s">
        <v>1320</v>
      </c>
      <c r="D5" s="113" t="s">
        <v>1321</v>
      </c>
      <c r="F5" s="113" t="s">
        <v>920</v>
      </c>
      <c r="G5" s="813"/>
      <c r="L5" s="163" t="s">
        <v>1320</v>
      </c>
      <c r="M5" s="163" t="s">
        <v>1321</v>
      </c>
    </row>
    <row r="6" spans="1:15" x14ac:dyDescent="0.25">
      <c r="C6" s="113" t="s">
        <v>921</v>
      </c>
      <c r="D6" s="113" t="s">
        <v>922</v>
      </c>
      <c r="G6" s="813"/>
      <c r="L6" s="163" t="s">
        <v>921</v>
      </c>
      <c r="M6" s="163" t="s">
        <v>922</v>
      </c>
    </row>
    <row r="7" spans="1:15" x14ac:dyDescent="0.25">
      <c r="D7" s="113" t="s">
        <v>923</v>
      </c>
      <c r="G7" s="813"/>
      <c r="L7" s="163"/>
      <c r="M7" s="163" t="s">
        <v>923</v>
      </c>
    </row>
    <row r="8" spans="1:15" x14ac:dyDescent="0.25">
      <c r="A8" s="113">
        <v>1</v>
      </c>
      <c r="B8" s="113">
        <v>2</v>
      </c>
      <c r="C8" s="113">
        <v>3</v>
      </c>
      <c r="D8" s="113">
        <v>4</v>
      </c>
      <c r="E8" s="113">
        <v>5</v>
      </c>
      <c r="F8" s="113">
        <v>6</v>
      </c>
    </row>
    <row r="9" spans="1:15" ht="30" x14ac:dyDescent="0.25">
      <c r="A9" s="191" t="s">
        <v>924</v>
      </c>
      <c r="B9" s="113" t="s">
        <v>196</v>
      </c>
      <c r="J9" s="189" t="s">
        <v>927</v>
      </c>
    </row>
    <row r="10" spans="1:15" x14ac:dyDescent="0.25">
      <c r="A10" s="113" t="s">
        <v>1327</v>
      </c>
      <c r="J10" s="115" t="s">
        <v>1328</v>
      </c>
      <c r="K10" s="115" t="s">
        <v>206</v>
      </c>
      <c r="L10" s="187">
        <v>9739622.9800000004</v>
      </c>
      <c r="M10" s="187">
        <v>10294727.51</v>
      </c>
      <c r="N10" s="115"/>
      <c r="O10" s="115"/>
    </row>
    <row r="11" spans="1:15" x14ac:dyDescent="0.25">
      <c r="A11" s="113" t="s">
        <v>1328</v>
      </c>
      <c r="B11" s="113" t="s">
        <v>196</v>
      </c>
      <c r="C11" s="187">
        <v>216049433.75999999</v>
      </c>
      <c r="D11" s="187">
        <v>198031519.41</v>
      </c>
      <c r="E11" s="113">
        <v>-8.3400000000000002E-2</v>
      </c>
      <c r="G11" s="113">
        <v>0</v>
      </c>
      <c r="H11" s="113" t="b">
        <v>1</v>
      </c>
      <c r="J11" s="115" t="s">
        <v>1329</v>
      </c>
      <c r="K11" s="115" t="s">
        <v>206</v>
      </c>
      <c r="L11" s="187">
        <v>8771662.8699999992</v>
      </c>
      <c r="M11" s="187">
        <v>10313274.49</v>
      </c>
      <c r="N11" s="115"/>
      <c r="O11" s="115"/>
    </row>
    <row r="12" spans="1:15" x14ac:dyDescent="0.25">
      <c r="A12" s="113" t="s">
        <v>1329</v>
      </c>
      <c r="B12" s="113" t="s">
        <v>196</v>
      </c>
      <c r="C12" s="187">
        <v>186684467.40000001</v>
      </c>
      <c r="D12" s="187">
        <v>170358275.34999999</v>
      </c>
      <c r="E12" s="113">
        <v>-8.7499999999999994E-2</v>
      </c>
      <c r="G12" s="113">
        <v>0</v>
      </c>
      <c r="H12" s="113" t="b">
        <v>1</v>
      </c>
      <c r="J12" s="115" t="s">
        <v>1330</v>
      </c>
      <c r="K12" s="115" t="s">
        <v>206</v>
      </c>
      <c r="L12" s="187">
        <v>6979049.25</v>
      </c>
      <c r="M12" s="187">
        <v>7819425.4100000001</v>
      </c>
      <c r="N12" s="115"/>
      <c r="O12" s="115"/>
    </row>
    <row r="13" spans="1:15" x14ac:dyDescent="0.25">
      <c r="A13" s="113" t="s">
        <v>1330</v>
      </c>
      <c r="B13" s="113" t="s">
        <v>196</v>
      </c>
      <c r="C13" s="187">
        <v>130726681.02</v>
      </c>
      <c r="D13" s="187">
        <v>120790162.51000001</v>
      </c>
      <c r="E13" s="113">
        <v>-7.5999999999999998E-2</v>
      </c>
      <c r="G13" s="113">
        <v>20567.73</v>
      </c>
      <c r="H13" s="113" t="b">
        <v>1</v>
      </c>
      <c r="J13" s="115" t="s">
        <v>1331</v>
      </c>
      <c r="K13" s="115" t="s">
        <v>206</v>
      </c>
      <c r="L13" s="187">
        <v>14264873.99</v>
      </c>
      <c r="M13" s="187">
        <v>16378221.949999999</v>
      </c>
      <c r="N13" s="115"/>
      <c r="O13" s="115"/>
    </row>
    <row r="14" spans="1:15" x14ac:dyDescent="0.25">
      <c r="A14" s="113" t="s">
        <v>1331</v>
      </c>
      <c r="B14" s="113" t="s">
        <v>196</v>
      </c>
      <c r="C14" s="187">
        <v>290118111.22000003</v>
      </c>
      <c r="D14" s="187">
        <v>261601299.94999999</v>
      </c>
      <c r="E14" s="113">
        <v>-9.8299999999999998E-2</v>
      </c>
      <c r="G14" s="113">
        <v>0</v>
      </c>
      <c r="H14" s="113" t="b">
        <v>1</v>
      </c>
      <c r="J14" s="115" t="s">
        <v>1332</v>
      </c>
      <c r="K14" s="115" t="s">
        <v>206</v>
      </c>
      <c r="L14" s="187">
        <v>7231465.2599999998</v>
      </c>
      <c r="M14" s="187">
        <v>6792331.1200000001</v>
      </c>
      <c r="N14" s="115"/>
      <c r="O14" s="115"/>
    </row>
    <row r="15" spans="1:15" x14ac:dyDescent="0.25">
      <c r="A15" s="113" t="s">
        <v>1332</v>
      </c>
      <c r="B15" s="113" t="s">
        <v>196</v>
      </c>
      <c r="C15" s="187">
        <v>160270464.66</v>
      </c>
      <c r="D15" s="187">
        <v>134299307.63</v>
      </c>
      <c r="E15" s="113">
        <v>-0.16200000000000001</v>
      </c>
      <c r="G15" s="113">
        <v>0</v>
      </c>
      <c r="H15" s="113" t="b">
        <v>1</v>
      </c>
      <c r="J15" s="115" t="s">
        <v>1333</v>
      </c>
      <c r="K15" s="115" t="s">
        <v>206</v>
      </c>
      <c r="L15" s="187">
        <v>7178764.9199999999</v>
      </c>
      <c r="M15" s="187">
        <v>8362472.8499999996</v>
      </c>
      <c r="N15" s="115"/>
      <c r="O15" s="115"/>
    </row>
    <row r="16" spans="1:15" x14ac:dyDescent="0.25">
      <c r="A16" s="113" t="s">
        <v>1333</v>
      </c>
      <c r="B16" s="113" t="s">
        <v>196</v>
      </c>
      <c r="C16" s="187">
        <v>153092972.13</v>
      </c>
      <c r="D16" s="187">
        <v>138526027.12</v>
      </c>
      <c r="E16" s="113">
        <v>-9.5200000000000007E-2</v>
      </c>
      <c r="G16" s="113">
        <v>24416.57</v>
      </c>
      <c r="H16" s="113" t="b">
        <v>1</v>
      </c>
      <c r="J16" s="115" t="s">
        <v>1334</v>
      </c>
      <c r="K16" s="115" t="s">
        <v>206</v>
      </c>
      <c r="L16" s="187">
        <v>7473418.2199999997</v>
      </c>
      <c r="M16" s="187">
        <v>7233681.5499999998</v>
      </c>
      <c r="N16" s="115"/>
      <c r="O16" s="115"/>
    </row>
    <row r="17" spans="1:15" x14ac:dyDescent="0.25">
      <c r="A17" s="113" t="s">
        <v>1334</v>
      </c>
      <c r="B17" s="113" t="s">
        <v>196</v>
      </c>
      <c r="C17" s="187">
        <v>143956668.74000001</v>
      </c>
      <c r="D17" s="187">
        <v>124395571.97</v>
      </c>
      <c r="E17" s="113">
        <v>-0.13589999999999999</v>
      </c>
      <c r="G17" s="113">
        <v>0</v>
      </c>
      <c r="H17" s="113" t="b">
        <v>1</v>
      </c>
      <c r="J17" s="115" t="s">
        <v>1335</v>
      </c>
      <c r="K17" s="115" t="s">
        <v>206</v>
      </c>
      <c r="L17" s="187">
        <v>25482973.890000001</v>
      </c>
      <c r="M17" s="187">
        <v>20894303.760000002</v>
      </c>
      <c r="N17" s="115"/>
      <c r="O17" s="115"/>
    </row>
    <row r="18" spans="1:15" x14ac:dyDescent="0.25">
      <c r="A18" s="113" t="s">
        <v>1335</v>
      </c>
      <c r="B18" s="113" t="s">
        <v>196</v>
      </c>
      <c r="C18" s="187">
        <v>580657654.45000005</v>
      </c>
      <c r="D18" s="187">
        <v>458863369.48000002</v>
      </c>
      <c r="E18" s="113">
        <v>-0.20979999999999999</v>
      </c>
      <c r="G18" s="113">
        <v>0</v>
      </c>
      <c r="H18" s="113" t="b">
        <v>1</v>
      </c>
      <c r="J18" s="115" t="s">
        <v>1336</v>
      </c>
      <c r="K18" s="115" t="s">
        <v>206</v>
      </c>
      <c r="L18" s="187">
        <v>9986484.2200000007</v>
      </c>
      <c r="M18" s="187">
        <v>8786866.4499999993</v>
      </c>
      <c r="N18" s="115"/>
      <c r="O18" s="115"/>
    </row>
    <row r="19" spans="1:15" x14ac:dyDescent="0.25">
      <c r="A19" s="113" t="s">
        <v>1336</v>
      </c>
      <c r="B19" s="113" t="s">
        <v>196</v>
      </c>
      <c r="C19" s="187">
        <v>214838076.94</v>
      </c>
      <c r="D19" s="187">
        <v>195977511.13</v>
      </c>
      <c r="E19" s="113">
        <v>-8.7800000000000003E-2</v>
      </c>
      <c r="G19" s="113">
        <v>30608.53</v>
      </c>
      <c r="H19" s="113" t="b">
        <v>1</v>
      </c>
      <c r="J19" s="115" t="s">
        <v>1337</v>
      </c>
      <c r="K19" s="115" t="s">
        <v>206</v>
      </c>
      <c r="L19" s="187">
        <v>10650421.84</v>
      </c>
      <c r="M19" s="187">
        <v>11832125.66</v>
      </c>
      <c r="N19" s="115"/>
      <c r="O19" s="115"/>
    </row>
    <row r="20" spans="1:15" x14ac:dyDescent="0.25">
      <c r="A20" s="113" t="s">
        <v>1337</v>
      </c>
      <c r="B20" s="113" t="s">
        <v>196</v>
      </c>
      <c r="C20" s="187">
        <v>315276202.73000002</v>
      </c>
      <c r="D20" s="187">
        <v>278235741.74000001</v>
      </c>
      <c r="E20" s="113">
        <v>-0.11749999999999999</v>
      </c>
      <c r="G20" s="113">
        <v>75034.83</v>
      </c>
      <c r="H20" s="113" t="b">
        <v>1</v>
      </c>
      <c r="J20" s="115" t="s">
        <v>1204</v>
      </c>
      <c r="K20" s="115" t="s">
        <v>206</v>
      </c>
      <c r="L20" s="187">
        <v>17965967.25</v>
      </c>
      <c r="M20" s="187">
        <v>18622830.34</v>
      </c>
      <c r="N20" s="115"/>
      <c r="O20" s="115"/>
    </row>
    <row r="21" spans="1:15" x14ac:dyDescent="0.25">
      <c r="A21" s="113" t="s">
        <v>1204</v>
      </c>
      <c r="B21" s="113" t="s">
        <v>196</v>
      </c>
      <c r="C21" s="187">
        <v>336734682.01999998</v>
      </c>
      <c r="D21" s="187">
        <v>313124790.69999999</v>
      </c>
      <c r="E21" s="113">
        <v>-7.0099999999999996E-2</v>
      </c>
      <c r="G21" s="113">
        <v>0</v>
      </c>
      <c r="H21" s="113" t="b">
        <v>1</v>
      </c>
      <c r="J21" s="115" t="s">
        <v>1338</v>
      </c>
      <c r="K21" s="115" t="s">
        <v>206</v>
      </c>
      <c r="L21" s="187">
        <v>9324421.9299999997</v>
      </c>
      <c r="M21" s="187">
        <v>10131376.18</v>
      </c>
      <c r="N21" s="115"/>
      <c r="O21" s="115"/>
    </row>
    <row r="22" spans="1:15" x14ac:dyDescent="0.25">
      <c r="A22" s="113" t="s">
        <v>1338</v>
      </c>
      <c r="B22" s="113" t="s">
        <v>196</v>
      </c>
      <c r="C22" s="187">
        <v>188983840.52000001</v>
      </c>
      <c r="D22" s="187">
        <v>167845760.21000001</v>
      </c>
      <c r="E22" s="113">
        <v>-0.1119</v>
      </c>
      <c r="G22" s="113">
        <v>34016</v>
      </c>
      <c r="H22" s="113" t="b">
        <v>1</v>
      </c>
      <c r="J22" s="115" t="s">
        <v>1339</v>
      </c>
      <c r="K22" s="115" t="s">
        <v>206</v>
      </c>
      <c r="L22" s="187">
        <v>9845585.5399999991</v>
      </c>
      <c r="M22" s="187">
        <v>9406453.3800000008</v>
      </c>
      <c r="N22" s="115"/>
      <c r="O22" s="115"/>
    </row>
    <row r="23" spans="1:15" x14ac:dyDescent="0.25">
      <c r="A23" s="113" t="s">
        <v>1339</v>
      </c>
      <c r="B23" s="113" t="s">
        <v>196</v>
      </c>
      <c r="C23" s="187">
        <v>206336763.88999999</v>
      </c>
      <c r="D23" s="187">
        <v>189372795.75</v>
      </c>
      <c r="E23" s="113">
        <v>-8.2199999999999995E-2</v>
      </c>
      <c r="G23" s="113">
        <v>0</v>
      </c>
      <c r="H23" s="113" t="b">
        <v>1</v>
      </c>
      <c r="J23" s="115" t="s">
        <v>1340</v>
      </c>
      <c r="K23" s="115" t="s">
        <v>206</v>
      </c>
      <c r="L23" s="187">
        <v>15715390.52</v>
      </c>
      <c r="M23" s="187">
        <v>15052132</v>
      </c>
      <c r="N23" s="115"/>
      <c r="O23" s="115"/>
    </row>
    <row r="24" spans="1:15" x14ac:dyDescent="0.25">
      <c r="A24" s="113" t="s">
        <v>1340</v>
      </c>
      <c r="B24" s="113" t="s">
        <v>196</v>
      </c>
      <c r="C24" s="187">
        <v>306420327.48000002</v>
      </c>
      <c r="D24" s="187">
        <v>269553415.81999999</v>
      </c>
      <c r="E24" s="113">
        <v>-0.1203</v>
      </c>
      <c r="G24" s="113">
        <v>0</v>
      </c>
      <c r="H24" s="113" t="b">
        <v>1</v>
      </c>
      <c r="J24" s="115" t="s">
        <v>1341</v>
      </c>
      <c r="K24" s="115" t="s">
        <v>206</v>
      </c>
      <c r="L24" s="187">
        <v>11786440.84</v>
      </c>
      <c r="M24" s="187">
        <v>12421316.91</v>
      </c>
      <c r="N24" s="115"/>
      <c r="O24" s="115"/>
    </row>
    <row r="25" spans="1:15" x14ac:dyDescent="0.25">
      <c r="A25" s="113" t="s">
        <v>1341</v>
      </c>
      <c r="B25" s="113" t="s">
        <v>196</v>
      </c>
      <c r="C25" s="187">
        <v>256054264.94999999</v>
      </c>
      <c r="D25" s="187">
        <v>229309639.06999999</v>
      </c>
      <c r="E25" s="113">
        <v>-0.10440000000000001</v>
      </c>
      <c r="G25" s="113">
        <v>0</v>
      </c>
      <c r="H25" s="113" t="b">
        <v>1</v>
      </c>
      <c r="J25" s="115" t="s">
        <v>1342</v>
      </c>
      <c r="K25" s="115" t="s">
        <v>206</v>
      </c>
      <c r="L25" s="187">
        <v>11465705.9</v>
      </c>
      <c r="M25" s="187">
        <v>11627521.75</v>
      </c>
      <c r="N25" s="115"/>
      <c r="O25" s="115"/>
    </row>
    <row r="26" spans="1:15" x14ac:dyDescent="0.25">
      <c r="A26" s="113" t="s">
        <v>1342</v>
      </c>
      <c r="B26" s="113" t="s">
        <v>196</v>
      </c>
      <c r="C26" s="187">
        <v>237028120.31999999</v>
      </c>
      <c r="D26" s="187">
        <v>201326043.13</v>
      </c>
      <c r="E26" s="113">
        <v>-0.15060000000000001</v>
      </c>
      <c r="G26" s="113">
        <v>33556.22</v>
      </c>
      <c r="H26" s="113" t="b">
        <v>1</v>
      </c>
      <c r="J26" s="115" t="s">
        <v>1343</v>
      </c>
      <c r="K26" s="115" t="s">
        <v>206</v>
      </c>
      <c r="L26" s="187">
        <v>5328283.34</v>
      </c>
      <c r="M26" s="187">
        <v>8551963.4900000002</v>
      </c>
      <c r="N26" s="115"/>
      <c r="O26" s="115"/>
    </row>
    <row r="27" spans="1:15" x14ac:dyDescent="0.25">
      <c r="A27" s="113" t="s">
        <v>1343</v>
      </c>
      <c r="B27" s="113" t="s">
        <v>196</v>
      </c>
      <c r="C27" s="187">
        <v>124485741.59</v>
      </c>
      <c r="D27" s="187">
        <v>111655467.92</v>
      </c>
      <c r="E27" s="113">
        <v>-0.1031</v>
      </c>
      <c r="G27" s="113">
        <v>18799.37</v>
      </c>
      <c r="H27" s="113" t="b">
        <v>1</v>
      </c>
      <c r="J27" s="115" t="s">
        <v>1344</v>
      </c>
      <c r="K27" s="115" t="s">
        <v>206</v>
      </c>
      <c r="L27" s="187">
        <v>8445276</v>
      </c>
      <c r="M27" s="187">
        <v>9711552.1600000001</v>
      </c>
      <c r="N27" s="115"/>
      <c r="O27" s="115"/>
    </row>
    <row r="28" spans="1:15" x14ac:dyDescent="0.25">
      <c r="A28" s="113" t="s">
        <v>1344</v>
      </c>
      <c r="B28" s="113" t="s">
        <v>196</v>
      </c>
      <c r="C28" s="187">
        <v>177258297.97</v>
      </c>
      <c r="D28" s="187">
        <v>150507045.11000001</v>
      </c>
      <c r="E28" s="113">
        <v>-0.15090000000000001</v>
      </c>
      <c r="G28" s="113">
        <v>0</v>
      </c>
      <c r="H28" s="113" t="b">
        <v>1</v>
      </c>
      <c r="J28" s="115" t="s">
        <v>1345</v>
      </c>
      <c r="K28" s="115" t="s">
        <v>206</v>
      </c>
      <c r="L28" s="187">
        <v>13168313.699999999</v>
      </c>
      <c r="M28" s="187">
        <v>9331759.9000000004</v>
      </c>
      <c r="N28" s="115"/>
      <c r="O28" s="115"/>
    </row>
    <row r="29" spans="1:15" x14ac:dyDescent="0.25">
      <c r="A29" s="113" t="s">
        <v>1345</v>
      </c>
      <c r="B29" s="113" t="s">
        <v>196</v>
      </c>
      <c r="C29" s="187">
        <v>204505173.83000001</v>
      </c>
      <c r="D29" s="187">
        <v>186061545.69</v>
      </c>
      <c r="E29" s="113">
        <v>-9.0200000000000002E-2</v>
      </c>
      <c r="G29" s="113">
        <v>0</v>
      </c>
      <c r="H29" s="113" t="b">
        <v>1</v>
      </c>
      <c r="J29" s="115" t="s">
        <v>1346</v>
      </c>
      <c r="K29" s="115" t="s">
        <v>206</v>
      </c>
      <c r="L29" s="187">
        <v>8155247.8499999996</v>
      </c>
      <c r="M29" s="187">
        <v>9155010.7699999996</v>
      </c>
      <c r="N29" s="115"/>
      <c r="O29" s="115"/>
    </row>
    <row r="30" spans="1:15" x14ac:dyDescent="0.25">
      <c r="A30" s="113" t="s">
        <v>1346</v>
      </c>
      <c r="B30" s="113" t="s">
        <v>196</v>
      </c>
      <c r="C30" s="187">
        <v>169433491.30000001</v>
      </c>
      <c r="D30" s="187">
        <v>150381697.37</v>
      </c>
      <c r="E30" s="113">
        <v>-0.1124</v>
      </c>
      <c r="G30" s="113">
        <v>0</v>
      </c>
      <c r="H30" s="113" t="b">
        <v>1</v>
      </c>
      <c r="J30" s="115" t="s">
        <v>1347</v>
      </c>
      <c r="K30" s="115" t="s">
        <v>206</v>
      </c>
      <c r="L30" s="187">
        <v>10999802.74</v>
      </c>
      <c r="M30" s="187">
        <v>10485325.84</v>
      </c>
      <c r="N30" s="115"/>
      <c r="O30" s="115"/>
    </row>
    <row r="31" spans="1:15" x14ac:dyDescent="0.25">
      <c r="A31" s="113" t="s">
        <v>1347</v>
      </c>
      <c r="B31" s="113" t="s">
        <v>196</v>
      </c>
      <c r="C31" s="187">
        <v>251735214.19</v>
      </c>
      <c r="D31" s="187">
        <v>219483926.94999999</v>
      </c>
      <c r="E31" s="113">
        <v>-0.12809999999999999</v>
      </c>
      <c r="G31" s="113">
        <v>0</v>
      </c>
      <c r="H31" s="113" t="b">
        <v>1</v>
      </c>
      <c r="J31" s="115" t="s">
        <v>1348</v>
      </c>
      <c r="K31" s="115" t="s">
        <v>206</v>
      </c>
      <c r="L31" s="187">
        <v>5622717.79</v>
      </c>
      <c r="M31" s="187">
        <v>5884147.4299999997</v>
      </c>
      <c r="N31" s="115"/>
      <c r="O31" s="115"/>
    </row>
    <row r="32" spans="1:15" x14ac:dyDescent="0.25">
      <c r="A32" s="113" t="s">
        <v>1348</v>
      </c>
      <c r="B32" s="113" t="s">
        <v>196</v>
      </c>
      <c r="C32" s="187">
        <v>107636155.06</v>
      </c>
      <c r="D32" s="187">
        <v>104163342.09</v>
      </c>
      <c r="E32" s="113">
        <v>-3.2300000000000002E-2</v>
      </c>
      <c r="G32" s="113">
        <v>6000</v>
      </c>
      <c r="H32" s="113" t="b">
        <v>1</v>
      </c>
      <c r="J32" s="115" t="s">
        <v>1349</v>
      </c>
      <c r="K32" s="115" t="s">
        <v>206</v>
      </c>
      <c r="L32" s="187">
        <v>14534833.48</v>
      </c>
      <c r="M32" s="187">
        <v>17373044.710000001</v>
      </c>
      <c r="N32" s="115"/>
      <c r="O32" s="115"/>
    </row>
    <row r="33" spans="1:15" x14ac:dyDescent="0.25">
      <c r="A33" s="113" t="s">
        <v>1349</v>
      </c>
      <c r="B33" s="113" t="s">
        <v>196</v>
      </c>
      <c r="C33" s="187">
        <v>362064264.88</v>
      </c>
      <c r="D33" s="187">
        <v>335930370.18000001</v>
      </c>
      <c r="E33" s="113">
        <v>-7.22E-2</v>
      </c>
      <c r="G33" s="113">
        <v>0</v>
      </c>
      <c r="H33" s="113" t="b">
        <v>1</v>
      </c>
      <c r="J33" s="115" t="s">
        <v>1350</v>
      </c>
      <c r="K33" s="115" t="s">
        <v>206</v>
      </c>
      <c r="L33" s="187">
        <v>14038885.300000001</v>
      </c>
      <c r="M33" s="187">
        <v>13406925.85</v>
      </c>
      <c r="N33" s="115"/>
      <c r="O33" s="115"/>
    </row>
    <row r="34" spans="1:15" x14ac:dyDescent="0.25">
      <c r="A34" s="113" t="s">
        <v>1350</v>
      </c>
      <c r="B34" s="113" t="s">
        <v>196</v>
      </c>
      <c r="C34" s="187">
        <v>279348507.94</v>
      </c>
      <c r="D34" s="187">
        <v>245018857.49000001</v>
      </c>
      <c r="E34" s="113">
        <v>-0.1229</v>
      </c>
      <c r="G34" s="113">
        <v>0</v>
      </c>
      <c r="H34" s="113" t="b">
        <v>1</v>
      </c>
      <c r="J34" s="115" t="s">
        <v>1351</v>
      </c>
      <c r="K34" s="115" t="s">
        <v>206</v>
      </c>
      <c r="L34" s="187">
        <v>14517779.75</v>
      </c>
      <c r="M34" s="187">
        <v>17972596.420000002</v>
      </c>
      <c r="N34" s="115"/>
      <c r="O34" s="115"/>
    </row>
    <row r="35" spans="1:15" x14ac:dyDescent="0.25">
      <c r="A35" s="113" t="s">
        <v>1351</v>
      </c>
      <c r="B35" s="113" t="s">
        <v>196</v>
      </c>
      <c r="C35" s="187">
        <v>326689861.49000001</v>
      </c>
      <c r="D35" s="187">
        <v>292022042.18000001</v>
      </c>
      <c r="E35" s="113">
        <v>-0.1061</v>
      </c>
      <c r="G35" s="113">
        <v>0</v>
      </c>
      <c r="H35" s="113" t="b">
        <v>1</v>
      </c>
      <c r="J35" s="115" t="s">
        <v>1352</v>
      </c>
      <c r="K35" s="115" t="s">
        <v>206</v>
      </c>
      <c r="L35" s="187">
        <v>15653941.130000001</v>
      </c>
      <c r="M35" s="187">
        <v>18129049.870000001</v>
      </c>
      <c r="N35" s="115"/>
      <c r="O35" s="115"/>
    </row>
    <row r="36" spans="1:15" x14ac:dyDescent="0.25">
      <c r="A36" s="113" t="s">
        <v>1352</v>
      </c>
      <c r="B36" s="113" t="s">
        <v>196</v>
      </c>
      <c r="C36" s="187">
        <v>342210307.19999999</v>
      </c>
      <c r="D36" s="187">
        <v>304028186.68000001</v>
      </c>
      <c r="E36" s="113">
        <v>-0.1116</v>
      </c>
      <c r="G36" s="113">
        <v>3989.94</v>
      </c>
      <c r="H36" s="113" t="b">
        <v>1</v>
      </c>
      <c r="J36" s="115" t="s">
        <v>1353</v>
      </c>
      <c r="K36" s="115" t="s">
        <v>206</v>
      </c>
      <c r="L36" s="187">
        <v>8481540.2100000009</v>
      </c>
      <c r="M36" s="187">
        <v>8923956.6999999993</v>
      </c>
      <c r="N36" s="115"/>
      <c r="O36" s="115"/>
    </row>
    <row r="37" spans="1:15" x14ac:dyDescent="0.25">
      <c r="A37" s="113" t="s">
        <v>1353</v>
      </c>
      <c r="B37" s="113" t="s">
        <v>196</v>
      </c>
      <c r="C37" s="187">
        <v>210884876.33000001</v>
      </c>
      <c r="D37" s="187">
        <v>189606676.31</v>
      </c>
      <c r="E37" s="113">
        <v>-0.1009</v>
      </c>
      <c r="G37" s="113">
        <v>0</v>
      </c>
      <c r="H37" s="113" t="b">
        <v>1</v>
      </c>
      <c r="J37" s="115" t="s">
        <v>1354</v>
      </c>
      <c r="K37" s="115" t="s">
        <v>206</v>
      </c>
      <c r="L37" s="187">
        <v>7396043.3700000001</v>
      </c>
      <c r="M37" s="187">
        <v>6743940</v>
      </c>
      <c r="N37" s="115"/>
      <c r="O37" s="115"/>
    </row>
    <row r="38" spans="1:15" x14ac:dyDescent="0.25">
      <c r="A38" s="113" t="s">
        <v>1354</v>
      </c>
      <c r="B38" s="113" t="s">
        <v>196</v>
      </c>
      <c r="C38" s="187">
        <v>157919842.84</v>
      </c>
      <c r="D38" s="187">
        <v>139339937.44999999</v>
      </c>
      <c r="E38" s="113">
        <v>-0.1177</v>
      </c>
      <c r="G38" s="113">
        <v>9600</v>
      </c>
      <c r="H38" s="113" t="b">
        <v>1</v>
      </c>
      <c r="J38" s="115" t="s">
        <v>1355</v>
      </c>
      <c r="K38" s="115" t="s">
        <v>206</v>
      </c>
      <c r="L38" s="187">
        <v>9344335.1699999999</v>
      </c>
      <c r="M38" s="187">
        <v>10697118.68</v>
      </c>
      <c r="N38" s="115"/>
      <c r="O38" s="115"/>
    </row>
    <row r="39" spans="1:15" x14ac:dyDescent="0.25">
      <c r="A39" s="113" t="s">
        <v>1355</v>
      </c>
      <c r="B39" s="113" t="s">
        <v>196</v>
      </c>
      <c r="C39" s="187">
        <v>220639193.43000001</v>
      </c>
      <c r="D39" s="187">
        <v>195004766.66999999</v>
      </c>
      <c r="E39" s="113">
        <v>-0.1162</v>
      </c>
      <c r="G39" s="113">
        <v>18000</v>
      </c>
      <c r="H39" s="113" t="b">
        <v>1</v>
      </c>
      <c r="J39" s="115" t="s">
        <v>1356</v>
      </c>
      <c r="K39" s="115" t="s">
        <v>206</v>
      </c>
      <c r="L39" s="187">
        <v>7086151.21</v>
      </c>
      <c r="M39" s="187">
        <v>6369434.2000000002</v>
      </c>
      <c r="N39" s="115"/>
      <c r="O39" s="115"/>
    </row>
    <row r="40" spans="1:15" x14ac:dyDescent="0.25">
      <c r="A40" s="113" t="s">
        <v>1356</v>
      </c>
      <c r="B40" s="113" t="s">
        <v>196</v>
      </c>
      <c r="C40" s="187">
        <v>159500805.11000001</v>
      </c>
      <c r="D40" s="187">
        <v>145914347.11000001</v>
      </c>
      <c r="E40" s="113">
        <v>-8.5199999999999998E-2</v>
      </c>
      <c r="G40" s="113">
        <v>0</v>
      </c>
      <c r="H40" s="113" t="b">
        <v>1</v>
      </c>
      <c r="J40" s="115" t="s">
        <v>1357</v>
      </c>
      <c r="K40" s="115" t="s">
        <v>206</v>
      </c>
      <c r="L40" s="187">
        <v>10841471.130000001</v>
      </c>
      <c r="M40" s="187">
        <v>9793218.1899999995</v>
      </c>
      <c r="N40" s="115"/>
      <c r="O40" s="115"/>
    </row>
    <row r="41" spans="1:15" x14ac:dyDescent="0.25">
      <c r="A41" s="113" t="s">
        <v>1357</v>
      </c>
      <c r="B41" s="113" t="s">
        <v>196</v>
      </c>
      <c r="C41" s="187">
        <v>271689770.56999999</v>
      </c>
      <c r="D41" s="187">
        <v>224291115.46000001</v>
      </c>
      <c r="E41" s="113">
        <v>-0.17449999999999999</v>
      </c>
      <c r="G41" s="113">
        <v>33096.14</v>
      </c>
      <c r="H41" s="113" t="b">
        <v>1</v>
      </c>
      <c r="J41" s="115" t="s">
        <v>1358</v>
      </c>
      <c r="K41" s="115" t="s">
        <v>206</v>
      </c>
      <c r="L41" s="187">
        <v>6861583.8899999997</v>
      </c>
      <c r="M41" s="187">
        <v>5841222.5999999996</v>
      </c>
      <c r="N41" s="115"/>
      <c r="O41" s="115"/>
    </row>
    <row r="42" spans="1:15" x14ac:dyDescent="0.25">
      <c r="A42" s="113" t="s">
        <v>1358</v>
      </c>
      <c r="B42" s="113" t="s">
        <v>196</v>
      </c>
      <c r="C42" s="187">
        <v>151871454.09</v>
      </c>
      <c r="D42" s="187">
        <v>136375582.72</v>
      </c>
      <c r="E42" s="113">
        <v>-0.10199999999999999</v>
      </c>
      <c r="G42" s="113">
        <v>9800</v>
      </c>
      <c r="H42" s="113" t="b">
        <v>1</v>
      </c>
      <c r="J42" s="115" t="s">
        <v>1359</v>
      </c>
      <c r="K42" s="115" t="s">
        <v>206</v>
      </c>
      <c r="L42" s="187">
        <v>9430628.5500000007</v>
      </c>
      <c r="M42" s="187">
        <v>8298584.9000000004</v>
      </c>
      <c r="N42" s="115"/>
      <c r="O42" s="115"/>
    </row>
    <row r="43" spans="1:15" x14ac:dyDescent="0.25">
      <c r="A43" s="113" t="s">
        <v>1359</v>
      </c>
      <c r="B43" s="113" t="s">
        <v>196</v>
      </c>
      <c r="C43" s="187">
        <v>258007748.28</v>
      </c>
      <c r="D43" s="187">
        <v>227013985.25999999</v>
      </c>
      <c r="E43" s="113">
        <v>-0.1201</v>
      </c>
      <c r="G43" s="113">
        <v>0</v>
      </c>
      <c r="H43" s="113" t="b">
        <v>1</v>
      </c>
      <c r="J43" s="115" t="s">
        <v>1207</v>
      </c>
      <c r="K43" s="115" t="s">
        <v>206</v>
      </c>
      <c r="L43" s="187">
        <v>10451383.73</v>
      </c>
      <c r="M43" s="187">
        <v>10710129.98</v>
      </c>
      <c r="N43" s="115"/>
      <c r="O43" s="115"/>
    </row>
    <row r="44" spans="1:15" x14ac:dyDescent="0.25">
      <c r="A44" s="113" t="s">
        <v>1207</v>
      </c>
      <c r="B44" s="113" t="s">
        <v>196</v>
      </c>
      <c r="C44" s="187">
        <v>268130660.19</v>
      </c>
      <c r="D44" s="187">
        <v>257796543.69999999</v>
      </c>
      <c r="E44" s="113">
        <v>-3.85E-2</v>
      </c>
      <c r="G44" s="113">
        <v>31460</v>
      </c>
      <c r="H44" s="113" t="b">
        <v>1</v>
      </c>
      <c r="J44" s="115" t="s">
        <v>1201</v>
      </c>
      <c r="K44" s="115" t="s">
        <v>206</v>
      </c>
      <c r="L44" s="187">
        <v>9724466.6099999994</v>
      </c>
      <c r="M44" s="187">
        <v>12435360.140000001</v>
      </c>
      <c r="N44" s="115"/>
      <c r="O44" s="115"/>
    </row>
    <row r="45" spans="1:15" x14ac:dyDescent="0.25">
      <c r="A45" s="113" t="s">
        <v>1201</v>
      </c>
      <c r="B45" s="113" t="s">
        <v>196</v>
      </c>
      <c r="C45" s="187">
        <v>277452318.31</v>
      </c>
      <c r="D45" s="187">
        <v>194742295.03</v>
      </c>
      <c r="E45" s="113">
        <v>-0.29809999999999998</v>
      </c>
      <c r="G45" s="113">
        <v>0</v>
      </c>
      <c r="H45" s="113" t="b">
        <v>1</v>
      </c>
      <c r="J45" s="115" t="s">
        <v>1224</v>
      </c>
      <c r="K45" s="115" t="s">
        <v>206</v>
      </c>
      <c r="L45" s="187">
        <v>6670914.4100000001</v>
      </c>
      <c r="M45" s="187">
        <v>9598571.1699999999</v>
      </c>
      <c r="N45" s="115"/>
      <c r="O45" s="115"/>
    </row>
    <row r="46" spans="1:15" x14ac:dyDescent="0.25">
      <c r="A46" s="113" t="s">
        <v>1224</v>
      </c>
      <c r="B46" s="113" t="s">
        <v>196</v>
      </c>
      <c r="C46" s="187">
        <v>215033016.15000001</v>
      </c>
      <c r="D46" s="187">
        <v>195595220.75999999</v>
      </c>
      <c r="E46" s="113">
        <v>-9.0399999999999994E-2</v>
      </c>
      <c r="G46" s="113">
        <v>19600</v>
      </c>
      <c r="H46" s="113" t="b">
        <v>1</v>
      </c>
      <c r="J46" s="115" t="s">
        <v>1360</v>
      </c>
      <c r="K46" s="115" t="s">
        <v>206</v>
      </c>
      <c r="L46" s="187">
        <v>3281820.45</v>
      </c>
      <c r="M46" s="187">
        <v>3530681.07</v>
      </c>
      <c r="N46" s="115"/>
      <c r="O46" s="115"/>
    </row>
    <row r="47" spans="1:15" x14ac:dyDescent="0.25">
      <c r="A47" s="113" t="s">
        <v>1360</v>
      </c>
      <c r="B47" s="113" t="s">
        <v>196</v>
      </c>
      <c r="C47" s="187">
        <v>62579372.43</v>
      </c>
      <c r="D47" s="187">
        <v>56913791.159999996</v>
      </c>
      <c r="E47" s="113">
        <v>-9.0499999999999997E-2</v>
      </c>
      <c r="G47" s="113">
        <v>0</v>
      </c>
      <c r="H47" s="113" t="b">
        <v>1</v>
      </c>
      <c r="J47" s="115" t="s">
        <v>1361</v>
      </c>
      <c r="K47" s="115" t="s">
        <v>206</v>
      </c>
      <c r="L47" s="187">
        <v>92731</v>
      </c>
      <c r="M47" s="187">
        <v>85077</v>
      </c>
      <c r="N47" s="115"/>
      <c r="O47" s="115"/>
    </row>
    <row r="48" spans="1:15" x14ac:dyDescent="0.25">
      <c r="A48" s="113" t="s">
        <v>1361</v>
      </c>
      <c r="B48" s="113" t="s">
        <v>196</v>
      </c>
      <c r="C48" s="187">
        <v>62688736.609999999</v>
      </c>
      <c r="D48" s="187">
        <v>57365094.670000002</v>
      </c>
      <c r="E48" s="113">
        <v>-8.4900000000000003E-2</v>
      </c>
      <c r="G48" s="113">
        <v>0</v>
      </c>
      <c r="H48" s="113" t="b">
        <v>1</v>
      </c>
      <c r="J48" s="115" t="s">
        <v>1178</v>
      </c>
      <c r="K48" s="115" t="s">
        <v>206</v>
      </c>
      <c r="L48" s="187">
        <v>508415.44</v>
      </c>
      <c r="M48" s="187">
        <v>438107.4</v>
      </c>
      <c r="N48" s="115"/>
      <c r="O48" s="115"/>
    </row>
    <row r="49" spans="1:15" x14ac:dyDescent="0.25">
      <c r="A49" s="113" t="s">
        <v>1178</v>
      </c>
      <c r="B49" s="113" t="s">
        <v>196</v>
      </c>
      <c r="C49" s="187">
        <v>148576473.59</v>
      </c>
      <c r="D49" s="187">
        <v>132041314.91</v>
      </c>
      <c r="E49" s="113">
        <v>-0.1113</v>
      </c>
      <c r="G49" s="113">
        <v>0</v>
      </c>
      <c r="H49" s="113" t="b">
        <v>1</v>
      </c>
      <c r="J49" s="115" t="s">
        <v>1181</v>
      </c>
      <c r="K49" s="115" t="s">
        <v>206</v>
      </c>
      <c r="L49" s="187">
        <v>354284</v>
      </c>
      <c r="M49" s="187">
        <v>371803.09</v>
      </c>
      <c r="N49" s="115"/>
      <c r="O49" s="115"/>
    </row>
    <row r="50" spans="1:15" x14ac:dyDescent="0.25">
      <c r="A50" s="113" t="s">
        <v>1181</v>
      </c>
      <c r="B50" s="113" t="s">
        <v>196</v>
      </c>
      <c r="C50" s="187">
        <v>41061424.609999999</v>
      </c>
      <c r="D50" s="187">
        <v>41588440.100000001</v>
      </c>
      <c r="E50" s="113">
        <v>1.2800000000000001E-2</v>
      </c>
      <c r="G50" s="113">
        <v>0</v>
      </c>
      <c r="H50" s="113" t="b">
        <v>1</v>
      </c>
      <c r="J50" s="115" t="s">
        <v>1362</v>
      </c>
      <c r="K50" s="115" t="s">
        <v>206</v>
      </c>
      <c r="L50" s="187">
        <v>318184.7</v>
      </c>
      <c r="M50" s="187">
        <v>548520.5</v>
      </c>
      <c r="N50" s="115"/>
      <c r="O50" s="115"/>
    </row>
    <row r="51" spans="1:15" x14ac:dyDescent="0.25">
      <c r="A51" s="113" t="s">
        <v>1362</v>
      </c>
      <c r="B51" s="113" t="s">
        <v>196</v>
      </c>
      <c r="C51" s="187">
        <v>83444784.060000002</v>
      </c>
      <c r="D51" s="187">
        <v>76392387.230000004</v>
      </c>
      <c r="E51" s="113">
        <v>-8.4500000000000006E-2</v>
      </c>
      <c r="G51" s="113">
        <v>0</v>
      </c>
      <c r="H51" s="113" t="b">
        <v>1</v>
      </c>
      <c r="J51" s="115" t="s">
        <v>1363</v>
      </c>
      <c r="K51" s="115" t="s">
        <v>206</v>
      </c>
      <c r="L51" s="187">
        <v>30457496.690000001</v>
      </c>
      <c r="M51" s="187">
        <v>47326106.259999998</v>
      </c>
      <c r="N51" s="115"/>
      <c r="O51" s="115"/>
    </row>
    <row r="52" spans="1:15" x14ac:dyDescent="0.25">
      <c r="A52" s="198" t="s">
        <v>1363</v>
      </c>
      <c r="B52" s="113" t="s">
        <v>196</v>
      </c>
      <c r="C52" s="187">
        <f>56227830.5+11640</f>
        <v>56239470.5</v>
      </c>
      <c r="D52" s="187">
        <v>48853813.609999999</v>
      </c>
      <c r="E52" s="113">
        <v>-0.13109999999999999</v>
      </c>
      <c r="G52" s="113">
        <v>11640</v>
      </c>
      <c r="H52" s="113" t="b">
        <v>1</v>
      </c>
      <c r="J52" s="115"/>
      <c r="K52" s="115"/>
      <c r="L52" s="188">
        <f>SUM(L10:L51)</f>
        <v>415628781.06</v>
      </c>
      <c r="M52" s="188">
        <f>SUM(M10:M51)</f>
        <v>447682269.63</v>
      </c>
      <c r="N52" s="115"/>
      <c r="O52" s="115"/>
    </row>
    <row r="53" spans="1:15" x14ac:dyDescent="0.25">
      <c r="J53" s="115"/>
      <c r="K53" s="115"/>
      <c r="L53" s="115"/>
      <c r="M53" s="115"/>
      <c r="N53" s="115"/>
      <c r="O53" s="115"/>
    </row>
    <row r="54" spans="1:15" x14ac:dyDescent="0.25">
      <c r="J54" s="115"/>
      <c r="K54" s="115"/>
      <c r="L54" s="115"/>
      <c r="M54" s="115"/>
      <c r="N54" s="115"/>
      <c r="O54" s="115"/>
    </row>
    <row r="55" spans="1:15" x14ac:dyDescent="0.25">
      <c r="G55" s="113" t="b">
        <v>1</v>
      </c>
      <c r="H55" s="113" t="b">
        <v>1</v>
      </c>
      <c r="J55" s="115"/>
      <c r="K55" s="115"/>
      <c r="L55" s="115"/>
      <c r="M55" s="115"/>
      <c r="N55" s="115"/>
      <c r="O55" s="115"/>
    </row>
    <row r="56" spans="1:15" x14ac:dyDescent="0.25">
      <c r="G56" s="113" t="b">
        <v>1</v>
      </c>
      <c r="H56" s="113" t="b">
        <v>1</v>
      </c>
    </row>
    <row r="57" spans="1:15" x14ac:dyDescent="0.25">
      <c r="G57" s="113" t="b">
        <v>1</v>
      </c>
      <c r="H57" s="113" t="b">
        <v>1</v>
      </c>
    </row>
    <row r="58" spans="1:15" x14ac:dyDescent="0.25">
      <c r="G58" s="113" t="b">
        <v>1</v>
      </c>
      <c r="H58" s="113" t="b">
        <v>1</v>
      </c>
    </row>
    <row r="59" spans="1:15" x14ac:dyDescent="0.25">
      <c r="G59" s="113" t="b">
        <v>1</v>
      </c>
      <c r="H59" s="113" t="b">
        <v>1</v>
      </c>
    </row>
    <row r="60" spans="1:15" x14ac:dyDescent="0.25">
      <c r="G60" s="113" t="b">
        <v>1</v>
      </c>
      <c r="H60" s="113" t="b">
        <v>1</v>
      </c>
    </row>
    <row r="61" spans="1:15" x14ac:dyDescent="0.25">
      <c r="G61" s="113" t="b">
        <v>1</v>
      </c>
      <c r="H61" s="113" t="b">
        <v>1</v>
      </c>
    </row>
    <row r="62" spans="1:15" x14ac:dyDescent="0.25">
      <c r="G62" s="113" t="b">
        <v>1</v>
      </c>
      <c r="H62" s="113" t="b">
        <v>1</v>
      </c>
    </row>
    <row r="63" spans="1:15" x14ac:dyDescent="0.25">
      <c r="G63" s="113" t="b">
        <v>1</v>
      </c>
      <c r="H63" s="113" t="b">
        <v>1</v>
      </c>
    </row>
    <row r="64" spans="1:15" x14ac:dyDescent="0.25">
      <c r="G64" s="113" t="b">
        <v>1</v>
      </c>
      <c r="H64" s="113" t="b">
        <v>1</v>
      </c>
    </row>
    <row r="65" spans="7:8" x14ac:dyDescent="0.25">
      <c r="G65" s="113" t="b">
        <v>1</v>
      </c>
      <c r="H65" s="113" t="b">
        <v>1</v>
      </c>
    </row>
    <row r="66" spans="7:8" x14ac:dyDescent="0.25">
      <c r="G66" s="113" t="b">
        <v>1</v>
      </c>
      <c r="H66" s="113" t="b">
        <v>1</v>
      </c>
    </row>
    <row r="67" spans="7:8" x14ac:dyDescent="0.25">
      <c r="G67" s="113" t="b">
        <v>1</v>
      </c>
      <c r="H67" s="113" t="b">
        <v>1</v>
      </c>
    </row>
    <row r="68" spans="7:8" x14ac:dyDescent="0.25">
      <c r="G68" s="113" t="b">
        <v>1</v>
      </c>
      <c r="H68" s="113" t="b">
        <v>1</v>
      </c>
    </row>
    <row r="69" spans="7:8" x14ac:dyDescent="0.25">
      <c r="G69" s="113" t="b">
        <v>1</v>
      </c>
      <c r="H69" s="113" t="b">
        <v>1</v>
      </c>
    </row>
    <row r="70" spans="7:8" x14ac:dyDescent="0.25">
      <c r="G70" s="113" t="b">
        <v>1</v>
      </c>
      <c r="H70" s="113" t="b">
        <v>1</v>
      </c>
    </row>
    <row r="71" spans="7:8" x14ac:dyDescent="0.25">
      <c r="G71" s="113" t="b">
        <v>1</v>
      </c>
      <c r="H71" s="113" t="b">
        <v>1</v>
      </c>
    </row>
    <row r="72" spans="7:8" x14ac:dyDescent="0.25">
      <c r="G72" s="113" t="b">
        <v>1</v>
      </c>
      <c r="H72" s="113" t="b">
        <v>1</v>
      </c>
    </row>
    <row r="73" spans="7:8" x14ac:dyDescent="0.25">
      <c r="G73" s="113" t="b">
        <v>1</v>
      </c>
      <c r="H73" s="113" t="b">
        <v>1</v>
      </c>
    </row>
    <row r="74" spans="7:8" x14ac:dyDescent="0.25">
      <c r="G74" s="113" t="b">
        <v>1</v>
      </c>
      <c r="H74" s="113" t="b">
        <v>1</v>
      </c>
    </row>
    <row r="75" spans="7:8" x14ac:dyDescent="0.25">
      <c r="G75" s="113" t="b">
        <v>1</v>
      </c>
      <c r="H75" s="113" t="b">
        <v>1</v>
      </c>
    </row>
    <row r="76" spans="7:8" x14ac:dyDescent="0.25">
      <c r="G76" s="113" t="b">
        <v>1</v>
      </c>
      <c r="H76" s="113" t="b">
        <v>1</v>
      </c>
    </row>
    <row r="77" spans="7:8" x14ac:dyDescent="0.25">
      <c r="G77" s="113" t="b">
        <v>1</v>
      </c>
      <c r="H77" s="113" t="b">
        <v>1</v>
      </c>
    </row>
    <row r="78" spans="7:8" x14ac:dyDescent="0.25">
      <c r="G78" s="113" t="b">
        <v>1</v>
      </c>
      <c r="H78" s="113" t="b">
        <v>1</v>
      </c>
    </row>
    <row r="79" spans="7:8" x14ac:dyDescent="0.25">
      <c r="G79" s="113" t="b">
        <v>1</v>
      </c>
      <c r="H79" s="113" t="b">
        <v>1</v>
      </c>
    </row>
    <row r="80" spans="7:8" x14ac:dyDescent="0.25">
      <c r="G80" s="113" t="b">
        <v>1</v>
      </c>
      <c r="H80" s="113" t="b">
        <v>1</v>
      </c>
    </row>
    <row r="81" spans="7:8" x14ac:dyDescent="0.25">
      <c r="G81" s="113" t="b">
        <v>1</v>
      </c>
      <c r="H81" s="113" t="b">
        <v>1</v>
      </c>
    </row>
    <row r="82" spans="7:8" x14ac:dyDescent="0.25">
      <c r="G82" s="113" t="b">
        <v>1</v>
      </c>
      <c r="H82" s="113" t="b">
        <v>1</v>
      </c>
    </row>
    <row r="83" spans="7:8" x14ac:dyDescent="0.25">
      <c r="G83" s="113" t="b">
        <v>1</v>
      </c>
      <c r="H83" s="113" t="b">
        <v>1</v>
      </c>
    </row>
    <row r="84" spans="7:8" x14ac:dyDescent="0.25">
      <c r="G84" s="113" t="b">
        <v>1</v>
      </c>
      <c r="H84" s="113" t="b">
        <v>1</v>
      </c>
    </row>
    <row r="85" spans="7:8" x14ac:dyDescent="0.25">
      <c r="G85" s="113" t="b">
        <v>1</v>
      </c>
      <c r="H85" s="113" t="b">
        <v>1</v>
      </c>
    </row>
    <row r="86" spans="7:8" x14ac:dyDescent="0.25">
      <c r="G86" s="113" t="b">
        <v>1</v>
      </c>
      <c r="H86" s="113" t="b">
        <v>1</v>
      </c>
    </row>
    <row r="87" spans="7:8" x14ac:dyDescent="0.25">
      <c r="G87" s="113" t="b">
        <v>1</v>
      </c>
      <c r="H87" s="113" t="b">
        <v>1</v>
      </c>
    </row>
    <row r="88" spans="7:8" x14ac:dyDescent="0.25">
      <c r="G88" s="113" t="b">
        <v>1</v>
      </c>
      <c r="H88" s="113" t="b">
        <v>1</v>
      </c>
    </row>
    <row r="89" spans="7:8" x14ac:dyDescent="0.25">
      <c r="G89" s="113" t="b">
        <v>1</v>
      </c>
      <c r="H89" s="113" t="b">
        <v>1</v>
      </c>
    </row>
    <row r="90" spans="7:8" x14ac:dyDescent="0.25">
      <c r="G90" s="113" t="b">
        <v>1</v>
      </c>
      <c r="H90" s="113" t="b">
        <v>1</v>
      </c>
    </row>
    <row r="91" spans="7:8" x14ac:dyDescent="0.25">
      <c r="G91" s="113" t="b">
        <v>1</v>
      </c>
      <c r="H91" s="113" t="b">
        <v>1</v>
      </c>
    </row>
    <row r="92" spans="7:8" x14ac:dyDescent="0.25">
      <c r="G92" s="113" t="b">
        <v>1</v>
      </c>
      <c r="H92" s="113" t="b">
        <v>1</v>
      </c>
    </row>
    <row r="93" spans="7:8" x14ac:dyDescent="0.25">
      <c r="G93" s="113" t="b">
        <v>1</v>
      </c>
      <c r="H93" s="113" t="b">
        <v>1</v>
      </c>
    </row>
    <row r="94" spans="7:8" x14ac:dyDescent="0.25">
      <c r="G94" s="113" t="b">
        <v>1</v>
      </c>
      <c r="H94" s="113" t="b">
        <v>1</v>
      </c>
    </row>
    <row r="95" spans="7:8" x14ac:dyDescent="0.25">
      <c r="G95" s="113" t="b">
        <v>1</v>
      </c>
      <c r="H95" s="113" t="b">
        <v>1</v>
      </c>
    </row>
    <row r="96" spans="7:8" x14ac:dyDescent="0.25">
      <c r="G96" s="113" t="b">
        <v>1</v>
      </c>
      <c r="H96" s="113" t="b">
        <v>1</v>
      </c>
    </row>
    <row r="98" spans="1:35" x14ac:dyDescent="0.25">
      <c r="C98" s="113" t="b">
        <v>1</v>
      </c>
      <c r="D98" s="113" t="b">
        <v>1</v>
      </c>
    </row>
    <row r="108" spans="1:35" x14ac:dyDescent="0.25">
      <c r="A108" s="8"/>
      <c r="B108" s="114"/>
      <c r="I108" s="109"/>
      <c r="T108" s="109" t="s">
        <v>1228</v>
      </c>
      <c r="AI108" s="113" t="s">
        <v>1328</v>
      </c>
    </row>
    <row r="109" spans="1:35" x14ac:dyDescent="0.25">
      <c r="A109" s="8"/>
      <c r="B109" s="114"/>
      <c r="I109" s="109"/>
      <c r="T109" s="109" t="s">
        <v>1264</v>
      </c>
      <c r="AI109" s="113" t="s">
        <v>1329</v>
      </c>
    </row>
    <row r="110" spans="1:35" x14ac:dyDescent="0.25">
      <c r="A110" s="8"/>
      <c r="B110" s="114"/>
      <c r="I110" s="109"/>
      <c r="T110" s="109" t="s">
        <v>1270</v>
      </c>
      <c r="AI110" s="113" t="s">
        <v>1330</v>
      </c>
    </row>
    <row r="111" spans="1:35" x14ac:dyDescent="0.25">
      <c r="A111" s="8"/>
      <c r="B111" s="114"/>
      <c r="I111" s="109"/>
      <c r="T111" s="109" t="s">
        <v>1282</v>
      </c>
      <c r="AI111" s="113" t="s">
        <v>1331</v>
      </c>
    </row>
    <row r="112" spans="1:35" x14ac:dyDescent="0.25">
      <c r="A112" s="8"/>
      <c r="B112" s="114"/>
      <c r="I112" s="109"/>
      <c r="T112" s="109" t="s">
        <v>1285</v>
      </c>
      <c r="AI112" s="113" t="s">
        <v>1332</v>
      </c>
    </row>
    <row r="113" spans="1:35" x14ac:dyDescent="0.25">
      <c r="A113" s="8"/>
      <c r="B113" s="114"/>
      <c r="I113" s="109"/>
      <c r="T113" s="109" t="s">
        <v>1288</v>
      </c>
      <c r="AI113" s="113" t="s">
        <v>1333</v>
      </c>
    </row>
    <row r="114" spans="1:35" x14ac:dyDescent="0.25">
      <c r="A114" s="8"/>
      <c r="B114" s="114"/>
      <c r="I114" s="109"/>
      <c r="T114" s="109" t="s">
        <v>1291</v>
      </c>
      <c r="AI114" s="113" t="s">
        <v>1334</v>
      </c>
    </row>
    <row r="115" spans="1:35" x14ac:dyDescent="0.25">
      <c r="A115" s="8"/>
      <c r="B115" s="114"/>
      <c r="I115" s="109"/>
      <c r="T115" s="109" t="s">
        <v>1303</v>
      </c>
      <c r="AI115" s="113" t="s">
        <v>1335</v>
      </c>
    </row>
    <row r="116" spans="1:35" x14ac:dyDescent="0.25">
      <c r="A116" s="8"/>
      <c r="B116" s="114"/>
      <c r="I116" s="109"/>
      <c r="T116" s="109" t="s">
        <v>1231</v>
      </c>
      <c r="AI116" s="113" t="s">
        <v>1336</v>
      </c>
    </row>
    <row r="117" spans="1:35" x14ac:dyDescent="0.25">
      <c r="A117" s="8"/>
      <c r="B117" s="114"/>
      <c r="I117" s="109"/>
      <c r="T117" s="109" t="s">
        <v>1297</v>
      </c>
      <c r="AI117" s="113" t="s">
        <v>1337</v>
      </c>
    </row>
    <row r="118" spans="1:35" x14ac:dyDescent="0.25">
      <c r="A118" s="8"/>
      <c r="B118" s="114"/>
      <c r="I118" s="109"/>
      <c r="T118" s="109" t="s">
        <v>1202</v>
      </c>
      <c r="AI118" s="113" t="s">
        <v>1204</v>
      </c>
    </row>
    <row r="119" spans="1:35" x14ac:dyDescent="0.25">
      <c r="A119" s="8"/>
      <c r="B119" s="114"/>
      <c r="I119" s="109"/>
      <c r="T119" s="109" t="s">
        <v>1234</v>
      </c>
      <c r="AI119" s="113" t="s">
        <v>1338</v>
      </c>
    </row>
    <row r="120" spans="1:35" x14ac:dyDescent="0.25">
      <c r="A120" s="8"/>
      <c r="B120" s="114"/>
      <c r="I120" s="109"/>
      <c r="T120" s="109" t="s">
        <v>1237</v>
      </c>
      <c r="AI120" s="113" t="s">
        <v>1339</v>
      </c>
    </row>
    <row r="121" spans="1:35" x14ac:dyDescent="0.25">
      <c r="A121" s="8"/>
      <c r="B121" s="114"/>
      <c r="I121" s="109"/>
      <c r="T121" s="109" t="s">
        <v>1240</v>
      </c>
      <c r="AI121" s="113" t="s">
        <v>1340</v>
      </c>
    </row>
    <row r="122" spans="1:35" x14ac:dyDescent="0.25">
      <c r="A122" s="8"/>
      <c r="B122" s="114"/>
      <c r="I122" s="109"/>
      <c r="T122" s="109" t="s">
        <v>1243</v>
      </c>
      <c r="AI122" s="113" t="s">
        <v>1341</v>
      </c>
    </row>
    <row r="123" spans="1:35" x14ac:dyDescent="0.25">
      <c r="A123" s="8"/>
      <c r="B123" s="114"/>
      <c r="I123" s="109"/>
      <c r="T123" s="109" t="s">
        <v>1246</v>
      </c>
      <c r="AI123" s="113" t="s">
        <v>1342</v>
      </c>
    </row>
    <row r="124" spans="1:35" x14ac:dyDescent="0.25">
      <c r="A124" s="8"/>
      <c r="B124" s="114"/>
      <c r="I124" s="109"/>
      <c r="T124" s="109" t="s">
        <v>1249</v>
      </c>
      <c r="AI124" s="113" t="s">
        <v>1343</v>
      </c>
    </row>
    <row r="125" spans="1:35" x14ac:dyDescent="0.25">
      <c r="A125" s="8"/>
      <c r="B125" s="114"/>
      <c r="I125" s="109"/>
      <c r="T125" s="109" t="s">
        <v>1252</v>
      </c>
      <c r="AI125" s="113" t="s">
        <v>1344</v>
      </c>
    </row>
    <row r="126" spans="1:35" x14ac:dyDescent="0.25">
      <c r="A126" s="8"/>
      <c r="B126" s="114"/>
      <c r="I126" s="109"/>
      <c r="T126" s="109" t="s">
        <v>1255</v>
      </c>
      <c r="AI126" s="113" t="s">
        <v>1345</v>
      </c>
    </row>
    <row r="127" spans="1:35" x14ac:dyDescent="0.25">
      <c r="A127" s="8"/>
      <c r="B127" s="114"/>
      <c r="I127" s="109"/>
      <c r="T127" s="109" t="s">
        <v>1258</v>
      </c>
      <c r="AI127" s="113" t="s">
        <v>1346</v>
      </c>
    </row>
    <row r="128" spans="1:35" x14ac:dyDescent="0.25">
      <c r="A128" s="8"/>
      <c r="B128" s="114"/>
      <c r="I128" s="109"/>
      <c r="T128" s="109" t="s">
        <v>1261</v>
      </c>
      <c r="AI128" s="113" t="s">
        <v>1347</v>
      </c>
    </row>
    <row r="129" spans="1:35" x14ac:dyDescent="0.25">
      <c r="A129" s="8"/>
      <c r="B129" s="114"/>
      <c r="I129" s="109"/>
      <c r="T129" s="109" t="s">
        <v>1225</v>
      </c>
      <c r="AI129" s="113" t="s">
        <v>1348</v>
      </c>
    </row>
    <row r="130" spans="1:35" x14ac:dyDescent="0.25">
      <c r="A130" s="8"/>
      <c r="B130" s="114"/>
      <c r="I130" s="109"/>
      <c r="T130" s="109" t="s">
        <v>1300</v>
      </c>
      <c r="AI130" s="113" t="s">
        <v>1349</v>
      </c>
    </row>
    <row r="131" spans="1:35" x14ac:dyDescent="0.25">
      <c r="A131" s="8"/>
      <c r="B131" s="114"/>
      <c r="I131" s="109"/>
      <c r="T131" s="109" t="s">
        <v>1267</v>
      </c>
      <c r="AI131" s="113" t="s">
        <v>1350</v>
      </c>
    </row>
    <row r="132" spans="1:35" x14ac:dyDescent="0.25">
      <c r="A132" s="8"/>
      <c r="B132" s="114"/>
      <c r="I132" s="109"/>
      <c r="T132" s="109" t="s">
        <v>1273</v>
      </c>
      <c r="AI132" s="113" t="s">
        <v>1351</v>
      </c>
    </row>
    <row r="133" spans="1:35" x14ac:dyDescent="0.25">
      <c r="A133" s="8"/>
      <c r="B133" s="114"/>
      <c r="I133" s="109"/>
      <c r="T133" s="109" t="s">
        <v>1276</v>
      </c>
      <c r="AI133" s="113" t="s">
        <v>1352</v>
      </c>
    </row>
    <row r="134" spans="1:35" x14ac:dyDescent="0.25">
      <c r="A134" s="8"/>
      <c r="B134" s="114"/>
      <c r="I134" s="109"/>
      <c r="T134" s="109" t="s">
        <v>1279</v>
      </c>
      <c r="AI134" s="113" t="s">
        <v>1353</v>
      </c>
    </row>
    <row r="135" spans="1:35" x14ac:dyDescent="0.25">
      <c r="A135" s="8"/>
      <c r="B135" s="114"/>
      <c r="I135" s="109"/>
      <c r="T135" s="109" t="s">
        <v>1214</v>
      </c>
      <c r="AI135" s="113" t="s">
        <v>1354</v>
      </c>
    </row>
    <row r="136" spans="1:35" x14ac:dyDescent="0.25">
      <c r="A136" s="8"/>
      <c r="B136" s="114"/>
      <c r="I136" s="109"/>
      <c r="T136" s="109" t="s">
        <v>1294</v>
      </c>
      <c r="AI136" s="113" t="s">
        <v>1355</v>
      </c>
    </row>
    <row r="137" spans="1:35" x14ac:dyDescent="0.25">
      <c r="A137" s="8"/>
      <c r="B137" s="114"/>
      <c r="I137" s="109"/>
      <c r="T137" s="109" t="s">
        <v>1217</v>
      </c>
      <c r="AI137" s="113" t="s">
        <v>1356</v>
      </c>
    </row>
    <row r="138" spans="1:35" x14ac:dyDescent="0.25">
      <c r="A138" s="8"/>
      <c r="B138" s="114"/>
      <c r="I138" s="109"/>
      <c r="T138" s="109" t="s">
        <v>1161</v>
      </c>
      <c r="AI138" s="113" t="s">
        <v>1357</v>
      </c>
    </row>
    <row r="139" spans="1:35" x14ac:dyDescent="0.25">
      <c r="A139" s="8"/>
      <c r="B139" s="114"/>
      <c r="I139" s="109"/>
      <c r="T139" s="109" t="s">
        <v>1208</v>
      </c>
      <c r="AI139" s="113" t="s">
        <v>1358</v>
      </c>
    </row>
    <row r="140" spans="1:35" x14ac:dyDescent="0.25">
      <c r="A140" s="8"/>
      <c r="B140" s="114"/>
      <c r="I140" s="109"/>
      <c r="T140" s="109" t="s">
        <v>1211</v>
      </c>
      <c r="AI140" s="113" t="s">
        <v>1359</v>
      </c>
    </row>
    <row r="141" spans="1:35" x14ac:dyDescent="0.25">
      <c r="A141" s="8"/>
      <c r="B141" s="114"/>
      <c r="I141" s="109"/>
      <c r="T141" s="109" t="s">
        <v>1205</v>
      </c>
      <c r="AI141" s="113" t="s">
        <v>1207</v>
      </c>
    </row>
    <row r="142" spans="1:35" x14ac:dyDescent="0.25">
      <c r="A142" s="8"/>
      <c r="B142" s="114"/>
      <c r="I142" s="109"/>
      <c r="T142" s="109" t="s">
        <v>1199</v>
      </c>
      <c r="AI142" s="113" t="s">
        <v>1201</v>
      </c>
    </row>
    <row r="143" spans="1:35" x14ac:dyDescent="0.25">
      <c r="A143" s="8"/>
      <c r="B143" s="114"/>
      <c r="I143" s="109"/>
      <c r="T143" s="109" t="s">
        <v>1222</v>
      </c>
      <c r="AI143" s="113" t="s">
        <v>1224</v>
      </c>
    </row>
    <row r="144" spans="1:35" x14ac:dyDescent="0.25">
      <c r="A144" s="8"/>
      <c r="B144" s="114"/>
      <c r="I144" s="109"/>
      <c r="T144" s="109" t="s">
        <v>1194</v>
      </c>
      <c r="AI144" s="113" t="s">
        <v>1360</v>
      </c>
    </row>
    <row r="145" spans="1:35" x14ac:dyDescent="0.25">
      <c r="A145" s="8"/>
      <c r="B145" s="114"/>
      <c r="I145" s="109"/>
      <c r="T145" s="109" t="s">
        <v>1186</v>
      </c>
      <c r="AI145" s="113" t="s">
        <v>1361</v>
      </c>
    </row>
    <row r="146" spans="1:35" x14ac:dyDescent="0.25">
      <c r="A146" s="8"/>
      <c r="B146" s="114"/>
      <c r="I146" s="109"/>
      <c r="T146" s="109" t="s">
        <v>1172</v>
      </c>
      <c r="AI146" s="113" t="s">
        <v>1178</v>
      </c>
    </row>
    <row r="147" spans="1:35" x14ac:dyDescent="0.25">
      <c r="A147" s="8"/>
      <c r="B147" s="114"/>
      <c r="I147" s="109"/>
      <c r="T147" s="109" t="s">
        <v>1179</v>
      </c>
      <c r="AI147" s="113" t="s">
        <v>1181</v>
      </c>
    </row>
    <row r="148" spans="1:35" x14ac:dyDescent="0.25">
      <c r="A148" s="8"/>
      <c r="B148" s="114"/>
      <c r="I148" s="109"/>
      <c r="T148" s="109" t="s">
        <v>1182</v>
      </c>
      <c r="AI148" s="113" t="s">
        <v>1362</v>
      </c>
    </row>
    <row r="149" spans="1:35" x14ac:dyDescent="0.25">
      <c r="A149" s="8"/>
      <c r="B149" s="114"/>
      <c r="I149" s="109"/>
      <c r="T149" s="109" t="s">
        <v>1557</v>
      </c>
      <c r="AI149" s="113" t="s">
        <v>1363</v>
      </c>
    </row>
    <row r="150" spans="1:35" x14ac:dyDescent="0.25">
      <c r="A150" s="8"/>
      <c r="B150" s="114"/>
      <c r="I150" s="109"/>
      <c r="T150" s="109" t="s">
        <v>1307</v>
      </c>
      <c r="AI150" s="116" t="s">
        <v>1311</v>
      </c>
    </row>
    <row r="151" spans="1:35" x14ac:dyDescent="0.25">
      <c r="A151" s="8"/>
      <c r="B151" s="114"/>
      <c r="H151" s="109"/>
      <c r="I151" s="109"/>
      <c r="T151" s="109" t="s">
        <v>1312</v>
      </c>
      <c r="AI151" s="158" t="s">
        <v>1314</v>
      </c>
    </row>
  </sheetData>
  <customSheetViews>
    <customSheetView guid="{5B44D67A-4A8A-4B75-BA10-E8F24D4649E0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1"/>
    </customSheetView>
    <customSheetView guid="{CF47E490-C0ED-4780-9B5C-F9D87DEF3722}" scale="60" showPageBreaks="1" fitToPage="1" printArea="1" view="pageBreakPreview">
      <selection activeCell="L10" sqref="L10:L51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2"/>
    </customSheetView>
    <customSheetView guid="{B1FA3864-7F05-425E-8ED1-7784AEC0641C}" scale="60" showPageBreaks="1" fitToPage="1" printArea="1" view="pageBreakPreview" topLeftCell="B91">
      <selection activeCell="AI152" sqref="AI152"/>
      <pageMargins left="0.70866141732283472" right="0.70866141732283472" top="0.74803149606299213" bottom="0.74803149606299213" header="0.31496062992125984" footer="0.31496062992125984"/>
      <pageSetup paperSize="9" scale="90" fitToHeight="10" orientation="landscape" r:id="rId3"/>
    </customSheetView>
  </customSheetViews>
  <mergeCells count="4">
    <mergeCell ref="A2:F2"/>
    <mergeCell ref="C4:D4"/>
    <mergeCell ref="G4:G7"/>
    <mergeCell ref="L4:M4"/>
  </mergeCells>
  <pageMargins left="0.70866141732283472" right="0.70866141732283472" top="0.74803149606299213" bottom="0.74803149606299213" header="0.31496062992125984" footer="0.31496062992125984"/>
  <pageSetup paperSize="9" scale="82" fitToHeight="10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2301"/>
  <sheetViews>
    <sheetView showGridLines="0" workbookViewId="0">
      <selection activeCell="A182" sqref="A182:XFD182"/>
    </sheetView>
  </sheetViews>
  <sheetFormatPr defaultColWidth="8.85546875" defaultRowHeight="12.75" customHeight="1" x14ac:dyDescent="0.2"/>
  <cols>
    <col min="1" max="1" width="16.42578125" style="134" customWidth="1"/>
    <col min="2" max="2" width="24.28515625" style="134" customWidth="1"/>
    <col min="3" max="3" width="15.85546875" style="134" customWidth="1"/>
    <col min="4" max="4" width="23" style="134" customWidth="1"/>
    <col min="5" max="6" width="18.7109375" style="134" customWidth="1"/>
    <col min="7" max="7" width="17.140625" style="134" customWidth="1"/>
    <col min="8" max="8" width="8.85546875" style="146" customWidth="1"/>
    <col min="9" max="9" width="8.85546875" style="134"/>
    <col min="10" max="10" width="19" style="134" customWidth="1"/>
    <col min="11" max="11" width="15.7109375" style="134" customWidth="1"/>
    <col min="12" max="12" width="18" style="134" customWidth="1"/>
    <col min="13" max="13" width="12" style="134" bestFit="1" customWidth="1"/>
    <col min="14" max="16384" width="8.85546875" style="134"/>
  </cols>
  <sheetData>
    <row r="1" spans="1:13" ht="12.75" customHeight="1" x14ac:dyDescent="0.2">
      <c r="A1" s="133" t="s">
        <v>1386</v>
      </c>
      <c r="C1" s="135"/>
      <c r="D1" s="135"/>
      <c r="E1" s="136"/>
      <c r="F1" s="137"/>
      <c r="G1" s="138"/>
      <c r="H1" s="139"/>
    </row>
    <row r="2" spans="1:13" ht="12.75" customHeight="1" x14ac:dyDescent="0.2">
      <c r="A2" s="140" t="s">
        <v>1387</v>
      </c>
      <c r="C2" s="140"/>
      <c r="D2" s="140"/>
      <c r="E2" s="140"/>
      <c r="F2" s="140"/>
      <c r="G2" s="138"/>
      <c r="H2" s="139"/>
    </row>
    <row r="3" spans="1:13" ht="12.75" customHeight="1" x14ac:dyDescent="0.2">
      <c r="A3" s="138"/>
      <c r="C3" s="138"/>
      <c r="D3" s="138"/>
      <c r="E3" s="138"/>
      <c r="F3" s="138"/>
      <c r="G3" s="138"/>
      <c r="H3" s="139"/>
    </row>
    <row r="4" spans="1:13" ht="12.75" customHeight="1" x14ac:dyDescent="0.2">
      <c r="A4" s="138"/>
      <c r="C4" s="138"/>
      <c r="D4" s="138"/>
      <c r="E4" s="138"/>
      <c r="F4" s="138"/>
      <c r="G4" s="138"/>
      <c r="H4" s="139"/>
    </row>
    <row r="5" spans="1:13" ht="12.75" customHeight="1" x14ac:dyDescent="0.2">
      <c r="A5" s="141" t="s">
        <v>1388</v>
      </c>
      <c r="C5" s="142"/>
      <c r="D5" s="142"/>
      <c r="E5" s="138"/>
      <c r="F5" s="142"/>
      <c r="G5" s="143"/>
      <c r="H5" s="144"/>
    </row>
    <row r="6" spans="1:13" ht="12.75" customHeight="1" x14ac:dyDescent="0.2">
      <c r="A6" s="140"/>
      <c r="C6" s="138"/>
      <c r="D6" s="138"/>
      <c r="E6" s="138"/>
      <c r="F6" s="138"/>
      <c r="G6" s="138"/>
      <c r="H6" s="139"/>
    </row>
    <row r="7" spans="1:13" ht="12.75" customHeight="1" x14ac:dyDescent="0.2">
      <c r="A7" s="140" t="s">
        <v>1389</v>
      </c>
      <c r="C7" s="138"/>
      <c r="D7" s="138"/>
      <c r="E7" s="138"/>
      <c r="F7" s="138"/>
      <c r="G7" s="138"/>
      <c r="H7" s="139"/>
    </row>
    <row r="8" spans="1:13" ht="12.75" customHeight="1" x14ac:dyDescent="0.2">
      <c r="A8" s="140"/>
      <c r="B8" s="140"/>
      <c r="C8" s="138"/>
      <c r="D8" s="138"/>
      <c r="E8" s="138"/>
      <c r="F8" s="138"/>
      <c r="G8" s="138" t="b">
        <f>G9=J9+J10</f>
        <v>1</v>
      </c>
      <c r="H8" s="139"/>
      <c r="J8" s="178"/>
      <c r="K8" s="178"/>
    </row>
    <row r="9" spans="1:13" ht="12.75" customHeight="1" x14ac:dyDescent="0.2">
      <c r="A9" s="145"/>
      <c r="B9" s="145"/>
      <c r="G9" s="177">
        <f>SUM(G11:G3343)</f>
        <v>-11449650327.789995</v>
      </c>
      <c r="J9" s="179">
        <f>SUM(G11:G2268)</f>
        <v>-9575003213.9799957</v>
      </c>
      <c r="L9" s="182">
        <v>9575003213.9799995</v>
      </c>
      <c r="M9" s="183">
        <f>L9+J9</f>
        <v>0</v>
      </c>
    </row>
    <row r="10" spans="1:13" ht="21" x14ac:dyDescent="0.2">
      <c r="A10" s="147" t="s">
        <v>1390</v>
      </c>
      <c r="B10" s="147" t="s">
        <v>11</v>
      </c>
      <c r="C10" s="147" t="s">
        <v>1391</v>
      </c>
      <c r="D10" s="147" t="s">
        <v>1392</v>
      </c>
      <c r="E10" s="147" t="s">
        <v>1393</v>
      </c>
      <c r="F10" s="147" t="s">
        <v>1394</v>
      </c>
      <c r="G10" s="148" t="s">
        <v>1395</v>
      </c>
      <c r="J10" s="179">
        <f>SUM(G2269:G2301)</f>
        <v>-1874647113.8099999</v>
      </c>
      <c r="K10" s="180" t="s">
        <v>1527</v>
      </c>
    </row>
    <row r="11" spans="1:13" x14ac:dyDescent="0.2">
      <c r="A11" s="149" t="s">
        <v>196</v>
      </c>
      <c r="B11" s="149" t="s">
        <v>1370</v>
      </c>
      <c r="C11" s="149" t="s">
        <v>1396</v>
      </c>
      <c r="D11" s="149" t="s">
        <v>1397</v>
      </c>
      <c r="E11" s="149" t="s">
        <v>1398</v>
      </c>
      <c r="F11" s="149" t="s">
        <v>1399</v>
      </c>
      <c r="G11" s="150">
        <v>-1562428.02</v>
      </c>
      <c r="H11" s="146">
        <v>17</v>
      </c>
      <c r="J11" s="178"/>
      <c r="K11" s="178"/>
    </row>
    <row r="12" spans="1:13" x14ac:dyDescent="0.2">
      <c r="A12" s="149" t="s">
        <v>196</v>
      </c>
      <c r="B12" s="149" t="s">
        <v>1370</v>
      </c>
      <c r="C12" s="149" t="s">
        <v>1400</v>
      </c>
      <c r="D12" s="149" t="s">
        <v>1401</v>
      </c>
      <c r="E12" s="149" t="s">
        <v>1398</v>
      </c>
      <c r="F12" s="149" t="s">
        <v>1402</v>
      </c>
      <c r="G12" s="150">
        <v>-91108997.780000001</v>
      </c>
      <c r="H12" s="134"/>
    </row>
    <row r="13" spans="1:13" x14ac:dyDescent="0.2">
      <c r="A13" s="149" t="s">
        <v>196</v>
      </c>
      <c r="B13" s="149" t="s">
        <v>1370</v>
      </c>
      <c r="C13" s="149" t="s">
        <v>1403</v>
      </c>
      <c r="D13" s="149" t="s">
        <v>1401</v>
      </c>
      <c r="E13" s="149" t="s">
        <v>1398</v>
      </c>
      <c r="F13" s="149" t="s">
        <v>1402</v>
      </c>
      <c r="G13" s="150">
        <v>-5597033.4000000004</v>
      </c>
      <c r="H13" s="134"/>
    </row>
    <row r="14" spans="1:13" x14ac:dyDescent="0.2">
      <c r="A14" s="149" t="s">
        <v>196</v>
      </c>
      <c r="B14" s="149" t="s">
        <v>1370</v>
      </c>
      <c r="C14" s="149" t="s">
        <v>1396</v>
      </c>
      <c r="D14" s="149" t="s">
        <v>1397</v>
      </c>
      <c r="E14" s="149" t="s">
        <v>1404</v>
      </c>
      <c r="F14" s="149" t="s">
        <v>1399</v>
      </c>
      <c r="G14" s="150">
        <v>-28600</v>
      </c>
      <c r="H14" s="146">
        <v>17</v>
      </c>
    </row>
    <row r="15" spans="1:13" x14ac:dyDescent="0.2">
      <c r="A15" s="149" t="s">
        <v>196</v>
      </c>
      <c r="B15" s="149" t="s">
        <v>1370</v>
      </c>
      <c r="C15" s="149" t="s">
        <v>1405</v>
      </c>
      <c r="D15" s="149" t="s">
        <v>1406</v>
      </c>
      <c r="E15" s="149" t="s">
        <v>1404</v>
      </c>
      <c r="F15" s="149" t="s">
        <v>1407</v>
      </c>
      <c r="G15" s="150">
        <v>-26000</v>
      </c>
      <c r="H15" s="134"/>
    </row>
    <row r="16" spans="1:13" x14ac:dyDescent="0.2">
      <c r="A16" s="149" t="s">
        <v>196</v>
      </c>
      <c r="B16" s="149" t="s">
        <v>1370</v>
      </c>
      <c r="C16" s="149" t="s">
        <v>1400</v>
      </c>
      <c r="D16" s="149" t="s">
        <v>1401</v>
      </c>
      <c r="E16" s="149" t="s">
        <v>1404</v>
      </c>
      <c r="F16" s="149" t="s">
        <v>1402</v>
      </c>
      <c r="G16" s="150">
        <v>-26000</v>
      </c>
      <c r="H16" s="134"/>
    </row>
    <row r="17" spans="1:8" x14ac:dyDescent="0.2">
      <c r="A17" s="151" t="s">
        <v>201</v>
      </c>
      <c r="B17" s="149" t="s">
        <v>1370</v>
      </c>
      <c r="C17" s="149" t="s">
        <v>1396</v>
      </c>
      <c r="D17" s="149" t="s">
        <v>1397</v>
      </c>
      <c r="E17" s="149" t="s">
        <v>1408</v>
      </c>
      <c r="F17" s="149" t="s">
        <v>1399</v>
      </c>
      <c r="G17" s="150">
        <v>-470695.86</v>
      </c>
      <c r="H17" s="146">
        <v>17</v>
      </c>
    </row>
    <row r="18" spans="1:8" x14ac:dyDescent="0.2">
      <c r="A18" s="151" t="s">
        <v>201</v>
      </c>
      <c r="B18" s="149" t="s">
        <v>1370</v>
      </c>
      <c r="C18" s="149" t="s">
        <v>1400</v>
      </c>
      <c r="D18" s="149" t="s">
        <v>1401</v>
      </c>
      <c r="E18" s="149" t="s">
        <v>1408</v>
      </c>
      <c r="F18" s="149" t="s">
        <v>1402</v>
      </c>
      <c r="G18" s="150">
        <v>-28910253.739999998</v>
      </c>
      <c r="H18" s="134"/>
    </row>
    <row r="19" spans="1:8" x14ac:dyDescent="0.2">
      <c r="A19" s="149" t="s">
        <v>196</v>
      </c>
      <c r="B19" s="149" t="s">
        <v>1370</v>
      </c>
      <c r="C19" s="149" t="s">
        <v>1400</v>
      </c>
      <c r="D19" s="149" t="s">
        <v>1401</v>
      </c>
      <c r="E19" s="149" t="s">
        <v>1409</v>
      </c>
      <c r="F19" s="149" t="s">
        <v>1402</v>
      </c>
      <c r="G19" s="150">
        <v>-842494.96</v>
      </c>
      <c r="H19" s="134"/>
    </row>
    <row r="20" spans="1:8" x14ac:dyDescent="0.2">
      <c r="A20" s="149" t="s">
        <v>196</v>
      </c>
      <c r="B20" s="149" t="s">
        <v>1370</v>
      </c>
      <c r="C20" s="149" t="s">
        <v>1403</v>
      </c>
      <c r="D20" s="149" t="s">
        <v>1401</v>
      </c>
      <c r="E20" s="149" t="s">
        <v>1409</v>
      </c>
      <c r="F20" s="149" t="s">
        <v>1402</v>
      </c>
      <c r="G20" s="150">
        <v>-545692.69999999995</v>
      </c>
      <c r="H20" s="134"/>
    </row>
    <row r="21" spans="1:8" x14ac:dyDescent="0.2">
      <c r="A21" s="151" t="s">
        <v>1109</v>
      </c>
      <c r="B21" s="149" t="s">
        <v>1370</v>
      </c>
      <c r="C21" s="149" t="s">
        <v>1396</v>
      </c>
      <c r="D21" s="149" t="s">
        <v>1397</v>
      </c>
      <c r="E21" s="149" t="s">
        <v>1410</v>
      </c>
      <c r="F21" s="149" t="s">
        <v>1399</v>
      </c>
      <c r="G21" s="150">
        <v>-17522.509999999998</v>
      </c>
      <c r="H21" s="146">
        <v>17</v>
      </c>
    </row>
    <row r="22" spans="1:8" x14ac:dyDescent="0.2">
      <c r="A22" s="151" t="s">
        <v>1109</v>
      </c>
      <c r="B22" s="149" t="s">
        <v>1370</v>
      </c>
      <c r="C22" s="149" t="s">
        <v>1400</v>
      </c>
      <c r="D22" s="149" t="s">
        <v>1401</v>
      </c>
      <c r="E22" s="149" t="s">
        <v>1410</v>
      </c>
      <c r="F22" s="149" t="s">
        <v>1402</v>
      </c>
      <c r="G22" s="150">
        <v>-188307.58</v>
      </c>
      <c r="H22" s="134"/>
    </row>
    <row r="23" spans="1:8" x14ac:dyDescent="0.2">
      <c r="A23" s="151" t="s">
        <v>1109</v>
      </c>
      <c r="B23" s="149" t="s">
        <v>1370</v>
      </c>
      <c r="C23" s="149" t="s">
        <v>1403</v>
      </c>
      <c r="D23" s="149" t="s">
        <v>1401</v>
      </c>
      <c r="E23" s="149" t="s">
        <v>1410</v>
      </c>
      <c r="F23" s="149" t="s">
        <v>1402</v>
      </c>
      <c r="G23" s="150">
        <v>-8303.7800000000007</v>
      </c>
      <c r="H23" s="134"/>
    </row>
    <row r="24" spans="1:8" x14ac:dyDescent="0.2">
      <c r="A24" s="151" t="s">
        <v>1111</v>
      </c>
      <c r="B24" s="149" t="s">
        <v>1370</v>
      </c>
      <c r="C24" s="149" t="s">
        <v>1396</v>
      </c>
      <c r="D24" s="149" t="s">
        <v>1397</v>
      </c>
      <c r="E24" s="149" t="s">
        <v>1411</v>
      </c>
      <c r="F24" s="149" t="s">
        <v>1399</v>
      </c>
      <c r="G24" s="150">
        <v>-463242.6</v>
      </c>
      <c r="H24" s="146">
        <v>17</v>
      </c>
    </row>
    <row r="25" spans="1:8" x14ac:dyDescent="0.2">
      <c r="A25" s="151" t="s">
        <v>1111</v>
      </c>
      <c r="B25" s="149" t="s">
        <v>1370</v>
      </c>
      <c r="C25" s="149" t="s">
        <v>1396</v>
      </c>
      <c r="D25" s="149" t="s">
        <v>1412</v>
      </c>
      <c r="E25" s="149" t="s">
        <v>1411</v>
      </c>
      <c r="F25" s="149" t="s">
        <v>1399</v>
      </c>
      <c r="G25" s="150">
        <v>-119285.63</v>
      </c>
      <c r="H25" s="134"/>
    </row>
    <row r="26" spans="1:8" x14ac:dyDescent="0.2">
      <c r="A26" s="151" t="s">
        <v>1111</v>
      </c>
      <c r="B26" s="149" t="s">
        <v>1370</v>
      </c>
      <c r="C26" s="149" t="s">
        <v>1400</v>
      </c>
      <c r="D26" s="149" t="s">
        <v>1401</v>
      </c>
      <c r="E26" s="149" t="s">
        <v>1411</v>
      </c>
      <c r="F26" s="149" t="s">
        <v>1402</v>
      </c>
      <c r="G26" s="150">
        <v>-3202998.96</v>
      </c>
      <c r="H26" s="134"/>
    </row>
    <row r="27" spans="1:8" x14ac:dyDescent="0.2">
      <c r="A27" s="151" t="s">
        <v>1111</v>
      </c>
      <c r="B27" s="149" t="s">
        <v>1370</v>
      </c>
      <c r="C27" s="149" t="s">
        <v>1403</v>
      </c>
      <c r="D27" s="149" t="s">
        <v>1401</v>
      </c>
      <c r="E27" s="149" t="s">
        <v>1411</v>
      </c>
      <c r="F27" s="149" t="s">
        <v>1402</v>
      </c>
      <c r="G27" s="150">
        <v>-1614490.64</v>
      </c>
      <c r="H27" s="134"/>
    </row>
    <row r="28" spans="1:8" x14ac:dyDescent="0.2">
      <c r="A28" s="151" t="s">
        <v>1112</v>
      </c>
      <c r="B28" s="149" t="s">
        <v>1370</v>
      </c>
      <c r="C28" s="149" t="s">
        <v>1396</v>
      </c>
      <c r="D28" s="149" t="s">
        <v>1397</v>
      </c>
      <c r="E28" s="149" t="s">
        <v>1413</v>
      </c>
      <c r="F28" s="149" t="s">
        <v>1399</v>
      </c>
      <c r="G28" s="150">
        <v>-3355.99</v>
      </c>
      <c r="H28" s="146">
        <v>17</v>
      </c>
    </row>
    <row r="29" spans="1:8" x14ac:dyDescent="0.2">
      <c r="A29" s="151" t="s">
        <v>1113</v>
      </c>
      <c r="B29" s="149" t="s">
        <v>1370</v>
      </c>
      <c r="C29" s="149" t="s">
        <v>1396</v>
      </c>
      <c r="D29" s="149" t="s">
        <v>1397</v>
      </c>
      <c r="E29" s="149" t="s">
        <v>1414</v>
      </c>
      <c r="F29" s="149" t="s">
        <v>1399</v>
      </c>
      <c r="G29" s="150">
        <v>-200593.17</v>
      </c>
      <c r="H29" s="146">
        <v>17</v>
      </c>
    </row>
    <row r="30" spans="1:8" x14ac:dyDescent="0.2">
      <c r="A30" s="151" t="s">
        <v>1113</v>
      </c>
      <c r="B30" s="149" t="s">
        <v>1370</v>
      </c>
      <c r="C30" s="149" t="s">
        <v>1400</v>
      </c>
      <c r="D30" s="149" t="s">
        <v>1401</v>
      </c>
      <c r="E30" s="149" t="s">
        <v>1414</v>
      </c>
      <c r="F30" s="149" t="s">
        <v>1402</v>
      </c>
      <c r="G30" s="150">
        <v>-3344092.19</v>
      </c>
      <c r="H30" s="134"/>
    </row>
    <row r="31" spans="1:8" x14ac:dyDescent="0.2">
      <c r="A31" s="151" t="s">
        <v>1113</v>
      </c>
      <c r="B31" s="149" t="s">
        <v>1370</v>
      </c>
      <c r="C31" s="149" t="s">
        <v>1403</v>
      </c>
      <c r="D31" s="149" t="s">
        <v>1401</v>
      </c>
      <c r="E31" s="149" t="s">
        <v>1414</v>
      </c>
      <c r="F31" s="149" t="s">
        <v>1402</v>
      </c>
      <c r="G31" s="150">
        <v>-5860.8</v>
      </c>
      <c r="H31" s="134"/>
    </row>
    <row r="32" spans="1:8" x14ac:dyDescent="0.2">
      <c r="A32" s="151" t="s">
        <v>1114</v>
      </c>
      <c r="B32" s="149" t="s">
        <v>1370</v>
      </c>
      <c r="C32" s="149" t="s">
        <v>1396</v>
      </c>
      <c r="D32" s="149" t="s">
        <v>1397</v>
      </c>
      <c r="E32" s="149" t="s">
        <v>1415</v>
      </c>
      <c r="F32" s="149" t="s">
        <v>1399</v>
      </c>
      <c r="G32" s="150">
        <v>-349841.77</v>
      </c>
      <c r="H32" s="146">
        <v>17</v>
      </c>
    </row>
    <row r="33" spans="1:8" x14ac:dyDescent="0.2">
      <c r="A33" s="151" t="s">
        <v>1114</v>
      </c>
      <c r="B33" s="149" t="s">
        <v>1370</v>
      </c>
      <c r="C33" s="149" t="s">
        <v>1405</v>
      </c>
      <c r="D33" s="149" t="s">
        <v>1406</v>
      </c>
      <c r="E33" s="149" t="s">
        <v>1415</v>
      </c>
      <c r="F33" s="149" t="s">
        <v>1407</v>
      </c>
      <c r="G33" s="150">
        <v>-127442</v>
      </c>
      <c r="H33" s="134"/>
    </row>
    <row r="34" spans="1:8" x14ac:dyDescent="0.2">
      <c r="A34" s="151" t="s">
        <v>1114</v>
      </c>
      <c r="B34" s="149" t="s">
        <v>1370</v>
      </c>
      <c r="C34" s="149" t="s">
        <v>1416</v>
      </c>
      <c r="D34" s="149" t="s">
        <v>1417</v>
      </c>
      <c r="E34" s="149" t="s">
        <v>1415</v>
      </c>
      <c r="F34" s="149" t="s">
        <v>1402</v>
      </c>
      <c r="G34" s="150">
        <v>-622121.76</v>
      </c>
      <c r="H34" s="134"/>
    </row>
    <row r="35" spans="1:8" x14ac:dyDescent="0.2">
      <c r="A35" s="151" t="s">
        <v>1114</v>
      </c>
      <c r="B35" s="149" t="s">
        <v>1370</v>
      </c>
      <c r="C35" s="149" t="s">
        <v>1400</v>
      </c>
      <c r="D35" s="149" t="s">
        <v>1418</v>
      </c>
      <c r="E35" s="149" t="s">
        <v>1415</v>
      </c>
      <c r="F35" s="149" t="s">
        <v>1402</v>
      </c>
      <c r="G35" s="150">
        <v>-414747.84</v>
      </c>
      <c r="H35" s="134"/>
    </row>
    <row r="36" spans="1:8" x14ac:dyDescent="0.2">
      <c r="A36" s="151" t="s">
        <v>1114</v>
      </c>
      <c r="B36" s="149" t="s">
        <v>1370</v>
      </c>
      <c r="C36" s="149" t="s">
        <v>1400</v>
      </c>
      <c r="D36" s="149" t="s">
        <v>1419</v>
      </c>
      <c r="E36" s="149" t="s">
        <v>1415</v>
      </c>
      <c r="F36" s="149" t="s">
        <v>1402</v>
      </c>
      <c r="G36" s="150">
        <v>-91002</v>
      </c>
      <c r="H36" s="134"/>
    </row>
    <row r="37" spans="1:8" x14ac:dyDescent="0.2">
      <c r="A37" s="151" t="s">
        <v>1114</v>
      </c>
      <c r="B37" s="149" t="s">
        <v>1370</v>
      </c>
      <c r="C37" s="149" t="s">
        <v>1400</v>
      </c>
      <c r="D37" s="149" t="s">
        <v>1401</v>
      </c>
      <c r="E37" s="149" t="s">
        <v>1415</v>
      </c>
      <c r="F37" s="149" t="s">
        <v>1402</v>
      </c>
      <c r="G37" s="150">
        <v>-5114742.5</v>
      </c>
      <c r="H37" s="134"/>
    </row>
    <row r="38" spans="1:8" x14ac:dyDescent="0.2">
      <c r="A38" s="151" t="s">
        <v>1114</v>
      </c>
      <c r="B38" s="149" t="s">
        <v>1370</v>
      </c>
      <c r="C38" s="149" t="s">
        <v>1403</v>
      </c>
      <c r="D38" s="149" t="s">
        <v>1401</v>
      </c>
      <c r="E38" s="149" t="s">
        <v>1415</v>
      </c>
      <c r="F38" s="149" t="s">
        <v>1402</v>
      </c>
      <c r="G38" s="150">
        <v>-43212</v>
      </c>
      <c r="H38" s="134"/>
    </row>
    <row r="39" spans="1:8" x14ac:dyDescent="0.2">
      <c r="A39" s="151" t="s">
        <v>1114</v>
      </c>
      <c r="B39" s="149" t="s">
        <v>1370</v>
      </c>
      <c r="C39" s="149" t="s">
        <v>1400</v>
      </c>
      <c r="D39" s="149" t="s">
        <v>1419</v>
      </c>
      <c r="E39" s="149" t="s">
        <v>1420</v>
      </c>
      <c r="F39" s="149" t="s">
        <v>1402</v>
      </c>
      <c r="G39" s="150">
        <v>-6864</v>
      </c>
      <c r="H39" s="134"/>
    </row>
    <row r="40" spans="1:8" x14ac:dyDescent="0.2">
      <c r="A40" s="151" t="s">
        <v>1114</v>
      </c>
      <c r="B40" s="149" t="s">
        <v>1370</v>
      </c>
      <c r="C40" s="149" t="s">
        <v>1400</v>
      </c>
      <c r="D40" s="149" t="s">
        <v>1401</v>
      </c>
      <c r="E40" s="149" t="s">
        <v>1420</v>
      </c>
      <c r="F40" s="149" t="s">
        <v>1402</v>
      </c>
      <c r="G40" s="150">
        <v>-21716.28</v>
      </c>
      <c r="H40" s="134"/>
    </row>
    <row r="41" spans="1:8" x14ac:dyDescent="0.2">
      <c r="A41" s="151" t="s">
        <v>957</v>
      </c>
      <c r="B41" s="149" t="s">
        <v>1370</v>
      </c>
      <c r="C41" s="149" t="s">
        <v>1421</v>
      </c>
      <c r="D41" s="149" t="s">
        <v>1422</v>
      </c>
      <c r="E41" s="149" t="s">
        <v>1423</v>
      </c>
      <c r="F41" s="149" t="s">
        <v>1407</v>
      </c>
      <c r="G41" s="150">
        <v>-354973.44</v>
      </c>
      <c r="H41" s="134"/>
    </row>
    <row r="42" spans="1:8" x14ac:dyDescent="0.2">
      <c r="A42" s="151" t="s">
        <v>957</v>
      </c>
      <c r="B42" s="149" t="s">
        <v>1370</v>
      </c>
      <c r="C42" s="149" t="s">
        <v>1400</v>
      </c>
      <c r="D42" s="149" t="s">
        <v>1401</v>
      </c>
      <c r="E42" s="149" t="s">
        <v>1424</v>
      </c>
      <c r="F42" s="149" t="s">
        <v>1402</v>
      </c>
      <c r="G42" s="150">
        <v>-342680.72</v>
      </c>
      <c r="H42" s="134"/>
    </row>
    <row r="43" spans="1:8" x14ac:dyDescent="0.2">
      <c r="A43" s="151" t="s">
        <v>957</v>
      </c>
      <c r="B43" s="149" t="s">
        <v>1370</v>
      </c>
      <c r="C43" s="149" t="s">
        <v>1396</v>
      </c>
      <c r="D43" s="149" t="s">
        <v>1397</v>
      </c>
      <c r="E43" s="149" t="s">
        <v>1425</v>
      </c>
      <c r="F43" s="149" t="s">
        <v>1399</v>
      </c>
      <c r="G43" s="150">
        <v>-35093.800000000003</v>
      </c>
      <c r="H43" s="146">
        <v>17</v>
      </c>
    </row>
    <row r="44" spans="1:8" x14ac:dyDescent="0.2">
      <c r="A44" s="151" t="s">
        <v>957</v>
      </c>
      <c r="B44" s="149" t="s">
        <v>1370</v>
      </c>
      <c r="C44" s="149" t="s">
        <v>1400</v>
      </c>
      <c r="D44" s="149" t="s">
        <v>1401</v>
      </c>
      <c r="E44" s="149" t="s">
        <v>1425</v>
      </c>
      <c r="F44" s="149" t="s">
        <v>1402</v>
      </c>
      <c r="G44" s="150">
        <v>-56046.2</v>
      </c>
      <c r="H44" s="134"/>
    </row>
    <row r="45" spans="1:8" x14ac:dyDescent="0.2">
      <c r="A45" s="151" t="s">
        <v>959</v>
      </c>
      <c r="B45" s="149" t="s">
        <v>1370</v>
      </c>
      <c r="C45" s="149" t="s">
        <v>1396</v>
      </c>
      <c r="D45" s="149" t="s">
        <v>1397</v>
      </c>
      <c r="E45" s="149" t="s">
        <v>1426</v>
      </c>
      <c r="F45" s="149" t="s">
        <v>1399</v>
      </c>
      <c r="G45" s="150">
        <v>-3001</v>
      </c>
      <c r="H45" s="146">
        <v>17</v>
      </c>
    </row>
    <row r="46" spans="1:8" x14ac:dyDescent="0.2">
      <c r="A46" s="151" t="s">
        <v>959</v>
      </c>
      <c r="B46" s="149" t="s">
        <v>1370</v>
      </c>
      <c r="C46" s="149" t="s">
        <v>1400</v>
      </c>
      <c r="D46" s="149" t="s">
        <v>1401</v>
      </c>
      <c r="E46" s="149" t="s">
        <v>1426</v>
      </c>
      <c r="F46" s="149" t="s">
        <v>1402</v>
      </c>
      <c r="G46" s="150">
        <v>-6271434</v>
      </c>
      <c r="H46" s="134"/>
    </row>
    <row r="47" spans="1:8" x14ac:dyDescent="0.2">
      <c r="A47" s="151" t="s">
        <v>959</v>
      </c>
      <c r="B47" s="149" t="s">
        <v>1370</v>
      </c>
      <c r="C47" s="149" t="s">
        <v>1396</v>
      </c>
      <c r="D47" s="149" t="s">
        <v>1397</v>
      </c>
      <c r="E47" s="149" t="s">
        <v>1427</v>
      </c>
      <c r="F47" s="149" t="s">
        <v>1399</v>
      </c>
      <c r="G47" s="150">
        <v>-4950</v>
      </c>
      <c r="H47" s="146">
        <v>17</v>
      </c>
    </row>
    <row r="48" spans="1:8" x14ac:dyDescent="0.2">
      <c r="A48" s="151" t="s">
        <v>959</v>
      </c>
      <c r="B48" s="149" t="s">
        <v>1370</v>
      </c>
      <c r="C48" s="149" t="s">
        <v>1396</v>
      </c>
      <c r="D48" s="149" t="s">
        <v>1397</v>
      </c>
      <c r="E48" s="149" t="s">
        <v>1428</v>
      </c>
      <c r="F48" s="149" t="s">
        <v>1399</v>
      </c>
      <c r="G48" s="150">
        <v>-607.79999999999995</v>
      </c>
      <c r="H48" s="146">
        <v>17</v>
      </c>
    </row>
    <row r="49" spans="1:8" x14ac:dyDescent="0.2">
      <c r="A49" s="151" t="s">
        <v>1115</v>
      </c>
      <c r="B49" s="149" t="s">
        <v>1370</v>
      </c>
      <c r="C49" s="149" t="s">
        <v>1396</v>
      </c>
      <c r="D49" s="149" t="s">
        <v>1397</v>
      </c>
      <c r="E49" s="149" t="s">
        <v>1429</v>
      </c>
      <c r="F49" s="149" t="s">
        <v>1399</v>
      </c>
      <c r="G49" s="150">
        <v>-110220</v>
      </c>
      <c r="H49" s="146">
        <v>17</v>
      </c>
    </row>
    <row r="50" spans="1:8" x14ac:dyDescent="0.2">
      <c r="A50" s="151" t="s">
        <v>1115</v>
      </c>
      <c r="B50" s="149" t="s">
        <v>1370</v>
      </c>
      <c r="C50" s="149" t="s">
        <v>1396</v>
      </c>
      <c r="D50" s="149" t="s">
        <v>1430</v>
      </c>
      <c r="E50" s="149" t="s">
        <v>1429</v>
      </c>
      <c r="F50" s="149" t="s">
        <v>1399</v>
      </c>
      <c r="G50" s="150">
        <v>-23200</v>
      </c>
      <c r="H50" s="134"/>
    </row>
    <row r="51" spans="1:8" x14ac:dyDescent="0.2">
      <c r="A51" s="151" t="s">
        <v>1115</v>
      </c>
      <c r="B51" s="149" t="s">
        <v>1370</v>
      </c>
      <c r="C51" s="149" t="s">
        <v>1400</v>
      </c>
      <c r="D51" s="149" t="s">
        <v>1401</v>
      </c>
      <c r="E51" s="149" t="s">
        <v>1429</v>
      </c>
      <c r="F51" s="149" t="s">
        <v>1402</v>
      </c>
      <c r="G51" s="150">
        <v>-99582</v>
      </c>
      <c r="H51" s="134"/>
    </row>
    <row r="52" spans="1:8" x14ac:dyDescent="0.2">
      <c r="A52" s="151" t="s">
        <v>207</v>
      </c>
      <c r="B52" s="149" t="s">
        <v>1370</v>
      </c>
      <c r="C52" s="149" t="s">
        <v>1396</v>
      </c>
      <c r="D52" s="149" t="s">
        <v>1397</v>
      </c>
      <c r="E52" s="149" t="s">
        <v>1431</v>
      </c>
      <c r="F52" s="149" t="s">
        <v>1399</v>
      </c>
      <c r="G52" s="150">
        <v>-42900</v>
      </c>
      <c r="H52" s="146">
        <v>17</v>
      </c>
    </row>
    <row r="53" spans="1:8" x14ac:dyDescent="0.2">
      <c r="A53" s="151" t="s">
        <v>207</v>
      </c>
      <c r="B53" s="149" t="s">
        <v>1370</v>
      </c>
      <c r="C53" s="149" t="s">
        <v>1400</v>
      </c>
      <c r="D53" s="149" t="s">
        <v>1401</v>
      </c>
      <c r="E53" s="149" t="s">
        <v>1432</v>
      </c>
      <c r="F53" s="149" t="s">
        <v>1402</v>
      </c>
      <c r="G53" s="150">
        <v>-116062.5</v>
      </c>
      <c r="H53" s="134"/>
    </row>
    <row r="54" spans="1:8" x14ac:dyDescent="0.2">
      <c r="A54" s="151" t="s">
        <v>207</v>
      </c>
      <c r="B54" s="149" t="s">
        <v>1370</v>
      </c>
      <c r="C54" s="149" t="s">
        <v>1403</v>
      </c>
      <c r="D54" s="149" t="s">
        <v>1401</v>
      </c>
      <c r="E54" s="149" t="s">
        <v>1432</v>
      </c>
      <c r="F54" s="149" t="s">
        <v>1402</v>
      </c>
      <c r="G54" s="150">
        <v>-12120</v>
      </c>
      <c r="H54" s="134"/>
    </row>
    <row r="55" spans="1:8" x14ac:dyDescent="0.2">
      <c r="A55" s="151" t="s">
        <v>207</v>
      </c>
      <c r="B55" s="149" t="s">
        <v>1370</v>
      </c>
      <c r="C55" s="149" t="s">
        <v>1396</v>
      </c>
      <c r="D55" s="149" t="s">
        <v>1397</v>
      </c>
      <c r="E55" s="149" t="s">
        <v>1433</v>
      </c>
      <c r="F55" s="149" t="s">
        <v>1399</v>
      </c>
      <c r="G55" s="150">
        <v>-222173.53</v>
      </c>
      <c r="H55" s="146">
        <v>17</v>
      </c>
    </row>
    <row r="56" spans="1:8" x14ac:dyDescent="0.2">
      <c r="A56" s="151" t="s">
        <v>207</v>
      </c>
      <c r="B56" s="149" t="s">
        <v>1370</v>
      </c>
      <c r="C56" s="149" t="s">
        <v>1396</v>
      </c>
      <c r="D56" s="149" t="s">
        <v>1434</v>
      </c>
      <c r="E56" s="149" t="s">
        <v>1433</v>
      </c>
      <c r="F56" s="149" t="s">
        <v>1399</v>
      </c>
      <c r="G56" s="150">
        <v>-3480</v>
      </c>
      <c r="H56" s="134"/>
    </row>
    <row r="57" spans="1:8" x14ac:dyDescent="0.2">
      <c r="A57" s="151" t="s">
        <v>207</v>
      </c>
      <c r="B57" s="149" t="s">
        <v>1370</v>
      </c>
      <c r="C57" s="149" t="s">
        <v>1400</v>
      </c>
      <c r="D57" s="149" t="s">
        <v>1406</v>
      </c>
      <c r="E57" s="149" t="s">
        <v>1433</v>
      </c>
      <c r="F57" s="149" t="s">
        <v>1402</v>
      </c>
      <c r="G57" s="150">
        <v>-131376</v>
      </c>
      <c r="H57" s="134"/>
    </row>
    <row r="58" spans="1:8" x14ac:dyDescent="0.2">
      <c r="A58" s="151" t="s">
        <v>207</v>
      </c>
      <c r="B58" s="149" t="s">
        <v>1370</v>
      </c>
      <c r="C58" s="149" t="s">
        <v>1400</v>
      </c>
      <c r="D58" s="149" t="s">
        <v>1419</v>
      </c>
      <c r="E58" s="149" t="s">
        <v>1433</v>
      </c>
      <c r="F58" s="149" t="s">
        <v>1402</v>
      </c>
      <c r="G58" s="150">
        <v>-19200</v>
      </c>
      <c r="H58" s="134"/>
    </row>
    <row r="59" spans="1:8" x14ac:dyDescent="0.2">
      <c r="A59" s="151" t="s">
        <v>207</v>
      </c>
      <c r="B59" s="149" t="s">
        <v>1370</v>
      </c>
      <c r="C59" s="149" t="s">
        <v>1400</v>
      </c>
      <c r="D59" s="149" t="s">
        <v>1401</v>
      </c>
      <c r="E59" s="149" t="s">
        <v>1433</v>
      </c>
      <c r="F59" s="149" t="s">
        <v>1402</v>
      </c>
      <c r="G59" s="150">
        <v>-1139816.97</v>
      </c>
      <c r="H59" s="134"/>
    </row>
    <row r="60" spans="1:8" x14ac:dyDescent="0.2">
      <c r="A60" s="151" t="s">
        <v>207</v>
      </c>
      <c r="B60" s="149" t="s">
        <v>1370</v>
      </c>
      <c r="C60" s="149" t="s">
        <v>1400</v>
      </c>
      <c r="D60" s="149" t="s">
        <v>1406</v>
      </c>
      <c r="E60" s="149" t="s">
        <v>1435</v>
      </c>
      <c r="F60" s="149" t="s">
        <v>1402</v>
      </c>
      <c r="G60" s="150">
        <v>-220578</v>
      </c>
      <c r="H60" s="134"/>
    </row>
    <row r="61" spans="1:8" ht="21" x14ac:dyDescent="0.2">
      <c r="A61" s="149" t="s">
        <v>196</v>
      </c>
      <c r="B61" s="149" t="s">
        <v>1371</v>
      </c>
      <c r="C61" s="149" t="s">
        <v>1396</v>
      </c>
      <c r="D61" s="149" t="s">
        <v>1397</v>
      </c>
      <c r="E61" s="149" t="s">
        <v>1398</v>
      </c>
      <c r="F61" s="149" t="s">
        <v>1399</v>
      </c>
      <c r="G61" s="150">
        <v>-2544151.54</v>
      </c>
      <c r="H61" s="146">
        <v>17</v>
      </c>
    </row>
    <row r="62" spans="1:8" ht="21" x14ac:dyDescent="0.2">
      <c r="A62" s="149" t="s">
        <v>196</v>
      </c>
      <c r="B62" s="149" t="s">
        <v>1371</v>
      </c>
      <c r="C62" s="149" t="s">
        <v>1400</v>
      </c>
      <c r="D62" s="149" t="s">
        <v>1401</v>
      </c>
      <c r="E62" s="149" t="s">
        <v>1398</v>
      </c>
      <c r="F62" s="149" t="s">
        <v>1402</v>
      </c>
      <c r="G62" s="150">
        <v>-27274190.969999999</v>
      </c>
      <c r="H62" s="134"/>
    </row>
    <row r="63" spans="1:8" ht="21" x14ac:dyDescent="0.2">
      <c r="A63" s="149" t="s">
        <v>196</v>
      </c>
      <c r="B63" s="149" t="s">
        <v>1371</v>
      </c>
      <c r="C63" s="149" t="s">
        <v>1403</v>
      </c>
      <c r="D63" s="149" t="s">
        <v>1401</v>
      </c>
      <c r="E63" s="149" t="s">
        <v>1398</v>
      </c>
      <c r="F63" s="149" t="s">
        <v>1402</v>
      </c>
      <c r="G63" s="150">
        <v>-1095643.17</v>
      </c>
      <c r="H63" s="134"/>
    </row>
    <row r="64" spans="1:8" ht="21" x14ac:dyDescent="0.2">
      <c r="A64" s="149" t="s">
        <v>196</v>
      </c>
      <c r="B64" s="149" t="s">
        <v>1371</v>
      </c>
      <c r="C64" s="149" t="s">
        <v>1396</v>
      </c>
      <c r="D64" s="149" t="s">
        <v>1397</v>
      </c>
      <c r="E64" s="149" t="s">
        <v>1404</v>
      </c>
      <c r="F64" s="149" t="s">
        <v>1399</v>
      </c>
      <c r="G64" s="150">
        <v>-300</v>
      </c>
      <c r="H64" s="146">
        <v>17</v>
      </c>
    </row>
    <row r="65" spans="1:8" ht="21" x14ac:dyDescent="0.2">
      <c r="A65" s="151" t="s">
        <v>201</v>
      </c>
      <c r="B65" s="149" t="s">
        <v>1371</v>
      </c>
      <c r="C65" s="149" t="s">
        <v>1396</v>
      </c>
      <c r="D65" s="149" t="s">
        <v>1397</v>
      </c>
      <c r="E65" s="149" t="s">
        <v>1408</v>
      </c>
      <c r="F65" s="149" t="s">
        <v>1399</v>
      </c>
      <c r="G65" s="150">
        <v>-759712.19</v>
      </c>
      <c r="H65" s="146">
        <v>17</v>
      </c>
    </row>
    <row r="66" spans="1:8" ht="21" x14ac:dyDescent="0.2">
      <c r="A66" s="151" t="s">
        <v>201</v>
      </c>
      <c r="B66" s="149" t="s">
        <v>1371</v>
      </c>
      <c r="C66" s="149" t="s">
        <v>1400</v>
      </c>
      <c r="D66" s="149" t="s">
        <v>1401</v>
      </c>
      <c r="E66" s="149" t="s">
        <v>1408</v>
      </c>
      <c r="F66" s="149" t="s">
        <v>1402</v>
      </c>
      <c r="G66" s="150">
        <v>-8230137.5499999998</v>
      </c>
      <c r="H66" s="134"/>
    </row>
    <row r="67" spans="1:8" ht="21" x14ac:dyDescent="0.2">
      <c r="A67" s="151" t="s">
        <v>201</v>
      </c>
      <c r="B67" s="149" t="s">
        <v>1371</v>
      </c>
      <c r="C67" s="149" t="s">
        <v>1403</v>
      </c>
      <c r="D67" s="149" t="s">
        <v>1401</v>
      </c>
      <c r="E67" s="149" t="s">
        <v>1408</v>
      </c>
      <c r="F67" s="149" t="s">
        <v>1402</v>
      </c>
      <c r="G67" s="150">
        <v>-335259.09000000003</v>
      </c>
      <c r="H67" s="134"/>
    </row>
    <row r="68" spans="1:8" ht="21" x14ac:dyDescent="0.2">
      <c r="A68" s="149" t="s">
        <v>196</v>
      </c>
      <c r="B68" s="149" t="s">
        <v>1371</v>
      </c>
      <c r="C68" s="149" t="s">
        <v>1400</v>
      </c>
      <c r="D68" s="149" t="s">
        <v>1401</v>
      </c>
      <c r="E68" s="149" t="s">
        <v>1409</v>
      </c>
      <c r="F68" s="149" t="s">
        <v>1402</v>
      </c>
      <c r="G68" s="150">
        <v>-426012.8</v>
      </c>
      <c r="H68" s="134"/>
    </row>
    <row r="69" spans="1:8" ht="21" x14ac:dyDescent="0.2">
      <c r="A69" s="149" t="s">
        <v>196</v>
      </c>
      <c r="B69" s="149" t="s">
        <v>1371</v>
      </c>
      <c r="C69" s="149" t="s">
        <v>1403</v>
      </c>
      <c r="D69" s="149" t="s">
        <v>1401</v>
      </c>
      <c r="E69" s="149" t="s">
        <v>1409</v>
      </c>
      <c r="F69" s="149" t="s">
        <v>1402</v>
      </c>
      <c r="G69" s="150">
        <v>-186602.42</v>
      </c>
      <c r="H69" s="134"/>
    </row>
    <row r="70" spans="1:8" ht="21" x14ac:dyDescent="0.2">
      <c r="A70" s="151" t="s">
        <v>1109</v>
      </c>
      <c r="B70" s="149" t="s">
        <v>1371</v>
      </c>
      <c r="C70" s="149" t="s">
        <v>1396</v>
      </c>
      <c r="D70" s="149" t="s">
        <v>1397</v>
      </c>
      <c r="E70" s="149" t="s">
        <v>1410</v>
      </c>
      <c r="F70" s="149" t="s">
        <v>1399</v>
      </c>
      <c r="G70" s="150">
        <v>-29868.35</v>
      </c>
      <c r="H70" s="146">
        <v>17</v>
      </c>
    </row>
    <row r="71" spans="1:8" ht="21" x14ac:dyDescent="0.2">
      <c r="A71" s="151" t="s">
        <v>1109</v>
      </c>
      <c r="B71" s="149" t="s">
        <v>1371</v>
      </c>
      <c r="C71" s="149" t="s">
        <v>1396</v>
      </c>
      <c r="D71" s="149" t="s">
        <v>1434</v>
      </c>
      <c r="E71" s="149" t="s">
        <v>1410</v>
      </c>
      <c r="F71" s="149" t="s">
        <v>1399</v>
      </c>
      <c r="G71" s="150">
        <v>-14895.35</v>
      </c>
      <c r="H71" s="134"/>
    </row>
    <row r="72" spans="1:8" ht="21" x14ac:dyDescent="0.2">
      <c r="A72" s="151" t="s">
        <v>1109</v>
      </c>
      <c r="B72" s="149" t="s">
        <v>1371</v>
      </c>
      <c r="C72" s="149" t="s">
        <v>1400</v>
      </c>
      <c r="D72" s="149" t="s">
        <v>1401</v>
      </c>
      <c r="E72" s="149" t="s">
        <v>1410</v>
      </c>
      <c r="F72" s="149" t="s">
        <v>1402</v>
      </c>
      <c r="G72" s="150">
        <v>-27528.36</v>
      </c>
      <c r="H72" s="134"/>
    </row>
    <row r="73" spans="1:8" ht="21" x14ac:dyDescent="0.2">
      <c r="A73" s="151" t="s">
        <v>1109</v>
      </c>
      <c r="B73" s="149" t="s">
        <v>1371</v>
      </c>
      <c r="C73" s="149" t="s">
        <v>1403</v>
      </c>
      <c r="D73" s="149" t="s">
        <v>1401</v>
      </c>
      <c r="E73" s="149" t="s">
        <v>1410</v>
      </c>
      <c r="F73" s="149" t="s">
        <v>1402</v>
      </c>
      <c r="G73" s="150">
        <v>-6420.81</v>
      </c>
      <c r="H73" s="134"/>
    </row>
    <row r="74" spans="1:8" ht="21" x14ac:dyDescent="0.2">
      <c r="A74" s="151" t="s">
        <v>1110</v>
      </c>
      <c r="B74" s="149" t="s">
        <v>1371</v>
      </c>
      <c r="C74" s="149" t="s">
        <v>1400</v>
      </c>
      <c r="D74" s="149" t="s">
        <v>1406</v>
      </c>
      <c r="E74" s="149" t="s">
        <v>1436</v>
      </c>
      <c r="F74" s="149" t="s">
        <v>1402</v>
      </c>
      <c r="G74" s="150">
        <v>-38500</v>
      </c>
      <c r="H74" s="134"/>
    </row>
    <row r="75" spans="1:8" ht="21" x14ac:dyDescent="0.2">
      <c r="A75" s="151" t="s">
        <v>1111</v>
      </c>
      <c r="B75" s="149" t="s">
        <v>1371</v>
      </c>
      <c r="C75" s="149" t="s">
        <v>1396</v>
      </c>
      <c r="D75" s="149" t="s">
        <v>1397</v>
      </c>
      <c r="E75" s="149" t="s">
        <v>1411</v>
      </c>
      <c r="F75" s="149" t="s">
        <v>1399</v>
      </c>
      <c r="G75" s="150">
        <v>-600356.52</v>
      </c>
      <c r="H75" s="146">
        <v>17</v>
      </c>
    </row>
    <row r="76" spans="1:8" ht="21" x14ac:dyDescent="0.2">
      <c r="A76" s="151" t="s">
        <v>1111</v>
      </c>
      <c r="B76" s="149" t="s">
        <v>1371</v>
      </c>
      <c r="C76" s="149" t="s">
        <v>1396</v>
      </c>
      <c r="D76" s="149" t="s">
        <v>1434</v>
      </c>
      <c r="E76" s="149" t="s">
        <v>1411</v>
      </c>
      <c r="F76" s="149" t="s">
        <v>1399</v>
      </c>
      <c r="G76" s="150">
        <v>-465294.42</v>
      </c>
      <c r="H76" s="134"/>
    </row>
    <row r="77" spans="1:8" ht="21" x14ac:dyDescent="0.2">
      <c r="A77" s="151" t="s">
        <v>1111</v>
      </c>
      <c r="B77" s="149" t="s">
        <v>1371</v>
      </c>
      <c r="C77" s="149" t="s">
        <v>1400</v>
      </c>
      <c r="D77" s="149" t="s">
        <v>1401</v>
      </c>
      <c r="E77" s="149" t="s">
        <v>1411</v>
      </c>
      <c r="F77" s="149" t="s">
        <v>1402</v>
      </c>
      <c r="G77" s="150">
        <v>-2352192.56</v>
      </c>
      <c r="H77" s="134"/>
    </row>
    <row r="78" spans="1:8" ht="21" x14ac:dyDescent="0.2">
      <c r="A78" s="151" t="s">
        <v>1111</v>
      </c>
      <c r="B78" s="149" t="s">
        <v>1371</v>
      </c>
      <c r="C78" s="149" t="s">
        <v>1403</v>
      </c>
      <c r="D78" s="149" t="s">
        <v>1401</v>
      </c>
      <c r="E78" s="149" t="s">
        <v>1411</v>
      </c>
      <c r="F78" s="149" t="s">
        <v>1402</v>
      </c>
      <c r="G78" s="150">
        <v>-565543.07999999996</v>
      </c>
      <c r="H78" s="134"/>
    </row>
    <row r="79" spans="1:8" ht="21" x14ac:dyDescent="0.2">
      <c r="A79" s="151" t="s">
        <v>1113</v>
      </c>
      <c r="B79" s="149" t="s">
        <v>1371</v>
      </c>
      <c r="C79" s="149" t="s">
        <v>1396</v>
      </c>
      <c r="D79" s="149" t="s">
        <v>1397</v>
      </c>
      <c r="E79" s="149" t="s">
        <v>1414</v>
      </c>
      <c r="F79" s="149" t="s">
        <v>1399</v>
      </c>
      <c r="G79" s="150">
        <v>-616747.64</v>
      </c>
      <c r="H79" s="146">
        <v>17</v>
      </c>
    </row>
    <row r="80" spans="1:8" ht="21" x14ac:dyDescent="0.2">
      <c r="A80" s="151" t="s">
        <v>1113</v>
      </c>
      <c r="B80" s="149" t="s">
        <v>1371</v>
      </c>
      <c r="C80" s="149" t="s">
        <v>1396</v>
      </c>
      <c r="D80" s="149" t="s">
        <v>1434</v>
      </c>
      <c r="E80" s="149" t="s">
        <v>1414</v>
      </c>
      <c r="F80" s="149" t="s">
        <v>1399</v>
      </c>
      <c r="G80" s="150">
        <v>-138329.22</v>
      </c>
      <c r="H80" s="134"/>
    </row>
    <row r="81" spans="1:8" ht="21" x14ac:dyDescent="0.2">
      <c r="A81" s="151" t="s">
        <v>1113</v>
      </c>
      <c r="B81" s="149" t="s">
        <v>1371</v>
      </c>
      <c r="C81" s="149" t="s">
        <v>1400</v>
      </c>
      <c r="D81" s="149" t="s">
        <v>1401</v>
      </c>
      <c r="E81" s="149" t="s">
        <v>1414</v>
      </c>
      <c r="F81" s="149" t="s">
        <v>1402</v>
      </c>
      <c r="G81" s="150">
        <v>-381195.72</v>
      </c>
      <c r="H81" s="134"/>
    </row>
    <row r="82" spans="1:8" ht="21" x14ac:dyDescent="0.2">
      <c r="A82" s="151" t="s">
        <v>1114</v>
      </c>
      <c r="B82" s="149" t="s">
        <v>1371</v>
      </c>
      <c r="C82" s="149" t="s">
        <v>1396</v>
      </c>
      <c r="D82" s="149" t="s">
        <v>1397</v>
      </c>
      <c r="E82" s="149" t="s">
        <v>1415</v>
      </c>
      <c r="F82" s="149" t="s">
        <v>1399</v>
      </c>
      <c r="G82" s="150">
        <v>-277145.13</v>
      </c>
      <c r="H82" s="146">
        <v>17</v>
      </c>
    </row>
    <row r="83" spans="1:8" ht="21" x14ac:dyDescent="0.2">
      <c r="A83" s="151" t="s">
        <v>1114</v>
      </c>
      <c r="B83" s="149" t="s">
        <v>1371</v>
      </c>
      <c r="C83" s="149" t="s">
        <v>1396</v>
      </c>
      <c r="D83" s="149" t="s">
        <v>1434</v>
      </c>
      <c r="E83" s="149" t="s">
        <v>1415</v>
      </c>
      <c r="F83" s="149" t="s">
        <v>1399</v>
      </c>
      <c r="G83" s="150">
        <v>-217397.04</v>
      </c>
      <c r="H83" s="134"/>
    </row>
    <row r="84" spans="1:8" ht="21" x14ac:dyDescent="0.2">
      <c r="A84" s="151" t="s">
        <v>1114</v>
      </c>
      <c r="B84" s="149" t="s">
        <v>1371</v>
      </c>
      <c r="C84" s="149" t="s">
        <v>1400</v>
      </c>
      <c r="D84" s="149" t="s">
        <v>1406</v>
      </c>
      <c r="E84" s="149" t="s">
        <v>1415</v>
      </c>
      <c r="F84" s="149" t="s">
        <v>1402</v>
      </c>
      <c r="G84" s="150">
        <v>-106958.67</v>
      </c>
      <c r="H84" s="134"/>
    </row>
    <row r="85" spans="1:8" ht="21" x14ac:dyDescent="0.2">
      <c r="A85" s="151" t="s">
        <v>1114</v>
      </c>
      <c r="B85" s="149" t="s">
        <v>1371</v>
      </c>
      <c r="C85" s="149" t="s">
        <v>1396</v>
      </c>
      <c r="D85" s="149" t="s">
        <v>1437</v>
      </c>
      <c r="E85" s="149" t="s">
        <v>1415</v>
      </c>
      <c r="F85" s="149" t="s">
        <v>1399</v>
      </c>
      <c r="G85" s="150">
        <v>-6522.96</v>
      </c>
      <c r="H85" s="134"/>
    </row>
    <row r="86" spans="1:8" ht="21" x14ac:dyDescent="0.2">
      <c r="A86" s="151" t="s">
        <v>1114</v>
      </c>
      <c r="B86" s="149" t="s">
        <v>1371</v>
      </c>
      <c r="C86" s="149" t="s">
        <v>1400</v>
      </c>
      <c r="D86" s="149" t="s">
        <v>1401</v>
      </c>
      <c r="E86" s="149" t="s">
        <v>1415</v>
      </c>
      <c r="F86" s="149" t="s">
        <v>1402</v>
      </c>
      <c r="G86" s="150">
        <v>-968806.9</v>
      </c>
      <c r="H86" s="134"/>
    </row>
    <row r="87" spans="1:8" ht="21" x14ac:dyDescent="0.2">
      <c r="A87" s="151" t="s">
        <v>1114</v>
      </c>
      <c r="B87" s="149" t="s">
        <v>1371</v>
      </c>
      <c r="C87" s="149" t="s">
        <v>1403</v>
      </c>
      <c r="D87" s="149" t="s">
        <v>1401</v>
      </c>
      <c r="E87" s="149" t="s">
        <v>1415</v>
      </c>
      <c r="F87" s="149" t="s">
        <v>1402</v>
      </c>
      <c r="G87" s="150">
        <v>-137962.79999999999</v>
      </c>
      <c r="H87" s="134"/>
    </row>
    <row r="88" spans="1:8" ht="21" x14ac:dyDescent="0.2">
      <c r="A88" s="151" t="s">
        <v>957</v>
      </c>
      <c r="B88" s="149" t="s">
        <v>1371</v>
      </c>
      <c r="C88" s="149" t="s">
        <v>1421</v>
      </c>
      <c r="D88" s="149" t="s">
        <v>1422</v>
      </c>
      <c r="E88" s="149" t="s">
        <v>1423</v>
      </c>
      <c r="F88" s="149" t="s">
        <v>1407</v>
      </c>
      <c r="G88" s="150">
        <v>-333500</v>
      </c>
      <c r="H88" s="134"/>
    </row>
    <row r="89" spans="1:8" ht="21" x14ac:dyDescent="0.2">
      <c r="A89" s="151" t="s">
        <v>957</v>
      </c>
      <c r="B89" s="149" t="s">
        <v>1371</v>
      </c>
      <c r="C89" s="149" t="s">
        <v>1400</v>
      </c>
      <c r="D89" s="149" t="s">
        <v>1401</v>
      </c>
      <c r="E89" s="149" t="s">
        <v>1424</v>
      </c>
      <c r="F89" s="149" t="s">
        <v>1402</v>
      </c>
      <c r="G89" s="150">
        <v>-184279.17</v>
      </c>
      <c r="H89" s="134"/>
    </row>
    <row r="90" spans="1:8" ht="21" x14ac:dyDescent="0.2">
      <c r="A90" s="151" t="s">
        <v>957</v>
      </c>
      <c r="B90" s="149" t="s">
        <v>1371</v>
      </c>
      <c r="C90" s="149" t="s">
        <v>1403</v>
      </c>
      <c r="D90" s="149" t="s">
        <v>1401</v>
      </c>
      <c r="E90" s="149" t="s">
        <v>1424</v>
      </c>
      <c r="F90" s="149" t="s">
        <v>1402</v>
      </c>
      <c r="G90" s="150">
        <v>-14486.25</v>
      </c>
      <c r="H90" s="134"/>
    </row>
    <row r="91" spans="1:8" ht="21" x14ac:dyDescent="0.2">
      <c r="A91" s="151" t="s">
        <v>957</v>
      </c>
      <c r="B91" s="149" t="s">
        <v>1371</v>
      </c>
      <c r="C91" s="149" t="s">
        <v>1400</v>
      </c>
      <c r="D91" s="149" t="s">
        <v>1401</v>
      </c>
      <c r="E91" s="149" t="s">
        <v>1425</v>
      </c>
      <c r="F91" s="149" t="s">
        <v>1402</v>
      </c>
      <c r="G91" s="150">
        <v>-127557.45</v>
      </c>
      <c r="H91" s="134"/>
    </row>
    <row r="92" spans="1:8" ht="21" x14ac:dyDescent="0.2">
      <c r="A92" s="151" t="s">
        <v>959</v>
      </c>
      <c r="B92" s="149" t="s">
        <v>1371</v>
      </c>
      <c r="C92" s="149" t="s">
        <v>1396</v>
      </c>
      <c r="D92" s="149" t="s">
        <v>1397</v>
      </c>
      <c r="E92" s="149" t="s">
        <v>1426</v>
      </c>
      <c r="F92" s="149" t="s">
        <v>1399</v>
      </c>
      <c r="G92" s="150">
        <v>-527</v>
      </c>
      <c r="H92" s="146">
        <v>17</v>
      </c>
    </row>
    <row r="93" spans="1:8" ht="21" x14ac:dyDescent="0.2">
      <c r="A93" s="151" t="s">
        <v>959</v>
      </c>
      <c r="B93" s="149" t="s">
        <v>1371</v>
      </c>
      <c r="C93" s="149" t="s">
        <v>1400</v>
      </c>
      <c r="D93" s="149" t="s">
        <v>1401</v>
      </c>
      <c r="E93" s="149" t="s">
        <v>1426</v>
      </c>
      <c r="F93" s="149" t="s">
        <v>1402</v>
      </c>
      <c r="G93" s="150">
        <v>-209253</v>
      </c>
      <c r="H93" s="134"/>
    </row>
    <row r="94" spans="1:8" ht="21" x14ac:dyDescent="0.2">
      <c r="A94" s="151" t="s">
        <v>959</v>
      </c>
      <c r="B94" s="149" t="s">
        <v>1371</v>
      </c>
      <c r="C94" s="149" t="s">
        <v>1396</v>
      </c>
      <c r="D94" s="149" t="s">
        <v>1397</v>
      </c>
      <c r="E94" s="149" t="s">
        <v>1428</v>
      </c>
      <c r="F94" s="149" t="s">
        <v>1399</v>
      </c>
      <c r="G94" s="150">
        <v>-32.799999999999997</v>
      </c>
      <c r="H94" s="146">
        <v>17</v>
      </c>
    </row>
    <row r="95" spans="1:8" ht="21" x14ac:dyDescent="0.2">
      <c r="A95" s="151" t="s">
        <v>1115</v>
      </c>
      <c r="B95" s="149" t="s">
        <v>1371</v>
      </c>
      <c r="C95" s="149" t="s">
        <v>1396</v>
      </c>
      <c r="D95" s="149" t="s">
        <v>1397</v>
      </c>
      <c r="E95" s="149" t="s">
        <v>1429</v>
      </c>
      <c r="F95" s="149" t="s">
        <v>1399</v>
      </c>
      <c r="G95" s="150">
        <v>-283286</v>
      </c>
      <c r="H95" s="146">
        <v>17</v>
      </c>
    </row>
    <row r="96" spans="1:8" ht="21" x14ac:dyDescent="0.2">
      <c r="A96" s="151" t="s">
        <v>1115</v>
      </c>
      <c r="B96" s="149" t="s">
        <v>1371</v>
      </c>
      <c r="C96" s="149" t="s">
        <v>1396</v>
      </c>
      <c r="D96" s="149" t="s">
        <v>1434</v>
      </c>
      <c r="E96" s="149" t="s">
        <v>1429</v>
      </c>
      <c r="F96" s="149" t="s">
        <v>1399</v>
      </c>
      <c r="G96" s="150">
        <v>-24660</v>
      </c>
      <c r="H96" s="134"/>
    </row>
    <row r="97" spans="1:8" ht="21" x14ac:dyDescent="0.2">
      <c r="A97" s="151" t="s">
        <v>1115</v>
      </c>
      <c r="B97" s="149" t="s">
        <v>1371</v>
      </c>
      <c r="C97" s="149" t="s">
        <v>1396</v>
      </c>
      <c r="D97" s="149" t="s">
        <v>1438</v>
      </c>
      <c r="E97" s="149" t="s">
        <v>1429</v>
      </c>
      <c r="F97" s="149" t="s">
        <v>1399</v>
      </c>
      <c r="G97" s="150">
        <v>-199830</v>
      </c>
      <c r="H97" s="152">
        <v>19</v>
      </c>
    </row>
    <row r="98" spans="1:8" ht="21" x14ac:dyDescent="0.2">
      <c r="A98" s="151" t="s">
        <v>207</v>
      </c>
      <c r="B98" s="149" t="s">
        <v>1371</v>
      </c>
      <c r="C98" s="149" t="s">
        <v>1405</v>
      </c>
      <c r="D98" s="149" t="s">
        <v>1406</v>
      </c>
      <c r="E98" s="149" t="s">
        <v>1431</v>
      </c>
      <c r="F98" s="149" t="s">
        <v>1407</v>
      </c>
      <c r="G98" s="150">
        <v>-20784</v>
      </c>
      <c r="H98" s="134"/>
    </row>
    <row r="99" spans="1:8" ht="21" x14ac:dyDescent="0.2">
      <c r="A99" s="151" t="s">
        <v>207</v>
      </c>
      <c r="B99" s="149" t="s">
        <v>1371</v>
      </c>
      <c r="C99" s="149" t="s">
        <v>1396</v>
      </c>
      <c r="D99" s="149" t="s">
        <v>1397</v>
      </c>
      <c r="E99" s="149" t="s">
        <v>1439</v>
      </c>
      <c r="F99" s="149" t="s">
        <v>1399</v>
      </c>
      <c r="G99" s="150">
        <v>-66486.600000000006</v>
      </c>
      <c r="H99" s="146">
        <v>17</v>
      </c>
    </row>
    <row r="100" spans="1:8" ht="21" x14ac:dyDescent="0.2">
      <c r="A100" s="151" t="s">
        <v>207</v>
      </c>
      <c r="B100" s="149" t="s">
        <v>1371</v>
      </c>
      <c r="C100" s="149" t="s">
        <v>1396</v>
      </c>
      <c r="D100" s="149" t="s">
        <v>1397</v>
      </c>
      <c r="E100" s="149" t="s">
        <v>1433</v>
      </c>
      <c r="F100" s="149" t="s">
        <v>1399</v>
      </c>
      <c r="G100" s="150">
        <v>-219724.42</v>
      </c>
      <c r="H100" s="146">
        <v>17</v>
      </c>
    </row>
    <row r="101" spans="1:8" ht="21" x14ac:dyDescent="0.2">
      <c r="A101" s="151" t="s">
        <v>207</v>
      </c>
      <c r="B101" s="149" t="s">
        <v>1371</v>
      </c>
      <c r="C101" s="149" t="s">
        <v>1396</v>
      </c>
      <c r="D101" s="149" t="s">
        <v>1434</v>
      </c>
      <c r="E101" s="149" t="s">
        <v>1433</v>
      </c>
      <c r="F101" s="149" t="s">
        <v>1399</v>
      </c>
      <c r="G101" s="150">
        <v>-46560.81</v>
      </c>
      <c r="H101" s="134"/>
    </row>
    <row r="102" spans="1:8" ht="21" x14ac:dyDescent="0.2">
      <c r="A102" s="151" t="s">
        <v>207</v>
      </c>
      <c r="B102" s="149" t="s">
        <v>1371</v>
      </c>
      <c r="C102" s="149" t="s">
        <v>1400</v>
      </c>
      <c r="D102" s="149" t="s">
        <v>1401</v>
      </c>
      <c r="E102" s="149" t="s">
        <v>1433</v>
      </c>
      <c r="F102" s="149" t="s">
        <v>1402</v>
      </c>
      <c r="G102" s="150">
        <v>-42161.85</v>
      </c>
      <c r="H102" s="134"/>
    </row>
    <row r="103" spans="1:8" ht="21" x14ac:dyDescent="0.2">
      <c r="A103" s="151" t="s">
        <v>207</v>
      </c>
      <c r="B103" s="149" t="s">
        <v>1371</v>
      </c>
      <c r="C103" s="149" t="s">
        <v>1400</v>
      </c>
      <c r="D103" s="149" t="s">
        <v>1406</v>
      </c>
      <c r="E103" s="149" t="s">
        <v>1435</v>
      </c>
      <c r="F103" s="149" t="s">
        <v>1402</v>
      </c>
      <c r="G103" s="150">
        <v>-60720</v>
      </c>
      <c r="H103" s="134"/>
    </row>
    <row r="104" spans="1:8" x14ac:dyDescent="0.2">
      <c r="A104" s="149" t="s">
        <v>196</v>
      </c>
      <c r="B104" s="149" t="s">
        <v>1362</v>
      </c>
      <c r="C104" s="149" t="s">
        <v>1396</v>
      </c>
      <c r="D104" s="149" t="s">
        <v>1397</v>
      </c>
      <c r="E104" s="149" t="s">
        <v>1398</v>
      </c>
      <c r="F104" s="149" t="s">
        <v>1399</v>
      </c>
      <c r="G104" s="150">
        <v>-900814.82</v>
      </c>
      <c r="H104" s="146">
        <v>17</v>
      </c>
    </row>
    <row r="105" spans="1:8" x14ac:dyDescent="0.2">
      <c r="A105" s="149" t="s">
        <v>196</v>
      </c>
      <c r="B105" s="149" t="s">
        <v>1362</v>
      </c>
      <c r="C105" s="149" t="s">
        <v>1400</v>
      </c>
      <c r="D105" s="149" t="s">
        <v>1401</v>
      </c>
      <c r="E105" s="149" t="s">
        <v>1398</v>
      </c>
      <c r="F105" s="149" t="s">
        <v>1402</v>
      </c>
      <c r="G105" s="150">
        <v>-55341220.659999996</v>
      </c>
      <c r="H105" s="134"/>
    </row>
    <row r="106" spans="1:8" x14ac:dyDescent="0.2">
      <c r="A106" s="149" t="s">
        <v>196</v>
      </c>
      <c r="B106" s="149" t="s">
        <v>1362</v>
      </c>
      <c r="C106" s="149" t="s">
        <v>1403</v>
      </c>
      <c r="D106" s="149" t="s">
        <v>1401</v>
      </c>
      <c r="E106" s="149" t="s">
        <v>1398</v>
      </c>
      <c r="F106" s="149" t="s">
        <v>1402</v>
      </c>
      <c r="G106" s="150">
        <v>-3241178.96</v>
      </c>
      <c r="H106" s="134"/>
    </row>
    <row r="107" spans="1:8" x14ac:dyDescent="0.2">
      <c r="A107" s="149" t="s">
        <v>196</v>
      </c>
      <c r="B107" s="149" t="s">
        <v>1362</v>
      </c>
      <c r="C107" s="149" t="s">
        <v>1396</v>
      </c>
      <c r="D107" s="149" t="s">
        <v>1397</v>
      </c>
      <c r="E107" s="149" t="s">
        <v>1404</v>
      </c>
      <c r="F107" s="149" t="s">
        <v>1399</v>
      </c>
      <c r="G107" s="150">
        <v>-2500</v>
      </c>
      <c r="H107" s="146">
        <v>17</v>
      </c>
    </row>
    <row r="108" spans="1:8" x14ac:dyDescent="0.2">
      <c r="A108" s="149" t="s">
        <v>196</v>
      </c>
      <c r="B108" s="149" t="s">
        <v>1362</v>
      </c>
      <c r="C108" s="149" t="s">
        <v>1405</v>
      </c>
      <c r="D108" s="149" t="s">
        <v>1406</v>
      </c>
      <c r="E108" s="149" t="s">
        <v>1404</v>
      </c>
      <c r="F108" s="149" t="s">
        <v>1407</v>
      </c>
      <c r="G108" s="150">
        <v>-27000</v>
      </c>
      <c r="H108" s="134"/>
    </row>
    <row r="109" spans="1:8" x14ac:dyDescent="0.2">
      <c r="A109" s="151" t="s">
        <v>201</v>
      </c>
      <c r="B109" s="149" t="s">
        <v>1362</v>
      </c>
      <c r="C109" s="149" t="s">
        <v>1396</v>
      </c>
      <c r="D109" s="149" t="s">
        <v>1397</v>
      </c>
      <c r="E109" s="149" t="s">
        <v>1408</v>
      </c>
      <c r="F109" s="149" t="s">
        <v>1399</v>
      </c>
      <c r="G109" s="150">
        <v>-270863.21999999997</v>
      </c>
      <c r="H109" s="146">
        <v>17</v>
      </c>
    </row>
    <row r="110" spans="1:8" x14ac:dyDescent="0.2">
      <c r="A110" s="151" t="s">
        <v>201</v>
      </c>
      <c r="B110" s="149" t="s">
        <v>1362</v>
      </c>
      <c r="C110" s="149" t="s">
        <v>1400</v>
      </c>
      <c r="D110" s="149" t="s">
        <v>1401</v>
      </c>
      <c r="E110" s="149" t="s">
        <v>1408</v>
      </c>
      <c r="F110" s="149" t="s">
        <v>1402</v>
      </c>
      <c r="G110" s="150">
        <v>-17684052.859999999</v>
      </c>
      <c r="H110" s="134"/>
    </row>
    <row r="111" spans="1:8" x14ac:dyDescent="0.2">
      <c r="A111" s="149" t="s">
        <v>196</v>
      </c>
      <c r="B111" s="149" t="s">
        <v>1362</v>
      </c>
      <c r="C111" s="149" t="s">
        <v>1400</v>
      </c>
      <c r="D111" s="149" t="s">
        <v>1401</v>
      </c>
      <c r="E111" s="149" t="s">
        <v>1409</v>
      </c>
      <c r="F111" s="149" t="s">
        <v>1402</v>
      </c>
      <c r="G111" s="150">
        <v>-1206165.67</v>
      </c>
      <c r="H111" s="134"/>
    </row>
    <row r="112" spans="1:8" x14ac:dyDescent="0.2">
      <c r="A112" s="149" t="s">
        <v>196</v>
      </c>
      <c r="B112" s="149" t="s">
        <v>1362</v>
      </c>
      <c r="C112" s="149" t="s">
        <v>1403</v>
      </c>
      <c r="D112" s="149" t="s">
        <v>1401</v>
      </c>
      <c r="E112" s="149" t="s">
        <v>1409</v>
      </c>
      <c r="F112" s="149" t="s">
        <v>1402</v>
      </c>
      <c r="G112" s="150">
        <v>-2475.21</v>
      </c>
      <c r="H112" s="134"/>
    </row>
    <row r="113" spans="1:8" x14ac:dyDescent="0.2">
      <c r="A113" s="151" t="s">
        <v>1109</v>
      </c>
      <c r="B113" s="149" t="s">
        <v>1362</v>
      </c>
      <c r="C113" s="149" t="s">
        <v>1396</v>
      </c>
      <c r="D113" s="149" t="s">
        <v>1397</v>
      </c>
      <c r="E113" s="149" t="s">
        <v>1410</v>
      </c>
      <c r="F113" s="149" t="s">
        <v>1399</v>
      </c>
      <c r="G113" s="150">
        <v>-208551.8</v>
      </c>
      <c r="H113" s="146">
        <v>17</v>
      </c>
    </row>
    <row r="114" spans="1:8" x14ac:dyDescent="0.2">
      <c r="A114" s="151" t="s">
        <v>1109</v>
      </c>
      <c r="B114" s="149" t="s">
        <v>1362</v>
      </c>
      <c r="C114" s="149" t="s">
        <v>1400</v>
      </c>
      <c r="D114" s="149" t="s">
        <v>1401</v>
      </c>
      <c r="E114" s="149" t="s">
        <v>1410</v>
      </c>
      <c r="F114" s="149" t="s">
        <v>1402</v>
      </c>
      <c r="G114" s="150">
        <v>-62316.2</v>
      </c>
      <c r="H114" s="134"/>
    </row>
    <row r="115" spans="1:8" x14ac:dyDescent="0.2">
      <c r="A115" s="151" t="s">
        <v>1111</v>
      </c>
      <c r="B115" s="149" t="s">
        <v>1362</v>
      </c>
      <c r="C115" s="149" t="s">
        <v>1396</v>
      </c>
      <c r="D115" s="149" t="s">
        <v>1397</v>
      </c>
      <c r="E115" s="149" t="s">
        <v>1411</v>
      </c>
      <c r="F115" s="149" t="s">
        <v>1399</v>
      </c>
      <c r="G115" s="150">
        <v>-331586.40999999997</v>
      </c>
      <c r="H115" s="146">
        <v>17</v>
      </c>
    </row>
    <row r="116" spans="1:8" x14ac:dyDescent="0.2">
      <c r="A116" s="151" t="s">
        <v>1111</v>
      </c>
      <c r="B116" s="149" t="s">
        <v>1362</v>
      </c>
      <c r="C116" s="149" t="s">
        <v>1396</v>
      </c>
      <c r="D116" s="149" t="s">
        <v>1434</v>
      </c>
      <c r="E116" s="149" t="s">
        <v>1411</v>
      </c>
      <c r="F116" s="149" t="s">
        <v>1399</v>
      </c>
      <c r="G116" s="150">
        <v>-115025.09</v>
      </c>
      <c r="H116" s="134"/>
    </row>
    <row r="117" spans="1:8" x14ac:dyDescent="0.2">
      <c r="A117" s="151" t="s">
        <v>1111</v>
      </c>
      <c r="B117" s="149" t="s">
        <v>1362</v>
      </c>
      <c r="C117" s="149" t="s">
        <v>1400</v>
      </c>
      <c r="D117" s="149" t="s">
        <v>1401</v>
      </c>
      <c r="E117" s="149" t="s">
        <v>1411</v>
      </c>
      <c r="F117" s="149" t="s">
        <v>1402</v>
      </c>
      <c r="G117" s="150">
        <v>-657280.72</v>
      </c>
      <c r="H117" s="134"/>
    </row>
    <row r="118" spans="1:8" x14ac:dyDescent="0.2">
      <c r="A118" s="151" t="s">
        <v>1111</v>
      </c>
      <c r="B118" s="149" t="s">
        <v>1362</v>
      </c>
      <c r="C118" s="149" t="s">
        <v>1403</v>
      </c>
      <c r="D118" s="149" t="s">
        <v>1401</v>
      </c>
      <c r="E118" s="149" t="s">
        <v>1411</v>
      </c>
      <c r="F118" s="149" t="s">
        <v>1402</v>
      </c>
      <c r="G118" s="150">
        <v>-298496.57</v>
      </c>
      <c r="H118" s="134"/>
    </row>
    <row r="119" spans="1:8" x14ac:dyDescent="0.2">
      <c r="A119" s="151" t="s">
        <v>1113</v>
      </c>
      <c r="B119" s="149" t="s">
        <v>1362</v>
      </c>
      <c r="C119" s="149" t="s">
        <v>1396</v>
      </c>
      <c r="D119" s="149" t="s">
        <v>1397</v>
      </c>
      <c r="E119" s="149" t="s">
        <v>1414</v>
      </c>
      <c r="F119" s="149" t="s">
        <v>1399</v>
      </c>
      <c r="G119" s="150">
        <v>-588089.43999999994</v>
      </c>
      <c r="H119" s="146">
        <v>17</v>
      </c>
    </row>
    <row r="120" spans="1:8" x14ac:dyDescent="0.2">
      <c r="A120" s="151" t="s">
        <v>1113</v>
      </c>
      <c r="B120" s="149" t="s">
        <v>1362</v>
      </c>
      <c r="C120" s="149" t="s">
        <v>1396</v>
      </c>
      <c r="D120" s="149" t="s">
        <v>1434</v>
      </c>
      <c r="E120" s="149" t="s">
        <v>1414</v>
      </c>
      <c r="F120" s="149" t="s">
        <v>1399</v>
      </c>
      <c r="G120" s="150">
        <v>-35504.620000000003</v>
      </c>
      <c r="H120" s="134"/>
    </row>
    <row r="121" spans="1:8" x14ac:dyDescent="0.2">
      <c r="A121" s="151" t="s">
        <v>1113</v>
      </c>
      <c r="B121" s="149" t="s">
        <v>1362</v>
      </c>
      <c r="C121" s="149" t="s">
        <v>1400</v>
      </c>
      <c r="D121" s="149" t="s">
        <v>1401</v>
      </c>
      <c r="E121" s="149" t="s">
        <v>1414</v>
      </c>
      <c r="F121" s="149" t="s">
        <v>1402</v>
      </c>
      <c r="G121" s="150">
        <v>-295348.96000000002</v>
      </c>
      <c r="H121" s="134"/>
    </row>
    <row r="122" spans="1:8" x14ac:dyDescent="0.2">
      <c r="A122" s="151" t="s">
        <v>1114</v>
      </c>
      <c r="B122" s="149" t="s">
        <v>1362</v>
      </c>
      <c r="C122" s="149" t="s">
        <v>1396</v>
      </c>
      <c r="D122" s="149" t="s">
        <v>1397</v>
      </c>
      <c r="E122" s="149" t="s">
        <v>1415</v>
      </c>
      <c r="F122" s="149" t="s">
        <v>1399</v>
      </c>
      <c r="G122" s="150">
        <v>-619981.09</v>
      </c>
      <c r="H122" s="146">
        <v>17</v>
      </c>
    </row>
    <row r="123" spans="1:8" x14ac:dyDescent="0.2">
      <c r="A123" s="151" t="s">
        <v>1114</v>
      </c>
      <c r="B123" s="149" t="s">
        <v>1362</v>
      </c>
      <c r="C123" s="149" t="s">
        <v>1396</v>
      </c>
      <c r="D123" s="149" t="s">
        <v>1434</v>
      </c>
      <c r="E123" s="149" t="s">
        <v>1415</v>
      </c>
      <c r="F123" s="149" t="s">
        <v>1399</v>
      </c>
      <c r="G123" s="150">
        <v>-69731</v>
      </c>
      <c r="H123" s="134"/>
    </row>
    <row r="124" spans="1:8" x14ac:dyDescent="0.2">
      <c r="A124" s="151" t="s">
        <v>1114</v>
      </c>
      <c r="B124" s="149" t="s">
        <v>1362</v>
      </c>
      <c r="C124" s="149" t="s">
        <v>1400</v>
      </c>
      <c r="D124" s="149" t="s">
        <v>1406</v>
      </c>
      <c r="E124" s="149" t="s">
        <v>1415</v>
      </c>
      <c r="F124" s="149" t="s">
        <v>1402</v>
      </c>
      <c r="G124" s="150">
        <v>-103750</v>
      </c>
      <c r="H124" s="134"/>
    </row>
    <row r="125" spans="1:8" x14ac:dyDescent="0.2">
      <c r="A125" s="151" t="s">
        <v>1114</v>
      </c>
      <c r="B125" s="149" t="s">
        <v>1362</v>
      </c>
      <c r="C125" s="149" t="s">
        <v>1405</v>
      </c>
      <c r="D125" s="149" t="s">
        <v>1406</v>
      </c>
      <c r="E125" s="149" t="s">
        <v>1415</v>
      </c>
      <c r="F125" s="149" t="s">
        <v>1407</v>
      </c>
      <c r="G125" s="150">
        <v>-85313.7</v>
      </c>
      <c r="H125" s="134"/>
    </row>
    <row r="126" spans="1:8" x14ac:dyDescent="0.2">
      <c r="A126" s="151" t="s">
        <v>1114</v>
      </c>
      <c r="B126" s="149" t="s">
        <v>1362</v>
      </c>
      <c r="C126" s="149" t="s">
        <v>1440</v>
      </c>
      <c r="D126" s="149" t="s">
        <v>1441</v>
      </c>
      <c r="E126" s="149" t="s">
        <v>1415</v>
      </c>
      <c r="F126" s="149" t="s">
        <v>1407</v>
      </c>
      <c r="G126" s="150">
        <v>-50000</v>
      </c>
      <c r="H126" s="134"/>
    </row>
    <row r="127" spans="1:8" x14ac:dyDescent="0.2">
      <c r="A127" s="151" t="s">
        <v>1114</v>
      </c>
      <c r="B127" s="149" t="s">
        <v>1362</v>
      </c>
      <c r="C127" s="149" t="s">
        <v>1400</v>
      </c>
      <c r="D127" s="149" t="s">
        <v>1401</v>
      </c>
      <c r="E127" s="149" t="s">
        <v>1415</v>
      </c>
      <c r="F127" s="149" t="s">
        <v>1402</v>
      </c>
      <c r="G127" s="150">
        <v>-1627489.39</v>
      </c>
      <c r="H127" s="134"/>
    </row>
    <row r="128" spans="1:8" x14ac:dyDescent="0.2">
      <c r="A128" s="151" t="s">
        <v>957</v>
      </c>
      <c r="B128" s="149" t="s">
        <v>1362</v>
      </c>
      <c r="C128" s="149" t="s">
        <v>1421</v>
      </c>
      <c r="D128" s="149" t="s">
        <v>1422</v>
      </c>
      <c r="E128" s="149" t="s">
        <v>1423</v>
      </c>
      <c r="F128" s="149" t="s">
        <v>1407</v>
      </c>
      <c r="G128" s="150">
        <v>-155871</v>
      </c>
      <c r="H128" s="134"/>
    </row>
    <row r="129" spans="1:8" x14ac:dyDescent="0.2">
      <c r="A129" s="151" t="s">
        <v>957</v>
      </c>
      <c r="B129" s="149" t="s">
        <v>1362</v>
      </c>
      <c r="C129" s="149" t="s">
        <v>1400</v>
      </c>
      <c r="D129" s="149" t="s">
        <v>1401</v>
      </c>
      <c r="E129" s="149" t="s">
        <v>1442</v>
      </c>
      <c r="F129" s="149" t="s">
        <v>1402</v>
      </c>
      <c r="G129" s="150">
        <v>-4667.3100000000004</v>
      </c>
      <c r="H129" s="134"/>
    </row>
    <row r="130" spans="1:8" x14ac:dyDescent="0.2">
      <c r="A130" s="151" t="s">
        <v>957</v>
      </c>
      <c r="B130" s="149" t="s">
        <v>1362</v>
      </c>
      <c r="C130" s="149" t="s">
        <v>1400</v>
      </c>
      <c r="D130" s="149" t="s">
        <v>1401</v>
      </c>
      <c r="E130" s="149" t="s">
        <v>1424</v>
      </c>
      <c r="F130" s="149" t="s">
        <v>1402</v>
      </c>
      <c r="G130" s="150">
        <v>-585466.77</v>
      </c>
      <c r="H130" s="134"/>
    </row>
    <row r="131" spans="1:8" x14ac:dyDescent="0.2">
      <c r="A131" s="151" t="s">
        <v>959</v>
      </c>
      <c r="B131" s="149" t="s">
        <v>1362</v>
      </c>
      <c r="C131" s="149" t="s">
        <v>1400</v>
      </c>
      <c r="D131" s="149" t="s">
        <v>1401</v>
      </c>
      <c r="E131" s="149" t="s">
        <v>1426</v>
      </c>
      <c r="F131" s="149" t="s">
        <v>1402</v>
      </c>
      <c r="G131" s="150">
        <v>-679383</v>
      </c>
      <c r="H131" s="134"/>
    </row>
    <row r="132" spans="1:8" x14ac:dyDescent="0.2">
      <c r="A132" s="151" t="s">
        <v>959</v>
      </c>
      <c r="B132" s="149" t="s">
        <v>1362</v>
      </c>
      <c r="C132" s="149" t="s">
        <v>1396</v>
      </c>
      <c r="D132" s="149" t="s">
        <v>1397</v>
      </c>
      <c r="E132" s="149" t="s">
        <v>1427</v>
      </c>
      <c r="F132" s="149" t="s">
        <v>1399</v>
      </c>
      <c r="G132" s="150">
        <v>-15272</v>
      </c>
      <c r="H132" s="146">
        <v>17</v>
      </c>
    </row>
    <row r="133" spans="1:8" x14ac:dyDescent="0.2">
      <c r="A133" s="151" t="s">
        <v>1115</v>
      </c>
      <c r="B133" s="149" t="s">
        <v>1362</v>
      </c>
      <c r="C133" s="149" t="s">
        <v>1396</v>
      </c>
      <c r="D133" s="149" t="s">
        <v>1397</v>
      </c>
      <c r="E133" s="149" t="s">
        <v>1429</v>
      </c>
      <c r="F133" s="149" t="s">
        <v>1399</v>
      </c>
      <c r="G133" s="150">
        <v>-20000</v>
      </c>
      <c r="H133" s="146">
        <v>17</v>
      </c>
    </row>
    <row r="134" spans="1:8" x14ac:dyDescent="0.2">
      <c r="A134" s="151" t="s">
        <v>1115</v>
      </c>
      <c r="B134" s="149" t="s">
        <v>1362</v>
      </c>
      <c r="C134" s="149" t="s">
        <v>1396</v>
      </c>
      <c r="D134" s="149" t="s">
        <v>1434</v>
      </c>
      <c r="E134" s="149" t="s">
        <v>1429</v>
      </c>
      <c r="F134" s="149" t="s">
        <v>1399</v>
      </c>
      <c r="G134" s="150">
        <v>-148500</v>
      </c>
      <c r="H134" s="134"/>
    </row>
    <row r="135" spans="1:8" x14ac:dyDescent="0.2">
      <c r="A135" s="151" t="s">
        <v>207</v>
      </c>
      <c r="B135" s="149" t="s">
        <v>1362</v>
      </c>
      <c r="C135" s="149" t="s">
        <v>1396</v>
      </c>
      <c r="D135" s="149" t="s">
        <v>1397</v>
      </c>
      <c r="E135" s="149" t="s">
        <v>1433</v>
      </c>
      <c r="F135" s="149" t="s">
        <v>1399</v>
      </c>
      <c r="G135" s="150">
        <v>-87177.98</v>
      </c>
      <c r="H135" s="146">
        <v>17</v>
      </c>
    </row>
    <row r="136" spans="1:8" x14ac:dyDescent="0.2">
      <c r="A136" s="151" t="s">
        <v>207</v>
      </c>
      <c r="B136" s="149" t="s">
        <v>1362</v>
      </c>
      <c r="C136" s="149" t="s">
        <v>1400</v>
      </c>
      <c r="D136" s="149" t="s">
        <v>1406</v>
      </c>
      <c r="E136" s="149" t="s">
        <v>1433</v>
      </c>
      <c r="F136" s="149" t="s">
        <v>1402</v>
      </c>
      <c r="G136" s="150">
        <v>-86105</v>
      </c>
      <c r="H136" s="134"/>
    </row>
    <row r="137" spans="1:8" x14ac:dyDescent="0.2">
      <c r="A137" s="151" t="s">
        <v>207</v>
      </c>
      <c r="B137" s="149" t="s">
        <v>1362</v>
      </c>
      <c r="C137" s="149" t="s">
        <v>1396</v>
      </c>
      <c r="D137" s="149" t="s">
        <v>1437</v>
      </c>
      <c r="E137" s="149" t="s">
        <v>1433</v>
      </c>
      <c r="F137" s="149" t="s">
        <v>1399</v>
      </c>
      <c r="G137" s="150">
        <v>-12469.32</v>
      </c>
      <c r="H137" s="134"/>
    </row>
    <row r="138" spans="1:8" x14ac:dyDescent="0.2">
      <c r="A138" s="151" t="s">
        <v>207</v>
      </c>
      <c r="B138" s="149" t="s">
        <v>1362</v>
      </c>
      <c r="C138" s="149" t="s">
        <v>1400</v>
      </c>
      <c r="D138" s="149" t="s">
        <v>1406</v>
      </c>
      <c r="E138" s="149" t="s">
        <v>1435</v>
      </c>
      <c r="F138" s="149" t="s">
        <v>1402</v>
      </c>
      <c r="G138" s="150">
        <v>-412490</v>
      </c>
      <c r="H138" s="134"/>
    </row>
    <row r="139" spans="1:8" x14ac:dyDescent="0.2">
      <c r="A139" s="149" t="s">
        <v>196</v>
      </c>
      <c r="B139" s="149" t="s">
        <v>1361</v>
      </c>
      <c r="C139" s="149" t="s">
        <v>1396</v>
      </c>
      <c r="D139" s="149" t="s">
        <v>1397</v>
      </c>
      <c r="E139" s="149" t="s">
        <v>1398</v>
      </c>
      <c r="F139" s="149" t="s">
        <v>1399</v>
      </c>
      <c r="G139" s="150">
        <v>-254348.34</v>
      </c>
      <c r="H139" s="146">
        <v>17</v>
      </c>
    </row>
    <row r="140" spans="1:8" x14ac:dyDescent="0.2">
      <c r="A140" s="149" t="s">
        <v>196</v>
      </c>
      <c r="B140" s="149" t="s">
        <v>1361</v>
      </c>
      <c r="C140" s="149" t="s">
        <v>1400</v>
      </c>
      <c r="D140" s="149" t="s">
        <v>1401</v>
      </c>
      <c r="E140" s="149" t="s">
        <v>1398</v>
      </c>
      <c r="F140" s="149" t="s">
        <v>1402</v>
      </c>
      <c r="G140" s="150">
        <v>-37908908.939999998</v>
      </c>
      <c r="H140" s="134"/>
    </row>
    <row r="141" spans="1:8" x14ac:dyDescent="0.2">
      <c r="A141" s="149" t="s">
        <v>196</v>
      </c>
      <c r="B141" s="149" t="s">
        <v>1361</v>
      </c>
      <c r="C141" s="149" t="s">
        <v>1403</v>
      </c>
      <c r="D141" s="149" t="s">
        <v>1401</v>
      </c>
      <c r="E141" s="149" t="s">
        <v>1398</v>
      </c>
      <c r="F141" s="149" t="s">
        <v>1402</v>
      </c>
      <c r="G141" s="150">
        <v>-1759844.45</v>
      </c>
      <c r="H141" s="134"/>
    </row>
    <row r="142" spans="1:8" x14ac:dyDescent="0.2">
      <c r="A142" s="149" t="s">
        <v>196</v>
      </c>
      <c r="B142" s="149" t="s">
        <v>1361</v>
      </c>
      <c r="C142" s="149" t="s">
        <v>1396</v>
      </c>
      <c r="D142" s="149" t="s">
        <v>1443</v>
      </c>
      <c r="E142" s="149" t="s">
        <v>1404</v>
      </c>
      <c r="F142" s="149" t="s">
        <v>1399</v>
      </c>
      <c r="G142" s="150">
        <v>-2500</v>
      </c>
      <c r="H142" s="146">
        <v>17</v>
      </c>
    </row>
    <row r="143" spans="1:8" x14ac:dyDescent="0.2">
      <c r="A143" s="149" t="s">
        <v>196</v>
      </c>
      <c r="B143" s="149" t="s">
        <v>1361</v>
      </c>
      <c r="C143" s="149" t="s">
        <v>1405</v>
      </c>
      <c r="D143" s="149" t="s">
        <v>1406</v>
      </c>
      <c r="E143" s="149" t="s">
        <v>1404</v>
      </c>
      <c r="F143" s="149" t="s">
        <v>1407</v>
      </c>
      <c r="G143" s="150">
        <v>-2000</v>
      </c>
      <c r="H143" s="134"/>
    </row>
    <row r="144" spans="1:8" x14ac:dyDescent="0.2">
      <c r="A144" s="151" t="s">
        <v>201</v>
      </c>
      <c r="B144" s="149" t="s">
        <v>1361</v>
      </c>
      <c r="C144" s="149" t="s">
        <v>1396</v>
      </c>
      <c r="D144" s="149" t="s">
        <v>1397</v>
      </c>
      <c r="E144" s="149" t="s">
        <v>1408</v>
      </c>
      <c r="F144" s="149" t="s">
        <v>1399</v>
      </c>
      <c r="G144" s="150">
        <v>-76679.02</v>
      </c>
      <c r="H144" s="146">
        <v>17</v>
      </c>
    </row>
    <row r="145" spans="1:8" x14ac:dyDescent="0.2">
      <c r="A145" s="151" t="s">
        <v>201</v>
      </c>
      <c r="B145" s="149" t="s">
        <v>1361</v>
      </c>
      <c r="C145" s="149" t="s">
        <v>1400</v>
      </c>
      <c r="D145" s="149" t="s">
        <v>1401</v>
      </c>
      <c r="E145" s="149" t="s">
        <v>1408</v>
      </c>
      <c r="F145" s="149" t="s">
        <v>1402</v>
      </c>
      <c r="G145" s="150">
        <v>-12012545.09</v>
      </c>
      <c r="H145" s="134"/>
    </row>
    <row r="146" spans="1:8" x14ac:dyDescent="0.2">
      <c r="A146" s="149" t="s">
        <v>196</v>
      </c>
      <c r="B146" s="149" t="s">
        <v>1361</v>
      </c>
      <c r="C146" s="149" t="s">
        <v>1400</v>
      </c>
      <c r="D146" s="149" t="s">
        <v>1401</v>
      </c>
      <c r="E146" s="149" t="s">
        <v>1409</v>
      </c>
      <c r="F146" s="149" t="s">
        <v>1402</v>
      </c>
      <c r="G146" s="150">
        <v>-328821.96000000002</v>
      </c>
      <c r="H146" s="134"/>
    </row>
    <row r="147" spans="1:8" x14ac:dyDescent="0.2">
      <c r="A147" s="149" t="s">
        <v>196</v>
      </c>
      <c r="B147" s="149" t="s">
        <v>1361</v>
      </c>
      <c r="C147" s="149" t="s">
        <v>1403</v>
      </c>
      <c r="D147" s="149" t="s">
        <v>1401</v>
      </c>
      <c r="E147" s="149" t="s">
        <v>1409</v>
      </c>
      <c r="F147" s="149" t="s">
        <v>1402</v>
      </c>
      <c r="G147" s="150">
        <v>-293364.02</v>
      </c>
      <c r="H147" s="134"/>
    </row>
    <row r="148" spans="1:8" x14ac:dyDescent="0.2">
      <c r="A148" s="151" t="s">
        <v>1109</v>
      </c>
      <c r="B148" s="149" t="s">
        <v>1361</v>
      </c>
      <c r="C148" s="149" t="s">
        <v>1396</v>
      </c>
      <c r="D148" s="149" t="s">
        <v>1397</v>
      </c>
      <c r="E148" s="149" t="s">
        <v>1410</v>
      </c>
      <c r="F148" s="149" t="s">
        <v>1399</v>
      </c>
      <c r="G148" s="150">
        <v>-10929.84</v>
      </c>
      <c r="H148" s="146">
        <v>17</v>
      </c>
    </row>
    <row r="149" spans="1:8" x14ac:dyDescent="0.2">
      <c r="A149" s="151" t="s">
        <v>1109</v>
      </c>
      <c r="B149" s="149" t="s">
        <v>1361</v>
      </c>
      <c r="C149" s="149" t="s">
        <v>1400</v>
      </c>
      <c r="D149" s="149" t="s">
        <v>1401</v>
      </c>
      <c r="E149" s="149" t="s">
        <v>1410</v>
      </c>
      <c r="F149" s="149" t="s">
        <v>1402</v>
      </c>
      <c r="G149" s="150">
        <v>-36690.959999999999</v>
      </c>
      <c r="H149" s="134"/>
    </row>
    <row r="150" spans="1:8" x14ac:dyDescent="0.2">
      <c r="A150" s="151" t="s">
        <v>1111</v>
      </c>
      <c r="B150" s="149" t="s">
        <v>1361</v>
      </c>
      <c r="C150" s="149" t="s">
        <v>1396</v>
      </c>
      <c r="D150" s="149" t="s">
        <v>1397</v>
      </c>
      <c r="E150" s="149" t="s">
        <v>1411</v>
      </c>
      <c r="F150" s="149" t="s">
        <v>1399</v>
      </c>
      <c r="G150" s="150">
        <v>-803166</v>
      </c>
      <c r="H150" s="146">
        <v>17</v>
      </c>
    </row>
    <row r="151" spans="1:8" x14ac:dyDescent="0.2">
      <c r="A151" s="151" t="s">
        <v>1111</v>
      </c>
      <c r="B151" s="149" t="s">
        <v>1361</v>
      </c>
      <c r="C151" s="149" t="s">
        <v>1396</v>
      </c>
      <c r="D151" s="149" t="s">
        <v>1443</v>
      </c>
      <c r="E151" s="149" t="s">
        <v>1411</v>
      </c>
      <c r="F151" s="149" t="s">
        <v>1399</v>
      </c>
      <c r="G151" s="150">
        <v>-148765.74</v>
      </c>
      <c r="H151" s="146">
        <v>17</v>
      </c>
    </row>
    <row r="152" spans="1:8" x14ac:dyDescent="0.2">
      <c r="A152" s="151" t="s">
        <v>1111</v>
      </c>
      <c r="B152" s="149" t="s">
        <v>1361</v>
      </c>
      <c r="C152" s="149" t="s">
        <v>1396</v>
      </c>
      <c r="D152" s="149" t="s">
        <v>1434</v>
      </c>
      <c r="E152" s="149" t="s">
        <v>1411</v>
      </c>
      <c r="F152" s="149" t="s">
        <v>1399</v>
      </c>
      <c r="G152" s="150">
        <v>-93606.080000000002</v>
      </c>
      <c r="H152" s="134"/>
    </row>
    <row r="153" spans="1:8" x14ac:dyDescent="0.2">
      <c r="A153" s="151" t="s">
        <v>1111</v>
      </c>
      <c r="B153" s="149" t="s">
        <v>1361</v>
      </c>
      <c r="C153" s="149" t="s">
        <v>1396</v>
      </c>
      <c r="D153" s="149" t="s">
        <v>1437</v>
      </c>
      <c r="E153" s="149" t="s">
        <v>1411</v>
      </c>
      <c r="F153" s="149" t="s">
        <v>1399</v>
      </c>
      <c r="G153" s="150">
        <v>-14565.67</v>
      </c>
      <c r="H153" s="134"/>
    </row>
    <row r="154" spans="1:8" x14ac:dyDescent="0.2">
      <c r="A154" s="151" t="s">
        <v>1111</v>
      </c>
      <c r="B154" s="149" t="s">
        <v>1361</v>
      </c>
      <c r="C154" s="149" t="s">
        <v>1400</v>
      </c>
      <c r="D154" s="149" t="s">
        <v>1401</v>
      </c>
      <c r="E154" s="149" t="s">
        <v>1411</v>
      </c>
      <c r="F154" s="149" t="s">
        <v>1402</v>
      </c>
      <c r="G154" s="150">
        <v>-3983271.91</v>
      </c>
      <c r="H154" s="134"/>
    </row>
    <row r="155" spans="1:8" x14ac:dyDescent="0.2">
      <c r="A155" s="151" t="s">
        <v>1111</v>
      </c>
      <c r="B155" s="149" t="s">
        <v>1361</v>
      </c>
      <c r="C155" s="149" t="s">
        <v>1403</v>
      </c>
      <c r="D155" s="149" t="s">
        <v>1401</v>
      </c>
      <c r="E155" s="149" t="s">
        <v>1411</v>
      </c>
      <c r="F155" s="149" t="s">
        <v>1402</v>
      </c>
      <c r="G155" s="150">
        <v>-61268.33</v>
      </c>
      <c r="H155" s="134"/>
    </row>
    <row r="156" spans="1:8" x14ac:dyDescent="0.2">
      <c r="A156" s="151" t="s">
        <v>1113</v>
      </c>
      <c r="B156" s="149" t="s">
        <v>1361</v>
      </c>
      <c r="C156" s="149" t="s">
        <v>1396</v>
      </c>
      <c r="D156" s="149" t="s">
        <v>1397</v>
      </c>
      <c r="E156" s="149" t="s">
        <v>1414</v>
      </c>
      <c r="F156" s="149" t="s">
        <v>1399</v>
      </c>
      <c r="G156" s="150">
        <v>-140403.38</v>
      </c>
      <c r="H156" s="146">
        <v>17</v>
      </c>
    </row>
    <row r="157" spans="1:8" x14ac:dyDescent="0.2">
      <c r="A157" s="151" t="s">
        <v>1113</v>
      </c>
      <c r="B157" s="149" t="s">
        <v>1361</v>
      </c>
      <c r="C157" s="149" t="s">
        <v>1396</v>
      </c>
      <c r="D157" s="149" t="s">
        <v>1443</v>
      </c>
      <c r="E157" s="149" t="s">
        <v>1414</v>
      </c>
      <c r="F157" s="149" t="s">
        <v>1399</v>
      </c>
      <c r="G157" s="150">
        <v>-22674.639999999999</v>
      </c>
      <c r="H157" s="146">
        <v>17</v>
      </c>
    </row>
    <row r="158" spans="1:8" x14ac:dyDescent="0.2">
      <c r="A158" s="151" t="s">
        <v>1113</v>
      </c>
      <c r="B158" s="149" t="s">
        <v>1361</v>
      </c>
      <c r="C158" s="149" t="s">
        <v>1400</v>
      </c>
      <c r="D158" s="149" t="s">
        <v>1401</v>
      </c>
      <c r="E158" s="149" t="s">
        <v>1414</v>
      </c>
      <c r="F158" s="149" t="s">
        <v>1402</v>
      </c>
      <c r="G158" s="150">
        <v>-225156.2</v>
      </c>
      <c r="H158" s="134"/>
    </row>
    <row r="159" spans="1:8" x14ac:dyDescent="0.2">
      <c r="A159" s="151" t="s">
        <v>1114</v>
      </c>
      <c r="B159" s="149" t="s">
        <v>1361</v>
      </c>
      <c r="C159" s="149" t="s">
        <v>1396</v>
      </c>
      <c r="D159" s="149" t="s">
        <v>1397</v>
      </c>
      <c r="E159" s="149" t="s">
        <v>1415</v>
      </c>
      <c r="F159" s="149" t="s">
        <v>1399</v>
      </c>
      <c r="G159" s="150">
        <v>-504739.3</v>
      </c>
      <c r="H159" s="146">
        <v>17</v>
      </c>
    </row>
    <row r="160" spans="1:8" x14ac:dyDescent="0.2">
      <c r="A160" s="151" t="s">
        <v>1114</v>
      </c>
      <c r="B160" s="149" t="s">
        <v>1361</v>
      </c>
      <c r="C160" s="149" t="s">
        <v>1396</v>
      </c>
      <c r="D160" s="149" t="s">
        <v>1443</v>
      </c>
      <c r="E160" s="149" t="s">
        <v>1415</v>
      </c>
      <c r="F160" s="149" t="s">
        <v>1399</v>
      </c>
      <c r="G160" s="150">
        <v>-205174</v>
      </c>
      <c r="H160" s="146">
        <v>17</v>
      </c>
    </row>
    <row r="161" spans="1:8" x14ac:dyDescent="0.2">
      <c r="A161" s="151" t="s">
        <v>1114</v>
      </c>
      <c r="B161" s="149" t="s">
        <v>1361</v>
      </c>
      <c r="C161" s="149" t="s">
        <v>1405</v>
      </c>
      <c r="D161" s="149" t="s">
        <v>1406</v>
      </c>
      <c r="E161" s="149" t="s">
        <v>1415</v>
      </c>
      <c r="F161" s="149" t="s">
        <v>1407</v>
      </c>
      <c r="G161" s="150">
        <v>-61500</v>
      </c>
      <c r="H161" s="134"/>
    </row>
    <row r="162" spans="1:8" x14ac:dyDescent="0.2">
      <c r="A162" s="151" t="s">
        <v>1114</v>
      </c>
      <c r="B162" s="149" t="s">
        <v>1361</v>
      </c>
      <c r="C162" s="149" t="s">
        <v>1400</v>
      </c>
      <c r="D162" s="149" t="s">
        <v>1401</v>
      </c>
      <c r="E162" s="149" t="s">
        <v>1415</v>
      </c>
      <c r="F162" s="149" t="s">
        <v>1402</v>
      </c>
      <c r="G162" s="150">
        <v>-849127.8</v>
      </c>
      <c r="H162" s="134"/>
    </row>
    <row r="163" spans="1:8" x14ac:dyDescent="0.2">
      <c r="A163" s="151" t="s">
        <v>1114</v>
      </c>
      <c r="B163" s="149" t="s">
        <v>1361</v>
      </c>
      <c r="C163" s="149" t="s">
        <v>1400</v>
      </c>
      <c r="D163" s="149" t="s">
        <v>1401</v>
      </c>
      <c r="E163" s="149" t="s">
        <v>1420</v>
      </c>
      <c r="F163" s="149" t="s">
        <v>1402</v>
      </c>
      <c r="G163" s="150">
        <v>-4865.6099999999997</v>
      </c>
      <c r="H163" s="134"/>
    </row>
    <row r="164" spans="1:8" x14ac:dyDescent="0.2">
      <c r="A164" s="151" t="s">
        <v>968</v>
      </c>
      <c r="B164" s="149" t="s">
        <v>1361</v>
      </c>
      <c r="C164" s="149" t="s">
        <v>1396</v>
      </c>
      <c r="D164" s="149" t="s">
        <v>1444</v>
      </c>
      <c r="E164" s="149" t="s">
        <v>1445</v>
      </c>
      <c r="F164" s="149" t="s">
        <v>1399</v>
      </c>
      <c r="G164" s="150">
        <v>-34806</v>
      </c>
      <c r="H164" s="152">
        <v>19</v>
      </c>
    </row>
    <row r="165" spans="1:8" x14ac:dyDescent="0.2">
      <c r="A165" s="151" t="s">
        <v>957</v>
      </c>
      <c r="B165" s="149" t="s">
        <v>1361</v>
      </c>
      <c r="C165" s="149" t="s">
        <v>1421</v>
      </c>
      <c r="D165" s="149" t="s">
        <v>1422</v>
      </c>
      <c r="E165" s="149" t="s">
        <v>1423</v>
      </c>
      <c r="F165" s="149" t="s">
        <v>1407</v>
      </c>
      <c r="G165" s="150">
        <v>-29231</v>
      </c>
      <c r="H165" s="134"/>
    </row>
    <row r="166" spans="1:8" x14ac:dyDescent="0.2">
      <c r="A166" s="151" t="s">
        <v>957</v>
      </c>
      <c r="B166" s="149" t="s">
        <v>1361</v>
      </c>
      <c r="C166" s="149" t="s">
        <v>1400</v>
      </c>
      <c r="D166" s="149" t="s">
        <v>1401</v>
      </c>
      <c r="E166" s="149" t="s">
        <v>1424</v>
      </c>
      <c r="F166" s="149" t="s">
        <v>1402</v>
      </c>
      <c r="G166" s="150">
        <v>-192171.3</v>
      </c>
      <c r="H166" s="134"/>
    </row>
    <row r="167" spans="1:8" x14ac:dyDescent="0.2">
      <c r="A167" s="151" t="s">
        <v>959</v>
      </c>
      <c r="B167" s="149" t="s">
        <v>1361</v>
      </c>
      <c r="C167" s="149" t="s">
        <v>1400</v>
      </c>
      <c r="D167" s="149" t="s">
        <v>1401</v>
      </c>
      <c r="E167" s="149" t="s">
        <v>1426</v>
      </c>
      <c r="F167" s="149" t="s">
        <v>1402</v>
      </c>
      <c r="G167" s="150">
        <v>-607814</v>
      </c>
      <c r="H167" s="134"/>
    </row>
    <row r="168" spans="1:8" x14ac:dyDescent="0.2">
      <c r="A168" s="151" t="s">
        <v>959</v>
      </c>
      <c r="B168" s="149" t="s">
        <v>1361</v>
      </c>
      <c r="C168" s="149" t="s">
        <v>1396</v>
      </c>
      <c r="D168" s="149" t="s">
        <v>1397</v>
      </c>
      <c r="E168" s="149" t="s">
        <v>1446</v>
      </c>
      <c r="F168" s="149" t="s">
        <v>1399</v>
      </c>
      <c r="G168" s="150">
        <v>-24.04</v>
      </c>
      <c r="H168" s="146">
        <v>17</v>
      </c>
    </row>
    <row r="169" spans="1:8" x14ac:dyDescent="0.2">
      <c r="A169" s="151" t="s">
        <v>959</v>
      </c>
      <c r="B169" s="149" t="s">
        <v>1361</v>
      </c>
      <c r="C169" s="149" t="s">
        <v>1396</v>
      </c>
      <c r="D169" s="149" t="s">
        <v>1397</v>
      </c>
      <c r="E169" s="149" t="s">
        <v>1428</v>
      </c>
      <c r="F169" s="149" t="s">
        <v>1399</v>
      </c>
      <c r="G169" s="150">
        <v>-375.2</v>
      </c>
      <c r="H169" s="146">
        <v>17</v>
      </c>
    </row>
    <row r="170" spans="1:8" x14ac:dyDescent="0.2">
      <c r="A170" s="151" t="s">
        <v>1115</v>
      </c>
      <c r="B170" s="149" t="s">
        <v>1361</v>
      </c>
      <c r="C170" s="149" t="s">
        <v>1396</v>
      </c>
      <c r="D170" s="149" t="s">
        <v>1397</v>
      </c>
      <c r="E170" s="149" t="s">
        <v>1429</v>
      </c>
      <c r="F170" s="149" t="s">
        <v>1399</v>
      </c>
      <c r="G170" s="150">
        <v>-23110</v>
      </c>
      <c r="H170" s="146">
        <v>17</v>
      </c>
    </row>
    <row r="171" spans="1:8" x14ac:dyDescent="0.2">
      <c r="A171" s="151" t="s">
        <v>1115</v>
      </c>
      <c r="B171" s="149" t="s">
        <v>1361</v>
      </c>
      <c r="C171" s="149" t="s">
        <v>1396</v>
      </c>
      <c r="D171" s="149" t="s">
        <v>1443</v>
      </c>
      <c r="E171" s="149" t="s">
        <v>1429</v>
      </c>
      <c r="F171" s="149" t="s">
        <v>1399</v>
      </c>
      <c r="G171" s="150">
        <v>-149396.28</v>
      </c>
      <c r="H171" s="146">
        <v>17</v>
      </c>
    </row>
    <row r="172" spans="1:8" x14ac:dyDescent="0.2">
      <c r="A172" s="151" t="s">
        <v>1115</v>
      </c>
      <c r="B172" s="149" t="s">
        <v>1361</v>
      </c>
      <c r="C172" s="149" t="s">
        <v>1396</v>
      </c>
      <c r="D172" s="149" t="s">
        <v>1438</v>
      </c>
      <c r="E172" s="149" t="s">
        <v>1429</v>
      </c>
      <c r="F172" s="149" t="s">
        <v>1399</v>
      </c>
      <c r="G172" s="150">
        <v>-873700</v>
      </c>
      <c r="H172" s="152">
        <v>19</v>
      </c>
    </row>
    <row r="173" spans="1:8" x14ac:dyDescent="0.2">
      <c r="A173" s="151" t="s">
        <v>207</v>
      </c>
      <c r="B173" s="149" t="s">
        <v>1361</v>
      </c>
      <c r="C173" s="149" t="s">
        <v>1400</v>
      </c>
      <c r="D173" s="149" t="s">
        <v>1401</v>
      </c>
      <c r="E173" s="149" t="s">
        <v>1431</v>
      </c>
      <c r="F173" s="149" t="s">
        <v>1402</v>
      </c>
      <c r="G173" s="150">
        <v>-74908</v>
      </c>
      <c r="H173" s="134"/>
    </row>
    <row r="174" spans="1:8" x14ac:dyDescent="0.2">
      <c r="A174" s="151" t="s">
        <v>207</v>
      </c>
      <c r="B174" s="149" t="s">
        <v>1361</v>
      </c>
      <c r="C174" s="149" t="s">
        <v>1400</v>
      </c>
      <c r="D174" s="149" t="s">
        <v>1401</v>
      </c>
      <c r="E174" s="149" t="s">
        <v>1432</v>
      </c>
      <c r="F174" s="149" t="s">
        <v>1402</v>
      </c>
      <c r="G174" s="150">
        <v>-71265</v>
      </c>
      <c r="H174" s="134"/>
    </row>
    <row r="175" spans="1:8" x14ac:dyDescent="0.2">
      <c r="A175" s="151" t="s">
        <v>207</v>
      </c>
      <c r="B175" s="149" t="s">
        <v>1361</v>
      </c>
      <c r="C175" s="149" t="s">
        <v>1396</v>
      </c>
      <c r="D175" s="149" t="s">
        <v>1443</v>
      </c>
      <c r="E175" s="149" t="s">
        <v>1433</v>
      </c>
      <c r="F175" s="149" t="s">
        <v>1399</v>
      </c>
      <c r="G175" s="150">
        <v>-349450.78</v>
      </c>
      <c r="H175" s="146">
        <v>17</v>
      </c>
    </row>
    <row r="176" spans="1:8" x14ac:dyDescent="0.2">
      <c r="A176" s="151" t="s">
        <v>207</v>
      </c>
      <c r="B176" s="149" t="s">
        <v>1361</v>
      </c>
      <c r="C176" s="149" t="s">
        <v>1396</v>
      </c>
      <c r="D176" s="149" t="s">
        <v>1444</v>
      </c>
      <c r="E176" s="149" t="s">
        <v>1433</v>
      </c>
      <c r="F176" s="149" t="s">
        <v>1399</v>
      </c>
      <c r="G176" s="150">
        <v>-30494</v>
      </c>
      <c r="H176" s="152">
        <v>19</v>
      </c>
    </row>
    <row r="177" spans="1:8" x14ac:dyDescent="0.2">
      <c r="A177" s="151" t="s">
        <v>207</v>
      </c>
      <c r="B177" s="149" t="s">
        <v>1361</v>
      </c>
      <c r="C177" s="149" t="s">
        <v>1400</v>
      </c>
      <c r="D177" s="149" t="s">
        <v>1406</v>
      </c>
      <c r="E177" s="149" t="s">
        <v>1433</v>
      </c>
      <c r="F177" s="149" t="s">
        <v>1402</v>
      </c>
      <c r="G177" s="150">
        <v>-12299.84</v>
      </c>
      <c r="H177" s="134"/>
    </row>
    <row r="178" spans="1:8" x14ac:dyDescent="0.2">
      <c r="A178" s="151" t="s">
        <v>207</v>
      </c>
      <c r="B178" s="149" t="s">
        <v>1361</v>
      </c>
      <c r="C178" s="149" t="s">
        <v>1396</v>
      </c>
      <c r="D178" s="149" t="s">
        <v>1438</v>
      </c>
      <c r="E178" s="149" t="s">
        <v>1433</v>
      </c>
      <c r="F178" s="149" t="s">
        <v>1399</v>
      </c>
      <c r="G178" s="150">
        <v>-126300</v>
      </c>
      <c r="H178" s="152">
        <v>19</v>
      </c>
    </row>
    <row r="179" spans="1:8" x14ac:dyDescent="0.2">
      <c r="A179" s="151" t="s">
        <v>207</v>
      </c>
      <c r="B179" s="149" t="s">
        <v>1361</v>
      </c>
      <c r="C179" s="149" t="s">
        <v>1396</v>
      </c>
      <c r="D179" s="149" t="s">
        <v>1437</v>
      </c>
      <c r="E179" s="149" t="s">
        <v>1433</v>
      </c>
      <c r="F179" s="149" t="s">
        <v>1399</v>
      </c>
      <c r="G179" s="150">
        <v>-7938.02</v>
      </c>
      <c r="H179" s="134"/>
    </row>
    <row r="180" spans="1:8" x14ac:dyDescent="0.2">
      <c r="A180" s="151" t="s">
        <v>207</v>
      </c>
      <c r="B180" s="149" t="s">
        <v>1361</v>
      </c>
      <c r="C180" s="149" t="s">
        <v>1400</v>
      </c>
      <c r="D180" s="149" t="s">
        <v>1401</v>
      </c>
      <c r="E180" s="149" t="s">
        <v>1433</v>
      </c>
      <c r="F180" s="149" t="s">
        <v>1402</v>
      </c>
      <c r="G180" s="150">
        <v>-4181582.78</v>
      </c>
      <c r="H180" s="134"/>
    </row>
    <row r="181" spans="1:8" x14ac:dyDescent="0.2">
      <c r="A181" s="151" t="s">
        <v>207</v>
      </c>
      <c r="B181" s="149" t="s">
        <v>1361</v>
      </c>
      <c r="C181" s="149" t="s">
        <v>1400</v>
      </c>
      <c r="D181" s="149" t="s">
        <v>1406</v>
      </c>
      <c r="E181" s="149" t="s">
        <v>1435</v>
      </c>
      <c r="F181" s="149" t="s">
        <v>1402</v>
      </c>
      <c r="G181" s="150">
        <v>-130620</v>
      </c>
      <c r="H181" s="134"/>
    </row>
    <row r="182" spans="1:8" ht="47.25" x14ac:dyDescent="0.2">
      <c r="A182" s="149" t="s">
        <v>196</v>
      </c>
      <c r="B182" s="166" t="s">
        <v>1363</v>
      </c>
      <c r="C182" s="149" t="s">
        <v>1400</v>
      </c>
      <c r="D182" s="149" t="s">
        <v>1447</v>
      </c>
      <c r="E182" s="149" t="s">
        <v>1398</v>
      </c>
      <c r="F182" s="149" t="s">
        <v>1402</v>
      </c>
      <c r="G182" s="150">
        <v>-35265708.759999998</v>
      </c>
      <c r="H182" s="134"/>
    </row>
    <row r="183" spans="1:8" ht="47.25" x14ac:dyDescent="0.2">
      <c r="A183" s="149" t="s">
        <v>196</v>
      </c>
      <c r="B183" s="166" t="s">
        <v>1363</v>
      </c>
      <c r="C183" s="149" t="s">
        <v>1403</v>
      </c>
      <c r="D183" s="149" t="s">
        <v>1447</v>
      </c>
      <c r="E183" s="149" t="s">
        <v>1398</v>
      </c>
      <c r="F183" s="149" t="s">
        <v>1402</v>
      </c>
      <c r="G183" s="150">
        <v>-2945328.9</v>
      </c>
      <c r="H183" s="134"/>
    </row>
    <row r="184" spans="1:8" ht="47.25" x14ac:dyDescent="0.2">
      <c r="A184" s="149" t="s">
        <v>196</v>
      </c>
      <c r="B184" s="166" t="s">
        <v>1363</v>
      </c>
      <c r="C184" s="149" t="s">
        <v>1405</v>
      </c>
      <c r="D184" s="149" t="s">
        <v>1448</v>
      </c>
      <c r="E184" s="149" t="s">
        <v>1404</v>
      </c>
      <c r="F184" s="149" t="s">
        <v>1407</v>
      </c>
      <c r="G184" s="150">
        <v>-2500</v>
      </c>
      <c r="H184" s="134"/>
    </row>
    <row r="185" spans="1:8" ht="47.25" x14ac:dyDescent="0.2">
      <c r="A185" s="149" t="s">
        <v>196</v>
      </c>
      <c r="B185" s="166" t="s">
        <v>1363</v>
      </c>
      <c r="C185" s="149" t="s">
        <v>1449</v>
      </c>
      <c r="D185" s="149" t="s">
        <v>1448</v>
      </c>
      <c r="E185" s="149" t="s">
        <v>1404</v>
      </c>
      <c r="F185" s="149" t="s">
        <v>1407</v>
      </c>
      <c r="G185" s="150">
        <v>-4500</v>
      </c>
      <c r="H185" s="134"/>
    </row>
    <row r="186" spans="1:8" ht="47.25" x14ac:dyDescent="0.2">
      <c r="A186" s="149" t="s">
        <v>196</v>
      </c>
      <c r="B186" s="166" t="s">
        <v>1363</v>
      </c>
      <c r="C186" s="149" t="s">
        <v>1400</v>
      </c>
      <c r="D186" s="149" t="s">
        <v>1447</v>
      </c>
      <c r="E186" s="149" t="s">
        <v>1404</v>
      </c>
      <c r="F186" s="149" t="s">
        <v>1402</v>
      </c>
      <c r="G186" s="150">
        <v>-1900</v>
      </c>
      <c r="H186" s="134"/>
    </row>
    <row r="187" spans="1:8" ht="47.25" x14ac:dyDescent="0.2">
      <c r="A187" s="151" t="s">
        <v>201</v>
      </c>
      <c r="B187" s="166" t="s">
        <v>1363</v>
      </c>
      <c r="C187" s="149" t="s">
        <v>1400</v>
      </c>
      <c r="D187" s="149" t="s">
        <v>1447</v>
      </c>
      <c r="E187" s="149" t="s">
        <v>1408</v>
      </c>
      <c r="F187" s="149" t="s">
        <v>1402</v>
      </c>
      <c r="G187" s="150">
        <v>-11425017.310000001</v>
      </c>
      <c r="H187" s="134"/>
    </row>
    <row r="188" spans="1:8" ht="47.25" x14ac:dyDescent="0.2">
      <c r="A188" s="149" t="s">
        <v>196</v>
      </c>
      <c r="B188" s="166" t="s">
        <v>1363</v>
      </c>
      <c r="C188" s="149" t="s">
        <v>1400</v>
      </c>
      <c r="D188" s="149" t="s">
        <v>1447</v>
      </c>
      <c r="E188" s="149" t="s">
        <v>1409</v>
      </c>
      <c r="F188" s="149" t="s">
        <v>1402</v>
      </c>
      <c r="G188" s="150">
        <v>-923648.38</v>
      </c>
      <c r="H188" s="134"/>
    </row>
    <row r="189" spans="1:8" ht="47.25" x14ac:dyDescent="0.2">
      <c r="A189" s="149" t="s">
        <v>196</v>
      </c>
      <c r="B189" s="166" t="s">
        <v>1363</v>
      </c>
      <c r="C189" s="149" t="s">
        <v>1403</v>
      </c>
      <c r="D189" s="149" t="s">
        <v>1447</v>
      </c>
      <c r="E189" s="149" t="s">
        <v>1409</v>
      </c>
      <c r="F189" s="149" t="s">
        <v>1402</v>
      </c>
      <c r="G189" s="150">
        <v>-75475.27</v>
      </c>
      <c r="H189" s="134"/>
    </row>
    <row r="190" spans="1:8" ht="47.25" x14ac:dyDescent="0.2">
      <c r="A190" s="151" t="s">
        <v>1109</v>
      </c>
      <c r="B190" s="166" t="s">
        <v>1363</v>
      </c>
      <c r="C190" s="149" t="s">
        <v>1400</v>
      </c>
      <c r="D190" s="149" t="s">
        <v>1447</v>
      </c>
      <c r="E190" s="149" t="s">
        <v>1410</v>
      </c>
      <c r="F190" s="149" t="s">
        <v>1402</v>
      </c>
      <c r="G190" s="150">
        <v>-194509.67</v>
      </c>
      <c r="H190" s="134"/>
    </row>
    <row r="191" spans="1:8" ht="47.25" x14ac:dyDescent="0.2">
      <c r="A191" s="151" t="s">
        <v>1109</v>
      </c>
      <c r="B191" s="166" t="s">
        <v>1363</v>
      </c>
      <c r="C191" s="149" t="s">
        <v>1403</v>
      </c>
      <c r="D191" s="149" t="s">
        <v>1447</v>
      </c>
      <c r="E191" s="149" t="s">
        <v>1410</v>
      </c>
      <c r="F191" s="149" t="s">
        <v>1402</v>
      </c>
      <c r="G191" s="150">
        <v>-17555.88</v>
      </c>
      <c r="H191" s="134"/>
    </row>
    <row r="192" spans="1:8" ht="47.25" x14ac:dyDescent="0.2">
      <c r="A192" s="151" t="s">
        <v>1110</v>
      </c>
      <c r="B192" s="166" t="s">
        <v>1363</v>
      </c>
      <c r="C192" s="149" t="s">
        <v>1400</v>
      </c>
      <c r="D192" s="149" t="s">
        <v>1448</v>
      </c>
      <c r="E192" s="149" t="s">
        <v>1436</v>
      </c>
      <c r="F192" s="149" t="s">
        <v>1402</v>
      </c>
      <c r="G192" s="150">
        <v>-10386</v>
      </c>
      <c r="H192" s="134"/>
    </row>
    <row r="193" spans="1:8" ht="47.25" x14ac:dyDescent="0.2">
      <c r="A193" s="151" t="s">
        <v>1110</v>
      </c>
      <c r="B193" s="166" t="s">
        <v>1363</v>
      </c>
      <c r="C193" s="149" t="s">
        <v>1405</v>
      </c>
      <c r="D193" s="149" t="s">
        <v>1448</v>
      </c>
      <c r="E193" s="149" t="s">
        <v>1436</v>
      </c>
      <c r="F193" s="149" t="s">
        <v>1407</v>
      </c>
      <c r="G193" s="150">
        <v>-162270</v>
      </c>
      <c r="H193" s="134"/>
    </row>
    <row r="194" spans="1:8" ht="47.25" x14ac:dyDescent="0.2">
      <c r="A194" s="151" t="s">
        <v>1110</v>
      </c>
      <c r="B194" s="166" t="s">
        <v>1363</v>
      </c>
      <c r="C194" s="149" t="s">
        <v>1449</v>
      </c>
      <c r="D194" s="149" t="s">
        <v>1448</v>
      </c>
      <c r="E194" s="149" t="s">
        <v>1436</v>
      </c>
      <c r="F194" s="149" t="s">
        <v>1407</v>
      </c>
      <c r="G194" s="150">
        <v>-88200</v>
      </c>
      <c r="H194" s="134"/>
    </row>
    <row r="195" spans="1:8" ht="47.25" x14ac:dyDescent="0.2">
      <c r="A195" s="151" t="s">
        <v>1110</v>
      </c>
      <c r="B195" s="166" t="s">
        <v>1363</v>
      </c>
      <c r="C195" s="149" t="s">
        <v>1400</v>
      </c>
      <c r="D195" s="149" t="s">
        <v>1447</v>
      </c>
      <c r="E195" s="149" t="s">
        <v>1436</v>
      </c>
      <c r="F195" s="149" t="s">
        <v>1402</v>
      </c>
      <c r="G195" s="150">
        <v>-435800</v>
      </c>
      <c r="H195" s="134"/>
    </row>
    <row r="196" spans="1:8" ht="47.25" x14ac:dyDescent="0.2">
      <c r="A196" s="151" t="s">
        <v>1110</v>
      </c>
      <c r="B196" s="166" t="s">
        <v>1363</v>
      </c>
      <c r="C196" s="149" t="s">
        <v>1450</v>
      </c>
      <c r="D196" s="149" t="s">
        <v>1451</v>
      </c>
      <c r="E196" s="149" t="s">
        <v>1436</v>
      </c>
      <c r="F196" s="149" t="s">
        <v>1407</v>
      </c>
      <c r="G196" s="150">
        <v>-308370</v>
      </c>
      <c r="H196" s="134"/>
    </row>
    <row r="197" spans="1:8" ht="47.25" x14ac:dyDescent="0.2">
      <c r="A197" s="151" t="s">
        <v>1111</v>
      </c>
      <c r="B197" s="166" t="s">
        <v>1363</v>
      </c>
      <c r="C197" s="149" t="s">
        <v>1396</v>
      </c>
      <c r="D197" s="149" t="s">
        <v>1412</v>
      </c>
      <c r="E197" s="149" t="s">
        <v>1411</v>
      </c>
      <c r="F197" s="149" t="s">
        <v>1399</v>
      </c>
      <c r="G197" s="150">
        <v>-14000</v>
      </c>
      <c r="H197" s="134"/>
    </row>
    <row r="198" spans="1:8" ht="47.25" x14ac:dyDescent="0.2">
      <c r="A198" s="151" t="s">
        <v>1111</v>
      </c>
      <c r="B198" s="166" t="s">
        <v>1363</v>
      </c>
      <c r="C198" s="149" t="s">
        <v>1400</v>
      </c>
      <c r="D198" s="149" t="s">
        <v>1447</v>
      </c>
      <c r="E198" s="149" t="s">
        <v>1411</v>
      </c>
      <c r="F198" s="149" t="s">
        <v>1402</v>
      </c>
      <c r="G198" s="150">
        <v>-379894.32</v>
      </c>
      <c r="H198" s="134"/>
    </row>
    <row r="199" spans="1:8" ht="47.25" x14ac:dyDescent="0.2">
      <c r="A199" s="151" t="s">
        <v>1111</v>
      </c>
      <c r="B199" s="166" t="s">
        <v>1363</v>
      </c>
      <c r="C199" s="149" t="s">
        <v>1403</v>
      </c>
      <c r="D199" s="149" t="s">
        <v>1447</v>
      </c>
      <c r="E199" s="149" t="s">
        <v>1411</v>
      </c>
      <c r="F199" s="149" t="s">
        <v>1402</v>
      </c>
      <c r="G199" s="150">
        <v>-579183.93999999994</v>
      </c>
      <c r="H199" s="134"/>
    </row>
    <row r="200" spans="1:8" ht="47.25" x14ac:dyDescent="0.2">
      <c r="A200" s="151" t="s">
        <v>1113</v>
      </c>
      <c r="B200" s="166" t="s">
        <v>1363</v>
      </c>
      <c r="C200" s="149" t="s">
        <v>1400</v>
      </c>
      <c r="D200" s="149" t="s">
        <v>1447</v>
      </c>
      <c r="E200" s="149" t="s">
        <v>1414</v>
      </c>
      <c r="F200" s="149" t="s">
        <v>1402</v>
      </c>
      <c r="G200" s="150">
        <v>-143546.35999999999</v>
      </c>
      <c r="H200" s="134"/>
    </row>
    <row r="201" spans="1:8" ht="47.25" x14ac:dyDescent="0.2">
      <c r="A201" s="151" t="s">
        <v>1113</v>
      </c>
      <c r="B201" s="166" t="s">
        <v>1363</v>
      </c>
      <c r="C201" s="149" t="s">
        <v>1403</v>
      </c>
      <c r="D201" s="149" t="s">
        <v>1447</v>
      </c>
      <c r="E201" s="149" t="s">
        <v>1414</v>
      </c>
      <c r="F201" s="149" t="s">
        <v>1402</v>
      </c>
      <c r="G201" s="150">
        <v>-3395.99</v>
      </c>
      <c r="H201" s="134"/>
    </row>
    <row r="202" spans="1:8" ht="47.25" x14ac:dyDescent="0.2">
      <c r="A202" s="151" t="s">
        <v>1113</v>
      </c>
      <c r="B202" s="166" t="s">
        <v>1363</v>
      </c>
      <c r="C202" s="149" t="s">
        <v>1400</v>
      </c>
      <c r="D202" s="149" t="s">
        <v>1452</v>
      </c>
      <c r="E202" s="149" t="s">
        <v>1414</v>
      </c>
      <c r="F202" s="149" t="s">
        <v>1402</v>
      </c>
      <c r="G202" s="150">
        <v>-598920</v>
      </c>
      <c r="H202" s="134"/>
    </row>
    <row r="203" spans="1:8" ht="47.25" x14ac:dyDescent="0.2">
      <c r="A203" s="151" t="s">
        <v>1114</v>
      </c>
      <c r="B203" s="166" t="s">
        <v>1363</v>
      </c>
      <c r="C203" s="149" t="s">
        <v>1440</v>
      </c>
      <c r="D203" s="149" t="s">
        <v>1453</v>
      </c>
      <c r="E203" s="149" t="s">
        <v>1415</v>
      </c>
      <c r="F203" s="149" t="s">
        <v>1407</v>
      </c>
      <c r="G203" s="150">
        <v>-46950</v>
      </c>
      <c r="H203" s="134"/>
    </row>
    <row r="204" spans="1:8" ht="47.25" x14ac:dyDescent="0.2">
      <c r="A204" s="151" t="s">
        <v>1114</v>
      </c>
      <c r="B204" s="166" t="s">
        <v>1363</v>
      </c>
      <c r="C204" s="149" t="s">
        <v>1396</v>
      </c>
      <c r="D204" s="149" t="s">
        <v>1438</v>
      </c>
      <c r="E204" s="149" t="s">
        <v>1415</v>
      </c>
      <c r="F204" s="149" t="s">
        <v>1399</v>
      </c>
      <c r="G204" s="150">
        <v>-2000000</v>
      </c>
      <c r="H204" s="152">
        <v>19</v>
      </c>
    </row>
    <row r="205" spans="1:8" ht="47.25" x14ac:dyDescent="0.2">
      <c r="A205" s="151" t="s">
        <v>1114</v>
      </c>
      <c r="B205" s="166" t="s">
        <v>1363</v>
      </c>
      <c r="C205" s="149" t="s">
        <v>1440</v>
      </c>
      <c r="D205" s="149" t="s">
        <v>1454</v>
      </c>
      <c r="E205" s="149" t="s">
        <v>1415</v>
      </c>
      <c r="F205" s="149" t="s">
        <v>1407</v>
      </c>
      <c r="G205" s="150">
        <v>-141132</v>
      </c>
      <c r="H205" s="134"/>
    </row>
    <row r="206" spans="1:8" ht="47.25" x14ac:dyDescent="0.2">
      <c r="A206" s="151" t="s">
        <v>1114</v>
      </c>
      <c r="B206" s="166" t="s">
        <v>1363</v>
      </c>
      <c r="C206" s="149" t="s">
        <v>1400</v>
      </c>
      <c r="D206" s="149" t="s">
        <v>1448</v>
      </c>
      <c r="E206" s="149" t="s">
        <v>1415</v>
      </c>
      <c r="F206" s="149" t="s">
        <v>1402</v>
      </c>
      <c r="G206" s="150">
        <v>-2270360.13</v>
      </c>
      <c r="H206" s="134"/>
    </row>
    <row r="207" spans="1:8" ht="47.25" x14ac:dyDescent="0.2">
      <c r="A207" s="151" t="s">
        <v>1114</v>
      </c>
      <c r="B207" s="166" t="s">
        <v>1363</v>
      </c>
      <c r="C207" s="149" t="s">
        <v>1405</v>
      </c>
      <c r="D207" s="149" t="s">
        <v>1448</v>
      </c>
      <c r="E207" s="149" t="s">
        <v>1415</v>
      </c>
      <c r="F207" s="149" t="s">
        <v>1407</v>
      </c>
      <c r="G207" s="150">
        <v>-198474</v>
      </c>
      <c r="H207" s="134"/>
    </row>
    <row r="208" spans="1:8" ht="47.25" x14ac:dyDescent="0.2">
      <c r="A208" s="151" t="s">
        <v>1114</v>
      </c>
      <c r="B208" s="166" t="s">
        <v>1363</v>
      </c>
      <c r="C208" s="149" t="s">
        <v>1449</v>
      </c>
      <c r="D208" s="149" t="s">
        <v>1448</v>
      </c>
      <c r="E208" s="149" t="s">
        <v>1415</v>
      </c>
      <c r="F208" s="149" t="s">
        <v>1407</v>
      </c>
      <c r="G208" s="150">
        <v>-168796</v>
      </c>
      <c r="H208" s="134"/>
    </row>
    <row r="209" spans="1:8" ht="47.25" x14ac:dyDescent="0.2">
      <c r="A209" s="151" t="s">
        <v>1114</v>
      </c>
      <c r="B209" s="166" t="s">
        <v>1363</v>
      </c>
      <c r="C209" s="149" t="s">
        <v>1400</v>
      </c>
      <c r="D209" s="149" t="s">
        <v>1447</v>
      </c>
      <c r="E209" s="149" t="s">
        <v>1415</v>
      </c>
      <c r="F209" s="149" t="s">
        <v>1402</v>
      </c>
      <c r="G209" s="150">
        <v>-931630</v>
      </c>
      <c r="H209" s="134"/>
    </row>
    <row r="210" spans="1:8" ht="47.25" x14ac:dyDescent="0.2">
      <c r="A210" s="151" t="s">
        <v>1114</v>
      </c>
      <c r="B210" s="166" t="s">
        <v>1363</v>
      </c>
      <c r="C210" s="149" t="s">
        <v>1403</v>
      </c>
      <c r="D210" s="149" t="s">
        <v>1447</v>
      </c>
      <c r="E210" s="149" t="s">
        <v>1415</v>
      </c>
      <c r="F210" s="149" t="s">
        <v>1402</v>
      </c>
      <c r="G210" s="150">
        <v>-31680</v>
      </c>
      <c r="H210" s="134"/>
    </row>
    <row r="211" spans="1:8" ht="47.25" x14ac:dyDescent="0.2">
      <c r="A211" s="151" t="s">
        <v>1114</v>
      </c>
      <c r="B211" s="166" t="s">
        <v>1363</v>
      </c>
      <c r="C211" s="149" t="s">
        <v>1455</v>
      </c>
      <c r="D211" s="149" t="s">
        <v>1456</v>
      </c>
      <c r="E211" s="149" t="s">
        <v>1415</v>
      </c>
      <c r="F211" s="149" t="s">
        <v>1407</v>
      </c>
      <c r="G211" s="150">
        <v>-21849152.690000001</v>
      </c>
      <c r="H211" s="134"/>
    </row>
    <row r="212" spans="1:8" ht="47.25" x14ac:dyDescent="0.2">
      <c r="A212" s="151" t="s">
        <v>1114</v>
      </c>
      <c r="B212" s="166" t="s">
        <v>1363</v>
      </c>
      <c r="C212" s="149" t="s">
        <v>1450</v>
      </c>
      <c r="D212" s="149" t="s">
        <v>1451</v>
      </c>
      <c r="E212" s="149" t="s">
        <v>1415</v>
      </c>
      <c r="F212" s="149" t="s">
        <v>1407</v>
      </c>
      <c r="G212" s="150">
        <v>-4831670</v>
      </c>
      <c r="H212" s="134"/>
    </row>
    <row r="213" spans="1:8" ht="47.25" x14ac:dyDescent="0.2">
      <c r="A213" s="151" t="s">
        <v>957</v>
      </c>
      <c r="B213" s="166" t="s">
        <v>1363</v>
      </c>
      <c r="C213" s="149" t="s">
        <v>1421</v>
      </c>
      <c r="D213" s="149" t="s">
        <v>1457</v>
      </c>
      <c r="E213" s="149" t="s">
        <v>1423</v>
      </c>
      <c r="F213" s="149" t="s">
        <v>1407</v>
      </c>
      <c r="G213" s="150">
        <v>-2242472</v>
      </c>
      <c r="H213" s="134"/>
    </row>
    <row r="214" spans="1:8" ht="47.25" x14ac:dyDescent="0.2">
      <c r="A214" s="151" t="s">
        <v>957</v>
      </c>
      <c r="B214" s="166" t="s">
        <v>1363</v>
      </c>
      <c r="C214" s="149" t="s">
        <v>1400</v>
      </c>
      <c r="D214" s="149" t="s">
        <v>1447</v>
      </c>
      <c r="E214" s="149" t="s">
        <v>1424</v>
      </c>
      <c r="F214" s="149" t="s">
        <v>1402</v>
      </c>
      <c r="G214" s="150">
        <v>-125264.76</v>
      </c>
      <c r="H214" s="134"/>
    </row>
    <row r="215" spans="1:8" ht="47.25" x14ac:dyDescent="0.2">
      <c r="A215" s="151" t="s">
        <v>959</v>
      </c>
      <c r="B215" s="166" t="s">
        <v>1363</v>
      </c>
      <c r="C215" s="149" t="s">
        <v>1400</v>
      </c>
      <c r="D215" s="149" t="s">
        <v>1448</v>
      </c>
      <c r="E215" s="149" t="s">
        <v>1428</v>
      </c>
      <c r="F215" s="149" t="s">
        <v>1402</v>
      </c>
      <c r="G215" s="150">
        <v>-240000</v>
      </c>
      <c r="H215" s="134"/>
    </row>
    <row r="216" spans="1:8" ht="47.25" x14ac:dyDescent="0.2">
      <c r="A216" s="151" t="s">
        <v>1115</v>
      </c>
      <c r="B216" s="166" t="s">
        <v>1363</v>
      </c>
      <c r="C216" s="149" t="s">
        <v>1400</v>
      </c>
      <c r="D216" s="149" t="s">
        <v>1447</v>
      </c>
      <c r="E216" s="149" t="s">
        <v>1429</v>
      </c>
      <c r="F216" s="149" t="s">
        <v>1402</v>
      </c>
      <c r="G216" s="150">
        <v>-7000</v>
      </c>
      <c r="H216" s="134"/>
    </row>
    <row r="217" spans="1:8" ht="47.25" x14ac:dyDescent="0.2">
      <c r="A217" s="151" t="s">
        <v>1115</v>
      </c>
      <c r="B217" s="166" t="s">
        <v>1363</v>
      </c>
      <c r="C217" s="149" t="s">
        <v>1450</v>
      </c>
      <c r="D217" s="149" t="s">
        <v>1451</v>
      </c>
      <c r="E217" s="149" t="s">
        <v>1429</v>
      </c>
      <c r="F217" s="149" t="s">
        <v>1407</v>
      </c>
      <c r="G217" s="150">
        <v>-45000</v>
      </c>
      <c r="H217" s="134"/>
    </row>
    <row r="218" spans="1:8" ht="47.25" x14ac:dyDescent="0.2">
      <c r="A218" s="151" t="s">
        <v>207</v>
      </c>
      <c r="B218" s="166" t="s">
        <v>1363</v>
      </c>
      <c r="C218" s="149" t="s">
        <v>1400</v>
      </c>
      <c r="D218" s="149" t="s">
        <v>1447</v>
      </c>
      <c r="E218" s="149" t="s">
        <v>1431</v>
      </c>
      <c r="F218" s="149" t="s">
        <v>1402</v>
      </c>
      <c r="G218" s="150">
        <v>-3930</v>
      </c>
      <c r="H218" s="134"/>
    </row>
    <row r="219" spans="1:8" ht="47.25" x14ac:dyDescent="0.2">
      <c r="A219" s="151" t="s">
        <v>207</v>
      </c>
      <c r="B219" s="166" t="s">
        <v>1363</v>
      </c>
      <c r="C219" s="149" t="s">
        <v>1400</v>
      </c>
      <c r="D219" s="149" t="s">
        <v>1447</v>
      </c>
      <c r="E219" s="149" t="s">
        <v>1439</v>
      </c>
      <c r="F219" s="149" t="s">
        <v>1402</v>
      </c>
      <c r="G219" s="150">
        <v>-5214</v>
      </c>
      <c r="H219" s="134"/>
    </row>
    <row r="220" spans="1:8" ht="47.25" x14ac:dyDescent="0.2">
      <c r="A220" s="151" t="s">
        <v>207</v>
      </c>
      <c r="B220" s="166" t="s">
        <v>1363</v>
      </c>
      <c r="C220" s="149" t="s">
        <v>1440</v>
      </c>
      <c r="D220" s="149" t="s">
        <v>1453</v>
      </c>
      <c r="E220" s="149" t="s">
        <v>1433</v>
      </c>
      <c r="F220" s="149" t="s">
        <v>1407</v>
      </c>
      <c r="G220" s="150">
        <v>-53050</v>
      </c>
      <c r="H220" s="134"/>
    </row>
    <row r="221" spans="1:8" ht="47.25" x14ac:dyDescent="0.2">
      <c r="A221" s="151" t="s">
        <v>207</v>
      </c>
      <c r="B221" s="166" t="s">
        <v>1363</v>
      </c>
      <c r="C221" s="149" t="s">
        <v>1400</v>
      </c>
      <c r="D221" s="149" t="s">
        <v>1448</v>
      </c>
      <c r="E221" s="149" t="s">
        <v>1433</v>
      </c>
      <c r="F221" s="149" t="s">
        <v>1402</v>
      </c>
      <c r="G221" s="150">
        <v>-405194.5</v>
      </c>
      <c r="H221" s="134"/>
    </row>
    <row r="222" spans="1:8" ht="47.25" x14ac:dyDescent="0.2">
      <c r="A222" s="151" t="s">
        <v>207</v>
      </c>
      <c r="B222" s="166" t="s">
        <v>1363</v>
      </c>
      <c r="C222" s="149" t="s">
        <v>1400</v>
      </c>
      <c r="D222" s="149" t="s">
        <v>1447</v>
      </c>
      <c r="E222" s="149" t="s">
        <v>1433</v>
      </c>
      <c r="F222" s="149" t="s">
        <v>1402</v>
      </c>
      <c r="G222" s="150">
        <v>-674152.1</v>
      </c>
      <c r="H222" s="134"/>
    </row>
    <row r="223" spans="1:8" ht="47.25" x14ac:dyDescent="0.2">
      <c r="A223" s="151" t="s">
        <v>207</v>
      </c>
      <c r="B223" s="166" t="s">
        <v>1363</v>
      </c>
      <c r="C223" s="149" t="s">
        <v>1400</v>
      </c>
      <c r="D223" s="149" t="s">
        <v>1448</v>
      </c>
      <c r="E223" s="149" t="s">
        <v>1435</v>
      </c>
      <c r="F223" s="149" t="s">
        <v>1402</v>
      </c>
      <c r="G223" s="150">
        <v>-295200</v>
      </c>
      <c r="H223" s="134"/>
    </row>
    <row r="224" spans="1:8" ht="47.25" x14ac:dyDescent="0.2">
      <c r="A224" s="151" t="s">
        <v>207</v>
      </c>
      <c r="B224" s="166" t="s">
        <v>1363</v>
      </c>
      <c r="C224" s="149" t="s">
        <v>1450</v>
      </c>
      <c r="D224" s="149" t="s">
        <v>1451</v>
      </c>
      <c r="E224" s="149" t="s">
        <v>1435</v>
      </c>
      <c r="F224" s="149" t="s">
        <v>1407</v>
      </c>
      <c r="G224" s="150">
        <v>-314960</v>
      </c>
      <c r="H224" s="134"/>
    </row>
    <row r="225" spans="1:8" x14ac:dyDescent="0.2">
      <c r="A225" s="149" t="s">
        <v>196</v>
      </c>
      <c r="B225" s="149" t="s">
        <v>1198</v>
      </c>
      <c r="C225" s="149" t="s">
        <v>1458</v>
      </c>
      <c r="D225" s="149" t="s">
        <v>1459</v>
      </c>
      <c r="E225" s="149" t="s">
        <v>1398</v>
      </c>
      <c r="F225" s="149" t="s">
        <v>1402</v>
      </c>
      <c r="G225" s="150">
        <v>-38331641.5</v>
      </c>
      <c r="H225" s="134"/>
    </row>
    <row r="226" spans="1:8" x14ac:dyDescent="0.2">
      <c r="A226" s="149" t="s">
        <v>196</v>
      </c>
      <c r="B226" s="149" t="s">
        <v>1198</v>
      </c>
      <c r="C226" s="149" t="s">
        <v>1460</v>
      </c>
      <c r="D226" s="149" t="s">
        <v>1459</v>
      </c>
      <c r="E226" s="149" t="s">
        <v>1398</v>
      </c>
      <c r="F226" s="149" t="s">
        <v>1402</v>
      </c>
      <c r="G226" s="150">
        <v>-77788.759999999995</v>
      </c>
      <c r="H226" s="134"/>
    </row>
    <row r="227" spans="1:8" x14ac:dyDescent="0.2">
      <c r="A227" s="149" t="s">
        <v>196</v>
      </c>
      <c r="B227" s="149" t="s">
        <v>1198</v>
      </c>
      <c r="C227" s="149" t="s">
        <v>1461</v>
      </c>
      <c r="D227" s="149" t="s">
        <v>1462</v>
      </c>
      <c r="E227" s="149" t="s">
        <v>1398</v>
      </c>
      <c r="F227" s="149" t="s">
        <v>1407</v>
      </c>
      <c r="G227" s="150">
        <v>-2118919.17</v>
      </c>
      <c r="H227" s="134"/>
    </row>
    <row r="228" spans="1:8" x14ac:dyDescent="0.2">
      <c r="A228" s="149" t="s">
        <v>196</v>
      </c>
      <c r="B228" s="149" t="s">
        <v>1198</v>
      </c>
      <c r="C228" s="149" t="s">
        <v>1463</v>
      </c>
      <c r="D228" s="149" t="s">
        <v>1464</v>
      </c>
      <c r="E228" s="149" t="s">
        <v>1398</v>
      </c>
      <c r="F228" s="149" t="s">
        <v>1407</v>
      </c>
      <c r="G228" s="150">
        <v>-403174.24</v>
      </c>
      <c r="H228" s="134"/>
    </row>
    <row r="229" spans="1:8" x14ac:dyDescent="0.2">
      <c r="A229" s="149" t="s">
        <v>196</v>
      </c>
      <c r="B229" s="149" t="s">
        <v>1198</v>
      </c>
      <c r="C229" s="149" t="s">
        <v>1400</v>
      </c>
      <c r="D229" s="149" t="s">
        <v>1465</v>
      </c>
      <c r="E229" s="149" t="s">
        <v>1404</v>
      </c>
      <c r="F229" s="149" t="s">
        <v>1402</v>
      </c>
      <c r="G229" s="150">
        <v>-1500</v>
      </c>
      <c r="H229" s="134"/>
    </row>
    <row r="230" spans="1:8" x14ac:dyDescent="0.2">
      <c r="A230" s="151" t="s">
        <v>201</v>
      </c>
      <c r="B230" s="149" t="s">
        <v>1198</v>
      </c>
      <c r="C230" s="149" t="s">
        <v>1458</v>
      </c>
      <c r="D230" s="149" t="s">
        <v>1459</v>
      </c>
      <c r="E230" s="149" t="s">
        <v>1408</v>
      </c>
      <c r="F230" s="149" t="s">
        <v>1402</v>
      </c>
      <c r="G230" s="150">
        <v>-11592355.380000001</v>
      </c>
      <c r="H230" s="134"/>
    </row>
    <row r="231" spans="1:8" x14ac:dyDescent="0.2">
      <c r="A231" s="151" t="s">
        <v>201</v>
      </c>
      <c r="B231" s="149" t="s">
        <v>1198</v>
      </c>
      <c r="C231" s="149" t="s">
        <v>1461</v>
      </c>
      <c r="D231" s="149" t="s">
        <v>1462</v>
      </c>
      <c r="E231" s="149" t="s">
        <v>1408</v>
      </c>
      <c r="F231" s="149" t="s">
        <v>1407</v>
      </c>
      <c r="G231" s="150">
        <v>-639910.68000000005</v>
      </c>
      <c r="H231" s="134"/>
    </row>
    <row r="232" spans="1:8" x14ac:dyDescent="0.2">
      <c r="A232" s="151" t="s">
        <v>201</v>
      </c>
      <c r="B232" s="149" t="s">
        <v>1198</v>
      </c>
      <c r="C232" s="149" t="s">
        <v>1400</v>
      </c>
      <c r="D232" s="149" t="s">
        <v>1465</v>
      </c>
      <c r="E232" s="149" t="s">
        <v>1408</v>
      </c>
      <c r="F232" s="149" t="s">
        <v>1402</v>
      </c>
      <c r="G232" s="150">
        <v>-179151.78</v>
      </c>
      <c r="H232" s="134"/>
    </row>
    <row r="233" spans="1:8" x14ac:dyDescent="0.2">
      <c r="A233" s="151" t="s">
        <v>201</v>
      </c>
      <c r="B233" s="149" t="s">
        <v>1198</v>
      </c>
      <c r="C233" s="149" t="s">
        <v>1463</v>
      </c>
      <c r="D233" s="149" t="s">
        <v>1464</v>
      </c>
      <c r="E233" s="149" t="s">
        <v>1408</v>
      </c>
      <c r="F233" s="149" t="s">
        <v>1407</v>
      </c>
      <c r="G233" s="150">
        <v>-119816.36</v>
      </c>
      <c r="H233" s="134"/>
    </row>
    <row r="234" spans="1:8" x14ac:dyDescent="0.2">
      <c r="A234" s="149" t="s">
        <v>196</v>
      </c>
      <c r="B234" s="149" t="s">
        <v>1198</v>
      </c>
      <c r="C234" s="149" t="s">
        <v>1400</v>
      </c>
      <c r="D234" s="149" t="s">
        <v>1465</v>
      </c>
      <c r="E234" s="149" t="s">
        <v>1409</v>
      </c>
      <c r="F234" s="149" t="s">
        <v>1402</v>
      </c>
      <c r="G234" s="150">
        <v>-792834.23</v>
      </c>
      <c r="H234" s="134"/>
    </row>
    <row r="235" spans="1:8" x14ac:dyDescent="0.2">
      <c r="A235" s="149" t="s">
        <v>196</v>
      </c>
      <c r="B235" s="149" t="s">
        <v>1198</v>
      </c>
      <c r="C235" s="149" t="s">
        <v>1403</v>
      </c>
      <c r="D235" s="149" t="s">
        <v>1465</v>
      </c>
      <c r="E235" s="149" t="s">
        <v>1409</v>
      </c>
      <c r="F235" s="149" t="s">
        <v>1402</v>
      </c>
      <c r="G235" s="150">
        <v>-159846.19</v>
      </c>
      <c r="H235" s="134"/>
    </row>
    <row r="236" spans="1:8" x14ac:dyDescent="0.2">
      <c r="A236" s="151" t="s">
        <v>1109</v>
      </c>
      <c r="B236" s="149" t="s">
        <v>1198</v>
      </c>
      <c r="C236" s="149" t="s">
        <v>1400</v>
      </c>
      <c r="D236" s="149" t="s">
        <v>1465</v>
      </c>
      <c r="E236" s="149" t="s">
        <v>1410</v>
      </c>
      <c r="F236" s="149" t="s">
        <v>1402</v>
      </c>
      <c r="G236" s="150">
        <v>-55548.7</v>
      </c>
      <c r="H236" s="134"/>
    </row>
    <row r="237" spans="1:8" x14ac:dyDescent="0.2">
      <c r="A237" s="151" t="s">
        <v>1111</v>
      </c>
      <c r="B237" s="149" t="s">
        <v>1198</v>
      </c>
      <c r="C237" s="149" t="s">
        <v>1400</v>
      </c>
      <c r="D237" s="149" t="s">
        <v>1465</v>
      </c>
      <c r="E237" s="149" t="s">
        <v>1411</v>
      </c>
      <c r="F237" s="149" t="s">
        <v>1402</v>
      </c>
      <c r="G237" s="150">
        <v>-737086.38</v>
      </c>
      <c r="H237" s="134"/>
    </row>
    <row r="238" spans="1:8" x14ac:dyDescent="0.2">
      <c r="A238" s="151" t="s">
        <v>1111</v>
      </c>
      <c r="B238" s="149" t="s">
        <v>1198</v>
      </c>
      <c r="C238" s="149" t="s">
        <v>1403</v>
      </c>
      <c r="D238" s="149" t="s">
        <v>1465</v>
      </c>
      <c r="E238" s="149" t="s">
        <v>1411</v>
      </c>
      <c r="F238" s="149" t="s">
        <v>1402</v>
      </c>
      <c r="G238" s="150">
        <v>-248296.03</v>
      </c>
      <c r="H238" s="134"/>
    </row>
    <row r="239" spans="1:8" x14ac:dyDescent="0.2">
      <c r="A239" s="151" t="s">
        <v>1113</v>
      </c>
      <c r="B239" s="149" t="s">
        <v>1198</v>
      </c>
      <c r="C239" s="149" t="s">
        <v>1400</v>
      </c>
      <c r="D239" s="149" t="s">
        <v>1465</v>
      </c>
      <c r="E239" s="149" t="s">
        <v>1414</v>
      </c>
      <c r="F239" s="149" t="s">
        <v>1402</v>
      </c>
      <c r="G239" s="150">
        <v>-343456.82</v>
      </c>
      <c r="H239" s="134"/>
    </row>
    <row r="240" spans="1:8" x14ac:dyDescent="0.2">
      <c r="A240" s="151" t="s">
        <v>1114</v>
      </c>
      <c r="B240" s="149" t="s">
        <v>1198</v>
      </c>
      <c r="C240" s="149" t="s">
        <v>1416</v>
      </c>
      <c r="D240" s="149" t="s">
        <v>1417</v>
      </c>
      <c r="E240" s="149" t="s">
        <v>1415</v>
      </c>
      <c r="F240" s="149" t="s">
        <v>1402</v>
      </c>
      <c r="G240" s="150">
        <v>-276365.63</v>
      </c>
      <c r="H240" s="134"/>
    </row>
    <row r="241" spans="1:8" x14ac:dyDescent="0.2">
      <c r="A241" s="151" t="s">
        <v>1114</v>
      </c>
      <c r="B241" s="149" t="s">
        <v>1198</v>
      </c>
      <c r="C241" s="149" t="s">
        <v>1400</v>
      </c>
      <c r="D241" s="149" t="s">
        <v>1418</v>
      </c>
      <c r="E241" s="149" t="s">
        <v>1415</v>
      </c>
      <c r="F241" s="149" t="s">
        <v>1402</v>
      </c>
      <c r="G241" s="150">
        <v>-184243.75</v>
      </c>
      <c r="H241" s="134"/>
    </row>
    <row r="242" spans="1:8" x14ac:dyDescent="0.2">
      <c r="A242" s="151" t="s">
        <v>1114</v>
      </c>
      <c r="B242" s="149" t="s">
        <v>1198</v>
      </c>
      <c r="C242" s="149" t="s">
        <v>1400</v>
      </c>
      <c r="D242" s="149" t="s">
        <v>1419</v>
      </c>
      <c r="E242" s="149" t="s">
        <v>1415</v>
      </c>
      <c r="F242" s="149" t="s">
        <v>1402</v>
      </c>
      <c r="G242" s="150">
        <v>-30473.5</v>
      </c>
      <c r="H242" s="134"/>
    </row>
    <row r="243" spans="1:8" x14ac:dyDescent="0.2">
      <c r="A243" s="151" t="s">
        <v>1114</v>
      </c>
      <c r="B243" s="149" t="s">
        <v>1198</v>
      </c>
      <c r="C243" s="149" t="s">
        <v>1458</v>
      </c>
      <c r="D243" s="149" t="s">
        <v>1459</v>
      </c>
      <c r="E243" s="149" t="s">
        <v>1415</v>
      </c>
      <c r="F243" s="149" t="s">
        <v>1402</v>
      </c>
      <c r="G243" s="150">
        <v>-457246.48</v>
      </c>
      <c r="H243" s="134"/>
    </row>
    <row r="244" spans="1:8" x14ac:dyDescent="0.2">
      <c r="A244" s="151" t="s">
        <v>1114</v>
      </c>
      <c r="B244" s="149" t="s">
        <v>1198</v>
      </c>
      <c r="C244" s="149" t="s">
        <v>1400</v>
      </c>
      <c r="D244" s="149" t="s">
        <v>1465</v>
      </c>
      <c r="E244" s="149" t="s">
        <v>1415</v>
      </c>
      <c r="F244" s="149" t="s">
        <v>1402</v>
      </c>
      <c r="G244" s="150">
        <v>-1455200.65</v>
      </c>
      <c r="H244" s="134"/>
    </row>
    <row r="245" spans="1:8" x14ac:dyDescent="0.2">
      <c r="A245" s="151" t="s">
        <v>1114</v>
      </c>
      <c r="B245" s="149" t="s">
        <v>1198</v>
      </c>
      <c r="C245" s="149" t="s">
        <v>1400</v>
      </c>
      <c r="D245" s="149" t="s">
        <v>1419</v>
      </c>
      <c r="E245" s="149" t="s">
        <v>1420</v>
      </c>
      <c r="F245" s="149" t="s">
        <v>1402</v>
      </c>
      <c r="G245" s="150">
        <v>-3168</v>
      </c>
      <c r="H245" s="134"/>
    </row>
    <row r="246" spans="1:8" x14ac:dyDescent="0.2">
      <c r="A246" s="151" t="s">
        <v>1114</v>
      </c>
      <c r="B246" s="149" t="s">
        <v>1198</v>
      </c>
      <c r="C246" s="149" t="s">
        <v>1400</v>
      </c>
      <c r="D246" s="149" t="s">
        <v>1465</v>
      </c>
      <c r="E246" s="149" t="s">
        <v>1420</v>
      </c>
      <c r="F246" s="149" t="s">
        <v>1402</v>
      </c>
      <c r="G246" s="150">
        <v>-4168.1000000000004</v>
      </c>
      <c r="H246" s="134"/>
    </row>
    <row r="247" spans="1:8" x14ac:dyDescent="0.2">
      <c r="A247" s="151" t="s">
        <v>957</v>
      </c>
      <c r="B247" s="149" t="s">
        <v>1198</v>
      </c>
      <c r="C247" s="149" t="s">
        <v>1458</v>
      </c>
      <c r="D247" s="149" t="s">
        <v>1459</v>
      </c>
      <c r="E247" s="149" t="s">
        <v>1424</v>
      </c>
      <c r="F247" s="149" t="s">
        <v>1402</v>
      </c>
      <c r="G247" s="150">
        <v>-127897.47</v>
      </c>
      <c r="H247" s="134"/>
    </row>
    <row r="248" spans="1:8" x14ac:dyDescent="0.2">
      <c r="A248" s="151" t="s">
        <v>959</v>
      </c>
      <c r="B248" s="149" t="s">
        <v>1198</v>
      </c>
      <c r="C248" s="149" t="s">
        <v>1400</v>
      </c>
      <c r="D248" s="149" t="s">
        <v>1465</v>
      </c>
      <c r="E248" s="149" t="s">
        <v>1426</v>
      </c>
      <c r="F248" s="149" t="s">
        <v>1402</v>
      </c>
      <c r="G248" s="150">
        <v>-769528</v>
      </c>
      <c r="H248" s="134"/>
    </row>
    <row r="249" spans="1:8" x14ac:dyDescent="0.2">
      <c r="A249" s="151" t="s">
        <v>959</v>
      </c>
      <c r="B249" s="149" t="s">
        <v>1198</v>
      </c>
      <c r="C249" s="149" t="s">
        <v>1400</v>
      </c>
      <c r="D249" s="149" t="s">
        <v>1465</v>
      </c>
      <c r="E249" s="149" t="s">
        <v>1446</v>
      </c>
      <c r="F249" s="149" t="s">
        <v>1402</v>
      </c>
      <c r="G249" s="150">
        <v>-0.84</v>
      </c>
      <c r="H249" s="134"/>
    </row>
    <row r="250" spans="1:8" x14ac:dyDescent="0.2">
      <c r="A250" s="151" t="s">
        <v>959</v>
      </c>
      <c r="B250" s="149" t="s">
        <v>1198</v>
      </c>
      <c r="C250" s="149" t="s">
        <v>1400</v>
      </c>
      <c r="D250" s="149" t="s">
        <v>1465</v>
      </c>
      <c r="E250" s="149" t="s">
        <v>1428</v>
      </c>
      <c r="F250" s="149" t="s">
        <v>1402</v>
      </c>
      <c r="G250" s="150">
        <v>-118.91</v>
      </c>
      <c r="H250" s="134"/>
    </row>
    <row r="251" spans="1:8" x14ac:dyDescent="0.2">
      <c r="A251" s="151" t="s">
        <v>959</v>
      </c>
      <c r="B251" s="149" t="s">
        <v>1198</v>
      </c>
      <c r="C251" s="149" t="s">
        <v>1403</v>
      </c>
      <c r="D251" s="149" t="s">
        <v>1465</v>
      </c>
      <c r="E251" s="149" t="s">
        <v>1428</v>
      </c>
      <c r="F251" s="149" t="s">
        <v>1402</v>
      </c>
      <c r="G251" s="150">
        <v>-431.35</v>
      </c>
      <c r="H251" s="134"/>
    </row>
    <row r="252" spans="1:8" x14ac:dyDescent="0.2">
      <c r="A252" s="151" t="s">
        <v>1115</v>
      </c>
      <c r="B252" s="149" t="s">
        <v>1198</v>
      </c>
      <c r="C252" s="149" t="s">
        <v>1396</v>
      </c>
      <c r="D252" s="149" t="s">
        <v>1437</v>
      </c>
      <c r="E252" s="149" t="s">
        <v>1429</v>
      </c>
      <c r="F252" s="149" t="s">
        <v>1399</v>
      </c>
      <c r="G252" s="150">
        <v>-8871.84</v>
      </c>
      <c r="H252" s="134"/>
    </row>
    <row r="253" spans="1:8" x14ac:dyDescent="0.2">
      <c r="A253" s="151" t="s">
        <v>1115</v>
      </c>
      <c r="B253" s="149" t="s">
        <v>1198</v>
      </c>
      <c r="C253" s="149" t="s">
        <v>1458</v>
      </c>
      <c r="D253" s="149" t="s">
        <v>1459</v>
      </c>
      <c r="E253" s="149" t="s">
        <v>1429</v>
      </c>
      <c r="F253" s="149" t="s">
        <v>1402</v>
      </c>
      <c r="G253" s="150">
        <v>-6014331.46</v>
      </c>
      <c r="H253" s="134"/>
    </row>
    <row r="254" spans="1:8" x14ac:dyDescent="0.2">
      <c r="A254" s="151" t="s">
        <v>207</v>
      </c>
      <c r="B254" s="149" t="s">
        <v>1198</v>
      </c>
      <c r="C254" s="149" t="s">
        <v>1400</v>
      </c>
      <c r="D254" s="149" t="s">
        <v>1465</v>
      </c>
      <c r="E254" s="149" t="s">
        <v>1432</v>
      </c>
      <c r="F254" s="149" t="s">
        <v>1402</v>
      </c>
      <c r="G254" s="150">
        <v>-74324.5</v>
      </c>
      <c r="H254" s="134"/>
    </row>
    <row r="255" spans="1:8" x14ac:dyDescent="0.2">
      <c r="A255" s="151" t="s">
        <v>207</v>
      </c>
      <c r="B255" s="149" t="s">
        <v>1198</v>
      </c>
      <c r="C255" s="149" t="s">
        <v>1458</v>
      </c>
      <c r="D255" s="149" t="s">
        <v>1459</v>
      </c>
      <c r="E255" s="149" t="s">
        <v>1439</v>
      </c>
      <c r="F255" s="149" t="s">
        <v>1402</v>
      </c>
      <c r="G255" s="150">
        <v>-49400</v>
      </c>
      <c r="H255" s="134"/>
    </row>
    <row r="256" spans="1:8" x14ac:dyDescent="0.2">
      <c r="A256" s="151" t="s">
        <v>207</v>
      </c>
      <c r="B256" s="149" t="s">
        <v>1198</v>
      </c>
      <c r="C256" s="149" t="s">
        <v>1400</v>
      </c>
      <c r="D256" s="149" t="s">
        <v>1419</v>
      </c>
      <c r="E256" s="149" t="s">
        <v>1433</v>
      </c>
      <c r="F256" s="149" t="s">
        <v>1402</v>
      </c>
      <c r="G256" s="150">
        <v>-9599.9</v>
      </c>
      <c r="H256" s="134"/>
    </row>
    <row r="257" spans="1:8" x14ac:dyDescent="0.2">
      <c r="A257" s="151" t="s">
        <v>207</v>
      </c>
      <c r="B257" s="149" t="s">
        <v>1198</v>
      </c>
      <c r="C257" s="149" t="s">
        <v>1458</v>
      </c>
      <c r="D257" s="149" t="s">
        <v>1459</v>
      </c>
      <c r="E257" s="149" t="s">
        <v>1433</v>
      </c>
      <c r="F257" s="149" t="s">
        <v>1402</v>
      </c>
      <c r="G257" s="150">
        <v>-735898.92</v>
      </c>
      <c r="H257" s="134"/>
    </row>
    <row r="258" spans="1:8" x14ac:dyDescent="0.2">
      <c r="A258" s="151" t="s">
        <v>207</v>
      </c>
      <c r="B258" s="149" t="s">
        <v>1198</v>
      </c>
      <c r="C258" s="149" t="s">
        <v>1400</v>
      </c>
      <c r="D258" s="149" t="s">
        <v>1465</v>
      </c>
      <c r="E258" s="149" t="s">
        <v>1433</v>
      </c>
      <c r="F258" s="149" t="s">
        <v>1402</v>
      </c>
      <c r="G258" s="150">
        <v>-25000</v>
      </c>
      <c r="H258" s="134"/>
    </row>
    <row r="259" spans="1:8" x14ac:dyDescent="0.2">
      <c r="A259" s="151" t="s">
        <v>207</v>
      </c>
      <c r="B259" s="149" t="s">
        <v>1198</v>
      </c>
      <c r="C259" s="149" t="s">
        <v>1458</v>
      </c>
      <c r="D259" s="149" t="s">
        <v>1459</v>
      </c>
      <c r="E259" s="149" t="s">
        <v>1435</v>
      </c>
      <c r="F259" s="149" t="s">
        <v>1402</v>
      </c>
      <c r="G259" s="150">
        <v>-26266</v>
      </c>
      <c r="H259" s="134"/>
    </row>
    <row r="260" spans="1:8" x14ac:dyDescent="0.2">
      <c r="A260" s="149" t="s">
        <v>196</v>
      </c>
      <c r="B260" s="149" t="s">
        <v>1373</v>
      </c>
      <c r="C260" s="149" t="s">
        <v>1396</v>
      </c>
      <c r="D260" s="149" t="s">
        <v>1397</v>
      </c>
      <c r="E260" s="149" t="s">
        <v>1398</v>
      </c>
      <c r="F260" s="149" t="s">
        <v>1399</v>
      </c>
      <c r="G260" s="150">
        <v>-1882488.99</v>
      </c>
      <c r="H260" s="146">
        <v>17</v>
      </c>
    </row>
    <row r="261" spans="1:8" x14ac:dyDescent="0.2">
      <c r="A261" s="149" t="s">
        <v>196</v>
      </c>
      <c r="B261" s="149" t="s">
        <v>1373</v>
      </c>
      <c r="C261" s="149" t="s">
        <v>1458</v>
      </c>
      <c r="D261" s="149" t="s">
        <v>1459</v>
      </c>
      <c r="E261" s="149" t="s">
        <v>1398</v>
      </c>
      <c r="F261" s="149" t="s">
        <v>1402</v>
      </c>
      <c r="G261" s="150">
        <v>-138160955.36000001</v>
      </c>
      <c r="H261" s="134"/>
    </row>
    <row r="262" spans="1:8" x14ac:dyDescent="0.2">
      <c r="A262" s="149" t="s">
        <v>196</v>
      </c>
      <c r="B262" s="149" t="s">
        <v>1373</v>
      </c>
      <c r="C262" s="149" t="s">
        <v>1460</v>
      </c>
      <c r="D262" s="149" t="s">
        <v>1459</v>
      </c>
      <c r="E262" s="149" t="s">
        <v>1398</v>
      </c>
      <c r="F262" s="149" t="s">
        <v>1402</v>
      </c>
      <c r="G262" s="150">
        <v>-321559.67</v>
      </c>
      <c r="H262" s="134"/>
    </row>
    <row r="263" spans="1:8" x14ac:dyDescent="0.2">
      <c r="A263" s="149" t="s">
        <v>196</v>
      </c>
      <c r="B263" s="149" t="s">
        <v>1373</v>
      </c>
      <c r="C263" s="149" t="s">
        <v>1461</v>
      </c>
      <c r="D263" s="149" t="s">
        <v>1462</v>
      </c>
      <c r="E263" s="149" t="s">
        <v>1398</v>
      </c>
      <c r="F263" s="149" t="s">
        <v>1407</v>
      </c>
      <c r="G263" s="150">
        <v>-6975325.3499999996</v>
      </c>
      <c r="H263" s="134"/>
    </row>
    <row r="264" spans="1:8" x14ac:dyDescent="0.2">
      <c r="A264" s="149" t="s">
        <v>196</v>
      </c>
      <c r="B264" s="149" t="s">
        <v>1373</v>
      </c>
      <c r="C264" s="149" t="s">
        <v>1463</v>
      </c>
      <c r="D264" s="149" t="s">
        <v>1464</v>
      </c>
      <c r="E264" s="149" t="s">
        <v>1398</v>
      </c>
      <c r="F264" s="149" t="s">
        <v>1407</v>
      </c>
      <c r="G264" s="150">
        <v>-459284.39</v>
      </c>
      <c r="H264" s="134"/>
    </row>
    <row r="265" spans="1:8" x14ac:dyDescent="0.2">
      <c r="A265" s="149" t="s">
        <v>196</v>
      </c>
      <c r="B265" s="149" t="s">
        <v>1373</v>
      </c>
      <c r="C265" s="149" t="s">
        <v>1396</v>
      </c>
      <c r="D265" s="149" t="s">
        <v>1397</v>
      </c>
      <c r="E265" s="149" t="s">
        <v>1404</v>
      </c>
      <c r="F265" s="149" t="s">
        <v>1399</v>
      </c>
      <c r="G265" s="150">
        <v>-21300</v>
      </c>
      <c r="H265" s="146">
        <v>17</v>
      </c>
    </row>
    <row r="266" spans="1:8" x14ac:dyDescent="0.2">
      <c r="A266" s="151" t="s">
        <v>201</v>
      </c>
      <c r="B266" s="149" t="s">
        <v>1373</v>
      </c>
      <c r="C266" s="149" t="s">
        <v>1396</v>
      </c>
      <c r="D266" s="149" t="s">
        <v>1397</v>
      </c>
      <c r="E266" s="149" t="s">
        <v>1408</v>
      </c>
      <c r="F266" s="149" t="s">
        <v>1399</v>
      </c>
      <c r="G266" s="150">
        <v>-562253.31000000006</v>
      </c>
      <c r="H266" s="146">
        <v>17</v>
      </c>
    </row>
    <row r="267" spans="1:8" x14ac:dyDescent="0.2">
      <c r="A267" s="151" t="s">
        <v>201</v>
      </c>
      <c r="B267" s="149" t="s">
        <v>1373</v>
      </c>
      <c r="C267" s="149" t="s">
        <v>1458</v>
      </c>
      <c r="D267" s="149" t="s">
        <v>1459</v>
      </c>
      <c r="E267" s="149" t="s">
        <v>1408</v>
      </c>
      <c r="F267" s="149" t="s">
        <v>1402</v>
      </c>
      <c r="G267" s="150">
        <v>-41565564.159999996</v>
      </c>
      <c r="H267" s="134"/>
    </row>
    <row r="268" spans="1:8" x14ac:dyDescent="0.2">
      <c r="A268" s="151" t="s">
        <v>201</v>
      </c>
      <c r="B268" s="149" t="s">
        <v>1373</v>
      </c>
      <c r="C268" s="149" t="s">
        <v>1461</v>
      </c>
      <c r="D268" s="149" t="s">
        <v>1462</v>
      </c>
      <c r="E268" s="149" t="s">
        <v>1408</v>
      </c>
      <c r="F268" s="149" t="s">
        <v>1407</v>
      </c>
      <c r="G268" s="150">
        <v>-2083918.19</v>
      </c>
      <c r="H268" s="134"/>
    </row>
    <row r="269" spans="1:8" x14ac:dyDescent="0.2">
      <c r="A269" s="151" t="s">
        <v>201</v>
      </c>
      <c r="B269" s="149" t="s">
        <v>1373</v>
      </c>
      <c r="C269" s="149" t="s">
        <v>1400</v>
      </c>
      <c r="D269" s="149" t="s">
        <v>1465</v>
      </c>
      <c r="E269" s="149" t="s">
        <v>1408</v>
      </c>
      <c r="F269" s="149" t="s">
        <v>1402</v>
      </c>
      <c r="G269" s="150">
        <v>-90492.479999999996</v>
      </c>
      <c r="H269" s="134"/>
    </row>
    <row r="270" spans="1:8" x14ac:dyDescent="0.2">
      <c r="A270" s="151" t="s">
        <v>201</v>
      </c>
      <c r="B270" s="149" t="s">
        <v>1373</v>
      </c>
      <c r="C270" s="149" t="s">
        <v>1463</v>
      </c>
      <c r="D270" s="149" t="s">
        <v>1464</v>
      </c>
      <c r="E270" s="149" t="s">
        <v>1408</v>
      </c>
      <c r="F270" s="149" t="s">
        <v>1407</v>
      </c>
      <c r="G270" s="150">
        <v>-138438.68</v>
      </c>
      <c r="H270" s="134"/>
    </row>
    <row r="271" spans="1:8" x14ac:dyDescent="0.2">
      <c r="A271" s="149" t="s">
        <v>196</v>
      </c>
      <c r="B271" s="149" t="s">
        <v>1373</v>
      </c>
      <c r="C271" s="149" t="s">
        <v>1400</v>
      </c>
      <c r="D271" s="149" t="s">
        <v>1465</v>
      </c>
      <c r="E271" s="149" t="s">
        <v>1409</v>
      </c>
      <c r="F271" s="149" t="s">
        <v>1402</v>
      </c>
      <c r="G271" s="150">
        <v>-1181082.76</v>
      </c>
      <c r="H271" s="134"/>
    </row>
    <row r="272" spans="1:8" x14ac:dyDescent="0.2">
      <c r="A272" s="149" t="s">
        <v>196</v>
      </c>
      <c r="B272" s="149" t="s">
        <v>1373</v>
      </c>
      <c r="C272" s="149" t="s">
        <v>1403</v>
      </c>
      <c r="D272" s="149" t="s">
        <v>1465</v>
      </c>
      <c r="E272" s="149" t="s">
        <v>1409</v>
      </c>
      <c r="F272" s="149" t="s">
        <v>1402</v>
      </c>
      <c r="G272" s="150">
        <v>-635748.24</v>
      </c>
      <c r="H272" s="134"/>
    </row>
    <row r="273" spans="1:8" x14ac:dyDescent="0.2">
      <c r="A273" s="151" t="s">
        <v>1109</v>
      </c>
      <c r="B273" s="149" t="s">
        <v>1373</v>
      </c>
      <c r="C273" s="149" t="s">
        <v>1400</v>
      </c>
      <c r="D273" s="149" t="s">
        <v>1465</v>
      </c>
      <c r="E273" s="149" t="s">
        <v>1410</v>
      </c>
      <c r="F273" s="149" t="s">
        <v>1402</v>
      </c>
      <c r="G273" s="150">
        <v>-111528.93</v>
      </c>
      <c r="H273" s="134"/>
    </row>
    <row r="274" spans="1:8" x14ac:dyDescent="0.2">
      <c r="A274" s="151" t="s">
        <v>1111</v>
      </c>
      <c r="B274" s="149" t="s">
        <v>1373</v>
      </c>
      <c r="C274" s="149" t="s">
        <v>1396</v>
      </c>
      <c r="D274" s="149" t="s">
        <v>1397</v>
      </c>
      <c r="E274" s="149" t="s">
        <v>1411</v>
      </c>
      <c r="F274" s="149" t="s">
        <v>1399</v>
      </c>
      <c r="G274" s="150">
        <v>-2521261.23</v>
      </c>
      <c r="H274" s="146">
        <v>17</v>
      </c>
    </row>
    <row r="275" spans="1:8" x14ac:dyDescent="0.2">
      <c r="A275" s="151" t="s">
        <v>1111</v>
      </c>
      <c r="B275" s="149" t="s">
        <v>1373</v>
      </c>
      <c r="C275" s="149" t="s">
        <v>1400</v>
      </c>
      <c r="D275" s="149" t="s">
        <v>1465</v>
      </c>
      <c r="E275" s="149" t="s">
        <v>1411</v>
      </c>
      <c r="F275" s="149" t="s">
        <v>1402</v>
      </c>
      <c r="G275" s="150">
        <v>-12374946.529999999</v>
      </c>
      <c r="H275" s="134"/>
    </row>
    <row r="276" spans="1:8" x14ac:dyDescent="0.2">
      <c r="A276" s="151" t="s">
        <v>1111</v>
      </c>
      <c r="B276" s="149" t="s">
        <v>1373</v>
      </c>
      <c r="C276" s="149" t="s">
        <v>1403</v>
      </c>
      <c r="D276" s="149" t="s">
        <v>1465</v>
      </c>
      <c r="E276" s="149" t="s">
        <v>1411</v>
      </c>
      <c r="F276" s="149" t="s">
        <v>1402</v>
      </c>
      <c r="G276" s="150">
        <v>-5220419.41</v>
      </c>
      <c r="H276" s="134"/>
    </row>
    <row r="277" spans="1:8" x14ac:dyDescent="0.2">
      <c r="A277" s="151" t="s">
        <v>1113</v>
      </c>
      <c r="B277" s="149" t="s">
        <v>1373</v>
      </c>
      <c r="C277" s="149" t="s">
        <v>1396</v>
      </c>
      <c r="D277" s="149" t="s">
        <v>1397</v>
      </c>
      <c r="E277" s="149" t="s">
        <v>1414</v>
      </c>
      <c r="F277" s="149" t="s">
        <v>1399</v>
      </c>
      <c r="G277" s="150">
        <v>-779310.05</v>
      </c>
      <c r="H277" s="146">
        <v>17</v>
      </c>
    </row>
    <row r="278" spans="1:8" x14ac:dyDescent="0.2">
      <c r="A278" s="151" t="s">
        <v>1113</v>
      </c>
      <c r="B278" s="149" t="s">
        <v>1373</v>
      </c>
      <c r="C278" s="149" t="s">
        <v>1400</v>
      </c>
      <c r="D278" s="149" t="s">
        <v>1465</v>
      </c>
      <c r="E278" s="149" t="s">
        <v>1414</v>
      </c>
      <c r="F278" s="149" t="s">
        <v>1402</v>
      </c>
      <c r="G278" s="150">
        <v>-2030965.21</v>
      </c>
      <c r="H278" s="134"/>
    </row>
    <row r="279" spans="1:8" x14ac:dyDescent="0.2">
      <c r="A279" s="151" t="s">
        <v>1113</v>
      </c>
      <c r="B279" s="149" t="s">
        <v>1373</v>
      </c>
      <c r="C279" s="149" t="s">
        <v>1403</v>
      </c>
      <c r="D279" s="149" t="s">
        <v>1465</v>
      </c>
      <c r="E279" s="149" t="s">
        <v>1414</v>
      </c>
      <c r="F279" s="149" t="s">
        <v>1402</v>
      </c>
      <c r="G279" s="150">
        <v>-30000</v>
      </c>
      <c r="H279" s="134"/>
    </row>
    <row r="280" spans="1:8" x14ac:dyDescent="0.2">
      <c r="A280" s="151" t="s">
        <v>1114</v>
      </c>
      <c r="B280" s="149" t="s">
        <v>1373</v>
      </c>
      <c r="C280" s="149" t="s">
        <v>1396</v>
      </c>
      <c r="D280" s="149" t="s">
        <v>1397</v>
      </c>
      <c r="E280" s="149" t="s">
        <v>1415</v>
      </c>
      <c r="F280" s="149" t="s">
        <v>1399</v>
      </c>
      <c r="G280" s="150">
        <v>-1234582.08</v>
      </c>
      <c r="H280" s="146">
        <v>17</v>
      </c>
    </row>
    <row r="281" spans="1:8" x14ac:dyDescent="0.2">
      <c r="A281" s="151" t="s">
        <v>1114</v>
      </c>
      <c r="B281" s="149" t="s">
        <v>1373</v>
      </c>
      <c r="C281" s="149" t="s">
        <v>1416</v>
      </c>
      <c r="D281" s="149" t="s">
        <v>1417</v>
      </c>
      <c r="E281" s="149" t="s">
        <v>1415</v>
      </c>
      <c r="F281" s="149" t="s">
        <v>1402</v>
      </c>
      <c r="G281" s="150">
        <v>-1271162.25</v>
      </c>
      <c r="H281" s="134"/>
    </row>
    <row r="282" spans="1:8" x14ac:dyDescent="0.2">
      <c r="A282" s="151" t="s">
        <v>1114</v>
      </c>
      <c r="B282" s="149" t="s">
        <v>1373</v>
      </c>
      <c r="C282" s="149" t="s">
        <v>1400</v>
      </c>
      <c r="D282" s="149" t="s">
        <v>1418</v>
      </c>
      <c r="E282" s="149" t="s">
        <v>1415</v>
      </c>
      <c r="F282" s="149" t="s">
        <v>1402</v>
      </c>
      <c r="G282" s="150">
        <v>-847441.5</v>
      </c>
      <c r="H282" s="134"/>
    </row>
    <row r="283" spans="1:8" x14ac:dyDescent="0.2">
      <c r="A283" s="151" t="s">
        <v>1114</v>
      </c>
      <c r="B283" s="149" t="s">
        <v>1373</v>
      </c>
      <c r="C283" s="149" t="s">
        <v>1400</v>
      </c>
      <c r="D283" s="149" t="s">
        <v>1419</v>
      </c>
      <c r="E283" s="149" t="s">
        <v>1415</v>
      </c>
      <c r="F283" s="149" t="s">
        <v>1402</v>
      </c>
      <c r="G283" s="150">
        <v>-60947.75</v>
      </c>
      <c r="H283" s="134"/>
    </row>
    <row r="284" spans="1:8" x14ac:dyDescent="0.2">
      <c r="A284" s="151" t="s">
        <v>1114</v>
      </c>
      <c r="B284" s="149" t="s">
        <v>1373</v>
      </c>
      <c r="C284" s="149" t="s">
        <v>1458</v>
      </c>
      <c r="D284" s="149" t="s">
        <v>1459</v>
      </c>
      <c r="E284" s="149" t="s">
        <v>1415</v>
      </c>
      <c r="F284" s="149" t="s">
        <v>1402</v>
      </c>
      <c r="G284" s="150">
        <v>-636064.42000000004</v>
      </c>
      <c r="H284" s="134"/>
    </row>
    <row r="285" spans="1:8" x14ac:dyDescent="0.2">
      <c r="A285" s="151" t="s">
        <v>1114</v>
      </c>
      <c r="B285" s="149" t="s">
        <v>1373</v>
      </c>
      <c r="C285" s="149" t="s">
        <v>1400</v>
      </c>
      <c r="D285" s="149" t="s">
        <v>1465</v>
      </c>
      <c r="E285" s="149" t="s">
        <v>1415</v>
      </c>
      <c r="F285" s="149" t="s">
        <v>1402</v>
      </c>
      <c r="G285" s="150">
        <v>-1577705.4</v>
      </c>
      <c r="H285" s="134"/>
    </row>
    <row r="286" spans="1:8" x14ac:dyDescent="0.2">
      <c r="A286" s="151" t="s">
        <v>1114</v>
      </c>
      <c r="B286" s="149" t="s">
        <v>1373</v>
      </c>
      <c r="C286" s="149" t="s">
        <v>1403</v>
      </c>
      <c r="D286" s="149" t="s">
        <v>1465</v>
      </c>
      <c r="E286" s="149" t="s">
        <v>1415</v>
      </c>
      <c r="F286" s="149" t="s">
        <v>1402</v>
      </c>
      <c r="G286" s="150">
        <v>-478066</v>
      </c>
      <c r="H286" s="134"/>
    </row>
    <row r="287" spans="1:8" x14ac:dyDescent="0.2">
      <c r="A287" s="151" t="s">
        <v>1114</v>
      </c>
      <c r="B287" s="149" t="s">
        <v>1373</v>
      </c>
      <c r="C287" s="149" t="s">
        <v>1396</v>
      </c>
      <c r="D287" s="149" t="s">
        <v>1397</v>
      </c>
      <c r="E287" s="149" t="s">
        <v>1420</v>
      </c>
      <c r="F287" s="149" t="s">
        <v>1399</v>
      </c>
      <c r="G287" s="150">
        <v>-1993.78</v>
      </c>
      <c r="H287" s="146">
        <v>17</v>
      </c>
    </row>
    <row r="288" spans="1:8" x14ac:dyDescent="0.2">
      <c r="A288" s="151" t="s">
        <v>1114</v>
      </c>
      <c r="B288" s="149" t="s">
        <v>1373</v>
      </c>
      <c r="C288" s="149" t="s">
        <v>1400</v>
      </c>
      <c r="D288" s="149" t="s">
        <v>1419</v>
      </c>
      <c r="E288" s="149" t="s">
        <v>1420</v>
      </c>
      <c r="F288" s="149" t="s">
        <v>1402</v>
      </c>
      <c r="G288" s="150">
        <v>-14025</v>
      </c>
      <c r="H288" s="134"/>
    </row>
    <row r="289" spans="1:8" x14ac:dyDescent="0.2">
      <c r="A289" s="151" t="s">
        <v>1114</v>
      </c>
      <c r="B289" s="149" t="s">
        <v>1373</v>
      </c>
      <c r="C289" s="149" t="s">
        <v>1400</v>
      </c>
      <c r="D289" s="149" t="s">
        <v>1465</v>
      </c>
      <c r="E289" s="149" t="s">
        <v>1420</v>
      </c>
      <c r="F289" s="149" t="s">
        <v>1402</v>
      </c>
      <c r="G289" s="150">
        <v>-1100</v>
      </c>
      <c r="H289" s="134"/>
    </row>
    <row r="290" spans="1:8" x14ac:dyDescent="0.2">
      <c r="A290" s="151" t="s">
        <v>957</v>
      </c>
      <c r="B290" s="149" t="s">
        <v>1373</v>
      </c>
      <c r="C290" s="149" t="s">
        <v>1458</v>
      </c>
      <c r="D290" s="149" t="s">
        <v>1459</v>
      </c>
      <c r="E290" s="149" t="s">
        <v>1442</v>
      </c>
      <c r="F290" s="149" t="s">
        <v>1402</v>
      </c>
      <c r="G290" s="150">
        <v>-5136.45</v>
      </c>
      <c r="H290" s="134"/>
    </row>
    <row r="291" spans="1:8" x14ac:dyDescent="0.2">
      <c r="A291" s="151" t="s">
        <v>957</v>
      </c>
      <c r="B291" s="149" t="s">
        <v>1373</v>
      </c>
      <c r="C291" s="149" t="s">
        <v>1458</v>
      </c>
      <c r="D291" s="149" t="s">
        <v>1459</v>
      </c>
      <c r="E291" s="149" t="s">
        <v>1424</v>
      </c>
      <c r="F291" s="149" t="s">
        <v>1402</v>
      </c>
      <c r="G291" s="150">
        <v>-697737.42</v>
      </c>
      <c r="H291" s="134"/>
    </row>
    <row r="292" spans="1:8" x14ac:dyDescent="0.2">
      <c r="A292" s="151" t="s">
        <v>957</v>
      </c>
      <c r="B292" s="149" t="s">
        <v>1373</v>
      </c>
      <c r="C292" s="149" t="s">
        <v>1396</v>
      </c>
      <c r="D292" s="149" t="s">
        <v>1397</v>
      </c>
      <c r="E292" s="149" t="s">
        <v>1425</v>
      </c>
      <c r="F292" s="149" t="s">
        <v>1399</v>
      </c>
      <c r="G292" s="150">
        <v>-65100</v>
      </c>
      <c r="H292" s="146">
        <v>17</v>
      </c>
    </row>
    <row r="293" spans="1:8" x14ac:dyDescent="0.2">
      <c r="A293" s="151" t="s">
        <v>959</v>
      </c>
      <c r="B293" s="149" t="s">
        <v>1373</v>
      </c>
      <c r="C293" s="149" t="s">
        <v>1396</v>
      </c>
      <c r="D293" s="149" t="s">
        <v>1397</v>
      </c>
      <c r="E293" s="149" t="s">
        <v>1426</v>
      </c>
      <c r="F293" s="149" t="s">
        <v>1399</v>
      </c>
      <c r="G293" s="150">
        <v>-3000</v>
      </c>
      <c r="H293" s="146">
        <v>17</v>
      </c>
    </row>
    <row r="294" spans="1:8" x14ac:dyDescent="0.2">
      <c r="A294" s="151" t="s">
        <v>959</v>
      </c>
      <c r="B294" s="149" t="s">
        <v>1373</v>
      </c>
      <c r="C294" s="149" t="s">
        <v>1400</v>
      </c>
      <c r="D294" s="149" t="s">
        <v>1465</v>
      </c>
      <c r="E294" s="149" t="s">
        <v>1426</v>
      </c>
      <c r="F294" s="149" t="s">
        <v>1402</v>
      </c>
      <c r="G294" s="150">
        <v>-24815376</v>
      </c>
      <c r="H294" s="134"/>
    </row>
    <row r="295" spans="1:8" x14ac:dyDescent="0.2">
      <c r="A295" s="151" t="s">
        <v>959</v>
      </c>
      <c r="B295" s="149" t="s">
        <v>1373</v>
      </c>
      <c r="C295" s="149" t="s">
        <v>1396</v>
      </c>
      <c r="D295" s="149" t="s">
        <v>1397</v>
      </c>
      <c r="E295" s="149" t="s">
        <v>1446</v>
      </c>
      <c r="F295" s="149" t="s">
        <v>1399</v>
      </c>
      <c r="G295" s="150">
        <v>-0.04</v>
      </c>
      <c r="H295" s="146">
        <v>17</v>
      </c>
    </row>
    <row r="296" spans="1:8" x14ac:dyDescent="0.2">
      <c r="A296" s="151" t="s">
        <v>959</v>
      </c>
      <c r="B296" s="149" t="s">
        <v>1373</v>
      </c>
      <c r="C296" s="149" t="s">
        <v>1396</v>
      </c>
      <c r="D296" s="149" t="s">
        <v>1397</v>
      </c>
      <c r="E296" s="149" t="s">
        <v>1427</v>
      </c>
      <c r="F296" s="149" t="s">
        <v>1399</v>
      </c>
      <c r="G296" s="150">
        <v>-15000</v>
      </c>
      <c r="H296" s="146">
        <v>17</v>
      </c>
    </row>
    <row r="297" spans="1:8" x14ac:dyDescent="0.2">
      <c r="A297" s="151" t="s">
        <v>959</v>
      </c>
      <c r="B297" s="149" t="s">
        <v>1373</v>
      </c>
      <c r="C297" s="149" t="s">
        <v>1396</v>
      </c>
      <c r="D297" s="149" t="s">
        <v>1397</v>
      </c>
      <c r="E297" s="149" t="s">
        <v>1428</v>
      </c>
      <c r="F297" s="149" t="s">
        <v>1399</v>
      </c>
      <c r="G297" s="150">
        <v>-2863.68</v>
      </c>
      <c r="H297" s="146">
        <v>17</v>
      </c>
    </row>
    <row r="298" spans="1:8" x14ac:dyDescent="0.2">
      <c r="A298" s="151" t="s">
        <v>1115</v>
      </c>
      <c r="B298" s="149" t="s">
        <v>1373</v>
      </c>
      <c r="C298" s="149" t="s">
        <v>1396</v>
      </c>
      <c r="D298" s="149" t="s">
        <v>1397</v>
      </c>
      <c r="E298" s="149" t="s">
        <v>1429</v>
      </c>
      <c r="F298" s="149" t="s">
        <v>1399</v>
      </c>
      <c r="G298" s="150">
        <v>-7992</v>
      </c>
      <c r="H298" s="146">
        <v>17</v>
      </c>
    </row>
    <row r="299" spans="1:8" x14ac:dyDescent="0.2">
      <c r="A299" s="151" t="s">
        <v>1115</v>
      </c>
      <c r="B299" s="149" t="s">
        <v>1373</v>
      </c>
      <c r="C299" s="149" t="s">
        <v>1466</v>
      </c>
      <c r="D299" s="149" t="s">
        <v>1467</v>
      </c>
      <c r="E299" s="149" t="s">
        <v>1429</v>
      </c>
      <c r="F299" s="149" t="s">
        <v>1407</v>
      </c>
      <c r="G299" s="150">
        <v>-30000</v>
      </c>
      <c r="H299" s="134"/>
    </row>
    <row r="300" spans="1:8" x14ac:dyDescent="0.2">
      <c r="A300" s="151" t="s">
        <v>1115</v>
      </c>
      <c r="B300" s="149" t="s">
        <v>1373</v>
      </c>
      <c r="C300" s="149" t="s">
        <v>1458</v>
      </c>
      <c r="D300" s="149" t="s">
        <v>1459</v>
      </c>
      <c r="E300" s="149" t="s">
        <v>1429</v>
      </c>
      <c r="F300" s="149" t="s">
        <v>1402</v>
      </c>
      <c r="G300" s="150">
        <v>-39994535.350000001</v>
      </c>
      <c r="H300" s="134"/>
    </row>
    <row r="301" spans="1:8" x14ac:dyDescent="0.2">
      <c r="A301" s="151" t="s">
        <v>207</v>
      </c>
      <c r="B301" s="149" t="s">
        <v>1373</v>
      </c>
      <c r="C301" s="149" t="s">
        <v>1396</v>
      </c>
      <c r="D301" s="149" t="s">
        <v>1397</v>
      </c>
      <c r="E301" s="149" t="s">
        <v>1432</v>
      </c>
      <c r="F301" s="149" t="s">
        <v>1399</v>
      </c>
      <c r="G301" s="150">
        <v>-4887.75</v>
      </c>
      <c r="H301" s="146">
        <v>17</v>
      </c>
    </row>
    <row r="302" spans="1:8" x14ac:dyDescent="0.2">
      <c r="A302" s="151" t="s">
        <v>207</v>
      </c>
      <c r="B302" s="149" t="s">
        <v>1373</v>
      </c>
      <c r="C302" s="149" t="s">
        <v>1400</v>
      </c>
      <c r="D302" s="149" t="s">
        <v>1465</v>
      </c>
      <c r="E302" s="149" t="s">
        <v>1432</v>
      </c>
      <c r="F302" s="149" t="s">
        <v>1402</v>
      </c>
      <c r="G302" s="150">
        <v>-69200.25</v>
      </c>
      <c r="H302" s="134"/>
    </row>
    <row r="303" spans="1:8" x14ac:dyDescent="0.2">
      <c r="A303" s="151" t="s">
        <v>207</v>
      </c>
      <c r="B303" s="149" t="s">
        <v>1373</v>
      </c>
      <c r="C303" s="149" t="s">
        <v>1458</v>
      </c>
      <c r="D303" s="149" t="s">
        <v>1459</v>
      </c>
      <c r="E303" s="149" t="s">
        <v>1439</v>
      </c>
      <c r="F303" s="149" t="s">
        <v>1402</v>
      </c>
      <c r="G303" s="150">
        <v>-33704</v>
      </c>
      <c r="H303" s="134"/>
    </row>
    <row r="304" spans="1:8" x14ac:dyDescent="0.2">
      <c r="A304" s="151" t="s">
        <v>207</v>
      </c>
      <c r="B304" s="149" t="s">
        <v>1373</v>
      </c>
      <c r="C304" s="149" t="s">
        <v>1396</v>
      </c>
      <c r="D304" s="149" t="s">
        <v>1397</v>
      </c>
      <c r="E304" s="149" t="s">
        <v>1433</v>
      </c>
      <c r="F304" s="149" t="s">
        <v>1399</v>
      </c>
      <c r="G304" s="150">
        <v>-252311.04000000001</v>
      </c>
      <c r="H304" s="146">
        <v>17</v>
      </c>
    </row>
    <row r="305" spans="1:8" x14ac:dyDescent="0.2">
      <c r="A305" s="151" t="s">
        <v>207</v>
      </c>
      <c r="B305" s="149" t="s">
        <v>1373</v>
      </c>
      <c r="C305" s="149" t="s">
        <v>1396</v>
      </c>
      <c r="D305" s="149" t="s">
        <v>1434</v>
      </c>
      <c r="E305" s="149" t="s">
        <v>1433</v>
      </c>
      <c r="F305" s="149" t="s">
        <v>1399</v>
      </c>
      <c r="G305" s="150">
        <v>-14628.96</v>
      </c>
      <c r="H305" s="134"/>
    </row>
    <row r="306" spans="1:8" x14ac:dyDescent="0.2">
      <c r="A306" s="151" t="s">
        <v>207</v>
      </c>
      <c r="B306" s="149" t="s">
        <v>1373</v>
      </c>
      <c r="C306" s="149" t="s">
        <v>1400</v>
      </c>
      <c r="D306" s="149" t="s">
        <v>1419</v>
      </c>
      <c r="E306" s="149" t="s">
        <v>1433</v>
      </c>
      <c r="F306" s="149" t="s">
        <v>1402</v>
      </c>
      <c r="G306" s="150">
        <v>-39999.75</v>
      </c>
      <c r="H306" s="134"/>
    </row>
    <row r="307" spans="1:8" x14ac:dyDescent="0.2">
      <c r="A307" s="151" t="s">
        <v>207</v>
      </c>
      <c r="B307" s="149" t="s">
        <v>1373</v>
      </c>
      <c r="C307" s="149" t="s">
        <v>1440</v>
      </c>
      <c r="D307" s="149" t="s">
        <v>1468</v>
      </c>
      <c r="E307" s="149" t="s">
        <v>1433</v>
      </c>
      <c r="F307" s="149" t="s">
        <v>1407</v>
      </c>
      <c r="G307" s="150">
        <v>-12100</v>
      </c>
      <c r="H307" s="134"/>
    </row>
    <row r="308" spans="1:8" x14ac:dyDescent="0.2">
      <c r="A308" s="151" t="s">
        <v>207</v>
      </c>
      <c r="B308" s="149" t="s">
        <v>1373</v>
      </c>
      <c r="C308" s="149" t="s">
        <v>1396</v>
      </c>
      <c r="D308" s="149" t="s">
        <v>1437</v>
      </c>
      <c r="E308" s="149" t="s">
        <v>1433</v>
      </c>
      <c r="F308" s="149" t="s">
        <v>1399</v>
      </c>
      <c r="G308" s="150">
        <v>-64800</v>
      </c>
      <c r="H308" s="134"/>
    </row>
    <row r="309" spans="1:8" x14ac:dyDescent="0.2">
      <c r="A309" s="151" t="s">
        <v>207</v>
      </c>
      <c r="B309" s="149" t="s">
        <v>1373</v>
      </c>
      <c r="C309" s="149" t="s">
        <v>1458</v>
      </c>
      <c r="D309" s="149" t="s">
        <v>1459</v>
      </c>
      <c r="E309" s="149" t="s">
        <v>1433</v>
      </c>
      <c r="F309" s="149" t="s">
        <v>1402</v>
      </c>
      <c r="G309" s="150">
        <v>-11235451.9</v>
      </c>
      <c r="H309" s="134"/>
    </row>
    <row r="310" spans="1:8" x14ac:dyDescent="0.2">
      <c r="A310" s="151" t="s">
        <v>207</v>
      </c>
      <c r="B310" s="149" t="s">
        <v>1373</v>
      </c>
      <c r="C310" s="149" t="s">
        <v>1440</v>
      </c>
      <c r="D310" s="149" t="s">
        <v>1468</v>
      </c>
      <c r="E310" s="149" t="s">
        <v>1435</v>
      </c>
      <c r="F310" s="149" t="s">
        <v>1407</v>
      </c>
      <c r="G310" s="150">
        <v>-400</v>
      </c>
      <c r="H310" s="134"/>
    </row>
    <row r="311" spans="1:8" x14ac:dyDescent="0.2">
      <c r="A311" s="151" t="s">
        <v>207</v>
      </c>
      <c r="B311" s="149" t="s">
        <v>1373</v>
      </c>
      <c r="C311" s="149" t="s">
        <v>1440</v>
      </c>
      <c r="D311" s="149" t="s">
        <v>1441</v>
      </c>
      <c r="E311" s="149" t="s">
        <v>1435</v>
      </c>
      <c r="F311" s="149" t="s">
        <v>1407</v>
      </c>
      <c r="G311" s="150">
        <v>-25000</v>
      </c>
      <c r="H311" s="134"/>
    </row>
    <row r="312" spans="1:8" x14ac:dyDescent="0.2">
      <c r="A312" s="149" t="s">
        <v>196</v>
      </c>
      <c r="B312" s="149" t="s">
        <v>1204</v>
      </c>
      <c r="C312" s="149" t="s">
        <v>1396</v>
      </c>
      <c r="D312" s="149" t="s">
        <v>1397</v>
      </c>
      <c r="E312" s="149" t="s">
        <v>1398</v>
      </c>
      <c r="F312" s="149" t="s">
        <v>1399</v>
      </c>
      <c r="G312" s="150">
        <v>-1052567.03</v>
      </c>
      <c r="H312" s="146">
        <v>17</v>
      </c>
    </row>
    <row r="313" spans="1:8" x14ac:dyDescent="0.2">
      <c r="A313" s="149" t="s">
        <v>196</v>
      </c>
      <c r="B313" s="149" t="s">
        <v>1204</v>
      </c>
      <c r="C313" s="149" t="s">
        <v>1458</v>
      </c>
      <c r="D313" s="149" t="s">
        <v>1459</v>
      </c>
      <c r="E313" s="149" t="s">
        <v>1398</v>
      </c>
      <c r="F313" s="149" t="s">
        <v>1402</v>
      </c>
      <c r="G313" s="150">
        <v>-210182806.27000001</v>
      </c>
      <c r="H313" s="134"/>
    </row>
    <row r="314" spans="1:8" x14ac:dyDescent="0.2">
      <c r="A314" s="149" t="s">
        <v>196</v>
      </c>
      <c r="B314" s="149" t="s">
        <v>1204</v>
      </c>
      <c r="C314" s="149" t="s">
        <v>1460</v>
      </c>
      <c r="D314" s="149" t="s">
        <v>1459</v>
      </c>
      <c r="E314" s="149" t="s">
        <v>1398</v>
      </c>
      <c r="F314" s="149" t="s">
        <v>1402</v>
      </c>
      <c r="G314" s="150">
        <v>-556804.37</v>
      </c>
      <c r="H314" s="134"/>
    </row>
    <row r="315" spans="1:8" x14ac:dyDescent="0.2">
      <c r="A315" s="149" t="s">
        <v>196</v>
      </c>
      <c r="B315" s="149" t="s">
        <v>1204</v>
      </c>
      <c r="C315" s="149" t="s">
        <v>1458</v>
      </c>
      <c r="D315" s="149" t="s">
        <v>1469</v>
      </c>
      <c r="E315" s="149" t="s">
        <v>1398</v>
      </c>
      <c r="F315" s="149" t="s">
        <v>1402</v>
      </c>
      <c r="G315" s="150">
        <v>-28642.5</v>
      </c>
      <c r="H315" s="134"/>
    </row>
    <row r="316" spans="1:8" x14ac:dyDescent="0.2">
      <c r="A316" s="149" t="s">
        <v>196</v>
      </c>
      <c r="B316" s="149" t="s">
        <v>1204</v>
      </c>
      <c r="C316" s="149" t="s">
        <v>1461</v>
      </c>
      <c r="D316" s="149" t="s">
        <v>1462</v>
      </c>
      <c r="E316" s="149" t="s">
        <v>1398</v>
      </c>
      <c r="F316" s="149" t="s">
        <v>1407</v>
      </c>
      <c r="G316" s="150">
        <v>-11283753.18</v>
      </c>
      <c r="H316" s="134"/>
    </row>
    <row r="317" spans="1:8" x14ac:dyDescent="0.2">
      <c r="A317" s="149" t="s">
        <v>196</v>
      </c>
      <c r="B317" s="149" t="s">
        <v>1204</v>
      </c>
      <c r="C317" s="149" t="s">
        <v>1463</v>
      </c>
      <c r="D317" s="149" t="s">
        <v>1464</v>
      </c>
      <c r="E317" s="149" t="s">
        <v>1398</v>
      </c>
      <c r="F317" s="149" t="s">
        <v>1407</v>
      </c>
      <c r="G317" s="150">
        <v>-459065.66</v>
      </c>
      <c r="H317" s="134"/>
    </row>
    <row r="318" spans="1:8" x14ac:dyDescent="0.2">
      <c r="A318" s="149" t="s">
        <v>196</v>
      </c>
      <c r="B318" s="149" t="s">
        <v>1204</v>
      </c>
      <c r="C318" s="149" t="s">
        <v>1396</v>
      </c>
      <c r="D318" s="149" t="s">
        <v>1397</v>
      </c>
      <c r="E318" s="149" t="s">
        <v>1404</v>
      </c>
      <c r="F318" s="149" t="s">
        <v>1399</v>
      </c>
      <c r="G318" s="150">
        <v>-10800</v>
      </c>
      <c r="H318" s="146">
        <v>17</v>
      </c>
    </row>
    <row r="319" spans="1:8" x14ac:dyDescent="0.2">
      <c r="A319" s="151" t="s">
        <v>201</v>
      </c>
      <c r="B319" s="149" t="s">
        <v>1204</v>
      </c>
      <c r="C319" s="149" t="s">
        <v>1396</v>
      </c>
      <c r="D319" s="149" t="s">
        <v>1397</v>
      </c>
      <c r="E319" s="149" t="s">
        <v>1408</v>
      </c>
      <c r="F319" s="149" t="s">
        <v>1399</v>
      </c>
      <c r="G319" s="150">
        <v>-317759.89</v>
      </c>
      <c r="H319" s="146">
        <v>17</v>
      </c>
    </row>
    <row r="320" spans="1:8" x14ac:dyDescent="0.2">
      <c r="A320" s="151" t="s">
        <v>201</v>
      </c>
      <c r="B320" s="149" t="s">
        <v>1204</v>
      </c>
      <c r="C320" s="149" t="s">
        <v>1458</v>
      </c>
      <c r="D320" s="149" t="s">
        <v>1459</v>
      </c>
      <c r="E320" s="149" t="s">
        <v>1408</v>
      </c>
      <c r="F320" s="149" t="s">
        <v>1402</v>
      </c>
      <c r="G320" s="150">
        <v>-63408755.200000003</v>
      </c>
      <c r="H320" s="134"/>
    </row>
    <row r="321" spans="1:8" x14ac:dyDescent="0.2">
      <c r="A321" s="151" t="s">
        <v>201</v>
      </c>
      <c r="B321" s="149" t="s">
        <v>1204</v>
      </c>
      <c r="C321" s="149" t="s">
        <v>1458</v>
      </c>
      <c r="D321" s="149" t="s">
        <v>1469</v>
      </c>
      <c r="E321" s="149" t="s">
        <v>1408</v>
      </c>
      <c r="F321" s="149" t="s">
        <v>1402</v>
      </c>
      <c r="G321" s="150">
        <v>-7762.5</v>
      </c>
      <c r="H321" s="134"/>
    </row>
    <row r="322" spans="1:8" x14ac:dyDescent="0.2">
      <c r="A322" s="151" t="s">
        <v>201</v>
      </c>
      <c r="B322" s="149" t="s">
        <v>1204</v>
      </c>
      <c r="C322" s="149" t="s">
        <v>1461</v>
      </c>
      <c r="D322" s="149" t="s">
        <v>1462</v>
      </c>
      <c r="E322" s="149" t="s">
        <v>1408</v>
      </c>
      <c r="F322" s="149" t="s">
        <v>1407</v>
      </c>
      <c r="G322" s="150">
        <v>-3405630.53</v>
      </c>
      <c r="H322" s="134"/>
    </row>
    <row r="323" spans="1:8" x14ac:dyDescent="0.2">
      <c r="A323" s="151" t="s">
        <v>201</v>
      </c>
      <c r="B323" s="149" t="s">
        <v>1204</v>
      </c>
      <c r="C323" s="149" t="s">
        <v>1400</v>
      </c>
      <c r="D323" s="149" t="s">
        <v>1465</v>
      </c>
      <c r="E323" s="149" t="s">
        <v>1408</v>
      </c>
      <c r="F323" s="149" t="s">
        <v>1402</v>
      </c>
      <c r="G323" s="150">
        <v>-182655.02</v>
      </c>
      <c r="H323" s="134"/>
    </row>
    <row r="324" spans="1:8" x14ac:dyDescent="0.2">
      <c r="A324" s="151" t="s">
        <v>201</v>
      </c>
      <c r="B324" s="149" t="s">
        <v>1204</v>
      </c>
      <c r="C324" s="149" t="s">
        <v>1463</v>
      </c>
      <c r="D324" s="149" t="s">
        <v>1464</v>
      </c>
      <c r="E324" s="149" t="s">
        <v>1408</v>
      </c>
      <c r="F324" s="149" t="s">
        <v>1407</v>
      </c>
      <c r="G324" s="150">
        <v>-138637.88</v>
      </c>
      <c r="H324" s="134"/>
    </row>
    <row r="325" spans="1:8" x14ac:dyDescent="0.2">
      <c r="A325" s="149" t="s">
        <v>196</v>
      </c>
      <c r="B325" s="149" t="s">
        <v>1204</v>
      </c>
      <c r="C325" s="149" t="s">
        <v>1400</v>
      </c>
      <c r="D325" s="149" t="s">
        <v>1465</v>
      </c>
      <c r="E325" s="149" t="s">
        <v>1409</v>
      </c>
      <c r="F325" s="149" t="s">
        <v>1402</v>
      </c>
      <c r="G325" s="150">
        <v>-3560811.98</v>
      </c>
      <c r="H325" s="134"/>
    </row>
    <row r="326" spans="1:8" x14ac:dyDescent="0.2">
      <c r="A326" s="149" t="s">
        <v>196</v>
      </c>
      <c r="B326" s="149" t="s">
        <v>1204</v>
      </c>
      <c r="C326" s="149" t="s">
        <v>1403</v>
      </c>
      <c r="D326" s="149" t="s">
        <v>1465</v>
      </c>
      <c r="E326" s="149" t="s">
        <v>1409</v>
      </c>
      <c r="F326" s="149" t="s">
        <v>1402</v>
      </c>
      <c r="G326" s="150">
        <v>-1045253.64</v>
      </c>
      <c r="H326" s="134"/>
    </row>
    <row r="327" spans="1:8" x14ac:dyDescent="0.2">
      <c r="A327" s="151" t="s">
        <v>1109</v>
      </c>
      <c r="B327" s="149" t="s">
        <v>1204</v>
      </c>
      <c r="C327" s="149" t="s">
        <v>1396</v>
      </c>
      <c r="D327" s="149" t="s">
        <v>1397</v>
      </c>
      <c r="E327" s="149" t="s">
        <v>1410</v>
      </c>
      <c r="F327" s="149" t="s">
        <v>1399</v>
      </c>
      <c r="G327" s="150">
        <v>-168025.42</v>
      </c>
      <c r="H327" s="146">
        <v>17</v>
      </c>
    </row>
    <row r="328" spans="1:8" x14ac:dyDescent="0.2">
      <c r="A328" s="151" t="s">
        <v>1109</v>
      </c>
      <c r="B328" s="149" t="s">
        <v>1204</v>
      </c>
      <c r="C328" s="149" t="s">
        <v>1400</v>
      </c>
      <c r="D328" s="149" t="s">
        <v>1465</v>
      </c>
      <c r="E328" s="149" t="s">
        <v>1410</v>
      </c>
      <c r="F328" s="149" t="s">
        <v>1402</v>
      </c>
      <c r="G328" s="150">
        <v>-119876.49</v>
      </c>
      <c r="H328" s="134"/>
    </row>
    <row r="329" spans="1:8" x14ac:dyDescent="0.2">
      <c r="A329" s="151" t="s">
        <v>1109</v>
      </c>
      <c r="B329" s="149" t="s">
        <v>1204</v>
      </c>
      <c r="C329" s="149" t="s">
        <v>1403</v>
      </c>
      <c r="D329" s="149" t="s">
        <v>1465</v>
      </c>
      <c r="E329" s="149" t="s">
        <v>1410</v>
      </c>
      <c r="F329" s="149" t="s">
        <v>1402</v>
      </c>
      <c r="G329" s="150">
        <v>-27883.73</v>
      </c>
      <c r="H329" s="134"/>
    </row>
    <row r="330" spans="1:8" x14ac:dyDescent="0.2">
      <c r="A330" s="151" t="s">
        <v>1111</v>
      </c>
      <c r="B330" s="149" t="s">
        <v>1204</v>
      </c>
      <c r="C330" s="149" t="s">
        <v>1396</v>
      </c>
      <c r="D330" s="149" t="s">
        <v>1397</v>
      </c>
      <c r="E330" s="149" t="s">
        <v>1411</v>
      </c>
      <c r="F330" s="149" t="s">
        <v>1399</v>
      </c>
      <c r="G330" s="150">
        <v>-20000</v>
      </c>
      <c r="H330" s="146">
        <v>17</v>
      </c>
    </row>
    <row r="331" spans="1:8" x14ac:dyDescent="0.2">
      <c r="A331" s="151" t="s">
        <v>1111</v>
      </c>
      <c r="B331" s="149" t="s">
        <v>1204</v>
      </c>
      <c r="C331" s="149" t="s">
        <v>1396</v>
      </c>
      <c r="D331" s="149" t="s">
        <v>1412</v>
      </c>
      <c r="E331" s="149" t="s">
        <v>1411</v>
      </c>
      <c r="F331" s="149" t="s">
        <v>1399</v>
      </c>
      <c r="G331" s="150">
        <v>-15302.64</v>
      </c>
      <c r="H331" s="134"/>
    </row>
    <row r="332" spans="1:8" x14ac:dyDescent="0.2">
      <c r="A332" s="151" t="s">
        <v>1111</v>
      </c>
      <c r="B332" s="149" t="s">
        <v>1204</v>
      </c>
      <c r="C332" s="149" t="s">
        <v>1396</v>
      </c>
      <c r="D332" s="149" t="s">
        <v>1430</v>
      </c>
      <c r="E332" s="149" t="s">
        <v>1411</v>
      </c>
      <c r="F332" s="149" t="s">
        <v>1399</v>
      </c>
      <c r="G332" s="150">
        <v>-406.66</v>
      </c>
      <c r="H332" s="134"/>
    </row>
    <row r="333" spans="1:8" x14ac:dyDescent="0.2">
      <c r="A333" s="151" t="s">
        <v>1111</v>
      </c>
      <c r="B333" s="149" t="s">
        <v>1204</v>
      </c>
      <c r="C333" s="149" t="s">
        <v>1396</v>
      </c>
      <c r="D333" s="149" t="s">
        <v>1434</v>
      </c>
      <c r="E333" s="149" t="s">
        <v>1411</v>
      </c>
      <c r="F333" s="149" t="s">
        <v>1399</v>
      </c>
      <c r="G333" s="150">
        <v>-41353.58</v>
      </c>
      <c r="H333" s="134"/>
    </row>
    <row r="334" spans="1:8" x14ac:dyDescent="0.2">
      <c r="A334" s="151" t="s">
        <v>1111</v>
      </c>
      <c r="B334" s="149" t="s">
        <v>1204</v>
      </c>
      <c r="C334" s="149" t="s">
        <v>1400</v>
      </c>
      <c r="D334" s="149" t="s">
        <v>1465</v>
      </c>
      <c r="E334" s="149" t="s">
        <v>1411</v>
      </c>
      <c r="F334" s="149" t="s">
        <v>1402</v>
      </c>
      <c r="G334" s="150">
        <v>-9458827.3499999996</v>
      </c>
      <c r="H334" s="134"/>
    </row>
    <row r="335" spans="1:8" x14ac:dyDescent="0.2">
      <c r="A335" s="151" t="s">
        <v>1111</v>
      </c>
      <c r="B335" s="149" t="s">
        <v>1204</v>
      </c>
      <c r="C335" s="149" t="s">
        <v>1403</v>
      </c>
      <c r="D335" s="149" t="s">
        <v>1465</v>
      </c>
      <c r="E335" s="149" t="s">
        <v>1411</v>
      </c>
      <c r="F335" s="149" t="s">
        <v>1402</v>
      </c>
      <c r="G335" s="150">
        <v>-2902929.72</v>
      </c>
      <c r="H335" s="134"/>
    </row>
    <row r="336" spans="1:8" x14ac:dyDescent="0.2">
      <c r="A336" s="151" t="s">
        <v>1113</v>
      </c>
      <c r="B336" s="149" t="s">
        <v>1204</v>
      </c>
      <c r="C336" s="149" t="s">
        <v>1396</v>
      </c>
      <c r="D336" s="149" t="s">
        <v>1397</v>
      </c>
      <c r="E336" s="149" t="s">
        <v>1414</v>
      </c>
      <c r="F336" s="149" t="s">
        <v>1399</v>
      </c>
      <c r="G336" s="150">
        <v>-163680</v>
      </c>
      <c r="H336" s="146">
        <v>17</v>
      </c>
    </row>
    <row r="337" spans="1:8" x14ac:dyDescent="0.2">
      <c r="A337" s="151" t="s">
        <v>1113</v>
      </c>
      <c r="B337" s="149" t="s">
        <v>1204</v>
      </c>
      <c r="C337" s="149" t="s">
        <v>1400</v>
      </c>
      <c r="D337" s="149" t="s">
        <v>1465</v>
      </c>
      <c r="E337" s="149" t="s">
        <v>1414</v>
      </c>
      <c r="F337" s="149" t="s">
        <v>1402</v>
      </c>
      <c r="G337" s="150">
        <v>-1276616</v>
      </c>
      <c r="H337" s="134"/>
    </row>
    <row r="338" spans="1:8" x14ac:dyDescent="0.2">
      <c r="A338" s="151" t="s">
        <v>1113</v>
      </c>
      <c r="B338" s="149" t="s">
        <v>1204</v>
      </c>
      <c r="C338" s="149" t="s">
        <v>1403</v>
      </c>
      <c r="D338" s="149" t="s">
        <v>1465</v>
      </c>
      <c r="E338" s="149" t="s">
        <v>1414</v>
      </c>
      <c r="F338" s="149" t="s">
        <v>1402</v>
      </c>
      <c r="G338" s="150">
        <v>-138222.51999999999</v>
      </c>
      <c r="H338" s="134"/>
    </row>
    <row r="339" spans="1:8" x14ac:dyDescent="0.2">
      <c r="A339" s="151" t="s">
        <v>1114</v>
      </c>
      <c r="B339" s="149" t="s">
        <v>1204</v>
      </c>
      <c r="C339" s="149" t="s">
        <v>1396</v>
      </c>
      <c r="D339" s="149" t="s">
        <v>1397</v>
      </c>
      <c r="E339" s="149" t="s">
        <v>1415</v>
      </c>
      <c r="F339" s="149" t="s">
        <v>1399</v>
      </c>
      <c r="G339" s="150">
        <v>-556237.57999999996</v>
      </c>
      <c r="H339" s="146">
        <v>17</v>
      </c>
    </row>
    <row r="340" spans="1:8" x14ac:dyDescent="0.2">
      <c r="A340" s="151" t="s">
        <v>1114</v>
      </c>
      <c r="B340" s="149" t="s">
        <v>1204</v>
      </c>
      <c r="C340" s="149" t="s">
        <v>1416</v>
      </c>
      <c r="D340" s="149" t="s">
        <v>1417</v>
      </c>
      <c r="E340" s="149" t="s">
        <v>1415</v>
      </c>
      <c r="F340" s="149" t="s">
        <v>1402</v>
      </c>
      <c r="G340" s="150">
        <v>-1400770.95</v>
      </c>
      <c r="H340" s="134"/>
    </row>
    <row r="341" spans="1:8" x14ac:dyDescent="0.2">
      <c r="A341" s="151" t="s">
        <v>1114</v>
      </c>
      <c r="B341" s="149" t="s">
        <v>1204</v>
      </c>
      <c r="C341" s="149" t="s">
        <v>1400</v>
      </c>
      <c r="D341" s="149" t="s">
        <v>1418</v>
      </c>
      <c r="E341" s="149" t="s">
        <v>1415</v>
      </c>
      <c r="F341" s="149" t="s">
        <v>1402</v>
      </c>
      <c r="G341" s="150">
        <v>-933847.3</v>
      </c>
      <c r="H341" s="134"/>
    </row>
    <row r="342" spans="1:8" x14ac:dyDescent="0.2">
      <c r="A342" s="151" t="s">
        <v>1114</v>
      </c>
      <c r="B342" s="149" t="s">
        <v>1204</v>
      </c>
      <c r="C342" s="149" t="s">
        <v>1400</v>
      </c>
      <c r="D342" s="149" t="s">
        <v>1419</v>
      </c>
      <c r="E342" s="149" t="s">
        <v>1415</v>
      </c>
      <c r="F342" s="149" t="s">
        <v>1402</v>
      </c>
      <c r="G342" s="150">
        <v>-30473.5</v>
      </c>
      <c r="H342" s="134"/>
    </row>
    <row r="343" spans="1:8" x14ac:dyDescent="0.2">
      <c r="A343" s="151" t="s">
        <v>1114</v>
      </c>
      <c r="B343" s="149" t="s">
        <v>1204</v>
      </c>
      <c r="C343" s="149" t="s">
        <v>1458</v>
      </c>
      <c r="D343" s="149" t="s">
        <v>1459</v>
      </c>
      <c r="E343" s="149" t="s">
        <v>1415</v>
      </c>
      <c r="F343" s="149" t="s">
        <v>1402</v>
      </c>
      <c r="G343" s="150">
        <v>-215450</v>
      </c>
      <c r="H343" s="134"/>
    </row>
    <row r="344" spans="1:8" x14ac:dyDescent="0.2">
      <c r="A344" s="151" t="s">
        <v>1114</v>
      </c>
      <c r="B344" s="149" t="s">
        <v>1204</v>
      </c>
      <c r="C344" s="149" t="s">
        <v>1460</v>
      </c>
      <c r="D344" s="149" t="s">
        <v>1459</v>
      </c>
      <c r="E344" s="149" t="s">
        <v>1415</v>
      </c>
      <c r="F344" s="149" t="s">
        <v>1402</v>
      </c>
      <c r="G344" s="150">
        <v>-8647.5</v>
      </c>
      <c r="H344" s="134"/>
    </row>
    <row r="345" spans="1:8" x14ac:dyDescent="0.2">
      <c r="A345" s="151" t="s">
        <v>1114</v>
      </c>
      <c r="B345" s="149" t="s">
        <v>1204</v>
      </c>
      <c r="C345" s="149" t="s">
        <v>1458</v>
      </c>
      <c r="D345" s="149" t="s">
        <v>1469</v>
      </c>
      <c r="E345" s="149" t="s">
        <v>1415</v>
      </c>
      <c r="F345" s="149" t="s">
        <v>1402</v>
      </c>
      <c r="G345" s="150">
        <v>-188414</v>
      </c>
      <c r="H345" s="134"/>
    </row>
    <row r="346" spans="1:8" x14ac:dyDescent="0.2">
      <c r="A346" s="151" t="s">
        <v>1114</v>
      </c>
      <c r="B346" s="149" t="s">
        <v>1204</v>
      </c>
      <c r="C346" s="149" t="s">
        <v>1460</v>
      </c>
      <c r="D346" s="149" t="s">
        <v>1469</v>
      </c>
      <c r="E346" s="149" t="s">
        <v>1415</v>
      </c>
      <c r="F346" s="149" t="s">
        <v>1402</v>
      </c>
      <c r="G346" s="150">
        <v>-15927.5</v>
      </c>
      <c r="H346" s="134"/>
    </row>
    <row r="347" spans="1:8" x14ac:dyDescent="0.2">
      <c r="A347" s="151" t="s">
        <v>1114</v>
      </c>
      <c r="B347" s="149" t="s">
        <v>1204</v>
      </c>
      <c r="C347" s="149" t="s">
        <v>1400</v>
      </c>
      <c r="D347" s="149" t="s">
        <v>1465</v>
      </c>
      <c r="E347" s="149" t="s">
        <v>1415</v>
      </c>
      <c r="F347" s="149" t="s">
        <v>1402</v>
      </c>
      <c r="G347" s="150">
        <v>-3048198.9</v>
      </c>
      <c r="H347" s="134"/>
    </row>
    <row r="348" spans="1:8" x14ac:dyDescent="0.2">
      <c r="A348" s="151" t="s">
        <v>1114</v>
      </c>
      <c r="B348" s="149" t="s">
        <v>1204</v>
      </c>
      <c r="C348" s="149" t="s">
        <v>1403</v>
      </c>
      <c r="D348" s="149" t="s">
        <v>1465</v>
      </c>
      <c r="E348" s="149" t="s">
        <v>1415</v>
      </c>
      <c r="F348" s="149" t="s">
        <v>1402</v>
      </c>
      <c r="G348" s="150">
        <v>-277331.7</v>
      </c>
      <c r="H348" s="134"/>
    </row>
    <row r="349" spans="1:8" x14ac:dyDescent="0.2">
      <c r="A349" s="151" t="s">
        <v>1114</v>
      </c>
      <c r="B349" s="149" t="s">
        <v>1204</v>
      </c>
      <c r="C349" s="149" t="s">
        <v>1470</v>
      </c>
      <c r="D349" s="149" t="s">
        <v>1465</v>
      </c>
      <c r="E349" s="149" t="s">
        <v>1415</v>
      </c>
      <c r="F349" s="149" t="s">
        <v>1407</v>
      </c>
      <c r="G349" s="150">
        <v>-1515000</v>
      </c>
      <c r="H349" s="134"/>
    </row>
    <row r="350" spans="1:8" x14ac:dyDescent="0.2">
      <c r="A350" s="151" t="s">
        <v>1114</v>
      </c>
      <c r="B350" s="149" t="s">
        <v>1204</v>
      </c>
      <c r="C350" s="149" t="s">
        <v>1400</v>
      </c>
      <c r="D350" s="149" t="s">
        <v>1419</v>
      </c>
      <c r="E350" s="149" t="s">
        <v>1420</v>
      </c>
      <c r="F350" s="149" t="s">
        <v>1402</v>
      </c>
      <c r="G350" s="150">
        <v>-15455</v>
      </c>
      <c r="H350" s="134"/>
    </row>
    <row r="351" spans="1:8" x14ac:dyDescent="0.2">
      <c r="A351" s="151" t="s">
        <v>1114</v>
      </c>
      <c r="B351" s="149" t="s">
        <v>1204</v>
      </c>
      <c r="C351" s="149" t="s">
        <v>1400</v>
      </c>
      <c r="D351" s="149" t="s">
        <v>1465</v>
      </c>
      <c r="E351" s="149" t="s">
        <v>1420</v>
      </c>
      <c r="F351" s="149" t="s">
        <v>1402</v>
      </c>
      <c r="G351" s="150">
        <v>-12960.65</v>
      </c>
      <c r="H351" s="134"/>
    </row>
    <row r="352" spans="1:8" x14ac:dyDescent="0.2">
      <c r="A352" s="151" t="s">
        <v>957</v>
      </c>
      <c r="B352" s="149" t="s">
        <v>1204</v>
      </c>
      <c r="C352" s="149" t="s">
        <v>1458</v>
      </c>
      <c r="D352" s="149" t="s">
        <v>1459</v>
      </c>
      <c r="E352" s="149" t="s">
        <v>1424</v>
      </c>
      <c r="F352" s="149" t="s">
        <v>1402</v>
      </c>
      <c r="G352" s="150">
        <v>-765329.17</v>
      </c>
      <c r="H352" s="134"/>
    </row>
    <row r="353" spans="1:8" x14ac:dyDescent="0.2">
      <c r="A353" s="151" t="s">
        <v>957</v>
      </c>
      <c r="B353" s="149" t="s">
        <v>1204</v>
      </c>
      <c r="C353" s="149" t="s">
        <v>1396</v>
      </c>
      <c r="D353" s="149" t="s">
        <v>1397</v>
      </c>
      <c r="E353" s="149" t="s">
        <v>1425</v>
      </c>
      <c r="F353" s="149" t="s">
        <v>1399</v>
      </c>
      <c r="G353" s="150">
        <v>-15459.76</v>
      </c>
      <c r="H353" s="146">
        <v>17</v>
      </c>
    </row>
    <row r="354" spans="1:8" x14ac:dyDescent="0.2">
      <c r="A354" s="151" t="s">
        <v>957</v>
      </c>
      <c r="B354" s="149" t="s">
        <v>1204</v>
      </c>
      <c r="C354" s="149" t="s">
        <v>1400</v>
      </c>
      <c r="D354" s="149" t="s">
        <v>1465</v>
      </c>
      <c r="E354" s="149" t="s">
        <v>1425</v>
      </c>
      <c r="F354" s="149" t="s">
        <v>1402</v>
      </c>
      <c r="G354" s="150">
        <v>-90523.05</v>
      </c>
      <c r="H354" s="134"/>
    </row>
    <row r="355" spans="1:8" x14ac:dyDescent="0.2">
      <c r="A355" s="151" t="s">
        <v>959</v>
      </c>
      <c r="B355" s="149" t="s">
        <v>1204</v>
      </c>
      <c r="C355" s="149" t="s">
        <v>1400</v>
      </c>
      <c r="D355" s="149" t="s">
        <v>1465</v>
      </c>
      <c r="E355" s="149" t="s">
        <v>1426</v>
      </c>
      <c r="F355" s="149" t="s">
        <v>1402</v>
      </c>
      <c r="G355" s="150">
        <v>-5139901</v>
      </c>
      <c r="H355" s="134"/>
    </row>
    <row r="356" spans="1:8" x14ac:dyDescent="0.2">
      <c r="A356" s="151" t="s">
        <v>959</v>
      </c>
      <c r="B356" s="149" t="s">
        <v>1204</v>
      </c>
      <c r="C356" s="149" t="s">
        <v>1396</v>
      </c>
      <c r="D356" s="149" t="s">
        <v>1397</v>
      </c>
      <c r="E356" s="149" t="s">
        <v>1446</v>
      </c>
      <c r="F356" s="149" t="s">
        <v>1399</v>
      </c>
      <c r="G356" s="150">
        <v>-0.03</v>
      </c>
      <c r="H356" s="146">
        <v>17</v>
      </c>
    </row>
    <row r="357" spans="1:8" x14ac:dyDescent="0.2">
      <c r="A357" s="151" t="s">
        <v>959</v>
      </c>
      <c r="B357" s="149" t="s">
        <v>1204</v>
      </c>
      <c r="C357" s="149" t="s">
        <v>1396</v>
      </c>
      <c r="D357" s="149" t="s">
        <v>1397</v>
      </c>
      <c r="E357" s="149" t="s">
        <v>1428</v>
      </c>
      <c r="F357" s="149" t="s">
        <v>1399</v>
      </c>
      <c r="G357" s="150">
        <v>-2364.9299999999998</v>
      </c>
      <c r="H357" s="146">
        <v>17</v>
      </c>
    </row>
    <row r="358" spans="1:8" x14ac:dyDescent="0.2">
      <c r="A358" s="151" t="s">
        <v>1115</v>
      </c>
      <c r="B358" s="149" t="s">
        <v>1204</v>
      </c>
      <c r="C358" s="149" t="s">
        <v>1396</v>
      </c>
      <c r="D358" s="149" t="s">
        <v>1397</v>
      </c>
      <c r="E358" s="149" t="s">
        <v>1429</v>
      </c>
      <c r="F358" s="149" t="s">
        <v>1399</v>
      </c>
      <c r="G358" s="150">
        <v>-1995370.8</v>
      </c>
      <c r="H358" s="146">
        <v>17</v>
      </c>
    </row>
    <row r="359" spans="1:8" x14ac:dyDescent="0.2">
      <c r="A359" s="151" t="s">
        <v>1115</v>
      </c>
      <c r="B359" s="149" t="s">
        <v>1204</v>
      </c>
      <c r="C359" s="149" t="s">
        <v>1466</v>
      </c>
      <c r="D359" s="149" t="s">
        <v>1467</v>
      </c>
      <c r="E359" s="149" t="s">
        <v>1429</v>
      </c>
      <c r="F359" s="149" t="s">
        <v>1407</v>
      </c>
      <c r="G359" s="150">
        <v>-30000</v>
      </c>
      <c r="H359" s="134"/>
    </row>
    <row r="360" spans="1:8" x14ac:dyDescent="0.2">
      <c r="A360" s="151" t="s">
        <v>1115</v>
      </c>
      <c r="B360" s="149" t="s">
        <v>1204</v>
      </c>
      <c r="C360" s="149" t="s">
        <v>1458</v>
      </c>
      <c r="D360" s="149" t="s">
        <v>1459</v>
      </c>
      <c r="E360" s="149" t="s">
        <v>1429</v>
      </c>
      <c r="F360" s="149" t="s">
        <v>1402</v>
      </c>
      <c r="G360" s="150">
        <v>-34286954.43</v>
      </c>
      <c r="H360" s="134"/>
    </row>
    <row r="361" spans="1:8" x14ac:dyDescent="0.2">
      <c r="A361" s="151" t="s">
        <v>1115</v>
      </c>
      <c r="B361" s="149" t="s">
        <v>1204</v>
      </c>
      <c r="C361" s="149" t="s">
        <v>1471</v>
      </c>
      <c r="D361" s="149" t="s">
        <v>1465</v>
      </c>
      <c r="E361" s="149" t="s">
        <v>1429</v>
      </c>
      <c r="F361" s="149" t="s">
        <v>1407</v>
      </c>
      <c r="G361" s="150">
        <v>-115500</v>
      </c>
      <c r="H361" s="134"/>
    </row>
    <row r="362" spans="1:8" x14ac:dyDescent="0.2">
      <c r="A362" s="151" t="s">
        <v>1115</v>
      </c>
      <c r="B362" s="149" t="s">
        <v>1204</v>
      </c>
      <c r="C362" s="149" t="s">
        <v>1472</v>
      </c>
      <c r="D362" s="149" t="s">
        <v>1465</v>
      </c>
      <c r="E362" s="149" t="s">
        <v>1429</v>
      </c>
      <c r="F362" s="149" t="s">
        <v>1407</v>
      </c>
      <c r="G362" s="150">
        <v>-999380</v>
      </c>
      <c r="H362" s="134"/>
    </row>
    <row r="363" spans="1:8" x14ac:dyDescent="0.2">
      <c r="A363" s="151" t="s">
        <v>207</v>
      </c>
      <c r="B363" s="149" t="s">
        <v>1204</v>
      </c>
      <c r="C363" s="149" t="s">
        <v>1396</v>
      </c>
      <c r="D363" s="149" t="s">
        <v>1397</v>
      </c>
      <c r="E363" s="149" t="s">
        <v>1431</v>
      </c>
      <c r="F363" s="149" t="s">
        <v>1399</v>
      </c>
      <c r="G363" s="150">
        <v>-28600</v>
      </c>
      <c r="H363" s="146">
        <v>17</v>
      </c>
    </row>
    <row r="364" spans="1:8" x14ac:dyDescent="0.2">
      <c r="A364" s="151" t="s">
        <v>207</v>
      </c>
      <c r="B364" s="149" t="s">
        <v>1204</v>
      </c>
      <c r="C364" s="149" t="s">
        <v>1400</v>
      </c>
      <c r="D364" s="149" t="s">
        <v>1465</v>
      </c>
      <c r="E364" s="149" t="s">
        <v>1432</v>
      </c>
      <c r="F364" s="149" t="s">
        <v>1402</v>
      </c>
      <c r="G364" s="150">
        <v>-78408</v>
      </c>
      <c r="H364" s="134"/>
    </row>
    <row r="365" spans="1:8" x14ac:dyDescent="0.2">
      <c r="A365" s="151" t="s">
        <v>207</v>
      </c>
      <c r="B365" s="149" t="s">
        <v>1204</v>
      </c>
      <c r="C365" s="149" t="s">
        <v>1396</v>
      </c>
      <c r="D365" s="149" t="s">
        <v>1397</v>
      </c>
      <c r="E365" s="149" t="s">
        <v>1439</v>
      </c>
      <c r="F365" s="149" t="s">
        <v>1399</v>
      </c>
      <c r="G365" s="150">
        <v>-99000</v>
      </c>
      <c r="H365" s="146">
        <v>17</v>
      </c>
    </row>
    <row r="366" spans="1:8" x14ac:dyDescent="0.2">
      <c r="A366" s="151" t="s">
        <v>207</v>
      </c>
      <c r="B366" s="149" t="s">
        <v>1204</v>
      </c>
      <c r="C366" s="149" t="s">
        <v>1396</v>
      </c>
      <c r="D366" s="149" t="s">
        <v>1397</v>
      </c>
      <c r="E366" s="149" t="s">
        <v>1433</v>
      </c>
      <c r="F366" s="149" t="s">
        <v>1399</v>
      </c>
      <c r="G366" s="150">
        <v>-38500</v>
      </c>
      <c r="H366" s="146">
        <v>17</v>
      </c>
    </row>
    <row r="367" spans="1:8" x14ac:dyDescent="0.2">
      <c r="A367" s="151" t="s">
        <v>207</v>
      </c>
      <c r="B367" s="149" t="s">
        <v>1204</v>
      </c>
      <c r="C367" s="149" t="s">
        <v>1400</v>
      </c>
      <c r="D367" s="149" t="s">
        <v>1419</v>
      </c>
      <c r="E367" s="149" t="s">
        <v>1433</v>
      </c>
      <c r="F367" s="149" t="s">
        <v>1402</v>
      </c>
      <c r="G367" s="150">
        <v>-74474.25</v>
      </c>
      <c r="H367" s="134"/>
    </row>
    <row r="368" spans="1:8" x14ac:dyDescent="0.2">
      <c r="A368" s="151" t="s">
        <v>207</v>
      </c>
      <c r="B368" s="149" t="s">
        <v>1204</v>
      </c>
      <c r="C368" s="149" t="s">
        <v>1458</v>
      </c>
      <c r="D368" s="149" t="s">
        <v>1459</v>
      </c>
      <c r="E368" s="149" t="s">
        <v>1433</v>
      </c>
      <c r="F368" s="149" t="s">
        <v>1402</v>
      </c>
      <c r="G368" s="150">
        <v>-649300</v>
      </c>
      <c r="H368" s="134"/>
    </row>
    <row r="369" spans="1:8" x14ac:dyDescent="0.2">
      <c r="A369" s="151" t="s">
        <v>207</v>
      </c>
      <c r="B369" s="149" t="s">
        <v>1204</v>
      </c>
      <c r="C369" s="149" t="s">
        <v>1458</v>
      </c>
      <c r="D369" s="149" t="s">
        <v>1469</v>
      </c>
      <c r="E369" s="149" t="s">
        <v>1433</v>
      </c>
      <c r="F369" s="149" t="s">
        <v>1402</v>
      </c>
      <c r="G369" s="150">
        <v>-290000</v>
      </c>
      <c r="H369" s="134"/>
    </row>
    <row r="370" spans="1:8" x14ac:dyDescent="0.2">
      <c r="A370" s="151" t="s">
        <v>207</v>
      </c>
      <c r="B370" s="149" t="s">
        <v>1204</v>
      </c>
      <c r="C370" s="149" t="s">
        <v>1400</v>
      </c>
      <c r="D370" s="149" t="s">
        <v>1465</v>
      </c>
      <c r="E370" s="149" t="s">
        <v>1433</v>
      </c>
      <c r="F370" s="149" t="s">
        <v>1402</v>
      </c>
      <c r="G370" s="150">
        <v>-135600</v>
      </c>
      <c r="H370" s="134"/>
    </row>
    <row r="371" spans="1:8" x14ac:dyDescent="0.2">
      <c r="A371" s="151" t="s">
        <v>207</v>
      </c>
      <c r="B371" s="149" t="s">
        <v>1204</v>
      </c>
      <c r="C371" s="149" t="s">
        <v>1396</v>
      </c>
      <c r="D371" s="149" t="s">
        <v>1397</v>
      </c>
      <c r="E371" s="149" t="s">
        <v>1435</v>
      </c>
      <c r="F371" s="149" t="s">
        <v>1399</v>
      </c>
      <c r="G371" s="150">
        <v>-1000</v>
      </c>
      <c r="H371" s="146">
        <v>17</v>
      </c>
    </row>
    <row r="372" spans="1:8" x14ac:dyDescent="0.2">
      <c r="A372" s="151" t="s">
        <v>207</v>
      </c>
      <c r="B372" s="149" t="s">
        <v>1204</v>
      </c>
      <c r="C372" s="149" t="s">
        <v>1400</v>
      </c>
      <c r="D372" s="149" t="s">
        <v>1467</v>
      </c>
      <c r="E372" s="149" t="s">
        <v>1435</v>
      </c>
      <c r="F372" s="149" t="s">
        <v>1402</v>
      </c>
      <c r="G372" s="150">
        <v>-10340</v>
      </c>
      <c r="H372" s="134"/>
    </row>
    <row r="373" spans="1:8" x14ac:dyDescent="0.2">
      <c r="A373" s="151" t="s">
        <v>207</v>
      </c>
      <c r="B373" s="149" t="s">
        <v>1204</v>
      </c>
      <c r="C373" s="149" t="s">
        <v>1466</v>
      </c>
      <c r="D373" s="149" t="s">
        <v>1467</v>
      </c>
      <c r="E373" s="149" t="s">
        <v>1435</v>
      </c>
      <c r="F373" s="149" t="s">
        <v>1407</v>
      </c>
      <c r="G373" s="150">
        <v>-19000</v>
      </c>
      <c r="H373" s="134"/>
    </row>
    <row r="374" spans="1:8" x14ac:dyDescent="0.2">
      <c r="A374" s="151" t="s">
        <v>207</v>
      </c>
      <c r="B374" s="149" t="s">
        <v>1204</v>
      </c>
      <c r="C374" s="149" t="s">
        <v>1458</v>
      </c>
      <c r="D374" s="149" t="s">
        <v>1459</v>
      </c>
      <c r="E374" s="149" t="s">
        <v>1435</v>
      </c>
      <c r="F374" s="149" t="s">
        <v>1402</v>
      </c>
      <c r="G374" s="150">
        <v>-18000</v>
      </c>
      <c r="H374" s="134"/>
    </row>
    <row r="375" spans="1:8" ht="21" x14ac:dyDescent="0.2">
      <c r="A375" s="149" t="s">
        <v>196</v>
      </c>
      <c r="B375" s="149" t="s">
        <v>1374</v>
      </c>
      <c r="C375" s="149" t="s">
        <v>1396</v>
      </c>
      <c r="D375" s="149" t="s">
        <v>1397</v>
      </c>
      <c r="E375" s="149" t="s">
        <v>1398</v>
      </c>
      <c r="F375" s="149" t="s">
        <v>1399</v>
      </c>
      <c r="G375" s="150">
        <v>-6300441.8899999997</v>
      </c>
      <c r="H375" s="146">
        <v>17</v>
      </c>
    </row>
    <row r="376" spans="1:8" ht="21" x14ac:dyDescent="0.2">
      <c r="A376" s="149" t="s">
        <v>196</v>
      </c>
      <c r="B376" s="149" t="s">
        <v>1374</v>
      </c>
      <c r="C376" s="149" t="s">
        <v>1473</v>
      </c>
      <c r="D376" s="149" t="s">
        <v>1474</v>
      </c>
      <c r="E376" s="149" t="s">
        <v>1398</v>
      </c>
      <c r="F376" s="149" t="s">
        <v>1407</v>
      </c>
      <c r="G376" s="150">
        <v>-47844.21</v>
      </c>
      <c r="H376" s="134"/>
    </row>
    <row r="377" spans="1:8" ht="21" x14ac:dyDescent="0.2">
      <c r="A377" s="149" t="s">
        <v>196</v>
      </c>
      <c r="B377" s="149" t="s">
        <v>1374</v>
      </c>
      <c r="C377" s="149" t="s">
        <v>1458</v>
      </c>
      <c r="D377" s="149" t="s">
        <v>1475</v>
      </c>
      <c r="E377" s="149" t="s">
        <v>1398</v>
      </c>
      <c r="F377" s="149" t="s">
        <v>1402</v>
      </c>
      <c r="G377" s="150">
        <v>-25008684.789999999</v>
      </c>
      <c r="H377" s="134"/>
    </row>
    <row r="378" spans="1:8" ht="21" x14ac:dyDescent="0.2">
      <c r="A378" s="149" t="s">
        <v>196</v>
      </c>
      <c r="B378" s="149" t="s">
        <v>1374</v>
      </c>
      <c r="C378" s="149" t="s">
        <v>1460</v>
      </c>
      <c r="D378" s="149" t="s">
        <v>1475</v>
      </c>
      <c r="E378" s="149" t="s">
        <v>1398</v>
      </c>
      <c r="F378" s="149" t="s">
        <v>1402</v>
      </c>
      <c r="G378" s="150">
        <v>-21035.56</v>
      </c>
      <c r="H378" s="134"/>
    </row>
    <row r="379" spans="1:8" ht="21" x14ac:dyDescent="0.2">
      <c r="A379" s="149" t="s">
        <v>196</v>
      </c>
      <c r="B379" s="149" t="s">
        <v>1374</v>
      </c>
      <c r="C379" s="149" t="s">
        <v>1458</v>
      </c>
      <c r="D379" s="149" t="s">
        <v>1459</v>
      </c>
      <c r="E379" s="149" t="s">
        <v>1398</v>
      </c>
      <c r="F379" s="149" t="s">
        <v>1402</v>
      </c>
      <c r="G379" s="150">
        <v>-145268592.30000001</v>
      </c>
      <c r="H379" s="134"/>
    </row>
    <row r="380" spans="1:8" ht="21" x14ac:dyDescent="0.2">
      <c r="A380" s="149" t="s">
        <v>196</v>
      </c>
      <c r="B380" s="149" t="s">
        <v>1374</v>
      </c>
      <c r="C380" s="149" t="s">
        <v>1460</v>
      </c>
      <c r="D380" s="149" t="s">
        <v>1459</v>
      </c>
      <c r="E380" s="149" t="s">
        <v>1398</v>
      </c>
      <c r="F380" s="149" t="s">
        <v>1402</v>
      </c>
      <c r="G380" s="150">
        <v>-576791.36</v>
      </c>
      <c r="H380" s="134"/>
    </row>
    <row r="381" spans="1:8" ht="21" x14ac:dyDescent="0.2">
      <c r="A381" s="149" t="s">
        <v>196</v>
      </c>
      <c r="B381" s="149" t="s">
        <v>1374</v>
      </c>
      <c r="C381" s="149" t="s">
        <v>1458</v>
      </c>
      <c r="D381" s="149" t="s">
        <v>1469</v>
      </c>
      <c r="E381" s="149" t="s">
        <v>1398</v>
      </c>
      <c r="F381" s="149" t="s">
        <v>1402</v>
      </c>
      <c r="G381" s="150">
        <v>-209224.2</v>
      </c>
      <c r="H381" s="134"/>
    </row>
    <row r="382" spans="1:8" ht="21" x14ac:dyDescent="0.2">
      <c r="A382" s="149" t="s">
        <v>196</v>
      </c>
      <c r="B382" s="149" t="s">
        <v>1374</v>
      </c>
      <c r="C382" s="149" t="s">
        <v>1461</v>
      </c>
      <c r="D382" s="149" t="s">
        <v>1462</v>
      </c>
      <c r="E382" s="149" t="s">
        <v>1398</v>
      </c>
      <c r="F382" s="149" t="s">
        <v>1407</v>
      </c>
      <c r="G382" s="150">
        <v>-6277461.3700000001</v>
      </c>
      <c r="H382" s="134"/>
    </row>
    <row r="383" spans="1:8" ht="21" x14ac:dyDescent="0.2">
      <c r="A383" s="149" t="s">
        <v>196</v>
      </c>
      <c r="B383" s="149" t="s">
        <v>1374</v>
      </c>
      <c r="C383" s="149" t="s">
        <v>1463</v>
      </c>
      <c r="D383" s="149" t="s">
        <v>1464</v>
      </c>
      <c r="E383" s="149" t="s">
        <v>1398</v>
      </c>
      <c r="F383" s="149" t="s">
        <v>1407</v>
      </c>
      <c r="G383" s="150">
        <v>-461469.42</v>
      </c>
      <c r="H383" s="134"/>
    </row>
    <row r="384" spans="1:8" ht="21" x14ac:dyDescent="0.2">
      <c r="A384" s="149" t="s">
        <v>196</v>
      </c>
      <c r="B384" s="149" t="s">
        <v>1374</v>
      </c>
      <c r="C384" s="149" t="s">
        <v>1396</v>
      </c>
      <c r="D384" s="149" t="s">
        <v>1397</v>
      </c>
      <c r="E384" s="149" t="s">
        <v>1404</v>
      </c>
      <c r="F384" s="149" t="s">
        <v>1399</v>
      </c>
      <c r="G384" s="150">
        <v>-51200</v>
      </c>
      <c r="H384" s="146">
        <v>17</v>
      </c>
    </row>
    <row r="385" spans="1:8" ht="21" x14ac:dyDescent="0.2">
      <c r="A385" s="149" t="s">
        <v>196</v>
      </c>
      <c r="B385" s="149" t="s">
        <v>1374</v>
      </c>
      <c r="C385" s="149" t="s">
        <v>1405</v>
      </c>
      <c r="D385" s="149" t="s">
        <v>1467</v>
      </c>
      <c r="E385" s="149" t="s">
        <v>1404</v>
      </c>
      <c r="F385" s="149" t="s">
        <v>1407</v>
      </c>
      <c r="G385" s="150">
        <v>-2500</v>
      </c>
      <c r="H385" s="134"/>
    </row>
    <row r="386" spans="1:8" ht="21" x14ac:dyDescent="0.2">
      <c r="A386" s="151" t="s">
        <v>201</v>
      </c>
      <c r="B386" s="149" t="s">
        <v>1374</v>
      </c>
      <c r="C386" s="149" t="s">
        <v>1396</v>
      </c>
      <c r="D386" s="149" t="s">
        <v>1397</v>
      </c>
      <c r="E386" s="149" t="s">
        <v>1408</v>
      </c>
      <c r="F386" s="149" t="s">
        <v>1399</v>
      </c>
      <c r="G386" s="150">
        <v>-1863561.86</v>
      </c>
      <c r="H386" s="146">
        <v>17</v>
      </c>
    </row>
    <row r="387" spans="1:8" ht="21" x14ac:dyDescent="0.2">
      <c r="A387" s="151" t="s">
        <v>201</v>
      </c>
      <c r="B387" s="149" t="s">
        <v>1374</v>
      </c>
      <c r="C387" s="149" t="s">
        <v>1473</v>
      </c>
      <c r="D387" s="149" t="s">
        <v>1474</v>
      </c>
      <c r="E387" s="149" t="s">
        <v>1408</v>
      </c>
      <c r="F387" s="149" t="s">
        <v>1407</v>
      </c>
      <c r="G387" s="150">
        <v>-34338.300000000003</v>
      </c>
      <c r="H387" s="134"/>
    </row>
    <row r="388" spans="1:8" ht="21" x14ac:dyDescent="0.2">
      <c r="A388" s="151" t="s">
        <v>201</v>
      </c>
      <c r="B388" s="149" t="s">
        <v>1374</v>
      </c>
      <c r="C388" s="149" t="s">
        <v>1458</v>
      </c>
      <c r="D388" s="149" t="s">
        <v>1475</v>
      </c>
      <c r="E388" s="149" t="s">
        <v>1408</v>
      </c>
      <c r="F388" s="149" t="s">
        <v>1402</v>
      </c>
      <c r="G388" s="150">
        <v>-7552622.8099999996</v>
      </c>
      <c r="H388" s="134"/>
    </row>
    <row r="389" spans="1:8" ht="21" x14ac:dyDescent="0.2">
      <c r="A389" s="151" t="s">
        <v>201</v>
      </c>
      <c r="B389" s="149" t="s">
        <v>1374</v>
      </c>
      <c r="C389" s="149" t="s">
        <v>1458</v>
      </c>
      <c r="D389" s="149" t="s">
        <v>1459</v>
      </c>
      <c r="E389" s="149" t="s">
        <v>1408</v>
      </c>
      <c r="F389" s="149" t="s">
        <v>1402</v>
      </c>
      <c r="G389" s="150">
        <v>-43770958.979999997</v>
      </c>
      <c r="H389" s="134"/>
    </row>
    <row r="390" spans="1:8" ht="21" x14ac:dyDescent="0.2">
      <c r="A390" s="151" t="s">
        <v>201</v>
      </c>
      <c r="B390" s="149" t="s">
        <v>1374</v>
      </c>
      <c r="C390" s="149" t="s">
        <v>1458</v>
      </c>
      <c r="D390" s="149" t="s">
        <v>1469</v>
      </c>
      <c r="E390" s="149" t="s">
        <v>1408</v>
      </c>
      <c r="F390" s="149" t="s">
        <v>1402</v>
      </c>
      <c r="G390" s="150">
        <v>-56704.2</v>
      </c>
      <c r="H390" s="134"/>
    </row>
    <row r="391" spans="1:8" ht="21" x14ac:dyDescent="0.2">
      <c r="A391" s="151" t="s">
        <v>201</v>
      </c>
      <c r="B391" s="149" t="s">
        <v>1374</v>
      </c>
      <c r="C391" s="149" t="s">
        <v>1461</v>
      </c>
      <c r="D391" s="149" t="s">
        <v>1462</v>
      </c>
      <c r="E391" s="149" t="s">
        <v>1408</v>
      </c>
      <c r="F391" s="149" t="s">
        <v>1407</v>
      </c>
      <c r="G391" s="150">
        <v>-1894357.31</v>
      </c>
      <c r="H391" s="134"/>
    </row>
    <row r="392" spans="1:8" ht="21" x14ac:dyDescent="0.2">
      <c r="A392" s="151" t="s">
        <v>201</v>
      </c>
      <c r="B392" s="149" t="s">
        <v>1374</v>
      </c>
      <c r="C392" s="149" t="s">
        <v>1400</v>
      </c>
      <c r="D392" s="149" t="s">
        <v>1476</v>
      </c>
      <c r="E392" s="149" t="s">
        <v>1408</v>
      </c>
      <c r="F392" s="149" t="s">
        <v>1402</v>
      </c>
      <c r="G392" s="150">
        <v>-15131.83</v>
      </c>
      <c r="H392" s="134"/>
    </row>
    <row r="393" spans="1:8" ht="21" x14ac:dyDescent="0.2">
      <c r="A393" s="151" t="s">
        <v>201</v>
      </c>
      <c r="B393" s="149" t="s">
        <v>1374</v>
      </c>
      <c r="C393" s="149" t="s">
        <v>1400</v>
      </c>
      <c r="D393" s="149" t="s">
        <v>1465</v>
      </c>
      <c r="E393" s="149" t="s">
        <v>1408</v>
      </c>
      <c r="F393" s="149" t="s">
        <v>1402</v>
      </c>
      <c r="G393" s="150">
        <v>-312350.33</v>
      </c>
      <c r="H393" s="134"/>
    </row>
    <row r="394" spans="1:8" ht="21" x14ac:dyDescent="0.2">
      <c r="A394" s="151" t="s">
        <v>201</v>
      </c>
      <c r="B394" s="149" t="s">
        <v>1374</v>
      </c>
      <c r="C394" s="149" t="s">
        <v>1463</v>
      </c>
      <c r="D394" s="149" t="s">
        <v>1464</v>
      </c>
      <c r="E394" s="149" t="s">
        <v>1408</v>
      </c>
      <c r="F394" s="149" t="s">
        <v>1407</v>
      </c>
      <c r="G394" s="150">
        <v>-136234.12</v>
      </c>
      <c r="H394" s="134"/>
    </row>
    <row r="395" spans="1:8" ht="21" x14ac:dyDescent="0.2">
      <c r="A395" s="149" t="s">
        <v>196</v>
      </c>
      <c r="B395" s="149" t="s">
        <v>1374</v>
      </c>
      <c r="C395" s="149" t="s">
        <v>1400</v>
      </c>
      <c r="D395" s="149" t="s">
        <v>1476</v>
      </c>
      <c r="E395" s="149" t="s">
        <v>1409</v>
      </c>
      <c r="F395" s="149" t="s">
        <v>1402</v>
      </c>
      <c r="G395" s="150">
        <v>-508597.02</v>
      </c>
      <c r="H395" s="134"/>
    </row>
    <row r="396" spans="1:8" ht="21" x14ac:dyDescent="0.2">
      <c r="A396" s="149" t="s">
        <v>196</v>
      </c>
      <c r="B396" s="149" t="s">
        <v>1374</v>
      </c>
      <c r="C396" s="149" t="s">
        <v>1403</v>
      </c>
      <c r="D396" s="149" t="s">
        <v>1476</v>
      </c>
      <c r="E396" s="149" t="s">
        <v>1409</v>
      </c>
      <c r="F396" s="149" t="s">
        <v>1402</v>
      </c>
      <c r="G396" s="150">
        <v>-9058.27</v>
      </c>
      <c r="H396" s="134"/>
    </row>
    <row r="397" spans="1:8" ht="21" x14ac:dyDescent="0.2">
      <c r="A397" s="149" t="s">
        <v>196</v>
      </c>
      <c r="B397" s="149" t="s">
        <v>1374</v>
      </c>
      <c r="C397" s="149" t="s">
        <v>1400</v>
      </c>
      <c r="D397" s="149" t="s">
        <v>1465</v>
      </c>
      <c r="E397" s="149" t="s">
        <v>1409</v>
      </c>
      <c r="F397" s="149" t="s">
        <v>1402</v>
      </c>
      <c r="G397" s="150">
        <v>-3181179.56</v>
      </c>
      <c r="H397" s="134"/>
    </row>
    <row r="398" spans="1:8" ht="21" x14ac:dyDescent="0.2">
      <c r="A398" s="149" t="s">
        <v>196</v>
      </c>
      <c r="B398" s="149" t="s">
        <v>1374</v>
      </c>
      <c r="C398" s="149" t="s">
        <v>1403</v>
      </c>
      <c r="D398" s="149" t="s">
        <v>1465</v>
      </c>
      <c r="E398" s="149" t="s">
        <v>1409</v>
      </c>
      <c r="F398" s="149" t="s">
        <v>1402</v>
      </c>
      <c r="G398" s="150">
        <v>-1341.65</v>
      </c>
      <c r="H398" s="134"/>
    </row>
    <row r="399" spans="1:8" ht="21" x14ac:dyDescent="0.2">
      <c r="A399" s="151" t="s">
        <v>1109</v>
      </c>
      <c r="B399" s="149" t="s">
        <v>1374</v>
      </c>
      <c r="C399" s="149" t="s">
        <v>1396</v>
      </c>
      <c r="D399" s="149" t="s">
        <v>1397</v>
      </c>
      <c r="E399" s="149" t="s">
        <v>1410</v>
      </c>
      <c r="F399" s="149" t="s">
        <v>1399</v>
      </c>
      <c r="G399" s="150">
        <v>-162919.99</v>
      </c>
      <c r="H399" s="146">
        <v>17</v>
      </c>
    </row>
    <row r="400" spans="1:8" ht="21" x14ac:dyDescent="0.2">
      <c r="A400" s="151" t="s">
        <v>1109</v>
      </c>
      <c r="B400" s="149" t="s">
        <v>1374</v>
      </c>
      <c r="C400" s="149" t="s">
        <v>1400</v>
      </c>
      <c r="D400" s="149" t="s">
        <v>1476</v>
      </c>
      <c r="E400" s="149" t="s">
        <v>1410</v>
      </c>
      <c r="F400" s="149" t="s">
        <v>1402</v>
      </c>
      <c r="G400" s="150">
        <v>-21076.639999999999</v>
      </c>
      <c r="H400" s="134"/>
    </row>
    <row r="401" spans="1:8" ht="21" x14ac:dyDescent="0.2">
      <c r="A401" s="151" t="s">
        <v>1109</v>
      </c>
      <c r="B401" s="149" t="s">
        <v>1374</v>
      </c>
      <c r="C401" s="149" t="s">
        <v>1400</v>
      </c>
      <c r="D401" s="149" t="s">
        <v>1465</v>
      </c>
      <c r="E401" s="149" t="s">
        <v>1410</v>
      </c>
      <c r="F401" s="149" t="s">
        <v>1402</v>
      </c>
      <c r="G401" s="150">
        <v>-85289.91</v>
      </c>
      <c r="H401" s="134"/>
    </row>
    <row r="402" spans="1:8" ht="21" x14ac:dyDescent="0.2">
      <c r="A402" s="151" t="s">
        <v>1111</v>
      </c>
      <c r="B402" s="149" t="s">
        <v>1374</v>
      </c>
      <c r="C402" s="149" t="s">
        <v>1396</v>
      </c>
      <c r="D402" s="149" t="s">
        <v>1397</v>
      </c>
      <c r="E402" s="149" t="s">
        <v>1411</v>
      </c>
      <c r="F402" s="149" t="s">
        <v>1399</v>
      </c>
      <c r="G402" s="150">
        <v>-2761083.55</v>
      </c>
      <c r="H402" s="146">
        <v>17</v>
      </c>
    </row>
    <row r="403" spans="1:8" ht="21" x14ac:dyDescent="0.2">
      <c r="A403" s="151" t="s">
        <v>1111</v>
      </c>
      <c r="B403" s="149" t="s">
        <v>1374</v>
      </c>
      <c r="C403" s="149" t="s">
        <v>1396</v>
      </c>
      <c r="D403" s="149" t="s">
        <v>1412</v>
      </c>
      <c r="E403" s="149" t="s">
        <v>1411</v>
      </c>
      <c r="F403" s="149" t="s">
        <v>1399</v>
      </c>
      <c r="G403" s="150">
        <v>-9046.36</v>
      </c>
      <c r="H403" s="134"/>
    </row>
    <row r="404" spans="1:8" ht="21" x14ac:dyDescent="0.2">
      <c r="A404" s="151" t="s">
        <v>1111</v>
      </c>
      <c r="B404" s="149" t="s">
        <v>1374</v>
      </c>
      <c r="C404" s="149" t="s">
        <v>1396</v>
      </c>
      <c r="D404" s="149" t="s">
        <v>1430</v>
      </c>
      <c r="E404" s="149" t="s">
        <v>1411</v>
      </c>
      <c r="F404" s="149" t="s">
        <v>1399</v>
      </c>
      <c r="G404" s="150">
        <v>-822.68</v>
      </c>
      <c r="H404" s="134"/>
    </row>
    <row r="405" spans="1:8" ht="21" x14ac:dyDescent="0.2">
      <c r="A405" s="151" t="s">
        <v>1111</v>
      </c>
      <c r="B405" s="149" t="s">
        <v>1374</v>
      </c>
      <c r="C405" s="149" t="s">
        <v>1396</v>
      </c>
      <c r="D405" s="149" t="s">
        <v>1434</v>
      </c>
      <c r="E405" s="149" t="s">
        <v>1411</v>
      </c>
      <c r="F405" s="149" t="s">
        <v>1399</v>
      </c>
      <c r="G405" s="150">
        <v>-191968.15</v>
      </c>
      <c r="H405" s="134"/>
    </row>
    <row r="406" spans="1:8" ht="21" x14ac:dyDescent="0.2">
      <c r="A406" s="151" t="s">
        <v>1111</v>
      </c>
      <c r="B406" s="149" t="s">
        <v>1374</v>
      </c>
      <c r="C406" s="149" t="s">
        <v>1400</v>
      </c>
      <c r="D406" s="149" t="s">
        <v>1476</v>
      </c>
      <c r="E406" s="149" t="s">
        <v>1411</v>
      </c>
      <c r="F406" s="149" t="s">
        <v>1402</v>
      </c>
      <c r="G406" s="150">
        <v>-3970313.95</v>
      </c>
      <c r="H406" s="134"/>
    </row>
    <row r="407" spans="1:8" ht="21" x14ac:dyDescent="0.2">
      <c r="A407" s="151" t="s">
        <v>1111</v>
      </c>
      <c r="B407" s="149" t="s">
        <v>1374</v>
      </c>
      <c r="C407" s="149" t="s">
        <v>1403</v>
      </c>
      <c r="D407" s="149" t="s">
        <v>1476</v>
      </c>
      <c r="E407" s="149" t="s">
        <v>1411</v>
      </c>
      <c r="F407" s="149" t="s">
        <v>1402</v>
      </c>
      <c r="G407" s="150">
        <v>-114300.09</v>
      </c>
      <c r="H407" s="134"/>
    </row>
    <row r="408" spans="1:8" ht="21" x14ac:dyDescent="0.2">
      <c r="A408" s="151" t="s">
        <v>1111</v>
      </c>
      <c r="B408" s="149" t="s">
        <v>1374</v>
      </c>
      <c r="C408" s="149" t="s">
        <v>1400</v>
      </c>
      <c r="D408" s="149" t="s">
        <v>1465</v>
      </c>
      <c r="E408" s="149" t="s">
        <v>1411</v>
      </c>
      <c r="F408" s="149" t="s">
        <v>1402</v>
      </c>
      <c r="G408" s="150">
        <v>-10108629.48</v>
      </c>
      <c r="H408" s="134"/>
    </row>
    <row r="409" spans="1:8" ht="21" x14ac:dyDescent="0.2">
      <c r="A409" s="151" t="s">
        <v>1111</v>
      </c>
      <c r="B409" s="149" t="s">
        <v>1374</v>
      </c>
      <c r="C409" s="149" t="s">
        <v>1403</v>
      </c>
      <c r="D409" s="149" t="s">
        <v>1465</v>
      </c>
      <c r="E409" s="149" t="s">
        <v>1411</v>
      </c>
      <c r="F409" s="149" t="s">
        <v>1402</v>
      </c>
      <c r="G409" s="150">
        <v>-42954.06</v>
      </c>
      <c r="H409" s="134"/>
    </row>
    <row r="410" spans="1:8" ht="21" x14ac:dyDescent="0.2">
      <c r="A410" s="151" t="s">
        <v>1113</v>
      </c>
      <c r="B410" s="149" t="s">
        <v>1374</v>
      </c>
      <c r="C410" s="149" t="s">
        <v>1396</v>
      </c>
      <c r="D410" s="149" t="s">
        <v>1397</v>
      </c>
      <c r="E410" s="149" t="s">
        <v>1414</v>
      </c>
      <c r="F410" s="149" t="s">
        <v>1399</v>
      </c>
      <c r="G410" s="150">
        <v>-378938.4</v>
      </c>
      <c r="H410" s="146">
        <v>17</v>
      </c>
    </row>
    <row r="411" spans="1:8" ht="21" x14ac:dyDescent="0.2">
      <c r="A411" s="151" t="s">
        <v>1113</v>
      </c>
      <c r="B411" s="149" t="s">
        <v>1374</v>
      </c>
      <c r="C411" s="149" t="s">
        <v>1400</v>
      </c>
      <c r="D411" s="149" t="s">
        <v>1476</v>
      </c>
      <c r="E411" s="149" t="s">
        <v>1414</v>
      </c>
      <c r="F411" s="149" t="s">
        <v>1402</v>
      </c>
      <c r="G411" s="150">
        <v>-584849.84</v>
      </c>
      <c r="H411" s="134"/>
    </row>
    <row r="412" spans="1:8" ht="21" x14ac:dyDescent="0.2">
      <c r="A412" s="151" t="s">
        <v>1113</v>
      </c>
      <c r="B412" s="149" t="s">
        <v>1374</v>
      </c>
      <c r="C412" s="149" t="s">
        <v>1400</v>
      </c>
      <c r="D412" s="149" t="s">
        <v>1465</v>
      </c>
      <c r="E412" s="149" t="s">
        <v>1414</v>
      </c>
      <c r="F412" s="149" t="s">
        <v>1402</v>
      </c>
      <c r="G412" s="150">
        <v>-1689944.82</v>
      </c>
      <c r="H412" s="134"/>
    </row>
    <row r="413" spans="1:8" ht="21" x14ac:dyDescent="0.2">
      <c r="A413" s="151" t="s">
        <v>1114</v>
      </c>
      <c r="B413" s="149" t="s">
        <v>1374</v>
      </c>
      <c r="C413" s="149" t="s">
        <v>1396</v>
      </c>
      <c r="D413" s="149" t="s">
        <v>1397</v>
      </c>
      <c r="E413" s="149" t="s">
        <v>1415</v>
      </c>
      <c r="F413" s="149" t="s">
        <v>1399</v>
      </c>
      <c r="G413" s="150">
        <v>-903310.36</v>
      </c>
      <c r="H413" s="146">
        <v>17</v>
      </c>
    </row>
    <row r="414" spans="1:8" ht="21" x14ac:dyDescent="0.2">
      <c r="A414" s="151" t="s">
        <v>1114</v>
      </c>
      <c r="B414" s="149" t="s">
        <v>1374</v>
      </c>
      <c r="C414" s="149" t="s">
        <v>1396</v>
      </c>
      <c r="D414" s="149" t="s">
        <v>1477</v>
      </c>
      <c r="E414" s="149" t="s">
        <v>1415</v>
      </c>
      <c r="F414" s="149" t="s">
        <v>1399</v>
      </c>
      <c r="G414" s="150">
        <v>-5117362</v>
      </c>
      <c r="H414" s="146">
        <v>17</v>
      </c>
    </row>
    <row r="415" spans="1:8" ht="21" x14ac:dyDescent="0.2">
      <c r="A415" s="151" t="s">
        <v>1114</v>
      </c>
      <c r="B415" s="149" t="s">
        <v>1374</v>
      </c>
      <c r="C415" s="149" t="s">
        <v>1416</v>
      </c>
      <c r="D415" s="149" t="s">
        <v>1417</v>
      </c>
      <c r="E415" s="149" t="s">
        <v>1415</v>
      </c>
      <c r="F415" s="149" t="s">
        <v>1402</v>
      </c>
      <c r="G415" s="150">
        <v>-1244243.52</v>
      </c>
      <c r="H415" s="134"/>
    </row>
    <row r="416" spans="1:8" ht="21" x14ac:dyDescent="0.2">
      <c r="A416" s="151" t="s">
        <v>1114</v>
      </c>
      <c r="B416" s="149" t="s">
        <v>1374</v>
      </c>
      <c r="C416" s="149" t="s">
        <v>1400</v>
      </c>
      <c r="D416" s="149" t="s">
        <v>1418</v>
      </c>
      <c r="E416" s="149" t="s">
        <v>1415</v>
      </c>
      <c r="F416" s="149" t="s">
        <v>1402</v>
      </c>
      <c r="G416" s="150">
        <v>-829495.68</v>
      </c>
      <c r="H416" s="134"/>
    </row>
    <row r="417" spans="1:8" ht="21" x14ac:dyDescent="0.2">
      <c r="A417" s="151" t="s">
        <v>1114</v>
      </c>
      <c r="B417" s="149" t="s">
        <v>1374</v>
      </c>
      <c r="C417" s="149" t="s">
        <v>1400</v>
      </c>
      <c r="D417" s="149" t="s">
        <v>1419</v>
      </c>
      <c r="E417" s="149" t="s">
        <v>1415</v>
      </c>
      <c r="F417" s="149" t="s">
        <v>1402</v>
      </c>
      <c r="G417" s="150">
        <v>-30472.799999999999</v>
      </c>
      <c r="H417" s="134"/>
    </row>
    <row r="418" spans="1:8" ht="21" x14ac:dyDescent="0.2">
      <c r="A418" s="151" t="s">
        <v>1114</v>
      </c>
      <c r="B418" s="149" t="s">
        <v>1374</v>
      </c>
      <c r="C418" s="149" t="s">
        <v>1405</v>
      </c>
      <c r="D418" s="149" t="s">
        <v>1467</v>
      </c>
      <c r="E418" s="149" t="s">
        <v>1415</v>
      </c>
      <c r="F418" s="149" t="s">
        <v>1407</v>
      </c>
      <c r="G418" s="150">
        <v>-6000</v>
      </c>
      <c r="H418" s="134"/>
    </row>
    <row r="419" spans="1:8" ht="21" x14ac:dyDescent="0.2">
      <c r="A419" s="151" t="s">
        <v>1114</v>
      </c>
      <c r="B419" s="149" t="s">
        <v>1374</v>
      </c>
      <c r="C419" s="149" t="s">
        <v>1458</v>
      </c>
      <c r="D419" s="149" t="s">
        <v>1459</v>
      </c>
      <c r="E419" s="149" t="s">
        <v>1415</v>
      </c>
      <c r="F419" s="149" t="s">
        <v>1402</v>
      </c>
      <c r="G419" s="150">
        <v>-311335.7</v>
      </c>
      <c r="H419" s="134"/>
    </row>
    <row r="420" spans="1:8" ht="21" x14ac:dyDescent="0.2">
      <c r="A420" s="151" t="s">
        <v>1114</v>
      </c>
      <c r="B420" s="149" t="s">
        <v>1374</v>
      </c>
      <c r="C420" s="149" t="s">
        <v>1458</v>
      </c>
      <c r="D420" s="149" t="s">
        <v>1469</v>
      </c>
      <c r="E420" s="149" t="s">
        <v>1415</v>
      </c>
      <c r="F420" s="149" t="s">
        <v>1402</v>
      </c>
      <c r="G420" s="150">
        <v>-299592</v>
      </c>
      <c r="H420" s="134"/>
    </row>
    <row r="421" spans="1:8" ht="21" x14ac:dyDescent="0.2">
      <c r="A421" s="151" t="s">
        <v>1114</v>
      </c>
      <c r="B421" s="149" t="s">
        <v>1374</v>
      </c>
      <c r="C421" s="149" t="s">
        <v>1400</v>
      </c>
      <c r="D421" s="149" t="s">
        <v>1476</v>
      </c>
      <c r="E421" s="149" t="s">
        <v>1415</v>
      </c>
      <c r="F421" s="149" t="s">
        <v>1402</v>
      </c>
      <c r="G421" s="150">
        <v>-620335.6</v>
      </c>
      <c r="H421" s="134"/>
    </row>
    <row r="422" spans="1:8" ht="21" x14ac:dyDescent="0.2">
      <c r="A422" s="151" t="s">
        <v>1114</v>
      </c>
      <c r="B422" s="149" t="s">
        <v>1374</v>
      </c>
      <c r="C422" s="149" t="s">
        <v>1400</v>
      </c>
      <c r="D422" s="149" t="s">
        <v>1465</v>
      </c>
      <c r="E422" s="149" t="s">
        <v>1415</v>
      </c>
      <c r="F422" s="149" t="s">
        <v>1402</v>
      </c>
      <c r="G422" s="150">
        <v>-4165044.15</v>
      </c>
      <c r="H422" s="134"/>
    </row>
    <row r="423" spans="1:8" ht="21" x14ac:dyDescent="0.2">
      <c r="A423" s="151" t="s">
        <v>1114</v>
      </c>
      <c r="B423" s="149" t="s">
        <v>1374</v>
      </c>
      <c r="C423" s="149" t="s">
        <v>1396</v>
      </c>
      <c r="D423" s="149" t="s">
        <v>1397</v>
      </c>
      <c r="E423" s="149" t="s">
        <v>1420</v>
      </c>
      <c r="F423" s="149" t="s">
        <v>1399</v>
      </c>
      <c r="G423" s="150">
        <v>-5885.4</v>
      </c>
      <c r="H423" s="146">
        <v>17</v>
      </c>
    </row>
    <row r="424" spans="1:8" ht="21" x14ac:dyDescent="0.2">
      <c r="A424" s="151" t="s">
        <v>1114</v>
      </c>
      <c r="B424" s="149" t="s">
        <v>1374</v>
      </c>
      <c r="C424" s="149" t="s">
        <v>1400</v>
      </c>
      <c r="D424" s="149" t="s">
        <v>1419</v>
      </c>
      <c r="E424" s="149" t="s">
        <v>1420</v>
      </c>
      <c r="F424" s="149" t="s">
        <v>1402</v>
      </c>
      <c r="G424" s="150">
        <v>-13728</v>
      </c>
      <c r="H424" s="134"/>
    </row>
    <row r="425" spans="1:8" ht="21" x14ac:dyDescent="0.2">
      <c r="A425" s="151" t="s">
        <v>1114</v>
      </c>
      <c r="B425" s="149" t="s">
        <v>1374</v>
      </c>
      <c r="C425" s="149" t="s">
        <v>1400</v>
      </c>
      <c r="D425" s="149" t="s">
        <v>1465</v>
      </c>
      <c r="E425" s="149" t="s">
        <v>1420</v>
      </c>
      <c r="F425" s="149" t="s">
        <v>1402</v>
      </c>
      <c r="G425" s="150">
        <v>-5087.01</v>
      </c>
      <c r="H425" s="134"/>
    </row>
    <row r="426" spans="1:8" ht="21" x14ac:dyDescent="0.2">
      <c r="A426" s="151" t="s">
        <v>957</v>
      </c>
      <c r="B426" s="149" t="s">
        <v>1374</v>
      </c>
      <c r="C426" s="149" t="s">
        <v>1421</v>
      </c>
      <c r="D426" s="149" t="s">
        <v>1478</v>
      </c>
      <c r="E426" s="149" t="s">
        <v>1423</v>
      </c>
      <c r="F426" s="149" t="s">
        <v>1407</v>
      </c>
      <c r="G426" s="150">
        <v>-383250</v>
      </c>
      <c r="H426" s="134"/>
    </row>
    <row r="427" spans="1:8" ht="21" x14ac:dyDescent="0.2">
      <c r="A427" s="151" t="s">
        <v>957</v>
      </c>
      <c r="B427" s="149" t="s">
        <v>1374</v>
      </c>
      <c r="C427" s="149" t="s">
        <v>1458</v>
      </c>
      <c r="D427" s="149" t="s">
        <v>1475</v>
      </c>
      <c r="E427" s="149" t="s">
        <v>1442</v>
      </c>
      <c r="F427" s="149" t="s">
        <v>1402</v>
      </c>
      <c r="G427" s="150">
        <v>-225000</v>
      </c>
      <c r="H427" s="134"/>
    </row>
    <row r="428" spans="1:8" ht="21" x14ac:dyDescent="0.2">
      <c r="A428" s="151" t="s">
        <v>957</v>
      </c>
      <c r="B428" s="149" t="s">
        <v>1374</v>
      </c>
      <c r="C428" s="149" t="s">
        <v>1458</v>
      </c>
      <c r="D428" s="149" t="s">
        <v>1459</v>
      </c>
      <c r="E428" s="149" t="s">
        <v>1442</v>
      </c>
      <c r="F428" s="149" t="s">
        <v>1402</v>
      </c>
      <c r="G428" s="150">
        <v>-133498.01</v>
      </c>
      <c r="H428" s="134"/>
    </row>
    <row r="429" spans="1:8" ht="21" x14ac:dyDescent="0.2">
      <c r="A429" s="151" t="s">
        <v>957</v>
      </c>
      <c r="B429" s="149" t="s">
        <v>1374</v>
      </c>
      <c r="C429" s="149" t="s">
        <v>1396</v>
      </c>
      <c r="D429" s="149" t="s">
        <v>1397</v>
      </c>
      <c r="E429" s="149" t="s">
        <v>1424</v>
      </c>
      <c r="F429" s="149" t="s">
        <v>1399</v>
      </c>
      <c r="G429" s="150">
        <v>-2217.9299999999998</v>
      </c>
      <c r="H429" s="146">
        <v>17</v>
      </c>
    </row>
    <row r="430" spans="1:8" ht="21" x14ac:dyDescent="0.2">
      <c r="A430" s="151" t="s">
        <v>957</v>
      </c>
      <c r="B430" s="149" t="s">
        <v>1374</v>
      </c>
      <c r="C430" s="149" t="s">
        <v>1458</v>
      </c>
      <c r="D430" s="149" t="s">
        <v>1475</v>
      </c>
      <c r="E430" s="149" t="s">
        <v>1424</v>
      </c>
      <c r="F430" s="149" t="s">
        <v>1402</v>
      </c>
      <c r="G430" s="150">
        <v>-76000.56</v>
      </c>
      <c r="H430" s="134"/>
    </row>
    <row r="431" spans="1:8" ht="21" x14ac:dyDescent="0.2">
      <c r="A431" s="151" t="s">
        <v>957</v>
      </c>
      <c r="B431" s="149" t="s">
        <v>1374</v>
      </c>
      <c r="C431" s="149" t="s">
        <v>1458</v>
      </c>
      <c r="D431" s="149" t="s">
        <v>1459</v>
      </c>
      <c r="E431" s="149" t="s">
        <v>1424</v>
      </c>
      <c r="F431" s="149" t="s">
        <v>1402</v>
      </c>
      <c r="G431" s="150">
        <v>-849684.1</v>
      </c>
      <c r="H431" s="134"/>
    </row>
    <row r="432" spans="1:8" ht="21" x14ac:dyDescent="0.2">
      <c r="A432" s="151" t="s">
        <v>957</v>
      </c>
      <c r="B432" s="149" t="s">
        <v>1374</v>
      </c>
      <c r="C432" s="149" t="s">
        <v>1400</v>
      </c>
      <c r="D432" s="149" t="s">
        <v>1465</v>
      </c>
      <c r="E432" s="149" t="s">
        <v>1425</v>
      </c>
      <c r="F432" s="149" t="s">
        <v>1402</v>
      </c>
      <c r="G432" s="150">
        <v>-65100</v>
      </c>
      <c r="H432" s="134"/>
    </row>
    <row r="433" spans="1:8" ht="21" x14ac:dyDescent="0.2">
      <c r="A433" s="151" t="s">
        <v>959</v>
      </c>
      <c r="B433" s="149" t="s">
        <v>1374</v>
      </c>
      <c r="C433" s="149" t="s">
        <v>1396</v>
      </c>
      <c r="D433" s="149" t="s">
        <v>1397</v>
      </c>
      <c r="E433" s="149" t="s">
        <v>1426</v>
      </c>
      <c r="F433" s="149" t="s">
        <v>1399</v>
      </c>
      <c r="G433" s="150">
        <v>-17203</v>
      </c>
      <c r="H433" s="146">
        <v>17</v>
      </c>
    </row>
    <row r="434" spans="1:8" ht="21" x14ac:dyDescent="0.2">
      <c r="A434" s="151" t="s">
        <v>959</v>
      </c>
      <c r="B434" s="149" t="s">
        <v>1374</v>
      </c>
      <c r="C434" s="149" t="s">
        <v>1400</v>
      </c>
      <c r="D434" s="149" t="s">
        <v>1476</v>
      </c>
      <c r="E434" s="149" t="s">
        <v>1426</v>
      </c>
      <c r="F434" s="149" t="s">
        <v>1402</v>
      </c>
      <c r="G434" s="150">
        <v>-1586440</v>
      </c>
      <c r="H434" s="134"/>
    </row>
    <row r="435" spans="1:8" ht="21" x14ac:dyDescent="0.2">
      <c r="A435" s="151" t="s">
        <v>959</v>
      </c>
      <c r="B435" s="149" t="s">
        <v>1374</v>
      </c>
      <c r="C435" s="149" t="s">
        <v>1400</v>
      </c>
      <c r="D435" s="149" t="s">
        <v>1465</v>
      </c>
      <c r="E435" s="149" t="s">
        <v>1426</v>
      </c>
      <c r="F435" s="149" t="s">
        <v>1402</v>
      </c>
      <c r="G435" s="150">
        <v>-3736054</v>
      </c>
      <c r="H435" s="134"/>
    </row>
    <row r="436" spans="1:8" ht="21" x14ac:dyDescent="0.2">
      <c r="A436" s="151" t="s">
        <v>959</v>
      </c>
      <c r="B436" s="149" t="s">
        <v>1374</v>
      </c>
      <c r="C436" s="149" t="s">
        <v>1396</v>
      </c>
      <c r="D436" s="149" t="s">
        <v>1397</v>
      </c>
      <c r="E436" s="149" t="s">
        <v>1427</v>
      </c>
      <c r="F436" s="149" t="s">
        <v>1399</v>
      </c>
      <c r="G436" s="150">
        <v>-15000</v>
      </c>
      <c r="H436" s="146">
        <v>17</v>
      </c>
    </row>
    <row r="437" spans="1:8" ht="21" x14ac:dyDescent="0.2">
      <c r="A437" s="151" t="s">
        <v>959</v>
      </c>
      <c r="B437" s="149" t="s">
        <v>1374</v>
      </c>
      <c r="C437" s="149" t="s">
        <v>1396</v>
      </c>
      <c r="D437" s="149" t="s">
        <v>1397</v>
      </c>
      <c r="E437" s="149" t="s">
        <v>1428</v>
      </c>
      <c r="F437" s="149" t="s">
        <v>1399</v>
      </c>
      <c r="G437" s="150">
        <v>-2601.1999999999998</v>
      </c>
      <c r="H437" s="146">
        <v>17</v>
      </c>
    </row>
    <row r="438" spans="1:8" ht="21" x14ac:dyDescent="0.2">
      <c r="A438" s="151" t="s">
        <v>1115</v>
      </c>
      <c r="B438" s="149" t="s">
        <v>1374</v>
      </c>
      <c r="C438" s="149" t="s">
        <v>1396</v>
      </c>
      <c r="D438" s="149" t="s">
        <v>1397</v>
      </c>
      <c r="E438" s="149" t="s">
        <v>1429</v>
      </c>
      <c r="F438" s="149" t="s">
        <v>1399</v>
      </c>
      <c r="G438" s="150">
        <v>-1960925.02</v>
      </c>
      <c r="H438" s="146">
        <v>17</v>
      </c>
    </row>
    <row r="439" spans="1:8" ht="21" x14ac:dyDescent="0.2">
      <c r="A439" s="151" t="s">
        <v>1115</v>
      </c>
      <c r="B439" s="149" t="s">
        <v>1374</v>
      </c>
      <c r="C439" s="149" t="s">
        <v>1396</v>
      </c>
      <c r="D439" s="149" t="s">
        <v>1438</v>
      </c>
      <c r="E439" s="149" t="s">
        <v>1429</v>
      </c>
      <c r="F439" s="149" t="s">
        <v>1399</v>
      </c>
      <c r="G439" s="150">
        <v>-336498</v>
      </c>
      <c r="H439" s="152">
        <v>19</v>
      </c>
    </row>
    <row r="440" spans="1:8" ht="21" x14ac:dyDescent="0.2">
      <c r="A440" s="151" t="s">
        <v>1115</v>
      </c>
      <c r="B440" s="149" t="s">
        <v>1374</v>
      </c>
      <c r="C440" s="149" t="s">
        <v>1458</v>
      </c>
      <c r="D440" s="149" t="s">
        <v>1475</v>
      </c>
      <c r="E440" s="149" t="s">
        <v>1429</v>
      </c>
      <c r="F440" s="149" t="s">
        <v>1402</v>
      </c>
      <c r="G440" s="150">
        <v>-96456</v>
      </c>
      <c r="H440" s="134"/>
    </row>
    <row r="441" spans="1:8" ht="21" x14ac:dyDescent="0.2">
      <c r="A441" s="151" t="s">
        <v>1115</v>
      </c>
      <c r="B441" s="149" t="s">
        <v>1374</v>
      </c>
      <c r="C441" s="149" t="s">
        <v>1458</v>
      </c>
      <c r="D441" s="149" t="s">
        <v>1459</v>
      </c>
      <c r="E441" s="149" t="s">
        <v>1429</v>
      </c>
      <c r="F441" s="149" t="s">
        <v>1402</v>
      </c>
      <c r="G441" s="150">
        <v>-9512893.7200000007</v>
      </c>
      <c r="H441" s="134"/>
    </row>
    <row r="442" spans="1:8" ht="21" x14ac:dyDescent="0.2">
      <c r="A442" s="151" t="s">
        <v>1115</v>
      </c>
      <c r="B442" s="149" t="s">
        <v>1374</v>
      </c>
      <c r="C442" s="149" t="s">
        <v>1471</v>
      </c>
      <c r="D442" s="149" t="s">
        <v>1465</v>
      </c>
      <c r="E442" s="149" t="s">
        <v>1429</v>
      </c>
      <c r="F442" s="149" t="s">
        <v>1407</v>
      </c>
      <c r="G442" s="150">
        <v>-239934</v>
      </c>
      <c r="H442" s="134"/>
    </row>
    <row r="443" spans="1:8" ht="21" x14ac:dyDescent="0.2">
      <c r="A443" s="151" t="s">
        <v>1115</v>
      </c>
      <c r="B443" s="149" t="s">
        <v>1374</v>
      </c>
      <c r="C443" s="149" t="s">
        <v>1472</v>
      </c>
      <c r="D443" s="149" t="s">
        <v>1465</v>
      </c>
      <c r="E443" s="149" t="s">
        <v>1429</v>
      </c>
      <c r="F443" s="149" t="s">
        <v>1407</v>
      </c>
      <c r="G443" s="150">
        <v>-967995</v>
      </c>
      <c r="H443" s="134"/>
    </row>
    <row r="444" spans="1:8" ht="21" x14ac:dyDescent="0.2">
      <c r="A444" s="151" t="s">
        <v>207</v>
      </c>
      <c r="B444" s="149" t="s">
        <v>1374</v>
      </c>
      <c r="C444" s="149" t="s">
        <v>1396</v>
      </c>
      <c r="D444" s="149" t="s">
        <v>1397</v>
      </c>
      <c r="E444" s="149" t="s">
        <v>1432</v>
      </c>
      <c r="F444" s="149" t="s">
        <v>1399</v>
      </c>
      <c r="G444" s="150">
        <v>-3710</v>
      </c>
      <c r="H444" s="146">
        <v>17</v>
      </c>
    </row>
    <row r="445" spans="1:8" ht="21" x14ac:dyDescent="0.2">
      <c r="A445" s="151" t="s">
        <v>207</v>
      </c>
      <c r="B445" s="149" t="s">
        <v>1374</v>
      </c>
      <c r="C445" s="149" t="s">
        <v>1400</v>
      </c>
      <c r="D445" s="149" t="s">
        <v>1465</v>
      </c>
      <c r="E445" s="149" t="s">
        <v>1432</v>
      </c>
      <c r="F445" s="149" t="s">
        <v>1402</v>
      </c>
      <c r="G445" s="150">
        <v>-73696</v>
      </c>
      <c r="H445" s="134"/>
    </row>
    <row r="446" spans="1:8" ht="21" x14ac:dyDescent="0.2">
      <c r="A446" s="151" t="s">
        <v>207</v>
      </c>
      <c r="B446" s="149" t="s">
        <v>1374</v>
      </c>
      <c r="C446" s="149" t="s">
        <v>1396</v>
      </c>
      <c r="D446" s="149" t="s">
        <v>1397</v>
      </c>
      <c r="E446" s="149" t="s">
        <v>1479</v>
      </c>
      <c r="F446" s="149" t="s">
        <v>1399</v>
      </c>
      <c r="G446" s="150">
        <v>-44000</v>
      </c>
      <c r="H446" s="146">
        <v>17</v>
      </c>
    </row>
    <row r="447" spans="1:8" ht="21" x14ac:dyDescent="0.2">
      <c r="A447" s="151" t="s">
        <v>207</v>
      </c>
      <c r="B447" s="149" t="s">
        <v>1374</v>
      </c>
      <c r="C447" s="149" t="s">
        <v>1396</v>
      </c>
      <c r="D447" s="149" t="s">
        <v>1397</v>
      </c>
      <c r="E447" s="149" t="s">
        <v>1439</v>
      </c>
      <c r="F447" s="149" t="s">
        <v>1399</v>
      </c>
      <c r="G447" s="150">
        <v>-330911</v>
      </c>
      <c r="H447" s="146">
        <v>17</v>
      </c>
    </row>
    <row r="448" spans="1:8" ht="21" x14ac:dyDescent="0.2">
      <c r="A448" s="151" t="s">
        <v>207</v>
      </c>
      <c r="B448" s="149" t="s">
        <v>1374</v>
      </c>
      <c r="C448" s="149" t="s">
        <v>1396</v>
      </c>
      <c r="D448" s="149" t="s">
        <v>1438</v>
      </c>
      <c r="E448" s="149" t="s">
        <v>1439</v>
      </c>
      <c r="F448" s="149" t="s">
        <v>1399</v>
      </c>
      <c r="G448" s="150">
        <v>-163502</v>
      </c>
      <c r="H448" s="152">
        <v>19</v>
      </c>
    </row>
    <row r="449" spans="1:8" ht="21" x14ac:dyDescent="0.2">
      <c r="A449" s="151" t="s">
        <v>207</v>
      </c>
      <c r="B449" s="149" t="s">
        <v>1374</v>
      </c>
      <c r="C449" s="149" t="s">
        <v>1396</v>
      </c>
      <c r="D449" s="149" t="s">
        <v>1397</v>
      </c>
      <c r="E449" s="149" t="s">
        <v>1433</v>
      </c>
      <c r="F449" s="149" t="s">
        <v>1399</v>
      </c>
      <c r="G449" s="150">
        <v>-555384.09</v>
      </c>
      <c r="H449" s="146">
        <v>17</v>
      </c>
    </row>
    <row r="450" spans="1:8" ht="21" x14ac:dyDescent="0.2">
      <c r="A450" s="151" t="s">
        <v>207</v>
      </c>
      <c r="B450" s="149" t="s">
        <v>1374</v>
      </c>
      <c r="C450" s="149" t="s">
        <v>1396</v>
      </c>
      <c r="D450" s="149" t="s">
        <v>1477</v>
      </c>
      <c r="E450" s="149" t="s">
        <v>1433</v>
      </c>
      <c r="F450" s="149" t="s">
        <v>1399</v>
      </c>
      <c r="G450" s="150">
        <v>-39982</v>
      </c>
      <c r="H450" s="146">
        <v>17</v>
      </c>
    </row>
    <row r="451" spans="1:8" ht="21" x14ac:dyDescent="0.2">
      <c r="A451" s="151" t="s">
        <v>207</v>
      </c>
      <c r="B451" s="149" t="s">
        <v>1374</v>
      </c>
      <c r="C451" s="149" t="s">
        <v>1400</v>
      </c>
      <c r="D451" s="149" t="s">
        <v>1419</v>
      </c>
      <c r="E451" s="149" t="s">
        <v>1433</v>
      </c>
      <c r="F451" s="149" t="s">
        <v>1402</v>
      </c>
      <c r="G451" s="150">
        <v>-38400</v>
      </c>
      <c r="H451" s="134"/>
    </row>
    <row r="452" spans="1:8" ht="21" x14ac:dyDescent="0.2">
      <c r="A452" s="151" t="s">
        <v>207</v>
      </c>
      <c r="B452" s="149" t="s">
        <v>1374</v>
      </c>
      <c r="C452" s="149" t="s">
        <v>1458</v>
      </c>
      <c r="D452" s="149" t="s">
        <v>1475</v>
      </c>
      <c r="E452" s="149" t="s">
        <v>1433</v>
      </c>
      <c r="F452" s="149" t="s">
        <v>1402</v>
      </c>
      <c r="G452" s="150">
        <v>-177947.4</v>
      </c>
      <c r="H452" s="134"/>
    </row>
    <row r="453" spans="1:8" ht="21" x14ac:dyDescent="0.2">
      <c r="A453" s="151" t="s">
        <v>207</v>
      </c>
      <c r="B453" s="149" t="s">
        <v>1374</v>
      </c>
      <c r="C453" s="149" t="s">
        <v>1458</v>
      </c>
      <c r="D453" s="149" t="s">
        <v>1459</v>
      </c>
      <c r="E453" s="149" t="s">
        <v>1433</v>
      </c>
      <c r="F453" s="149" t="s">
        <v>1402</v>
      </c>
      <c r="G453" s="150">
        <v>-50695.14</v>
      </c>
      <c r="H453" s="134"/>
    </row>
    <row r="454" spans="1:8" ht="21" x14ac:dyDescent="0.2">
      <c r="A454" s="151" t="s">
        <v>207</v>
      </c>
      <c r="B454" s="149" t="s">
        <v>1374</v>
      </c>
      <c r="C454" s="149" t="s">
        <v>1458</v>
      </c>
      <c r="D454" s="149" t="s">
        <v>1469</v>
      </c>
      <c r="E454" s="149" t="s">
        <v>1433</v>
      </c>
      <c r="F454" s="149" t="s">
        <v>1402</v>
      </c>
      <c r="G454" s="150">
        <v>-280000</v>
      </c>
      <c r="H454" s="134"/>
    </row>
    <row r="455" spans="1:8" ht="21" x14ac:dyDescent="0.2">
      <c r="A455" s="151" t="s">
        <v>207</v>
      </c>
      <c r="B455" s="149" t="s">
        <v>1374</v>
      </c>
      <c r="C455" s="149" t="s">
        <v>1400</v>
      </c>
      <c r="D455" s="149" t="s">
        <v>1476</v>
      </c>
      <c r="E455" s="149" t="s">
        <v>1433</v>
      </c>
      <c r="F455" s="149" t="s">
        <v>1402</v>
      </c>
      <c r="G455" s="150">
        <v>-53720.88</v>
      </c>
      <c r="H455" s="134"/>
    </row>
    <row r="456" spans="1:8" ht="21" x14ac:dyDescent="0.2">
      <c r="A456" s="151" t="s">
        <v>207</v>
      </c>
      <c r="B456" s="149" t="s">
        <v>1374</v>
      </c>
      <c r="C456" s="149" t="s">
        <v>1400</v>
      </c>
      <c r="D456" s="149" t="s">
        <v>1465</v>
      </c>
      <c r="E456" s="149" t="s">
        <v>1433</v>
      </c>
      <c r="F456" s="149" t="s">
        <v>1402</v>
      </c>
      <c r="G456" s="150">
        <v>-402196.36</v>
      </c>
      <c r="H456" s="134"/>
    </row>
    <row r="457" spans="1:8" ht="21" x14ac:dyDescent="0.2">
      <c r="A457" s="151" t="s">
        <v>207</v>
      </c>
      <c r="B457" s="149" t="s">
        <v>1374</v>
      </c>
      <c r="C457" s="149" t="s">
        <v>1458</v>
      </c>
      <c r="D457" s="149" t="s">
        <v>1459</v>
      </c>
      <c r="E457" s="149" t="s">
        <v>1435</v>
      </c>
      <c r="F457" s="149" t="s">
        <v>1402</v>
      </c>
      <c r="G457" s="150">
        <v>-14100</v>
      </c>
      <c r="H457" s="134"/>
    </row>
    <row r="458" spans="1:8" x14ac:dyDescent="0.2">
      <c r="A458" s="149" t="s">
        <v>196</v>
      </c>
      <c r="B458" s="149" t="s">
        <v>1375</v>
      </c>
      <c r="C458" s="149" t="s">
        <v>1396</v>
      </c>
      <c r="D458" s="149" t="s">
        <v>1397</v>
      </c>
      <c r="E458" s="149" t="s">
        <v>1398</v>
      </c>
      <c r="F458" s="149" t="s">
        <v>1399</v>
      </c>
      <c r="G458" s="150">
        <v>-2563122.84</v>
      </c>
      <c r="H458" s="146">
        <v>17</v>
      </c>
    </row>
    <row r="459" spans="1:8" x14ac:dyDescent="0.2">
      <c r="A459" s="149" t="s">
        <v>196</v>
      </c>
      <c r="B459" s="149" t="s">
        <v>1375</v>
      </c>
      <c r="C459" s="149" t="s">
        <v>1458</v>
      </c>
      <c r="D459" s="149" t="s">
        <v>1459</v>
      </c>
      <c r="E459" s="149" t="s">
        <v>1398</v>
      </c>
      <c r="F459" s="149" t="s">
        <v>1402</v>
      </c>
      <c r="G459" s="150">
        <v>-90943933.569999993</v>
      </c>
      <c r="H459" s="134"/>
    </row>
    <row r="460" spans="1:8" x14ac:dyDescent="0.2">
      <c r="A460" s="149" t="s">
        <v>196</v>
      </c>
      <c r="B460" s="149" t="s">
        <v>1375</v>
      </c>
      <c r="C460" s="149" t="s">
        <v>1460</v>
      </c>
      <c r="D460" s="149" t="s">
        <v>1459</v>
      </c>
      <c r="E460" s="149" t="s">
        <v>1398</v>
      </c>
      <c r="F460" s="149" t="s">
        <v>1402</v>
      </c>
      <c r="G460" s="150">
        <v>-88122.98</v>
      </c>
      <c r="H460" s="134"/>
    </row>
    <row r="461" spans="1:8" x14ac:dyDescent="0.2">
      <c r="A461" s="149" t="s">
        <v>196</v>
      </c>
      <c r="B461" s="149" t="s">
        <v>1375</v>
      </c>
      <c r="C461" s="149" t="s">
        <v>1458</v>
      </c>
      <c r="D461" s="149" t="s">
        <v>1469</v>
      </c>
      <c r="E461" s="149" t="s">
        <v>1398</v>
      </c>
      <c r="F461" s="149" t="s">
        <v>1402</v>
      </c>
      <c r="G461" s="150">
        <v>-6492.3</v>
      </c>
      <c r="H461" s="134"/>
    </row>
    <row r="462" spans="1:8" x14ac:dyDescent="0.2">
      <c r="A462" s="149" t="s">
        <v>196</v>
      </c>
      <c r="B462" s="149" t="s">
        <v>1375</v>
      </c>
      <c r="C462" s="149" t="s">
        <v>1461</v>
      </c>
      <c r="D462" s="149" t="s">
        <v>1462</v>
      </c>
      <c r="E462" s="149" t="s">
        <v>1398</v>
      </c>
      <c r="F462" s="149" t="s">
        <v>1407</v>
      </c>
      <c r="G462" s="150">
        <v>-4426945.22</v>
      </c>
      <c r="H462" s="134"/>
    </row>
    <row r="463" spans="1:8" x14ac:dyDescent="0.2">
      <c r="A463" s="149" t="s">
        <v>196</v>
      </c>
      <c r="B463" s="149" t="s">
        <v>1375</v>
      </c>
      <c r="C463" s="149" t="s">
        <v>1463</v>
      </c>
      <c r="D463" s="149" t="s">
        <v>1464</v>
      </c>
      <c r="E463" s="149" t="s">
        <v>1398</v>
      </c>
      <c r="F463" s="149" t="s">
        <v>1407</v>
      </c>
      <c r="G463" s="150">
        <v>-459065.12</v>
      </c>
      <c r="H463" s="134"/>
    </row>
    <row r="464" spans="1:8" x14ac:dyDescent="0.2">
      <c r="A464" s="149" t="s">
        <v>196</v>
      </c>
      <c r="B464" s="149" t="s">
        <v>1375</v>
      </c>
      <c r="C464" s="149" t="s">
        <v>1396</v>
      </c>
      <c r="D464" s="149" t="s">
        <v>1397</v>
      </c>
      <c r="E464" s="149" t="s">
        <v>1404</v>
      </c>
      <c r="F464" s="149" t="s">
        <v>1399</v>
      </c>
      <c r="G464" s="150">
        <v>-7400</v>
      </c>
      <c r="H464" s="146">
        <v>17</v>
      </c>
    </row>
    <row r="465" spans="1:8" x14ac:dyDescent="0.2">
      <c r="A465" s="151" t="s">
        <v>201</v>
      </c>
      <c r="B465" s="149" t="s">
        <v>1375</v>
      </c>
      <c r="C465" s="149" t="s">
        <v>1396</v>
      </c>
      <c r="D465" s="149" t="s">
        <v>1397</v>
      </c>
      <c r="E465" s="149" t="s">
        <v>1408</v>
      </c>
      <c r="F465" s="149" t="s">
        <v>1399</v>
      </c>
      <c r="G465" s="150">
        <v>-777646.53</v>
      </c>
      <c r="H465" s="146">
        <v>17</v>
      </c>
    </row>
    <row r="466" spans="1:8" x14ac:dyDescent="0.2">
      <c r="A466" s="151" t="s">
        <v>201</v>
      </c>
      <c r="B466" s="149" t="s">
        <v>1375</v>
      </c>
      <c r="C466" s="149" t="s">
        <v>1458</v>
      </c>
      <c r="D466" s="149" t="s">
        <v>1459</v>
      </c>
      <c r="E466" s="149" t="s">
        <v>1408</v>
      </c>
      <c r="F466" s="149" t="s">
        <v>1402</v>
      </c>
      <c r="G466" s="150">
        <v>-27320338.190000001</v>
      </c>
      <c r="H466" s="134"/>
    </row>
    <row r="467" spans="1:8" x14ac:dyDescent="0.2">
      <c r="A467" s="151" t="s">
        <v>201</v>
      </c>
      <c r="B467" s="149" t="s">
        <v>1375</v>
      </c>
      <c r="C467" s="149" t="s">
        <v>1458</v>
      </c>
      <c r="D467" s="149" t="s">
        <v>1469</v>
      </c>
      <c r="E467" s="149" t="s">
        <v>1408</v>
      </c>
      <c r="F467" s="149" t="s">
        <v>1402</v>
      </c>
      <c r="G467" s="150">
        <v>-1759.5</v>
      </c>
      <c r="H467" s="134"/>
    </row>
    <row r="468" spans="1:8" x14ac:dyDescent="0.2">
      <c r="A468" s="151" t="s">
        <v>201</v>
      </c>
      <c r="B468" s="149" t="s">
        <v>1375</v>
      </c>
      <c r="C468" s="149" t="s">
        <v>1461</v>
      </c>
      <c r="D468" s="149" t="s">
        <v>1462</v>
      </c>
      <c r="E468" s="149" t="s">
        <v>1408</v>
      </c>
      <c r="F468" s="149" t="s">
        <v>1407</v>
      </c>
      <c r="G468" s="150">
        <v>-1336935.1299999999</v>
      </c>
      <c r="H468" s="134"/>
    </row>
    <row r="469" spans="1:8" x14ac:dyDescent="0.2">
      <c r="A469" s="151" t="s">
        <v>201</v>
      </c>
      <c r="B469" s="149" t="s">
        <v>1375</v>
      </c>
      <c r="C469" s="149" t="s">
        <v>1400</v>
      </c>
      <c r="D469" s="149" t="s">
        <v>1465</v>
      </c>
      <c r="E469" s="149" t="s">
        <v>1408</v>
      </c>
      <c r="F469" s="149" t="s">
        <v>1402</v>
      </c>
      <c r="G469" s="150">
        <v>-79249.509999999995</v>
      </c>
      <c r="H469" s="134"/>
    </row>
    <row r="470" spans="1:8" x14ac:dyDescent="0.2">
      <c r="A470" s="151" t="s">
        <v>201</v>
      </c>
      <c r="B470" s="149" t="s">
        <v>1375</v>
      </c>
      <c r="C470" s="149" t="s">
        <v>1463</v>
      </c>
      <c r="D470" s="149" t="s">
        <v>1464</v>
      </c>
      <c r="E470" s="149" t="s">
        <v>1408</v>
      </c>
      <c r="F470" s="149" t="s">
        <v>1407</v>
      </c>
      <c r="G470" s="150">
        <v>-138638.42000000001</v>
      </c>
      <c r="H470" s="134"/>
    </row>
    <row r="471" spans="1:8" x14ac:dyDescent="0.2">
      <c r="A471" s="149" t="s">
        <v>196</v>
      </c>
      <c r="B471" s="149" t="s">
        <v>1375</v>
      </c>
      <c r="C471" s="149" t="s">
        <v>1400</v>
      </c>
      <c r="D471" s="149" t="s">
        <v>1465</v>
      </c>
      <c r="E471" s="149" t="s">
        <v>1409</v>
      </c>
      <c r="F471" s="149" t="s">
        <v>1402</v>
      </c>
      <c r="G471" s="150">
        <v>-948394.41</v>
      </c>
      <c r="H471" s="134"/>
    </row>
    <row r="472" spans="1:8" x14ac:dyDescent="0.2">
      <c r="A472" s="149" t="s">
        <v>196</v>
      </c>
      <c r="B472" s="149" t="s">
        <v>1375</v>
      </c>
      <c r="C472" s="149" t="s">
        <v>1403</v>
      </c>
      <c r="D472" s="149" t="s">
        <v>1465</v>
      </c>
      <c r="E472" s="149" t="s">
        <v>1409</v>
      </c>
      <c r="F472" s="149" t="s">
        <v>1402</v>
      </c>
      <c r="G472" s="150">
        <v>-499413.46</v>
      </c>
      <c r="H472" s="134"/>
    </row>
    <row r="473" spans="1:8" x14ac:dyDescent="0.2">
      <c r="A473" s="151" t="s">
        <v>1109</v>
      </c>
      <c r="B473" s="149" t="s">
        <v>1375</v>
      </c>
      <c r="C473" s="149" t="s">
        <v>1396</v>
      </c>
      <c r="D473" s="149" t="s">
        <v>1397</v>
      </c>
      <c r="E473" s="149" t="s">
        <v>1410</v>
      </c>
      <c r="F473" s="149" t="s">
        <v>1399</v>
      </c>
      <c r="G473" s="150">
        <v>-9250.9500000000007</v>
      </c>
      <c r="H473" s="146">
        <v>17</v>
      </c>
    </row>
    <row r="474" spans="1:8" x14ac:dyDescent="0.2">
      <c r="A474" s="151" t="s">
        <v>1109</v>
      </c>
      <c r="B474" s="149" t="s">
        <v>1375</v>
      </c>
      <c r="C474" s="149" t="s">
        <v>1400</v>
      </c>
      <c r="D474" s="149" t="s">
        <v>1465</v>
      </c>
      <c r="E474" s="149" t="s">
        <v>1410</v>
      </c>
      <c r="F474" s="149" t="s">
        <v>1402</v>
      </c>
      <c r="G474" s="150">
        <v>-62521.05</v>
      </c>
      <c r="H474" s="134"/>
    </row>
    <row r="475" spans="1:8" x14ac:dyDescent="0.2">
      <c r="A475" s="151" t="s">
        <v>1111</v>
      </c>
      <c r="B475" s="149" t="s">
        <v>1375</v>
      </c>
      <c r="C475" s="149" t="s">
        <v>1396</v>
      </c>
      <c r="D475" s="149" t="s">
        <v>1397</v>
      </c>
      <c r="E475" s="149" t="s">
        <v>1411</v>
      </c>
      <c r="F475" s="149" t="s">
        <v>1399</v>
      </c>
      <c r="G475" s="150">
        <v>-1347409.64</v>
      </c>
      <c r="H475" s="146">
        <v>17</v>
      </c>
    </row>
    <row r="476" spans="1:8" x14ac:dyDescent="0.2">
      <c r="A476" s="151" t="s">
        <v>1111</v>
      </c>
      <c r="B476" s="149" t="s">
        <v>1375</v>
      </c>
      <c r="C476" s="149" t="s">
        <v>1396</v>
      </c>
      <c r="D476" s="149" t="s">
        <v>1412</v>
      </c>
      <c r="E476" s="149" t="s">
        <v>1411</v>
      </c>
      <c r="F476" s="149" t="s">
        <v>1399</v>
      </c>
      <c r="G476" s="150">
        <v>-4294.21</v>
      </c>
      <c r="H476" s="134"/>
    </row>
    <row r="477" spans="1:8" x14ac:dyDescent="0.2">
      <c r="A477" s="151" t="s">
        <v>1111</v>
      </c>
      <c r="B477" s="149" t="s">
        <v>1375</v>
      </c>
      <c r="C477" s="149" t="s">
        <v>1396</v>
      </c>
      <c r="D477" s="149" t="s">
        <v>1430</v>
      </c>
      <c r="E477" s="149" t="s">
        <v>1411</v>
      </c>
      <c r="F477" s="149" t="s">
        <v>1399</v>
      </c>
      <c r="G477" s="150">
        <v>-21536</v>
      </c>
      <c r="H477" s="134"/>
    </row>
    <row r="478" spans="1:8" x14ac:dyDescent="0.2">
      <c r="A478" s="151" t="s">
        <v>1111</v>
      </c>
      <c r="B478" s="149" t="s">
        <v>1375</v>
      </c>
      <c r="C478" s="149" t="s">
        <v>1396</v>
      </c>
      <c r="D478" s="149" t="s">
        <v>1437</v>
      </c>
      <c r="E478" s="149" t="s">
        <v>1411</v>
      </c>
      <c r="F478" s="149" t="s">
        <v>1399</v>
      </c>
      <c r="G478" s="150">
        <v>-15000</v>
      </c>
      <c r="H478" s="134"/>
    </row>
    <row r="479" spans="1:8" x14ac:dyDescent="0.2">
      <c r="A479" s="151" t="s">
        <v>1111</v>
      </c>
      <c r="B479" s="149" t="s">
        <v>1375</v>
      </c>
      <c r="C479" s="149" t="s">
        <v>1400</v>
      </c>
      <c r="D479" s="149" t="s">
        <v>1465</v>
      </c>
      <c r="E479" s="149" t="s">
        <v>1411</v>
      </c>
      <c r="F479" s="149" t="s">
        <v>1402</v>
      </c>
      <c r="G479" s="150">
        <v>-5741598.2300000004</v>
      </c>
      <c r="H479" s="134"/>
    </row>
    <row r="480" spans="1:8" x14ac:dyDescent="0.2">
      <c r="A480" s="151" t="s">
        <v>1111</v>
      </c>
      <c r="B480" s="149" t="s">
        <v>1375</v>
      </c>
      <c r="C480" s="149" t="s">
        <v>1403</v>
      </c>
      <c r="D480" s="149" t="s">
        <v>1465</v>
      </c>
      <c r="E480" s="149" t="s">
        <v>1411</v>
      </c>
      <c r="F480" s="149" t="s">
        <v>1402</v>
      </c>
      <c r="G480" s="150">
        <v>-1524</v>
      </c>
      <c r="H480" s="134"/>
    </row>
    <row r="481" spans="1:8" x14ac:dyDescent="0.2">
      <c r="A481" s="151" t="s">
        <v>1113</v>
      </c>
      <c r="B481" s="149" t="s">
        <v>1375</v>
      </c>
      <c r="C481" s="149" t="s">
        <v>1396</v>
      </c>
      <c r="D481" s="149" t="s">
        <v>1397</v>
      </c>
      <c r="E481" s="149" t="s">
        <v>1414</v>
      </c>
      <c r="F481" s="149" t="s">
        <v>1399</v>
      </c>
      <c r="G481" s="150">
        <v>-80333.48</v>
      </c>
      <c r="H481" s="146">
        <v>17</v>
      </c>
    </row>
    <row r="482" spans="1:8" x14ac:dyDescent="0.2">
      <c r="A482" s="151" t="s">
        <v>1113</v>
      </c>
      <c r="B482" s="149" t="s">
        <v>1375</v>
      </c>
      <c r="C482" s="149" t="s">
        <v>1400</v>
      </c>
      <c r="D482" s="149" t="s">
        <v>1465</v>
      </c>
      <c r="E482" s="149" t="s">
        <v>1414</v>
      </c>
      <c r="F482" s="149" t="s">
        <v>1402</v>
      </c>
      <c r="G482" s="150">
        <v>-923497.16</v>
      </c>
      <c r="H482" s="134"/>
    </row>
    <row r="483" spans="1:8" x14ac:dyDescent="0.2">
      <c r="A483" s="151" t="s">
        <v>1114</v>
      </c>
      <c r="B483" s="149" t="s">
        <v>1375</v>
      </c>
      <c r="C483" s="149" t="s">
        <v>1396</v>
      </c>
      <c r="D483" s="149" t="s">
        <v>1397</v>
      </c>
      <c r="E483" s="149" t="s">
        <v>1415</v>
      </c>
      <c r="F483" s="149" t="s">
        <v>1399</v>
      </c>
      <c r="G483" s="150">
        <v>-524430.37</v>
      </c>
      <c r="H483" s="146">
        <v>17</v>
      </c>
    </row>
    <row r="484" spans="1:8" x14ac:dyDescent="0.2">
      <c r="A484" s="151" t="s">
        <v>1114</v>
      </c>
      <c r="B484" s="149" t="s">
        <v>1375</v>
      </c>
      <c r="C484" s="149" t="s">
        <v>1416</v>
      </c>
      <c r="D484" s="149" t="s">
        <v>1417</v>
      </c>
      <c r="E484" s="149" t="s">
        <v>1415</v>
      </c>
      <c r="F484" s="149" t="s">
        <v>1402</v>
      </c>
      <c r="G484" s="150">
        <v>-648043.5</v>
      </c>
      <c r="H484" s="134"/>
    </row>
    <row r="485" spans="1:8" x14ac:dyDescent="0.2">
      <c r="A485" s="151" t="s">
        <v>1114</v>
      </c>
      <c r="B485" s="149" t="s">
        <v>1375</v>
      </c>
      <c r="C485" s="149" t="s">
        <v>1400</v>
      </c>
      <c r="D485" s="149" t="s">
        <v>1418</v>
      </c>
      <c r="E485" s="149" t="s">
        <v>1415</v>
      </c>
      <c r="F485" s="149" t="s">
        <v>1402</v>
      </c>
      <c r="G485" s="150">
        <v>-432029</v>
      </c>
      <c r="H485" s="134"/>
    </row>
    <row r="486" spans="1:8" x14ac:dyDescent="0.2">
      <c r="A486" s="151" t="s">
        <v>1114</v>
      </c>
      <c r="B486" s="149" t="s">
        <v>1375</v>
      </c>
      <c r="C486" s="149" t="s">
        <v>1400</v>
      </c>
      <c r="D486" s="149" t="s">
        <v>1419</v>
      </c>
      <c r="E486" s="149" t="s">
        <v>1415</v>
      </c>
      <c r="F486" s="149" t="s">
        <v>1402</v>
      </c>
      <c r="G486" s="150">
        <v>-30473.5</v>
      </c>
      <c r="H486" s="134"/>
    </row>
    <row r="487" spans="1:8" x14ac:dyDescent="0.2">
      <c r="A487" s="151" t="s">
        <v>1114</v>
      </c>
      <c r="B487" s="149" t="s">
        <v>1375</v>
      </c>
      <c r="C487" s="149" t="s">
        <v>1458</v>
      </c>
      <c r="D487" s="149" t="s">
        <v>1459</v>
      </c>
      <c r="E487" s="149" t="s">
        <v>1415</v>
      </c>
      <c r="F487" s="149" t="s">
        <v>1402</v>
      </c>
      <c r="G487" s="150">
        <v>-310125.99</v>
      </c>
      <c r="H487" s="134"/>
    </row>
    <row r="488" spans="1:8" x14ac:dyDescent="0.2">
      <c r="A488" s="151" t="s">
        <v>1114</v>
      </c>
      <c r="B488" s="149" t="s">
        <v>1375</v>
      </c>
      <c r="C488" s="149" t="s">
        <v>1458</v>
      </c>
      <c r="D488" s="149" t="s">
        <v>1469</v>
      </c>
      <c r="E488" s="149" t="s">
        <v>1415</v>
      </c>
      <c r="F488" s="149" t="s">
        <v>1402</v>
      </c>
      <c r="G488" s="150">
        <v>-189682</v>
      </c>
      <c r="H488" s="134"/>
    </row>
    <row r="489" spans="1:8" x14ac:dyDescent="0.2">
      <c r="A489" s="151" t="s">
        <v>1114</v>
      </c>
      <c r="B489" s="149" t="s">
        <v>1375</v>
      </c>
      <c r="C489" s="149" t="s">
        <v>1400</v>
      </c>
      <c r="D489" s="149" t="s">
        <v>1465</v>
      </c>
      <c r="E489" s="149" t="s">
        <v>1415</v>
      </c>
      <c r="F489" s="149" t="s">
        <v>1402</v>
      </c>
      <c r="G489" s="150">
        <v>-1186819.3</v>
      </c>
      <c r="H489" s="134"/>
    </row>
    <row r="490" spans="1:8" x14ac:dyDescent="0.2">
      <c r="A490" s="151" t="s">
        <v>1114</v>
      </c>
      <c r="B490" s="149" t="s">
        <v>1375</v>
      </c>
      <c r="C490" s="149" t="s">
        <v>1400</v>
      </c>
      <c r="D490" s="149" t="s">
        <v>1419</v>
      </c>
      <c r="E490" s="149" t="s">
        <v>1420</v>
      </c>
      <c r="F490" s="149" t="s">
        <v>1402</v>
      </c>
      <c r="G490" s="150">
        <v>-7150</v>
      </c>
      <c r="H490" s="134"/>
    </row>
    <row r="491" spans="1:8" x14ac:dyDescent="0.2">
      <c r="A491" s="151" t="s">
        <v>1114</v>
      </c>
      <c r="B491" s="149" t="s">
        <v>1375</v>
      </c>
      <c r="C491" s="149" t="s">
        <v>1400</v>
      </c>
      <c r="D491" s="149" t="s">
        <v>1465</v>
      </c>
      <c r="E491" s="149" t="s">
        <v>1420</v>
      </c>
      <c r="F491" s="149" t="s">
        <v>1402</v>
      </c>
      <c r="G491" s="150">
        <v>-4989.18</v>
      </c>
      <c r="H491" s="134"/>
    </row>
    <row r="492" spans="1:8" x14ac:dyDescent="0.2">
      <c r="A492" s="151" t="s">
        <v>957</v>
      </c>
      <c r="B492" s="149" t="s">
        <v>1375</v>
      </c>
      <c r="C492" s="149" t="s">
        <v>1458</v>
      </c>
      <c r="D492" s="149" t="s">
        <v>1459</v>
      </c>
      <c r="E492" s="149" t="s">
        <v>1424</v>
      </c>
      <c r="F492" s="149" t="s">
        <v>1402</v>
      </c>
      <c r="G492" s="150">
        <v>-426504.34</v>
      </c>
      <c r="H492" s="134"/>
    </row>
    <row r="493" spans="1:8" x14ac:dyDescent="0.2">
      <c r="A493" s="151" t="s">
        <v>957</v>
      </c>
      <c r="B493" s="149" t="s">
        <v>1375</v>
      </c>
      <c r="C493" s="149" t="s">
        <v>1396</v>
      </c>
      <c r="D493" s="149" t="s">
        <v>1397</v>
      </c>
      <c r="E493" s="149" t="s">
        <v>1425</v>
      </c>
      <c r="F493" s="149" t="s">
        <v>1399</v>
      </c>
      <c r="G493" s="150">
        <v>-10890.3</v>
      </c>
      <c r="H493" s="146">
        <v>17</v>
      </c>
    </row>
    <row r="494" spans="1:8" x14ac:dyDescent="0.2">
      <c r="A494" s="151" t="s">
        <v>957</v>
      </c>
      <c r="B494" s="149" t="s">
        <v>1375</v>
      </c>
      <c r="C494" s="149" t="s">
        <v>1400</v>
      </c>
      <c r="D494" s="149" t="s">
        <v>1465</v>
      </c>
      <c r="E494" s="149" t="s">
        <v>1425</v>
      </c>
      <c r="F494" s="149" t="s">
        <v>1402</v>
      </c>
      <c r="G494" s="150">
        <v>-54209.7</v>
      </c>
      <c r="H494" s="134"/>
    </row>
    <row r="495" spans="1:8" x14ac:dyDescent="0.2">
      <c r="A495" s="151" t="s">
        <v>959</v>
      </c>
      <c r="B495" s="149" t="s">
        <v>1375</v>
      </c>
      <c r="C495" s="149" t="s">
        <v>1400</v>
      </c>
      <c r="D495" s="149" t="s">
        <v>1465</v>
      </c>
      <c r="E495" s="149" t="s">
        <v>1426</v>
      </c>
      <c r="F495" s="149" t="s">
        <v>1402</v>
      </c>
      <c r="G495" s="150">
        <v>-1880974</v>
      </c>
      <c r="H495" s="134"/>
    </row>
    <row r="496" spans="1:8" x14ac:dyDescent="0.2">
      <c r="A496" s="151" t="s">
        <v>959</v>
      </c>
      <c r="B496" s="149" t="s">
        <v>1375</v>
      </c>
      <c r="C496" s="149" t="s">
        <v>1396</v>
      </c>
      <c r="D496" s="149" t="s">
        <v>1397</v>
      </c>
      <c r="E496" s="149" t="s">
        <v>1446</v>
      </c>
      <c r="F496" s="149" t="s">
        <v>1399</v>
      </c>
      <c r="G496" s="150">
        <v>-0.22</v>
      </c>
      <c r="H496" s="146">
        <v>17</v>
      </c>
    </row>
    <row r="497" spans="1:8" x14ac:dyDescent="0.2">
      <c r="A497" s="151" t="s">
        <v>959</v>
      </c>
      <c r="B497" s="149" t="s">
        <v>1375</v>
      </c>
      <c r="C497" s="149" t="s">
        <v>1396</v>
      </c>
      <c r="D497" s="149" t="s">
        <v>1397</v>
      </c>
      <c r="E497" s="149" t="s">
        <v>1428</v>
      </c>
      <c r="F497" s="149" t="s">
        <v>1399</v>
      </c>
      <c r="G497" s="150">
        <v>-875.72</v>
      </c>
      <c r="H497" s="146">
        <v>17</v>
      </c>
    </row>
    <row r="498" spans="1:8" x14ac:dyDescent="0.2">
      <c r="A498" s="151" t="s">
        <v>1115</v>
      </c>
      <c r="B498" s="149" t="s">
        <v>1375</v>
      </c>
      <c r="C498" s="149" t="s">
        <v>1396</v>
      </c>
      <c r="D498" s="149" t="s">
        <v>1397</v>
      </c>
      <c r="E498" s="149" t="s">
        <v>1429</v>
      </c>
      <c r="F498" s="149" t="s">
        <v>1399</v>
      </c>
      <c r="G498" s="150">
        <v>-39900</v>
      </c>
      <c r="H498" s="146">
        <v>17</v>
      </c>
    </row>
    <row r="499" spans="1:8" x14ac:dyDescent="0.2">
      <c r="A499" s="151" t="s">
        <v>1115</v>
      </c>
      <c r="B499" s="149" t="s">
        <v>1375</v>
      </c>
      <c r="C499" s="149" t="s">
        <v>1458</v>
      </c>
      <c r="D499" s="149" t="s">
        <v>1459</v>
      </c>
      <c r="E499" s="149" t="s">
        <v>1429</v>
      </c>
      <c r="F499" s="149" t="s">
        <v>1402</v>
      </c>
      <c r="G499" s="150">
        <v>-18950853.82</v>
      </c>
      <c r="H499" s="134"/>
    </row>
    <row r="500" spans="1:8" x14ac:dyDescent="0.2">
      <c r="A500" s="151" t="s">
        <v>1115</v>
      </c>
      <c r="B500" s="149" t="s">
        <v>1375</v>
      </c>
      <c r="C500" s="149" t="s">
        <v>1450</v>
      </c>
      <c r="D500" s="149" t="s">
        <v>1480</v>
      </c>
      <c r="E500" s="149" t="s">
        <v>1429</v>
      </c>
      <c r="F500" s="149" t="s">
        <v>1407</v>
      </c>
      <c r="G500" s="150">
        <v>-500000</v>
      </c>
      <c r="H500" s="134"/>
    </row>
    <row r="501" spans="1:8" x14ac:dyDescent="0.2">
      <c r="A501" s="151" t="s">
        <v>207</v>
      </c>
      <c r="B501" s="149" t="s">
        <v>1375</v>
      </c>
      <c r="C501" s="149" t="s">
        <v>1396</v>
      </c>
      <c r="D501" s="149" t="s">
        <v>1397</v>
      </c>
      <c r="E501" s="149" t="s">
        <v>1432</v>
      </c>
      <c r="F501" s="149" t="s">
        <v>1399</v>
      </c>
      <c r="G501" s="150">
        <v>-3600</v>
      </c>
      <c r="H501" s="146">
        <v>17</v>
      </c>
    </row>
    <row r="502" spans="1:8" x14ac:dyDescent="0.2">
      <c r="A502" s="151" t="s">
        <v>207</v>
      </c>
      <c r="B502" s="149" t="s">
        <v>1375</v>
      </c>
      <c r="C502" s="149" t="s">
        <v>1400</v>
      </c>
      <c r="D502" s="149" t="s">
        <v>1465</v>
      </c>
      <c r="E502" s="149" t="s">
        <v>1432</v>
      </c>
      <c r="F502" s="149" t="s">
        <v>1402</v>
      </c>
      <c r="G502" s="150">
        <v>-55650</v>
      </c>
      <c r="H502" s="134"/>
    </row>
    <row r="503" spans="1:8" x14ac:dyDescent="0.2">
      <c r="A503" s="151" t="s">
        <v>207</v>
      </c>
      <c r="B503" s="149" t="s">
        <v>1375</v>
      </c>
      <c r="C503" s="149" t="s">
        <v>1396</v>
      </c>
      <c r="D503" s="149" t="s">
        <v>1397</v>
      </c>
      <c r="E503" s="149" t="s">
        <v>1439</v>
      </c>
      <c r="F503" s="149" t="s">
        <v>1399</v>
      </c>
      <c r="G503" s="150">
        <v>-19800</v>
      </c>
      <c r="H503" s="146">
        <v>17</v>
      </c>
    </row>
    <row r="504" spans="1:8" x14ac:dyDescent="0.2">
      <c r="A504" s="151" t="s">
        <v>207</v>
      </c>
      <c r="B504" s="149" t="s">
        <v>1375</v>
      </c>
      <c r="C504" s="149" t="s">
        <v>1396</v>
      </c>
      <c r="D504" s="149" t="s">
        <v>1397</v>
      </c>
      <c r="E504" s="149" t="s">
        <v>1433</v>
      </c>
      <c r="F504" s="149" t="s">
        <v>1399</v>
      </c>
      <c r="G504" s="150">
        <v>-47630</v>
      </c>
      <c r="H504" s="146">
        <v>17</v>
      </c>
    </row>
    <row r="505" spans="1:8" x14ac:dyDescent="0.2">
      <c r="A505" s="151" t="s">
        <v>207</v>
      </c>
      <c r="B505" s="149" t="s">
        <v>1375</v>
      </c>
      <c r="C505" s="149" t="s">
        <v>1400</v>
      </c>
      <c r="D505" s="149" t="s">
        <v>1419</v>
      </c>
      <c r="E505" s="149" t="s">
        <v>1433</v>
      </c>
      <c r="F505" s="149" t="s">
        <v>1402</v>
      </c>
      <c r="G505" s="150">
        <v>-20000.25</v>
      </c>
      <c r="H505" s="134"/>
    </row>
    <row r="506" spans="1:8" x14ac:dyDescent="0.2">
      <c r="A506" s="151" t="s">
        <v>207</v>
      </c>
      <c r="B506" s="149" t="s">
        <v>1375</v>
      </c>
      <c r="C506" s="149" t="s">
        <v>1458</v>
      </c>
      <c r="D506" s="149" t="s">
        <v>1459</v>
      </c>
      <c r="E506" s="149" t="s">
        <v>1433</v>
      </c>
      <c r="F506" s="149" t="s">
        <v>1402</v>
      </c>
      <c r="G506" s="150">
        <v>-815628.95</v>
      </c>
      <c r="H506" s="134"/>
    </row>
    <row r="507" spans="1:8" x14ac:dyDescent="0.2">
      <c r="A507" s="151" t="s">
        <v>207</v>
      </c>
      <c r="B507" s="149" t="s">
        <v>1375</v>
      </c>
      <c r="C507" s="149" t="s">
        <v>1458</v>
      </c>
      <c r="D507" s="149" t="s">
        <v>1469</v>
      </c>
      <c r="E507" s="149" t="s">
        <v>1433</v>
      </c>
      <c r="F507" s="149" t="s">
        <v>1402</v>
      </c>
      <c r="G507" s="150">
        <v>-280000</v>
      </c>
      <c r="H507" s="134"/>
    </row>
    <row r="508" spans="1:8" x14ac:dyDescent="0.2">
      <c r="A508" s="151" t="s">
        <v>207</v>
      </c>
      <c r="B508" s="149" t="s">
        <v>1375</v>
      </c>
      <c r="C508" s="149" t="s">
        <v>1400</v>
      </c>
      <c r="D508" s="149" t="s">
        <v>1465</v>
      </c>
      <c r="E508" s="149" t="s">
        <v>1433</v>
      </c>
      <c r="F508" s="149" t="s">
        <v>1402</v>
      </c>
      <c r="G508" s="150">
        <v>-169097.11</v>
      </c>
      <c r="H508" s="134"/>
    </row>
    <row r="509" spans="1:8" x14ac:dyDescent="0.2">
      <c r="A509" s="151" t="s">
        <v>207</v>
      </c>
      <c r="B509" s="149" t="s">
        <v>1375</v>
      </c>
      <c r="C509" s="149" t="s">
        <v>1458</v>
      </c>
      <c r="D509" s="149" t="s">
        <v>1459</v>
      </c>
      <c r="E509" s="149" t="s">
        <v>1435</v>
      </c>
      <c r="F509" s="149" t="s">
        <v>1402</v>
      </c>
      <c r="G509" s="150">
        <v>-46800</v>
      </c>
      <c r="H509" s="134"/>
    </row>
    <row r="510" spans="1:8" ht="21" x14ac:dyDescent="0.2">
      <c r="A510" s="149" t="s">
        <v>196</v>
      </c>
      <c r="B510" s="149" t="s">
        <v>1376</v>
      </c>
      <c r="C510" s="149" t="s">
        <v>1396</v>
      </c>
      <c r="D510" s="149" t="s">
        <v>1397</v>
      </c>
      <c r="E510" s="149" t="s">
        <v>1398</v>
      </c>
      <c r="F510" s="149" t="s">
        <v>1399</v>
      </c>
      <c r="G510" s="150">
        <v>-1329354.3799999999</v>
      </c>
      <c r="H510" s="146">
        <v>17</v>
      </c>
    </row>
    <row r="511" spans="1:8" ht="21" x14ac:dyDescent="0.2">
      <c r="A511" s="149" t="s">
        <v>196</v>
      </c>
      <c r="B511" s="149" t="s">
        <v>1376</v>
      </c>
      <c r="C511" s="149" t="s">
        <v>1458</v>
      </c>
      <c r="D511" s="149" t="s">
        <v>1459</v>
      </c>
      <c r="E511" s="149" t="s">
        <v>1398</v>
      </c>
      <c r="F511" s="149" t="s">
        <v>1402</v>
      </c>
      <c r="G511" s="150">
        <v>-144475660.46000001</v>
      </c>
      <c r="H511" s="134"/>
    </row>
    <row r="512" spans="1:8" ht="21" x14ac:dyDescent="0.2">
      <c r="A512" s="149" t="s">
        <v>196</v>
      </c>
      <c r="B512" s="149" t="s">
        <v>1376</v>
      </c>
      <c r="C512" s="149" t="s">
        <v>1460</v>
      </c>
      <c r="D512" s="149" t="s">
        <v>1459</v>
      </c>
      <c r="E512" s="149" t="s">
        <v>1398</v>
      </c>
      <c r="F512" s="149" t="s">
        <v>1402</v>
      </c>
      <c r="G512" s="150">
        <v>-537082.64</v>
      </c>
      <c r="H512" s="134"/>
    </row>
    <row r="513" spans="1:8" ht="21" x14ac:dyDescent="0.2">
      <c r="A513" s="149" t="s">
        <v>196</v>
      </c>
      <c r="B513" s="149" t="s">
        <v>1376</v>
      </c>
      <c r="C513" s="149" t="s">
        <v>1458</v>
      </c>
      <c r="D513" s="149" t="s">
        <v>1469</v>
      </c>
      <c r="E513" s="149" t="s">
        <v>1398</v>
      </c>
      <c r="F513" s="149" t="s">
        <v>1402</v>
      </c>
      <c r="G513" s="150">
        <v>-28413.360000000001</v>
      </c>
      <c r="H513" s="134"/>
    </row>
    <row r="514" spans="1:8" ht="21" x14ac:dyDescent="0.2">
      <c r="A514" s="149" t="s">
        <v>196</v>
      </c>
      <c r="B514" s="149" t="s">
        <v>1376</v>
      </c>
      <c r="C514" s="149" t="s">
        <v>1461</v>
      </c>
      <c r="D514" s="149" t="s">
        <v>1462</v>
      </c>
      <c r="E514" s="149" t="s">
        <v>1398</v>
      </c>
      <c r="F514" s="149" t="s">
        <v>1407</v>
      </c>
      <c r="G514" s="150">
        <v>-6538135.6399999997</v>
      </c>
      <c r="H514" s="134"/>
    </row>
    <row r="515" spans="1:8" ht="21" x14ac:dyDescent="0.2">
      <c r="A515" s="149" t="s">
        <v>196</v>
      </c>
      <c r="B515" s="149" t="s">
        <v>1376</v>
      </c>
      <c r="C515" s="149" t="s">
        <v>1463</v>
      </c>
      <c r="D515" s="149" t="s">
        <v>1464</v>
      </c>
      <c r="E515" s="149" t="s">
        <v>1398</v>
      </c>
      <c r="F515" s="149" t="s">
        <v>1407</v>
      </c>
      <c r="G515" s="150">
        <v>-460552.16</v>
      </c>
      <c r="H515" s="134"/>
    </row>
    <row r="516" spans="1:8" ht="21" x14ac:dyDescent="0.2">
      <c r="A516" s="149" t="s">
        <v>196</v>
      </c>
      <c r="B516" s="149" t="s">
        <v>1376</v>
      </c>
      <c r="C516" s="149" t="s">
        <v>1396</v>
      </c>
      <c r="D516" s="149" t="s">
        <v>1397</v>
      </c>
      <c r="E516" s="149" t="s">
        <v>1404</v>
      </c>
      <c r="F516" s="149" t="s">
        <v>1399</v>
      </c>
      <c r="G516" s="150">
        <v>-53500</v>
      </c>
      <c r="H516" s="146">
        <v>17</v>
      </c>
    </row>
    <row r="517" spans="1:8" ht="21" x14ac:dyDescent="0.2">
      <c r="A517" s="151" t="s">
        <v>201</v>
      </c>
      <c r="B517" s="149" t="s">
        <v>1376</v>
      </c>
      <c r="C517" s="149" t="s">
        <v>1396</v>
      </c>
      <c r="D517" s="149" t="s">
        <v>1397</v>
      </c>
      <c r="E517" s="149" t="s">
        <v>1408</v>
      </c>
      <c r="F517" s="149" t="s">
        <v>1399</v>
      </c>
      <c r="G517" s="150">
        <v>-410927.42</v>
      </c>
      <c r="H517" s="146">
        <v>17</v>
      </c>
    </row>
    <row r="518" spans="1:8" ht="21" x14ac:dyDescent="0.2">
      <c r="A518" s="151" t="s">
        <v>201</v>
      </c>
      <c r="B518" s="149" t="s">
        <v>1376</v>
      </c>
      <c r="C518" s="149" t="s">
        <v>1458</v>
      </c>
      <c r="D518" s="149" t="s">
        <v>1459</v>
      </c>
      <c r="E518" s="149" t="s">
        <v>1408</v>
      </c>
      <c r="F518" s="149" t="s">
        <v>1402</v>
      </c>
      <c r="G518" s="150">
        <v>-43582548.039999999</v>
      </c>
      <c r="H518" s="134"/>
    </row>
    <row r="519" spans="1:8" ht="21" x14ac:dyDescent="0.2">
      <c r="A519" s="151" t="s">
        <v>201</v>
      </c>
      <c r="B519" s="149" t="s">
        <v>1376</v>
      </c>
      <c r="C519" s="149" t="s">
        <v>1458</v>
      </c>
      <c r="D519" s="149" t="s">
        <v>1469</v>
      </c>
      <c r="E519" s="149" t="s">
        <v>1408</v>
      </c>
      <c r="F519" s="149" t="s">
        <v>1402</v>
      </c>
      <c r="G519" s="150">
        <v>-7700.4</v>
      </c>
      <c r="H519" s="134"/>
    </row>
    <row r="520" spans="1:8" ht="21" x14ac:dyDescent="0.2">
      <c r="A520" s="151" t="s">
        <v>201</v>
      </c>
      <c r="B520" s="149" t="s">
        <v>1376</v>
      </c>
      <c r="C520" s="149" t="s">
        <v>1461</v>
      </c>
      <c r="D520" s="149" t="s">
        <v>1462</v>
      </c>
      <c r="E520" s="149" t="s">
        <v>1408</v>
      </c>
      <c r="F520" s="149" t="s">
        <v>1407</v>
      </c>
      <c r="G520" s="150">
        <v>-1974009.37</v>
      </c>
      <c r="H520" s="134"/>
    </row>
    <row r="521" spans="1:8" ht="21" x14ac:dyDescent="0.2">
      <c r="A521" s="151" t="s">
        <v>201</v>
      </c>
      <c r="B521" s="149" t="s">
        <v>1376</v>
      </c>
      <c r="C521" s="149" t="s">
        <v>1400</v>
      </c>
      <c r="D521" s="149" t="s">
        <v>1465</v>
      </c>
      <c r="E521" s="149" t="s">
        <v>1408</v>
      </c>
      <c r="F521" s="149" t="s">
        <v>1402</v>
      </c>
      <c r="G521" s="150">
        <v>-340884.13</v>
      </c>
      <c r="H521" s="134"/>
    </row>
    <row r="522" spans="1:8" ht="21" x14ac:dyDescent="0.2">
      <c r="A522" s="151" t="s">
        <v>201</v>
      </c>
      <c r="B522" s="149" t="s">
        <v>1376</v>
      </c>
      <c r="C522" s="149" t="s">
        <v>1463</v>
      </c>
      <c r="D522" s="149" t="s">
        <v>1464</v>
      </c>
      <c r="E522" s="149" t="s">
        <v>1408</v>
      </c>
      <c r="F522" s="149" t="s">
        <v>1407</v>
      </c>
      <c r="G522" s="150">
        <v>-137151.38</v>
      </c>
      <c r="H522" s="134"/>
    </row>
    <row r="523" spans="1:8" ht="21" x14ac:dyDescent="0.2">
      <c r="A523" s="149" t="s">
        <v>196</v>
      </c>
      <c r="B523" s="149" t="s">
        <v>1376</v>
      </c>
      <c r="C523" s="149" t="s">
        <v>1396</v>
      </c>
      <c r="D523" s="149" t="s">
        <v>1397</v>
      </c>
      <c r="E523" s="149" t="s">
        <v>1409</v>
      </c>
      <c r="F523" s="149" t="s">
        <v>1399</v>
      </c>
      <c r="G523" s="150">
        <v>-18885</v>
      </c>
      <c r="H523" s="146">
        <v>17</v>
      </c>
    </row>
    <row r="524" spans="1:8" ht="21" x14ac:dyDescent="0.2">
      <c r="A524" s="149" t="s">
        <v>196</v>
      </c>
      <c r="B524" s="149" t="s">
        <v>1376</v>
      </c>
      <c r="C524" s="149" t="s">
        <v>1400</v>
      </c>
      <c r="D524" s="149" t="s">
        <v>1465</v>
      </c>
      <c r="E524" s="149" t="s">
        <v>1409</v>
      </c>
      <c r="F524" s="149" t="s">
        <v>1402</v>
      </c>
      <c r="G524" s="150">
        <v>-3357711.55</v>
      </c>
      <c r="H524" s="134"/>
    </row>
    <row r="525" spans="1:8" ht="21" x14ac:dyDescent="0.2">
      <c r="A525" s="149" t="s">
        <v>196</v>
      </c>
      <c r="B525" s="149" t="s">
        <v>1376</v>
      </c>
      <c r="C525" s="149" t="s">
        <v>1403</v>
      </c>
      <c r="D525" s="149" t="s">
        <v>1465</v>
      </c>
      <c r="E525" s="149" t="s">
        <v>1409</v>
      </c>
      <c r="F525" s="149" t="s">
        <v>1402</v>
      </c>
      <c r="G525" s="150">
        <v>-653004.26</v>
      </c>
      <c r="H525" s="134"/>
    </row>
    <row r="526" spans="1:8" ht="21" x14ac:dyDescent="0.2">
      <c r="A526" s="151" t="s">
        <v>1109</v>
      </c>
      <c r="B526" s="149" t="s">
        <v>1376</v>
      </c>
      <c r="C526" s="149" t="s">
        <v>1400</v>
      </c>
      <c r="D526" s="149" t="s">
        <v>1465</v>
      </c>
      <c r="E526" s="149" t="s">
        <v>1410</v>
      </c>
      <c r="F526" s="149" t="s">
        <v>1402</v>
      </c>
      <c r="G526" s="150">
        <v>-110472.07</v>
      </c>
      <c r="H526" s="134"/>
    </row>
    <row r="527" spans="1:8" ht="21" x14ac:dyDescent="0.2">
      <c r="A527" s="151" t="s">
        <v>1111</v>
      </c>
      <c r="B527" s="149" t="s">
        <v>1376</v>
      </c>
      <c r="C527" s="149" t="s">
        <v>1396</v>
      </c>
      <c r="D527" s="149" t="s">
        <v>1397</v>
      </c>
      <c r="E527" s="149" t="s">
        <v>1411</v>
      </c>
      <c r="F527" s="149" t="s">
        <v>1399</v>
      </c>
      <c r="G527" s="150">
        <v>-1130281.48</v>
      </c>
      <c r="H527" s="146">
        <v>17</v>
      </c>
    </row>
    <row r="528" spans="1:8" ht="21" x14ac:dyDescent="0.2">
      <c r="A528" s="151" t="s">
        <v>1111</v>
      </c>
      <c r="B528" s="149" t="s">
        <v>1376</v>
      </c>
      <c r="C528" s="149" t="s">
        <v>1396</v>
      </c>
      <c r="D528" s="149" t="s">
        <v>1412</v>
      </c>
      <c r="E528" s="149" t="s">
        <v>1411</v>
      </c>
      <c r="F528" s="149" t="s">
        <v>1399</v>
      </c>
      <c r="G528" s="150">
        <v>-22706.95</v>
      </c>
      <c r="H528" s="134"/>
    </row>
    <row r="529" spans="1:8" ht="21" x14ac:dyDescent="0.2">
      <c r="A529" s="151" t="s">
        <v>1111</v>
      </c>
      <c r="B529" s="149" t="s">
        <v>1376</v>
      </c>
      <c r="C529" s="149" t="s">
        <v>1396</v>
      </c>
      <c r="D529" s="149" t="s">
        <v>1434</v>
      </c>
      <c r="E529" s="149" t="s">
        <v>1411</v>
      </c>
      <c r="F529" s="149" t="s">
        <v>1399</v>
      </c>
      <c r="G529" s="150">
        <v>-57065.77</v>
      </c>
      <c r="H529" s="134"/>
    </row>
    <row r="530" spans="1:8" ht="21" x14ac:dyDescent="0.2">
      <c r="A530" s="151" t="s">
        <v>1111</v>
      </c>
      <c r="B530" s="149" t="s">
        <v>1376</v>
      </c>
      <c r="C530" s="149" t="s">
        <v>1400</v>
      </c>
      <c r="D530" s="149" t="s">
        <v>1465</v>
      </c>
      <c r="E530" s="149" t="s">
        <v>1411</v>
      </c>
      <c r="F530" s="149" t="s">
        <v>1402</v>
      </c>
      <c r="G530" s="150">
        <v>-8665743.1699999999</v>
      </c>
      <c r="H530" s="134"/>
    </row>
    <row r="531" spans="1:8" ht="21" x14ac:dyDescent="0.2">
      <c r="A531" s="151" t="s">
        <v>1111</v>
      </c>
      <c r="B531" s="149" t="s">
        <v>1376</v>
      </c>
      <c r="C531" s="149" t="s">
        <v>1403</v>
      </c>
      <c r="D531" s="149" t="s">
        <v>1465</v>
      </c>
      <c r="E531" s="149" t="s">
        <v>1411</v>
      </c>
      <c r="F531" s="149" t="s">
        <v>1402</v>
      </c>
      <c r="G531" s="150">
        <v>-200121.48</v>
      </c>
      <c r="H531" s="134"/>
    </row>
    <row r="532" spans="1:8" ht="21" x14ac:dyDescent="0.2">
      <c r="A532" s="151" t="s">
        <v>1113</v>
      </c>
      <c r="B532" s="149" t="s">
        <v>1376</v>
      </c>
      <c r="C532" s="149" t="s">
        <v>1396</v>
      </c>
      <c r="D532" s="149" t="s">
        <v>1397</v>
      </c>
      <c r="E532" s="149" t="s">
        <v>1414</v>
      </c>
      <c r="F532" s="149" t="s">
        <v>1399</v>
      </c>
      <c r="G532" s="150">
        <v>-143096.07</v>
      </c>
      <c r="H532" s="146">
        <v>17</v>
      </c>
    </row>
    <row r="533" spans="1:8" ht="21" x14ac:dyDescent="0.2">
      <c r="A533" s="151" t="s">
        <v>1113</v>
      </c>
      <c r="B533" s="149" t="s">
        <v>1376</v>
      </c>
      <c r="C533" s="149" t="s">
        <v>1400</v>
      </c>
      <c r="D533" s="149" t="s">
        <v>1465</v>
      </c>
      <c r="E533" s="149" t="s">
        <v>1414</v>
      </c>
      <c r="F533" s="149" t="s">
        <v>1402</v>
      </c>
      <c r="G533" s="150">
        <v>-1943158.84</v>
      </c>
      <c r="H533" s="134"/>
    </row>
    <row r="534" spans="1:8" ht="21" x14ac:dyDescent="0.2">
      <c r="A534" s="151" t="s">
        <v>1114</v>
      </c>
      <c r="B534" s="149" t="s">
        <v>1376</v>
      </c>
      <c r="C534" s="149" t="s">
        <v>1396</v>
      </c>
      <c r="D534" s="149" t="s">
        <v>1397</v>
      </c>
      <c r="E534" s="149" t="s">
        <v>1415</v>
      </c>
      <c r="F534" s="149" t="s">
        <v>1399</v>
      </c>
      <c r="G534" s="150">
        <v>-460662.2</v>
      </c>
      <c r="H534" s="146">
        <v>17</v>
      </c>
    </row>
    <row r="535" spans="1:8" ht="21" x14ac:dyDescent="0.2">
      <c r="A535" s="151" t="s">
        <v>1114</v>
      </c>
      <c r="B535" s="149" t="s">
        <v>1376</v>
      </c>
      <c r="C535" s="149" t="s">
        <v>1396</v>
      </c>
      <c r="D535" s="149" t="s">
        <v>1434</v>
      </c>
      <c r="E535" s="149" t="s">
        <v>1415</v>
      </c>
      <c r="F535" s="149" t="s">
        <v>1399</v>
      </c>
      <c r="G535" s="150">
        <v>-0.6</v>
      </c>
      <c r="H535" s="134"/>
    </row>
    <row r="536" spans="1:8" ht="21" x14ac:dyDescent="0.2">
      <c r="A536" s="151" t="s">
        <v>1114</v>
      </c>
      <c r="B536" s="149" t="s">
        <v>1376</v>
      </c>
      <c r="C536" s="149" t="s">
        <v>1396</v>
      </c>
      <c r="D536" s="149" t="s">
        <v>1444</v>
      </c>
      <c r="E536" s="149" t="s">
        <v>1415</v>
      </c>
      <c r="F536" s="149" t="s">
        <v>1399</v>
      </c>
      <c r="G536" s="150">
        <v>-50000</v>
      </c>
      <c r="H536" s="152">
        <v>19</v>
      </c>
    </row>
    <row r="537" spans="1:8" ht="21" x14ac:dyDescent="0.2">
      <c r="A537" s="151" t="s">
        <v>1114</v>
      </c>
      <c r="B537" s="149" t="s">
        <v>1376</v>
      </c>
      <c r="C537" s="149" t="s">
        <v>1416</v>
      </c>
      <c r="D537" s="149" t="s">
        <v>1417</v>
      </c>
      <c r="E537" s="149" t="s">
        <v>1415</v>
      </c>
      <c r="F537" s="149" t="s">
        <v>1402</v>
      </c>
      <c r="G537" s="150">
        <v>-1070767.26</v>
      </c>
      <c r="H537" s="134"/>
    </row>
    <row r="538" spans="1:8" ht="21" x14ac:dyDescent="0.2">
      <c r="A538" s="151" t="s">
        <v>1114</v>
      </c>
      <c r="B538" s="149" t="s">
        <v>1376</v>
      </c>
      <c r="C538" s="149" t="s">
        <v>1400</v>
      </c>
      <c r="D538" s="149" t="s">
        <v>1418</v>
      </c>
      <c r="E538" s="149" t="s">
        <v>1415</v>
      </c>
      <c r="F538" s="149" t="s">
        <v>1402</v>
      </c>
      <c r="G538" s="150">
        <v>-713844.84</v>
      </c>
      <c r="H538" s="134"/>
    </row>
    <row r="539" spans="1:8" ht="21" x14ac:dyDescent="0.2">
      <c r="A539" s="151" t="s">
        <v>1114</v>
      </c>
      <c r="B539" s="149" t="s">
        <v>1376</v>
      </c>
      <c r="C539" s="149" t="s">
        <v>1400</v>
      </c>
      <c r="D539" s="149" t="s">
        <v>1419</v>
      </c>
      <c r="E539" s="149" t="s">
        <v>1415</v>
      </c>
      <c r="F539" s="149" t="s">
        <v>1402</v>
      </c>
      <c r="G539" s="150">
        <v>-30473.5</v>
      </c>
      <c r="H539" s="134"/>
    </row>
    <row r="540" spans="1:8" ht="21" x14ac:dyDescent="0.2">
      <c r="A540" s="151" t="s">
        <v>1114</v>
      </c>
      <c r="B540" s="149" t="s">
        <v>1376</v>
      </c>
      <c r="C540" s="149" t="s">
        <v>1458</v>
      </c>
      <c r="D540" s="149" t="s">
        <v>1459</v>
      </c>
      <c r="E540" s="149" t="s">
        <v>1415</v>
      </c>
      <c r="F540" s="149" t="s">
        <v>1402</v>
      </c>
      <c r="G540" s="150">
        <v>-295865</v>
      </c>
      <c r="H540" s="134"/>
    </row>
    <row r="541" spans="1:8" ht="21" x14ac:dyDescent="0.2">
      <c r="A541" s="151" t="s">
        <v>1114</v>
      </c>
      <c r="B541" s="149" t="s">
        <v>1376</v>
      </c>
      <c r="C541" s="149" t="s">
        <v>1458</v>
      </c>
      <c r="D541" s="149" t="s">
        <v>1469</v>
      </c>
      <c r="E541" s="149" t="s">
        <v>1415</v>
      </c>
      <c r="F541" s="149" t="s">
        <v>1402</v>
      </c>
      <c r="G541" s="150">
        <v>-170000</v>
      </c>
      <c r="H541" s="134"/>
    </row>
    <row r="542" spans="1:8" ht="21" x14ac:dyDescent="0.2">
      <c r="A542" s="151" t="s">
        <v>1114</v>
      </c>
      <c r="B542" s="149" t="s">
        <v>1376</v>
      </c>
      <c r="C542" s="149" t="s">
        <v>1400</v>
      </c>
      <c r="D542" s="149" t="s">
        <v>1465</v>
      </c>
      <c r="E542" s="149" t="s">
        <v>1415</v>
      </c>
      <c r="F542" s="149" t="s">
        <v>1402</v>
      </c>
      <c r="G542" s="150">
        <v>-4150911.98</v>
      </c>
      <c r="H542" s="134"/>
    </row>
    <row r="543" spans="1:8" ht="21" x14ac:dyDescent="0.2">
      <c r="A543" s="151" t="s">
        <v>1114</v>
      </c>
      <c r="B543" s="149" t="s">
        <v>1376</v>
      </c>
      <c r="C543" s="149" t="s">
        <v>1481</v>
      </c>
      <c r="D543" s="149" t="s">
        <v>1465</v>
      </c>
      <c r="E543" s="149" t="s">
        <v>1415</v>
      </c>
      <c r="F543" s="149" t="s">
        <v>1407</v>
      </c>
      <c r="G543" s="150">
        <v>-104780</v>
      </c>
      <c r="H543" s="134"/>
    </row>
    <row r="544" spans="1:8" ht="21" x14ac:dyDescent="0.2">
      <c r="A544" s="151" t="s">
        <v>1114</v>
      </c>
      <c r="B544" s="149" t="s">
        <v>1376</v>
      </c>
      <c r="C544" s="149" t="s">
        <v>1400</v>
      </c>
      <c r="D544" s="149" t="s">
        <v>1419</v>
      </c>
      <c r="E544" s="149" t="s">
        <v>1420</v>
      </c>
      <c r="F544" s="149" t="s">
        <v>1402</v>
      </c>
      <c r="G544" s="150">
        <v>-11814</v>
      </c>
      <c r="H544" s="134"/>
    </row>
    <row r="545" spans="1:8" ht="21" x14ac:dyDescent="0.2">
      <c r="A545" s="151" t="s">
        <v>1114</v>
      </c>
      <c r="B545" s="149" t="s">
        <v>1376</v>
      </c>
      <c r="C545" s="149" t="s">
        <v>1400</v>
      </c>
      <c r="D545" s="149" t="s">
        <v>1465</v>
      </c>
      <c r="E545" s="149" t="s">
        <v>1420</v>
      </c>
      <c r="F545" s="149" t="s">
        <v>1402</v>
      </c>
      <c r="G545" s="150">
        <v>-7363.59</v>
      </c>
      <c r="H545" s="134"/>
    </row>
    <row r="546" spans="1:8" ht="21" x14ac:dyDescent="0.2">
      <c r="A546" s="151" t="s">
        <v>957</v>
      </c>
      <c r="B546" s="149" t="s">
        <v>1376</v>
      </c>
      <c r="C546" s="149" t="s">
        <v>1421</v>
      </c>
      <c r="D546" s="149" t="s">
        <v>1478</v>
      </c>
      <c r="E546" s="149" t="s">
        <v>1423</v>
      </c>
      <c r="F546" s="149" t="s">
        <v>1407</v>
      </c>
      <c r="G546" s="150">
        <v>-216000</v>
      </c>
      <c r="H546" s="134"/>
    </row>
    <row r="547" spans="1:8" ht="21" x14ac:dyDescent="0.2">
      <c r="A547" s="151" t="s">
        <v>957</v>
      </c>
      <c r="B547" s="149" t="s">
        <v>1376</v>
      </c>
      <c r="C547" s="149" t="s">
        <v>1396</v>
      </c>
      <c r="D547" s="149" t="s">
        <v>1397</v>
      </c>
      <c r="E547" s="149" t="s">
        <v>1482</v>
      </c>
      <c r="F547" s="149" t="s">
        <v>1399</v>
      </c>
      <c r="G547" s="150">
        <v>-137167.1</v>
      </c>
      <c r="H547" s="146">
        <v>17</v>
      </c>
    </row>
    <row r="548" spans="1:8" ht="21" x14ac:dyDescent="0.2">
      <c r="A548" s="151" t="s">
        <v>957</v>
      </c>
      <c r="B548" s="149" t="s">
        <v>1376</v>
      </c>
      <c r="C548" s="149" t="s">
        <v>1400</v>
      </c>
      <c r="D548" s="149" t="s">
        <v>1465</v>
      </c>
      <c r="E548" s="149" t="s">
        <v>1482</v>
      </c>
      <c r="F548" s="149" t="s">
        <v>1402</v>
      </c>
      <c r="G548" s="150">
        <v>-69353</v>
      </c>
      <c r="H548" s="134"/>
    </row>
    <row r="549" spans="1:8" ht="21" x14ac:dyDescent="0.2">
      <c r="A549" s="151" t="s">
        <v>957</v>
      </c>
      <c r="B549" s="149" t="s">
        <v>1376</v>
      </c>
      <c r="C549" s="149" t="s">
        <v>1458</v>
      </c>
      <c r="D549" s="149" t="s">
        <v>1459</v>
      </c>
      <c r="E549" s="149" t="s">
        <v>1424</v>
      </c>
      <c r="F549" s="149" t="s">
        <v>1402</v>
      </c>
      <c r="G549" s="150">
        <v>-720911.39</v>
      </c>
      <c r="H549" s="134"/>
    </row>
    <row r="550" spans="1:8" ht="21" x14ac:dyDescent="0.2">
      <c r="A550" s="151" t="s">
        <v>957</v>
      </c>
      <c r="B550" s="149" t="s">
        <v>1376</v>
      </c>
      <c r="C550" s="149" t="s">
        <v>1400</v>
      </c>
      <c r="D550" s="149" t="s">
        <v>1465</v>
      </c>
      <c r="E550" s="149" t="s">
        <v>1425</v>
      </c>
      <c r="F550" s="149" t="s">
        <v>1402</v>
      </c>
      <c r="G550" s="150">
        <v>-85183.35</v>
      </c>
      <c r="H550" s="134"/>
    </row>
    <row r="551" spans="1:8" ht="21" x14ac:dyDescent="0.2">
      <c r="A551" s="151" t="s">
        <v>959</v>
      </c>
      <c r="B551" s="149" t="s">
        <v>1376</v>
      </c>
      <c r="C551" s="149" t="s">
        <v>1400</v>
      </c>
      <c r="D551" s="149" t="s">
        <v>1465</v>
      </c>
      <c r="E551" s="149" t="s">
        <v>1426</v>
      </c>
      <c r="F551" s="149" t="s">
        <v>1402</v>
      </c>
      <c r="G551" s="150">
        <v>-18148754</v>
      </c>
      <c r="H551" s="134"/>
    </row>
    <row r="552" spans="1:8" ht="21" x14ac:dyDescent="0.2">
      <c r="A552" s="151" t="s">
        <v>959</v>
      </c>
      <c r="B552" s="149" t="s">
        <v>1376</v>
      </c>
      <c r="C552" s="149" t="s">
        <v>1396</v>
      </c>
      <c r="D552" s="149" t="s">
        <v>1397</v>
      </c>
      <c r="E552" s="149" t="s">
        <v>1428</v>
      </c>
      <c r="F552" s="149" t="s">
        <v>1399</v>
      </c>
      <c r="G552" s="150">
        <v>-384.28</v>
      </c>
      <c r="H552" s="146">
        <v>17</v>
      </c>
    </row>
    <row r="553" spans="1:8" ht="21" x14ac:dyDescent="0.2">
      <c r="A553" s="151" t="s">
        <v>959</v>
      </c>
      <c r="B553" s="149" t="s">
        <v>1376</v>
      </c>
      <c r="C553" s="149" t="s">
        <v>1396</v>
      </c>
      <c r="D553" s="149" t="s">
        <v>1397</v>
      </c>
      <c r="E553" s="149" t="s">
        <v>1483</v>
      </c>
      <c r="F553" s="149" t="s">
        <v>1399</v>
      </c>
      <c r="G553" s="150">
        <v>-3697.2</v>
      </c>
      <c r="H553" s="146">
        <v>17</v>
      </c>
    </row>
    <row r="554" spans="1:8" ht="21" x14ac:dyDescent="0.2">
      <c r="A554" s="151" t="s">
        <v>1115</v>
      </c>
      <c r="B554" s="149" t="s">
        <v>1376</v>
      </c>
      <c r="C554" s="149" t="s">
        <v>1396</v>
      </c>
      <c r="D554" s="149" t="s">
        <v>1444</v>
      </c>
      <c r="E554" s="149" t="s">
        <v>1429</v>
      </c>
      <c r="F554" s="149" t="s">
        <v>1399</v>
      </c>
      <c r="G554" s="150">
        <v>-870959</v>
      </c>
      <c r="H554" s="152">
        <v>19</v>
      </c>
    </row>
    <row r="555" spans="1:8" ht="21" x14ac:dyDescent="0.2">
      <c r="A555" s="151" t="s">
        <v>1115</v>
      </c>
      <c r="B555" s="149" t="s">
        <v>1376</v>
      </c>
      <c r="C555" s="149" t="s">
        <v>1458</v>
      </c>
      <c r="D555" s="149" t="s">
        <v>1459</v>
      </c>
      <c r="E555" s="149" t="s">
        <v>1429</v>
      </c>
      <c r="F555" s="149" t="s">
        <v>1402</v>
      </c>
      <c r="G555" s="150">
        <v>-28667673.73</v>
      </c>
      <c r="H555" s="134"/>
    </row>
    <row r="556" spans="1:8" ht="21" x14ac:dyDescent="0.2">
      <c r="A556" s="151" t="s">
        <v>207</v>
      </c>
      <c r="B556" s="149" t="s">
        <v>1376</v>
      </c>
      <c r="C556" s="149" t="s">
        <v>1396</v>
      </c>
      <c r="D556" s="149" t="s">
        <v>1397</v>
      </c>
      <c r="E556" s="149" t="s">
        <v>1432</v>
      </c>
      <c r="F556" s="149" t="s">
        <v>1399</v>
      </c>
      <c r="G556" s="150">
        <v>-11800</v>
      </c>
      <c r="H556" s="146">
        <v>17</v>
      </c>
    </row>
    <row r="557" spans="1:8" ht="21" x14ac:dyDescent="0.2">
      <c r="A557" s="151" t="s">
        <v>207</v>
      </c>
      <c r="B557" s="149" t="s">
        <v>1376</v>
      </c>
      <c r="C557" s="149" t="s">
        <v>1400</v>
      </c>
      <c r="D557" s="149" t="s">
        <v>1465</v>
      </c>
      <c r="E557" s="149" t="s">
        <v>1432</v>
      </c>
      <c r="F557" s="149" t="s">
        <v>1402</v>
      </c>
      <c r="G557" s="150">
        <v>-75400</v>
      </c>
      <c r="H557" s="134"/>
    </row>
    <row r="558" spans="1:8" ht="21" x14ac:dyDescent="0.2">
      <c r="A558" s="151" t="s">
        <v>207</v>
      </c>
      <c r="B558" s="149" t="s">
        <v>1376</v>
      </c>
      <c r="C558" s="149" t="s">
        <v>1396</v>
      </c>
      <c r="D558" s="149" t="s">
        <v>1397</v>
      </c>
      <c r="E558" s="149" t="s">
        <v>1439</v>
      </c>
      <c r="F558" s="149" t="s">
        <v>1399</v>
      </c>
      <c r="G558" s="150">
        <v>-83385</v>
      </c>
      <c r="H558" s="146">
        <v>17</v>
      </c>
    </row>
    <row r="559" spans="1:8" ht="21" x14ac:dyDescent="0.2">
      <c r="A559" s="151" t="s">
        <v>207</v>
      </c>
      <c r="B559" s="149" t="s">
        <v>1376</v>
      </c>
      <c r="C559" s="149" t="s">
        <v>1396</v>
      </c>
      <c r="D559" s="149" t="s">
        <v>1397</v>
      </c>
      <c r="E559" s="149" t="s">
        <v>1433</v>
      </c>
      <c r="F559" s="149" t="s">
        <v>1399</v>
      </c>
      <c r="G559" s="150">
        <v>-238600</v>
      </c>
      <c r="H559" s="146">
        <v>17</v>
      </c>
    </row>
    <row r="560" spans="1:8" ht="21" x14ac:dyDescent="0.2">
      <c r="A560" s="151" t="s">
        <v>207</v>
      </c>
      <c r="B560" s="149" t="s">
        <v>1376</v>
      </c>
      <c r="C560" s="149" t="s">
        <v>1396</v>
      </c>
      <c r="D560" s="149" t="s">
        <v>1444</v>
      </c>
      <c r="E560" s="149" t="s">
        <v>1433</v>
      </c>
      <c r="F560" s="149" t="s">
        <v>1399</v>
      </c>
      <c r="G560" s="150">
        <v>-250000</v>
      </c>
      <c r="H560" s="152">
        <v>19</v>
      </c>
    </row>
    <row r="561" spans="1:8" ht="21" x14ac:dyDescent="0.2">
      <c r="A561" s="151" t="s">
        <v>207</v>
      </c>
      <c r="B561" s="149" t="s">
        <v>1376</v>
      </c>
      <c r="C561" s="149" t="s">
        <v>1400</v>
      </c>
      <c r="D561" s="149" t="s">
        <v>1419</v>
      </c>
      <c r="E561" s="149" t="s">
        <v>1433</v>
      </c>
      <c r="F561" s="149" t="s">
        <v>1402</v>
      </c>
      <c r="G561" s="150">
        <v>-35200.75</v>
      </c>
      <c r="H561" s="134"/>
    </row>
    <row r="562" spans="1:8" ht="21" x14ac:dyDescent="0.2">
      <c r="A562" s="151" t="s">
        <v>207</v>
      </c>
      <c r="B562" s="149" t="s">
        <v>1376</v>
      </c>
      <c r="C562" s="149" t="s">
        <v>1458</v>
      </c>
      <c r="D562" s="149" t="s">
        <v>1459</v>
      </c>
      <c r="E562" s="149" t="s">
        <v>1433</v>
      </c>
      <c r="F562" s="149" t="s">
        <v>1402</v>
      </c>
      <c r="G562" s="150">
        <v>-689695</v>
      </c>
      <c r="H562" s="134"/>
    </row>
    <row r="563" spans="1:8" ht="21" x14ac:dyDescent="0.2">
      <c r="A563" s="151" t="s">
        <v>207</v>
      </c>
      <c r="B563" s="149" t="s">
        <v>1376</v>
      </c>
      <c r="C563" s="149" t="s">
        <v>1458</v>
      </c>
      <c r="D563" s="149" t="s">
        <v>1469</v>
      </c>
      <c r="E563" s="149" t="s">
        <v>1433</v>
      </c>
      <c r="F563" s="149" t="s">
        <v>1402</v>
      </c>
      <c r="G563" s="150">
        <v>-279998</v>
      </c>
      <c r="H563" s="134"/>
    </row>
    <row r="564" spans="1:8" ht="21" x14ac:dyDescent="0.2">
      <c r="A564" s="151" t="s">
        <v>207</v>
      </c>
      <c r="B564" s="149" t="s">
        <v>1376</v>
      </c>
      <c r="C564" s="149" t="s">
        <v>1460</v>
      </c>
      <c r="D564" s="149" t="s">
        <v>1469</v>
      </c>
      <c r="E564" s="149" t="s">
        <v>1433</v>
      </c>
      <c r="F564" s="149" t="s">
        <v>1402</v>
      </c>
      <c r="G564" s="150">
        <v>-2121</v>
      </c>
      <c r="H564" s="134"/>
    </row>
    <row r="565" spans="1:8" ht="21" x14ac:dyDescent="0.2">
      <c r="A565" s="151" t="s">
        <v>207</v>
      </c>
      <c r="B565" s="149" t="s">
        <v>1376</v>
      </c>
      <c r="C565" s="149" t="s">
        <v>1400</v>
      </c>
      <c r="D565" s="149" t="s">
        <v>1465</v>
      </c>
      <c r="E565" s="149" t="s">
        <v>1433</v>
      </c>
      <c r="F565" s="149" t="s">
        <v>1402</v>
      </c>
      <c r="G565" s="150">
        <v>-150000</v>
      </c>
      <c r="H565" s="134"/>
    </row>
    <row r="566" spans="1:8" ht="21" x14ac:dyDescent="0.2">
      <c r="A566" s="151" t="s">
        <v>207</v>
      </c>
      <c r="B566" s="149" t="s">
        <v>1376</v>
      </c>
      <c r="C566" s="149" t="s">
        <v>1458</v>
      </c>
      <c r="D566" s="149" t="s">
        <v>1459</v>
      </c>
      <c r="E566" s="149" t="s">
        <v>1435</v>
      </c>
      <c r="F566" s="149" t="s">
        <v>1402</v>
      </c>
      <c r="G566" s="150">
        <v>-110733</v>
      </c>
      <c r="H566" s="134"/>
    </row>
    <row r="567" spans="1:8" x14ac:dyDescent="0.2">
      <c r="A567" s="149" t="s">
        <v>196</v>
      </c>
      <c r="B567" s="149" t="s">
        <v>1377</v>
      </c>
      <c r="C567" s="149" t="s">
        <v>1396</v>
      </c>
      <c r="D567" s="149" t="s">
        <v>1397</v>
      </c>
      <c r="E567" s="149" t="s">
        <v>1398</v>
      </c>
      <c r="F567" s="149" t="s">
        <v>1399</v>
      </c>
      <c r="G567" s="150">
        <v>-2275291.2599999998</v>
      </c>
      <c r="H567" s="146">
        <v>17</v>
      </c>
    </row>
    <row r="568" spans="1:8" x14ac:dyDescent="0.2">
      <c r="A568" s="149" t="s">
        <v>196</v>
      </c>
      <c r="B568" s="149" t="s">
        <v>1377</v>
      </c>
      <c r="C568" s="149" t="s">
        <v>1458</v>
      </c>
      <c r="D568" s="149" t="s">
        <v>1459</v>
      </c>
      <c r="E568" s="149" t="s">
        <v>1398</v>
      </c>
      <c r="F568" s="149" t="s">
        <v>1402</v>
      </c>
      <c r="G568" s="150">
        <v>-102804844.66</v>
      </c>
      <c r="H568" s="134"/>
    </row>
    <row r="569" spans="1:8" x14ac:dyDescent="0.2">
      <c r="A569" s="149" t="s">
        <v>196</v>
      </c>
      <c r="B569" s="149" t="s">
        <v>1377</v>
      </c>
      <c r="C569" s="149" t="s">
        <v>1460</v>
      </c>
      <c r="D569" s="149" t="s">
        <v>1459</v>
      </c>
      <c r="E569" s="149" t="s">
        <v>1398</v>
      </c>
      <c r="F569" s="149" t="s">
        <v>1402</v>
      </c>
      <c r="G569" s="150">
        <v>-11009.65</v>
      </c>
      <c r="H569" s="134"/>
    </row>
    <row r="570" spans="1:8" x14ac:dyDescent="0.2">
      <c r="A570" s="149" t="s">
        <v>196</v>
      </c>
      <c r="B570" s="149" t="s">
        <v>1377</v>
      </c>
      <c r="C570" s="149" t="s">
        <v>1461</v>
      </c>
      <c r="D570" s="149" t="s">
        <v>1462</v>
      </c>
      <c r="E570" s="149" t="s">
        <v>1398</v>
      </c>
      <c r="F570" s="149" t="s">
        <v>1407</v>
      </c>
      <c r="G570" s="150">
        <v>-5223017.97</v>
      </c>
      <c r="H570" s="134"/>
    </row>
    <row r="571" spans="1:8" x14ac:dyDescent="0.2">
      <c r="A571" s="149" t="s">
        <v>196</v>
      </c>
      <c r="B571" s="149" t="s">
        <v>1377</v>
      </c>
      <c r="C571" s="149" t="s">
        <v>1463</v>
      </c>
      <c r="D571" s="149" t="s">
        <v>1464</v>
      </c>
      <c r="E571" s="149" t="s">
        <v>1398</v>
      </c>
      <c r="F571" s="149" t="s">
        <v>1407</v>
      </c>
      <c r="G571" s="150">
        <v>-461952.81</v>
      </c>
      <c r="H571" s="134"/>
    </row>
    <row r="572" spans="1:8" x14ac:dyDescent="0.2">
      <c r="A572" s="149" t="s">
        <v>196</v>
      </c>
      <c r="B572" s="149" t="s">
        <v>1377</v>
      </c>
      <c r="C572" s="149" t="s">
        <v>1396</v>
      </c>
      <c r="D572" s="149" t="s">
        <v>1397</v>
      </c>
      <c r="E572" s="149" t="s">
        <v>1404</v>
      </c>
      <c r="F572" s="149" t="s">
        <v>1399</v>
      </c>
      <c r="G572" s="150">
        <v>-23500</v>
      </c>
      <c r="H572" s="146">
        <v>17</v>
      </c>
    </row>
    <row r="573" spans="1:8" x14ac:dyDescent="0.2">
      <c r="A573" s="151" t="s">
        <v>201</v>
      </c>
      <c r="B573" s="149" t="s">
        <v>1377</v>
      </c>
      <c r="C573" s="149" t="s">
        <v>1396</v>
      </c>
      <c r="D573" s="149" t="s">
        <v>1397</v>
      </c>
      <c r="E573" s="149" t="s">
        <v>1408</v>
      </c>
      <c r="F573" s="149" t="s">
        <v>1399</v>
      </c>
      <c r="G573" s="150">
        <v>-631932.56000000006</v>
      </c>
      <c r="H573" s="146">
        <v>17</v>
      </c>
    </row>
    <row r="574" spans="1:8" x14ac:dyDescent="0.2">
      <c r="A574" s="151" t="s">
        <v>201</v>
      </c>
      <c r="B574" s="149" t="s">
        <v>1377</v>
      </c>
      <c r="C574" s="149" t="s">
        <v>1458</v>
      </c>
      <c r="D574" s="149" t="s">
        <v>1459</v>
      </c>
      <c r="E574" s="149" t="s">
        <v>1408</v>
      </c>
      <c r="F574" s="149" t="s">
        <v>1402</v>
      </c>
      <c r="G574" s="150">
        <v>-30960223.899999999</v>
      </c>
      <c r="H574" s="134"/>
    </row>
    <row r="575" spans="1:8" x14ac:dyDescent="0.2">
      <c r="A575" s="151" t="s">
        <v>201</v>
      </c>
      <c r="B575" s="149" t="s">
        <v>1377</v>
      </c>
      <c r="C575" s="149" t="s">
        <v>1461</v>
      </c>
      <c r="D575" s="149" t="s">
        <v>1462</v>
      </c>
      <c r="E575" s="149" t="s">
        <v>1408</v>
      </c>
      <c r="F575" s="149" t="s">
        <v>1407</v>
      </c>
      <c r="G575" s="150">
        <v>-1575321.86</v>
      </c>
      <c r="H575" s="134"/>
    </row>
    <row r="576" spans="1:8" x14ac:dyDescent="0.2">
      <c r="A576" s="151" t="s">
        <v>201</v>
      </c>
      <c r="B576" s="149" t="s">
        <v>1377</v>
      </c>
      <c r="C576" s="149" t="s">
        <v>1400</v>
      </c>
      <c r="D576" s="149" t="s">
        <v>1465</v>
      </c>
      <c r="E576" s="149" t="s">
        <v>1408</v>
      </c>
      <c r="F576" s="149" t="s">
        <v>1402</v>
      </c>
      <c r="G576" s="150">
        <v>-154683.74</v>
      </c>
      <c r="H576" s="134"/>
    </row>
    <row r="577" spans="1:8" x14ac:dyDescent="0.2">
      <c r="A577" s="151" t="s">
        <v>201</v>
      </c>
      <c r="B577" s="149" t="s">
        <v>1377</v>
      </c>
      <c r="C577" s="149" t="s">
        <v>1463</v>
      </c>
      <c r="D577" s="149" t="s">
        <v>1464</v>
      </c>
      <c r="E577" s="149" t="s">
        <v>1408</v>
      </c>
      <c r="F577" s="149" t="s">
        <v>1407</v>
      </c>
      <c r="G577" s="150">
        <v>-135750.73000000001</v>
      </c>
      <c r="H577" s="134"/>
    </row>
    <row r="578" spans="1:8" x14ac:dyDescent="0.2">
      <c r="A578" s="149" t="s">
        <v>196</v>
      </c>
      <c r="B578" s="149" t="s">
        <v>1377</v>
      </c>
      <c r="C578" s="149" t="s">
        <v>1400</v>
      </c>
      <c r="D578" s="149" t="s">
        <v>1465</v>
      </c>
      <c r="E578" s="149" t="s">
        <v>1409</v>
      </c>
      <c r="F578" s="149" t="s">
        <v>1402</v>
      </c>
      <c r="G578" s="150">
        <v>-1653585.55</v>
      </c>
      <c r="H578" s="134"/>
    </row>
    <row r="579" spans="1:8" x14ac:dyDescent="0.2">
      <c r="A579" s="149" t="s">
        <v>196</v>
      </c>
      <c r="B579" s="149" t="s">
        <v>1377</v>
      </c>
      <c r="C579" s="149" t="s">
        <v>1403</v>
      </c>
      <c r="D579" s="149" t="s">
        <v>1465</v>
      </c>
      <c r="E579" s="149" t="s">
        <v>1409</v>
      </c>
      <c r="F579" s="149" t="s">
        <v>1402</v>
      </c>
      <c r="G579" s="150">
        <v>-424814.23</v>
      </c>
      <c r="H579" s="134"/>
    </row>
    <row r="580" spans="1:8" x14ac:dyDescent="0.2">
      <c r="A580" s="151" t="s">
        <v>1109</v>
      </c>
      <c r="B580" s="149" t="s">
        <v>1377</v>
      </c>
      <c r="C580" s="149" t="s">
        <v>1396</v>
      </c>
      <c r="D580" s="149" t="s">
        <v>1397</v>
      </c>
      <c r="E580" s="149" t="s">
        <v>1410</v>
      </c>
      <c r="F580" s="149" t="s">
        <v>1399</v>
      </c>
      <c r="G580" s="150">
        <v>-63214.62</v>
      </c>
      <c r="H580" s="146">
        <v>17</v>
      </c>
    </row>
    <row r="581" spans="1:8" x14ac:dyDescent="0.2">
      <c r="A581" s="151" t="s">
        <v>1109</v>
      </c>
      <c r="B581" s="149" t="s">
        <v>1377</v>
      </c>
      <c r="C581" s="149" t="s">
        <v>1400</v>
      </c>
      <c r="D581" s="149" t="s">
        <v>1465</v>
      </c>
      <c r="E581" s="149" t="s">
        <v>1410</v>
      </c>
      <c r="F581" s="149" t="s">
        <v>1402</v>
      </c>
      <c r="G581" s="150">
        <v>-71417.08</v>
      </c>
      <c r="H581" s="134"/>
    </row>
    <row r="582" spans="1:8" x14ac:dyDescent="0.2">
      <c r="A582" s="151" t="s">
        <v>1111</v>
      </c>
      <c r="B582" s="149" t="s">
        <v>1377</v>
      </c>
      <c r="C582" s="149" t="s">
        <v>1396</v>
      </c>
      <c r="D582" s="149" t="s">
        <v>1397</v>
      </c>
      <c r="E582" s="149" t="s">
        <v>1411</v>
      </c>
      <c r="F582" s="149" t="s">
        <v>1399</v>
      </c>
      <c r="G582" s="150">
        <v>-181759.61</v>
      </c>
      <c r="H582" s="146">
        <v>17</v>
      </c>
    </row>
    <row r="583" spans="1:8" x14ac:dyDescent="0.2">
      <c r="A583" s="151" t="s">
        <v>1111</v>
      </c>
      <c r="B583" s="149" t="s">
        <v>1377</v>
      </c>
      <c r="C583" s="149" t="s">
        <v>1396</v>
      </c>
      <c r="D583" s="149" t="s">
        <v>1412</v>
      </c>
      <c r="E583" s="149" t="s">
        <v>1411</v>
      </c>
      <c r="F583" s="149" t="s">
        <v>1399</v>
      </c>
      <c r="G583" s="150">
        <v>-6427.84</v>
      </c>
      <c r="H583" s="134"/>
    </row>
    <row r="584" spans="1:8" x14ac:dyDescent="0.2">
      <c r="A584" s="151" t="s">
        <v>1111</v>
      </c>
      <c r="B584" s="149" t="s">
        <v>1377</v>
      </c>
      <c r="C584" s="149" t="s">
        <v>1396</v>
      </c>
      <c r="D584" s="149" t="s">
        <v>1430</v>
      </c>
      <c r="E584" s="149" t="s">
        <v>1411</v>
      </c>
      <c r="F584" s="149" t="s">
        <v>1399</v>
      </c>
      <c r="G584" s="150">
        <v>-152132.76999999999</v>
      </c>
      <c r="H584" s="134"/>
    </row>
    <row r="585" spans="1:8" x14ac:dyDescent="0.2">
      <c r="A585" s="151" t="s">
        <v>1111</v>
      </c>
      <c r="B585" s="149" t="s">
        <v>1377</v>
      </c>
      <c r="C585" s="149" t="s">
        <v>1400</v>
      </c>
      <c r="D585" s="149" t="s">
        <v>1465</v>
      </c>
      <c r="E585" s="149" t="s">
        <v>1411</v>
      </c>
      <c r="F585" s="149" t="s">
        <v>1402</v>
      </c>
      <c r="G585" s="150">
        <v>-5479381.6600000001</v>
      </c>
      <c r="H585" s="134"/>
    </row>
    <row r="586" spans="1:8" x14ac:dyDescent="0.2">
      <c r="A586" s="151" t="s">
        <v>1111</v>
      </c>
      <c r="B586" s="149" t="s">
        <v>1377</v>
      </c>
      <c r="C586" s="149" t="s">
        <v>1403</v>
      </c>
      <c r="D586" s="149" t="s">
        <v>1465</v>
      </c>
      <c r="E586" s="149" t="s">
        <v>1411</v>
      </c>
      <c r="F586" s="149" t="s">
        <v>1402</v>
      </c>
      <c r="G586" s="150">
        <v>-224943.95</v>
      </c>
      <c r="H586" s="134"/>
    </row>
    <row r="587" spans="1:8" x14ac:dyDescent="0.2">
      <c r="A587" s="151" t="s">
        <v>1113</v>
      </c>
      <c r="B587" s="149" t="s">
        <v>1377</v>
      </c>
      <c r="C587" s="149" t="s">
        <v>1396</v>
      </c>
      <c r="D587" s="149" t="s">
        <v>1397</v>
      </c>
      <c r="E587" s="149" t="s">
        <v>1414</v>
      </c>
      <c r="F587" s="149" t="s">
        <v>1399</v>
      </c>
      <c r="G587" s="150">
        <v>-46055.28</v>
      </c>
      <c r="H587" s="146">
        <v>17</v>
      </c>
    </row>
    <row r="588" spans="1:8" x14ac:dyDescent="0.2">
      <c r="A588" s="151" t="s">
        <v>1113</v>
      </c>
      <c r="B588" s="149" t="s">
        <v>1377</v>
      </c>
      <c r="C588" s="149" t="s">
        <v>1400</v>
      </c>
      <c r="D588" s="149" t="s">
        <v>1465</v>
      </c>
      <c r="E588" s="149" t="s">
        <v>1414</v>
      </c>
      <c r="F588" s="149" t="s">
        <v>1402</v>
      </c>
      <c r="G588" s="150">
        <v>-1037546.68</v>
      </c>
      <c r="H588" s="134"/>
    </row>
    <row r="589" spans="1:8" x14ac:dyDescent="0.2">
      <c r="A589" s="151" t="s">
        <v>1114</v>
      </c>
      <c r="B589" s="149" t="s">
        <v>1377</v>
      </c>
      <c r="C589" s="149" t="s">
        <v>1396</v>
      </c>
      <c r="D589" s="149" t="s">
        <v>1397</v>
      </c>
      <c r="E589" s="149" t="s">
        <v>1415</v>
      </c>
      <c r="F589" s="149" t="s">
        <v>1399</v>
      </c>
      <c r="G589" s="150">
        <v>-447790.17</v>
      </c>
      <c r="H589" s="146">
        <v>17</v>
      </c>
    </row>
    <row r="590" spans="1:8" x14ac:dyDescent="0.2">
      <c r="A590" s="151" t="s">
        <v>1114</v>
      </c>
      <c r="B590" s="149" t="s">
        <v>1377</v>
      </c>
      <c r="C590" s="149" t="s">
        <v>1416</v>
      </c>
      <c r="D590" s="149" t="s">
        <v>1417</v>
      </c>
      <c r="E590" s="149" t="s">
        <v>1415</v>
      </c>
      <c r="F590" s="149" t="s">
        <v>1402</v>
      </c>
      <c r="G590" s="150">
        <v>-645850.12</v>
      </c>
      <c r="H590" s="134"/>
    </row>
    <row r="591" spans="1:8" x14ac:dyDescent="0.2">
      <c r="A591" s="151" t="s">
        <v>1114</v>
      </c>
      <c r="B591" s="149" t="s">
        <v>1377</v>
      </c>
      <c r="C591" s="149" t="s">
        <v>1400</v>
      </c>
      <c r="D591" s="149" t="s">
        <v>1418</v>
      </c>
      <c r="E591" s="149" t="s">
        <v>1415</v>
      </c>
      <c r="F591" s="149" t="s">
        <v>1402</v>
      </c>
      <c r="G591" s="150">
        <v>-430566.75</v>
      </c>
      <c r="H591" s="134"/>
    </row>
    <row r="592" spans="1:8" x14ac:dyDescent="0.2">
      <c r="A592" s="151" t="s">
        <v>1114</v>
      </c>
      <c r="B592" s="149" t="s">
        <v>1377</v>
      </c>
      <c r="C592" s="149" t="s">
        <v>1400</v>
      </c>
      <c r="D592" s="149" t="s">
        <v>1419</v>
      </c>
      <c r="E592" s="149" t="s">
        <v>1415</v>
      </c>
      <c r="F592" s="149" t="s">
        <v>1402</v>
      </c>
      <c r="G592" s="150">
        <v>-30473.75</v>
      </c>
      <c r="H592" s="134"/>
    </row>
    <row r="593" spans="1:8" x14ac:dyDescent="0.2">
      <c r="A593" s="151" t="s">
        <v>1114</v>
      </c>
      <c r="B593" s="149" t="s">
        <v>1377</v>
      </c>
      <c r="C593" s="149" t="s">
        <v>1458</v>
      </c>
      <c r="D593" s="149" t="s">
        <v>1459</v>
      </c>
      <c r="E593" s="149" t="s">
        <v>1415</v>
      </c>
      <c r="F593" s="149" t="s">
        <v>1402</v>
      </c>
      <c r="G593" s="150">
        <v>-170000</v>
      </c>
      <c r="H593" s="134"/>
    </row>
    <row r="594" spans="1:8" x14ac:dyDescent="0.2">
      <c r="A594" s="151" t="s">
        <v>1114</v>
      </c>
      <c r="B594" s="149" t="s">
        <v>1377</v>
      </c>
      <c r="C594" s="149" t="s">
        <v>1458</v>
      </c>
      <c r="D594" s="149" t="s">
        <v>1469</v>
      </c>
      <c r="E594" s="149" t="s">
        <v>1415</v>
      </c>
      <c r="F594" s="149" t="s">
        <v>1402</v>
      </c>
      <c r="G594" s="150">
        <v>-170000</v>
      </c>
      <c r="H594" s="134"/>
    </row>
    <row r="595" spans="1:8" x14ac:dyDescent="0.2">
      <c r="A595" s="151" t="s">
        <v>1114</v>
      </c>
      <c r="B595" s="149" t="s">
        <v>1377</v>
      </c>
      <c r="C595" s="149" t="s">
        <v>1400</v>
      </c>
      <c r="D595" s="149" t="s">
        <v>1465</v>
      </c>
      <c r="E595" s="149" t="s">
        <v>1415</v>
      </c>
      <c r="F595" s="149" t="s">
        <v>1402</v>
      </c>
      <c r="G595" s="150">
        <v>-1432307.06</v>
      </c>
      <c r="H595" s="134"/>
    </row>
    <row r="596" spans="1:8" x14ac:dyDescent="0.2">
      <c r="A596" s="151" t="s">
        <v>1114</v>
      </c>
      <c r="B596" s="149" t="s">
        <v>1377</v>
      </c>
      <c r="C596" s="149" t="s">
        <v>1400</v>
      </c>
      <c r="D596" s="149" t="s">
        <v>1419</v>
      </c>
      <c r="E596" s="149" t="s">
        <v>1420</v>
      </c>
      <c r="F596" s="149" t="s">
        <v>1402</v>
      </c>
      <c r="G596" s="150">
        <v>-7150</v>
      </c>
      <c r="H596" s="134"/>
    </row>
    <row r="597" spans="1:8" x14ac:dyDescent="0.2">
      <c r="A597" s="151" t="s">
        <v>1114</v>
      </c>
      <c r="B597" s="149" t="s">
        <v>1377</v>
      </c>
      <c r="C597" s="149" t="s">
        <v>1400</v>
      </c>
      <c r="D597" s="149" t="s">
        <v>1465</v>
      </c>
      <c r="E597" s="149" t="s">
        <v>1420</v>
      </c>
      <c r="F597" s="149" t="s">
        <v>1402</v>
      </c>
      <c r="G597" s="150">
        <v>-4144.78</v>
      </c>
      <c r="H597" s="134"/>
    </row>
    <row r="598" spans="1:8" x14ac:dyDescent="0.2">
      <c r="A598" s="151" t="s">
        <v>957</v>
      </c>
      <c r="B598" s="149" t="s">
        <v>1377</v>
      </c>
      <c r="C598" s="149" t="s">
        <v>1458</v>
      </c>
      <c r="D598" s="149" t="s">
        <v>1459</v>
      </c>
      <c r="E598" s="149" t="s">
        <v>1424</v>
      </c>
      <c r="F598" s="149" t="s">
        <v>1402</v>
      </c>
      <c r="G598" s="150">
        <v>-548997.93000000005</v>
      </c>
      <c r="H598" s="134"/>
    </row>
    <row r="599" spans="1:8" x14ac:dyDescent="0.2">
      <c r="A599" s="151" t="s">
        <v>957</v>
      </c>
      <c r="B599" s="149" t="s">
        <v>1377</v>
      </c>
      <c r="C599" s="149" t="s">
        <v>1460</v>
      </c>
      <c r="D599" s="149" t="s">
        <v>1459</v>
      </c>
      <c r="E599" s="149" t="s">
        <v>1424</v>
      </c>
      <c r="F599" s="149" t="s">
        <v>1402</v>
      </c>
      <c r="G599" s="150">
        <v>-491.64</v>
      </c>
      <c r="H599" s="134"/>
    </row>
    <row r="600" spans="1:8" x14ac:dyDescent="0.2">
      <c r="A600" s="151" t="s">
        <v>957</v>
      </c>
      <c r="B600" s="149" t="s">
        <v>1377</v>
      </c>
      <c r="C600" s="149" t="s">
        <v>1396</v>
      </c>
      <c r="D600" s="149" t="s">
        <v>1397</v>
      </c>
      <c r="E600" s="149" t="s">
        <v>1425</v>
      </c>
      <c r="F600" s="149" t="s">
        <v>1399</v>
      </c>
      <c r="G600" s="150">
        <v>-152047.38</v>
      </c>
      <c r="H600" s="146">
        <v>17</v>
      </c>
    </row>
    <row r="601" spans="1:8" x14ac:dyDescent="0.2">
      <c r="A601" s="151" t="s">
        <v>959</v>
      </c>
      <c r="B601" s="149" t="s">
        <v>1377</v>
      </c>
      <c r="C601" s="149" t="s">
        <v>1400</v>
      </c>
      <c r="D601" s="149" t="s">
        <v>1465</v>
      </c>
      <c r="E601" s="149" t="s">
        <v>1426</v>
      </c>
      <c r="F601" s="149" t="s">
        <v>1402</v>
      </c>
      <c r="G601" s="150">
        <v>-2373019</v>
      </c>
      <c r="H601" s="134"/>
    </row>
    <row r="602" spans="1:8" x14ac:dyDescent="0.2">
      <c r="A602" s="151" t="s">
        <v>959</v>
      </c>
      <c r="B602" s="149" t="s">
        <v>1377</v>
      </c>
      <c r="C602" s="149" t="s">
        <v>1396</v>
      </c>
      <c r="D602" s="149" t="s">
        <v>1397</v>
      </c>
      <c r="E602" s="149" t="s">
        <v>1446</v>
      </c>
      <c r="F602" s="149" t="s">
        <v>1399</v>
      </c>
      <c r="G602" s="150">
        <v>-2.17</v>
      </c>
      <c r="H602" s="146">
        <v>17</v>
      </c>
    </row>
    <row r="603" spans="1:8" x14ac:dyDescent="0.2">
      <c r="A603" s="151" t="s">
        <v>959</v>
      </c>
      <c r="B603" s="149" t="s">
        <v>1377</v>
      </c>
      <c r="C603" s="149" t="s">
        <v>1396</v>
      </c>
      <c r="D603" s="149" t="s">
        <v>1397</v>
      </c>
      <c r="E603" s="149" t="s">
        <v>1428</v>
      </c>
      <c r="F603" s="149" t="s">
        <v>1399</v>
      </c>
      <c r="G603" s="150">
        <v>-909.73</v>
      </c>
      <c r="H603" s="146">
        <v>17</v>
      </c>
    </row>
    <row r="604" spans="1:8" x14ac:dyDescent="0.2">
      <c r="A604" s="151" t="s">
        <v>1115</v>
      </c>
      <c r="B604" s="149" t="s">
        <v>1377</v>
      </c>
      <c r="C604" s="149" t="s">
        <v>1396</v>
      </c>
      <c r="D604" s="149" t="s">
        <v>1397</v>
      </c>
      <c r="E604" s="149" t="s">
        <v>1429</v>
      </c>
      <c r="F604" s="149" t="s">
        <v>1399</v>
      </c>
      <c r="G604" s="150">
        <v>-1361402.03</v>
      </c>
      <c r="H604" s="146">
        <v>17</v>
      </c>
    </row>
    <row r="605" spans="1:8" x14ac:dyDescent="0.2">
      <c r="A605" s="151" t="s">
        <v>1115</v>
      </c>
      <c r="B605" s="149" t="s">
        <v>1377</v>
      </c>
      <c r="C605" s="149" t="s">
        <v>1458</v>
      </c>
      <c r="D605" s="149" t="s">
        <v>1459</v>
      </c>
      <c r="E605" s="149" t="s">
        <v>1429</v>
      </c>
      <c r="F605" s="149" t="s">
        <v>1402</v>
      </c>
      <c r="G605" s="150">
        <v>-9142553.1500000004</v>
      </c>
      <c r="H605" s="134"/>
    </row>
    <row r="606" spans="1:8" x14ac:dyDescent="0.2">
      <c r="A606" s="151" t="s">
        <v>207</v>
      </c>
      <c r="B606" s="149" t="s">
        <v>1377</v>
      </c>
      <c r="C606" s="149" t="s">
        <v>1400</v>
      </c>
      <c r="D606" s="149" t="s">
        <v>1465</v>
      </c>
      <c r="E606" s="149" t="s">
        <v>1432</v>
      </c>
      <c r="F606" s="149" t="s">
        <v>1402</v>
      </c>
      <c r="G606" s="150">
        <v>-106000</v>
      </c>
      <c r="H606" s="134"/>
    </row>
    <row r="607" spans="1:8" x14ac:dyDescent="0.2">
      <c r="A607" s="151" t="s">
        <v>207</v>
      </c>
      <c r="B607" s="149" t="s">
        <v>1377</v>
      </c>
      <c r="C607" s="149" t="s">
        <v>1396</v>
      </c>
      <c r="D607" s="149" t="s">
        <v>1397</v>
      </c>
      <c r="E607" s="149" t="s">
        <v>1439</v>
      </c>
      <c r="F607" s="149" t="s">
        <v>1399</v>
      </c>
      <c r="G607" s="150">
        <v>-48540</v>
      </c>
      <c r="H607" s="146">
        <v>17</v>
      </c>
    </row>
    <row r="608" spans="1:8" x14ac:dyDescent="0.2">
      <c r="A608" s="151" t="s">
        <v>207</v>
      </c>
      <c r="B608" s="149" t="s">
        <v>1377</v>
      </c>
      <c r="C608" s="149" t="s">
        <v>1396</v>
      </c>
      <c r="D608" s="149" t="s">
        <v>1397</v>
      </c>
      <c r="E608" s="149" t="s">
        <v>1433</v>
      </c>
      <c r="F608" s="149" t="s">
        <v>1399</v>
      </c>
      <c r="G608" s="150">
        <v>-196030</v>
      </c>
      <c r="H608" s="146">
        <v>17</v>
      </c>
    </row>
    <row r="609" spans="1:8" x14ac:dyDescent="0.2">
      <c r="A609" s="151" t="s">
        <v>207</v>
      </c>
      <c r="B609" s="149" t="s">
        <v>1377</v>
      </c>
      <c r="C609" s="149" t="s">
        <v>1400</v>
      </c>
      <c r="D609" s="149" t="s">
        <v>1419</v>
      </c>
      <c r="E609" s="149" t="s">
        <v>1433</v>
      </c>
      <c r="F609" s="149" t="s">
        <v>1402</v>
      </c>
      <c r="G609" s="150">
        <v>-20000</v>
      </c>
      <c r="H609" s="134"/>
    </row>
    <row r="610" spans="1:8" x14ac:dyDescent="0.2">
      <c r="A610" s="151" t="s">
        <v>207</v>
      </c>
      <c r="B610" s="149" t="s">
        <v>1377</v>
      </c>
      <c r="C610" s="149" t="s">
        <v>1458</v>
      </c>
      <c r="D610" s="149" t="s">
        <v>1469</v>
      </c>
      <c r="E610" s="149" t="s">
        <v>1433</v>
      </c>
      <c r="F610" s="149" t="s">
        <v>1402</v>
      </c>
      <c r="G610" s="150">
        <v>-280000</v>
      </c>
      <c r="H610" s="134"/>
    </row>
    <row r="611" spans="1:8" x14ac:dyDescent="0.2">
      <c r="A611" s="151" t="s">
        <v>207</v>
      </c>
      <c r="B611" s="149" t="s">
        <v>1377</v>
      </c>
      <c r="C611" s="149" t="s">
        <v>1400</v>
      </c>
      <c r="D611" s="149" t="s">
        <v>1465</v>
      </c>
      <c r="E611" s="149" t="s">
        <v>1433</v>
      </c>
      <c r="F611" s="149" t="s">
        <v>1402</v>
      </c>
      <c r="G611" s="150">
        <v>-187125</v>
      </c>
      <c r="H611" s="134"/>
    </row>
    <row r="612" spans="1:8" x14ac:dyDescent="0.2">
      <c r="A612" s="151" t="s">
        <v>207</v>
      </c>
      <c r="B612" s="149" t="s">
        <v>1377</v>
      </c>
      <c r="C612" s="149" t="s">
        <v>1458</v>
      </c>
      <c r="D612" s="149" t="s">
        <v>1459</v>
      </c>
      <c r="E612" s="149" t="s">
        <v>1435</v>
      </c>
      <c r="F612" s="149" t="s">
        <v>1402</v>
      </c>
      <c r="G612" s="150">
        <v>-9690</v>
      </c>
      <c r="H612" s="134"/>
    </row>
    <row r="613" spans="1:8" x14ac:dyDescent="0.2">
      <c r="A613" s="149" t="s">
        <v>196</v>
      </c>
      <c r="B613" s="149" t="s">
        <v>1378</v>
      </c>
      <c r="C613" s="149" t="s">
        <v>1396</v>
      </c>
      <c r="D613" s="149" t="s">
        <v>1397</v>
      </c>
      <c r="E613" s="149" t="s">
        <v>1398</v>
      </c>
      <c r="F613" s="149" t="s">
        <v>1399</v>
      </c>
      <c r="G613" s="150">
        <v>-637531.05000000005</v>
      </c>
      <c r="H613" s="146">
        <v>17</v>
      </c>
    </row>
    <row r="614" spans="1:8" x14ac:dyDescent="0.2">
      <c r="A614" s="149" t="s">
        <v>196</v>
      </c>
      <c r="B614" s="149" t="s">
        <v>1378</v>
      </c>
      <c r="C614" s="149" t="s">
        <v>1458</v>
      </c>
      <c r="D614" s="149" t="s">
        <v>1459</v>
      </c>
      <c r="E614" s="149" t="s">
        <v>1398</v>
      </c>
      <c r="F614" s="149" t="s">
        <v>1402</v>
      </c>
      <c r="G614" s="150">
        <v>-102563440.19</v>
      </c>
      <c r="H614" s="134"/>
    </row>
    <row r="615" spans="1:8" x14ac:dyDescent="0.2">
      <c r="A615" s="149" t="s">
        <v>196</v>
      </c>
      <c r="B615" s="149" t="s">
        <v>1378</v>
      </c>
      <c r="C615" s="149" t="s">
        <v>1460</v>
      </c>
      <c r="D615" s="149" t="s">
        <v>1459</v>
      </c>
      <c r="E615" s="149" t="s">
        <v>1398</v>
      </c>
      <c r="F615" s="149" t="s">
        <v>1402</v>
      </c>
      <c r="G615" s="150">
        <v>-213433.34</v>
      </c>
      <c r="H615" s="134"/>
    </row>
    <row r="616" spans="1:8" x14ac:dyDescent="0.2">
      <c r="A616" s="149" t="s">
        <v>196</v>
      </c>
      <c r="B616" s="149" t="s">
        <v>1378</v>
      </c>
      <c r="C616" s="149" t="s">
        <v>1461</v>
      </c>
      <c r="D616" s="149" t="s">
        <v>1462</v>
      </c>
      <c r="E616" s="149" t="s">
        <v>1398</v>
      </c>
      <c r="F616" s="149" t="s">
        <v>1407</v>
      </c>
      <c r="G616" s="150">
        <v>-5058680.79</v>
      </c>
      <c r="H616" s="134"/>
    </row>
    <row r="617" spans="1:8" x14ac:dyDescent="0.2">
      <c r="A617" s="149" t="s">
        <v>196</v>
      </c>
      <c r="B617" s="149" t="s">
        <v>1378</v>
      </c>
      <c r="C617" s="149" t="s">
        <v>1463</v>
      </c>
      <c r="D617" s="149" t="s">
        <v>1464</v>
      </c>
      <c r="E617" s="149" t="s">
        <v>1398</v>
      </c>
      <c r="F617" s="149" t="s">
        <v>1407</v>
      </c>
      <c r="G617" s="150">
        <v>-458440.87</v>
      </c>
      <c r="H617" s="134"/>
    </row>
    <row r="618" spans="1:8" x14ac:dyDescent="0.2">
      <c r="A618" s="149" t="s">
        <v>196</v>
      </c>
      <c r="B618" s="149" t="s">
        <v>1378</v>
      </c>
      <c r="C618" s="149" t="s">
        <v>1396</v>
      </c>
      <c r="D618" s="149" t="s">
        <v>1397</v>
      </c>
      <c r="E618" s="149" t="s">
        <v>1404</v>
      </c>
      <c r="F618" s="149" t="s">
        <v>1399</v>
      </c>
      <c r="G618" s="150">
        <v>-10000</v>
      </c>
      <c r="H618" s="146">
        <v>17</v>
      </c>
    </row>
    <row r="619" spans="1:8" x14ac:dyDescent="0.2">
      <c r="A619" s="151" t="s">
        <v>201</v>
      </c>
      <c r="B619" s="149" t="s">
        <v>1378</v>
      </c>
      <c r="C619" s="149" t="s">
        <v>1396</v>
      </c>
      <c r="D619" s="149" t="s">
        <v>1397</v>
      </c>
      <c r="E619" s="149" t="s">
        <v>1408</v>
      </c>
      <c r="F619" s="149" t="s">
        <v>1399</v>
      </c>
      <c r="G619" s="150">
        <v>-152091.45000000001</v>
      </c>
      <c r="H619" s="146">
        <v>17</v>
      </c>
    </row>
    <row r="620" spans="1:8" x14ac:dyDescent="0.2">
      <c r="A620" s="151" t="s">
        <v>201</v>
      </c>
      <c r="B620" s="149" t="s">
        <v>1378</v>
      </c>
      <c r="C620" s="149" t="s">
        <v>1396</v>
      </c>
      <c r="D620" s="149" t="s">
        <v>1437</v>
      </c>
      <c r="E620" s="149" t="s">
        <v>1408</v>
      </c>
      <c r="F620" s="149" t="s">
        <v>1399</v>
      </c>
      <c r="G620" s="150">
        <v>-54.96</v>
      </c>
      <c r="H620" s="134"/>
    </row>
    <row r="621" spans="1:8" x14ac:dyDescent="0.2">
      <c r="A621" s="151" t="s">
        <v>201</v>
      </c>
      <c r="B621" s="149" t="s">
        <v>1378</v>
      </c>
      <c r="C621" s="149" t="s">
        <v>1458</v>
      </c>
      <c r="D621" s="149" t="s">
        <v>1459</v>
      </c>
      <c r="E621" s="149" t="s">
        <v>1408</v>
      </c>
      <c r="F621" s="149" t="s">
        <v>1402</v>
      </c>
      <c r="G621" s="150">
        <v>-31065640.52</v>
      </c>
      <c r="H621" s="134"/>
    </row>
    <row r="622" spans="1:8" x14ac:dyDescent="0.2">
      <c r="A622" s="151" t="s">
        <v>201</v>
      </c>
      <c r="B622" s="149" t="s">
        <v>1378</v>
      </c>
      <c r="C622" s="149" t="s">
        <v>1461</v>
      </c>
      <c r="D622" s="149" t="s">
        <v>1462</v>
      </c>
      <c r="E622" s="149" t="s">
        <v>1408</v>
      </c>
      <c r="F622" s="149" t="s">
        <v>1407</v>
      </c>
      <c r="G622" s="150">
        <v>-1429766.88</v>
      </c>
      <c r="H622" s="134"/>
    </row>
    <row r="623" spans="1:8" x14ac:dyDescent="0.2">
      <c r="A623" s="151" t="s">
        <v>201</v>
      </c>
      <c r="B623" s="149" t="s">
        <v>1378</v>
      </c>
      <c r="C623" s="149" t="s">
        <v>1400</v>
      </c>
      <c r="D623" s="149" t="s">
        <v>1465</v>
      </c>
      <c r="E623" s="149" t="s">
        <v>1408</v>
      </c>
      <c r="F623" s="149" t="s">
        <v>1402</v>
      </c>
      <c r="G623" s="150">
        <v>-118203.48</v>
      </c>
      <c r="H623" s="134"/>
    </row>
    <row r="624" spans="1:8" x14ac:dyDescent="0.2">
      <c r="A624" s="151" t="s">
        <v>201</v>
      </c>
      <c r="B624" s="149" t="s">
        <v>1378</v>
      </c>
      <c r="C624" s="149" t="s">
        <v>1463</v>
      </c>
      <c r="D624" s="149" t="s">
        <v>1464</v>
      </c>
      <c r="E624" s="149" t="s">
        <v>1408</v>
      </c>
      <c r="F624" s="149" t="s">
        <v>1407</v>
      </c>
      <c r="G624" s="150">
        <v>-139262.67000000001</v>
      </c>
      <c r="H624" s="134"/>
    </row>
    <row r="625" spans="1:8" x14ac:dyDescent="0.2">
      <c r="A625" s="149" t="s">
        <v>196</v>
      </c>
      <c r="B625" s="149" t="s">
        <v>1378</v>
      </c>
      <c r="C625" s="149" t="s">
        <v>1396</v>
      </c>
      <c r="D625" s="149" t="s">
        <v>1397</v>
      </c>
      <c r="E625" s="149" t="s">
        <v>1409</v>
      </c>
      <c r="F625" s="149" t="s">
        <v>1399</v>
      </c>
      <c r="G625" s="150">
        <v>-22148</v>
      </c>
      <c r="H625" s="146">
        <v>17</v>
      </c>
    </row>
    <row r="626" spans="1:8" x14ac:dyDescent="0.2">
      <c r="A626" s="149" t="s">
        <v>196</v>
      </c>
      <c r="B626" s="149" t="s">
        <v>1378</v>
      </c>
      <c r="C626" s="149" t="s">
        <v>1400</v>
      </c>
      <c r="D626" s="149" t="s">
        <v>1465</v>
      </c>
      <c r="E626" s="149" t="s">
        <v>1409</v>
      </c>
      <c r="F626" s="149" t="s">
        <v>1402</v>
      </c>
      <c r="G626" s="150">
        <v>-1636485.01</v>
      </c>
      <c r="H626" s="134"/>
    </row>
    <row r="627" spans="1:8" x14ac:dyDescent="0.2">
      <c r="A627" s="149" t="s">
        <v>196</v>
      </c>
      <c r="B627" s="149" t="s">
        <v>1378</v>
      </c>
      <c r="C627" s="149" t="s">
        <v>1403</v>
      </c>
      <c r="D627" s="149" t="s">
        <v>1465</v>
      </c>
      <c r="E627" s="149" t="s">
        <v>1409</v>
      </c>
      <c r="F627" s="149" t="s">
        <v>1402</v>
      </c>
      <c r="G627" s="150">
        <v>-370499.49</v>
      </c>
      <c r="H627" s="134"/>
    </row>
    <row r="628" spans="1:8" x14ac:dyDescent="0.2">
      <c r="A628" s="151" t="s">
        <v>1109</v>
      </c>
      <c r="B628" s="149" t="s">
        <v>1378</v>
      </c>
      <c r="C628" s="149" t="s">
        <v>1396</v>
      </c>
      <c r="D628" s="149" t="s">
        <v>1397</v>
      </c>
      <c r="E628" s="149" t="s">
        <v>1410</v>
      </c>
      <c r="F628" s="149" t="s">
        <v>1399</v>
      </c>
      <c r="G628" s="150">
        <v>-14747.33</v>
      </c>
      <c r="H628" s="146">
        <v>17</v>
      </c>
    </row>
    <row r="629" spans="1:8" x14ac:dyDescent="0.2">
      <c r="A629" s="151" t="s">
        <v>1109</v>
      </c>
      <c r="B629" s="149" t="s">
        <v>1378</v>
      </c>
      <c r="C629" s="149" t="s">
        <v>1400</v>
      </c>
      <c r="D629" s="149" t="s">
        <v>1465</v>
      </c>
      <c r="E629" s="149" t="s">
        <v>1410</v>
      </c>
      <c r="F629" s="149" t="s">
        <v>1402</v>
      </c>
      <c r="G629" s="150">
        <v>-68182.16</v>
      </c>
      <c r="H629" s="134"/>
    </row>
    <row r="630" spans="1:8" x14ac:dyDescent="0.2">
      <c r="A630" s="151" t="s">
        <v>1109</v>
      </c>
      <c r="B630" s="149" t="s">
        <v>1378</v>
      </c>
      <c r="C630" s="149" t="s">
        <v>1403</v>
      </c>
      <c r="D630" s="149" t="s">
        <v>1465</v>
      </c>
      <c r="E630" s="149" t="s">
        <v>1410</v>
      </c>
      <c r="F630" s="149" t="s">
        <v>1402</v>
      </c>
      <c r="G630" s="150">
        <v>-6382.72</v>
      </c>
      <c r="H630" s="134"/>
    </row>
    <row r="631" spans="1:8" x14ac:dyDescent="0.2">
      <c r="A631" s="151" t="s">
        <v>1111</v>
      </c>
      <c r="B631" s="149" t="s">
        <v>1378</v>
      </c>
      <c r="C631" s="149" t="s">
        <v>1396</v>
      </c>
      <c r="D631" s="149" t="s">
        <v>1397</v>
      </c>
      <c r="E631" s="149" t="s">
        <v>1411</v>
      </c>
      <c r="F631" s="149" t="s">
        <v>1399</v>
      </c>
      <c r="G631" s="150">
        <v>-163642.13</v>
      </c>
      <c r="H631" s="146">
        <v>17</v>
      </c>
    </row>
    <row r="632" spans="1:8" x14ac:dyDescent="0.2">
      <c r="A632" s="151" t="s">
        <v>1111</v>
      </c>
      <c r="B632" s="149" t="s">
        <v>1378</v>
      </c>
      <c r="C632" s="149" t="s">
        <v>1396</v>
      </c>
      <c r="D632" s="149" t="s">
        <v>1412</v>
      </c>
      <c r="E632" s="149" t="s">
        <v>1411</v>
      </c>
      <c r="F632" s="149" t="s">
        <v>1399</v>
      </c>
      <c r="G632" s="150">
        <v>-15670.25</v>
      </c>
      <c r="H632" s="134"/>
    </row>
    <row r="633" spans="1:8" x14ac:dyDescent="0.2">
      <c r="A633" s="151" t="s">
        <v>1111</v>
      </c>
      <c r="B633" s="149" t="s">
        <v>1378</v>
      </c>
      <c r="C633" s="149" t="s">
        <v>1400</v>
      </c>
      <c r="D633" s="149" t="s">
        <v>1465</v>
      </c>
      <c r="E633" s="149" t="s">
        <v>1411</v>
      </c>
      <c r="F633" s="149" t="s">
        <v>1402</v>
      </c>
      <c r="G633" s="150">
        <v>-7962670.1100000003</v>
      </c>
      <c r="H633" s="134"/>
    </row>
    <row r="634" spans="1:8" x14ac:dyDescent="0.2">
      <c r="A634" s="151" t="s">
        <v>1111</v>
      </c>
      <c r="B634" s="149" t="s">
        <v>1378</v>
      </c>
      <c r="C634" s="149" t="s">
        <v>1403</v>
      </c>
      <c r="D634" s="149" t="s">
        <v>1465</v>
      </c>
      <c r="E634" s="149" t="s">
        <v>1411</v>
      </c>
      <c r="F634" s="149" t="s">
        <v>1402</v>
      </c>
      <c r="G634" s="150">
        <v>-335083.52000000002</v>
      </c>
      <c r="H634" s="134"/>
    </row>
    <row r="635" spans="1:8" x14ac:dyDescent="0.2">
      <c r="A635" s="151" t="s">
        <v>1112</v>
      </c>
      <c r="B635" s="149" t="s">
        <v>1378</v>
      </c>
      <c r="C635" s="149" t="s">
        <v>1400</v>
      </c>
      <c r="D635" s="149" t="s">
        <v>1465</v>
      </c>
      <c r="E635" s="149" t="s">
        <v>1413</v>
      </c>
      <c r="F635" s="149" t="s">
        <v>1402</v>
      </c>
      <c r="G635" s="150">
        <v>-5161.09</v>
      </c>
      <c r="H635" s="134"/>
    </row>
    <row r="636" spans="1:8" x14ac:dyDescent="0.2">
      <c r="A636" s="151" t="s">
        <v>1113</v>
      </c>
      <c r="B636" s="149" t="s">
        <v>1378</v>
      </c>
      <c r="C636" s="149" t="s">
        <v>1396</v>
      </c>
      <c r="D636" s="149" t="s">
        <v>1397</v>
      </c>
      <c r="E636" s="149" t="s">
        <v>1414</v>
      </c>
      <c r="F636" s="149" t="s">
        <v>1399</v>
      </c>
      <c r="G636" s="150">
        <v>-307900</v>
      </c>
      <c r="H636" s="146">
        <v>17</v>
      </c>
    </row>
    <row r="637" spans="1:8" x14ac:dyDescent="0.2">
      <c r="A637" s="151" t="s">
        <v>1113</v>
      </c>
      <c r="B637" s="149" t="s">
        <v>1378</v>
      </c>
      <c r="C637" s="149" t="s">
        <v>1400</v>
      </c>
      <c r="D637" s="149" t="s">
        <v>1465</v>
      </c>
      <c r="E637" s="149" t="s">
        <v>1414</v>
      </c>
      <c r="F637" s="149" t="s">
        <v>1402</v>
      </c>
      <c r="G637" s="150">
        <v>-1230866.3400000001</v>
      </c>
      <c r="H637" s="134"/>
    </row>
    <row r="638" spans="1:8" x14ac:dyDescent="0.2">
      <c r="A638" s="151" t="s">
        <v>1114</v>
      </c>
      <c r="B638" s="149" t="s">
        <v>1378</v>
      </c>
      <c r="C638" s="149" t="s">
        <v>1396</v>
      </c>
      <c r="D638" s="149" t="s">
        <v>1397</v>
      </c>
      <c r="E638" s="149" t="s">
        <v>1415</v>
      </c>
      <c r="F638" s="149" t="s">
        <v>1399</v>
      </c>
      <c r="G638" s="150">
        <v>-425698.93</v>
      </c>
      <c r="H638" s="146">
        <v>17</v>
      </c>
    </row>
    <row r="639" spans="1:8" x14ac:dyDescent="0.2">
      <c r="A639" s="151" t="s">
        <v>1114</v>
      </c>
      <c r="B639" s="149" t="s">
        <v>1378</v>
      </c>
      <c r="C639" s="149" t="s">
        <v>1416</v>
      </c>
      <c r="D639" s="149" t="s">
        <v>1417</v>
      </c>
      <c r="E639" s="149" t="s">
        <v>1415</v>
      </c>
      <c r="F639" s="149" t="s">
        <v>1402</v>
      </c>
      <c r="G639" s="150">
        <v>-518434.8</v>
      </c>
      <c r="H639" s="134"/>
    </row>
    <row r="640" spans="1:8" x14ac:dyDescent="0.2">
      <c r="A640" s="151" t="s">
        <v>1114</v>
      </c>
      <c r="B640" s="149" t="s">
        <v>1378</v>
      </c>
      <c r="C640" s="149" t="s">
        <v>1400</v>
      </c>
      <c r="D640" s="149" t="s">
        <v>1418</v>
      </c>
      <c r="E640" s="149" t="s">
        <v>1415</v>
      </c>
      <c r="F640" s="149" t="s">
        <v>1402</v>
      </c>
      <c r="G640" s="150">
        <v>-345623.2</v>
      </c>
      <c r="H640" s="134"/>
    </row>
    <row r="641" spans="1:8" x14ac:dyDescent="0.2">
      <c r="A641" s="151" t="s">
        <v>1114</v>
      </c>
      <c r="B641" s="149" t="s">
        <v>1378</v>
      </c>
      <c r="C641" s="149" t="s">
        <v>1400</v>
      </c>
      <c r="D641" s="149" t="s">
        <v>1419</v>
      </c>
      <c r="E641" s="149" t="s">
        <v>1415</v>
      </c>
      <c r="F641" s="149" t="s">
        <v>1402</v>
      </c>
      <c r="G641" s="150">
        <v>-30474</v>
      </c>
      <c r="H641" s="134"/>
    </row>
    <row r="642" spans="1:8" x14ac:dyDescent="0.2">
      <c r="A642" s="151" t="s">
        <v>1114</v>
      </c>
      <c r="B642" s="149" t="s">
        <v>1378</v>
      </c>
      <c r="C642" s="149" t="s">
        <v>1458</v>
      </c>
      <c r="D642" s="149" t="s">
        <v>1459</v>
      </c>
      <c r="E642" s="149" t="s">
        <v>1415</v>
      </c>
      <c r="F642" s="149" t="s">
        <v>1402</v>
      </c>
      <c r="G642" s="150">
        <v>-211280</v>
      </c>
      <c r="H642" s="134"/>
    </row>
    <row r="643" spans="1:8" x14ac:dyDescent="0.2">
      <c r="A643" s="151" t="s">
        <v>1114</v>
      </c>
      <c r="B643" s="149" t="s">
        <v>1378</v>
      </c>
      <c r="C643" s="149" t="s">
        <v>1458</v>
      </c>
      <c r="D643" s="149" t="s">
        <v>1469</v>
      </c>
      <c r="E643" s="149" t="s">
        <v>1415</v>
      </c>
      <c r="F643" s="149" t="s">
        <v>1402</v>
      </c>
      <c r="G643" s="150">
        <v>-170000</v>
      </c>
      <c r="H643" s="134"/>
    </row>
    <row r="644" spans="1:8" x14ac:dyDescent="0.2">
      <c r="A644" s="151" t="s">
        <v>1114</v>
      </c>
      <c r="B644" s="149" t="s">
        <v>1378</v>
      </c>
      <c r="C644" s="149" t="s">
        <v>1400</v>
      </c>
      <c r="D644" s="149" t="s">
        <v>1465</v>
      </c>
      <c r="E644" s="149" t="s">
        <v>1415</v>
      </c>
      <c r="F644" s="149" t="s">
        <v>1402</v>
      </c>
      <c r="G644" s="150">
        <v>-1909538.7</v>
      </c>
      <c r="H644" s="134"/>
    </row>
    <row r="645" spans="1:8" x14ac:dyDescent="0.2">
      <c r="A645" s="151" t="s">
        <v>1114</v>
      </c>
      <c r="B645" s="149" t="s">
        <v>1378</v>
      </c>
      <c r="C645" s="149" t="s">
        <v>1400</v>
      </c>
      <c r="D645" s="149" t="s">
        <v>1419</v>
      </c>
      <c r="E645" s="149" t="s">
        <v>1420</v>
      </c>
      <c r="F645" s="149" t="s">
        <v>1402</v>
      </c>
      <c r="G645" s="150">
        <v>-2990</v>
      </c>
      <c r="H645" s="134"/>
    </row>
    <row r="646" spans="1:8" x14ac:dyDescent="0.2">
      <c r="A646" s="151" t="s">
        <v>1114</v>
      </c>
      <c r="B646" s="149" t="s">
        <v>1378</v>
      </c>
      <c r="C646" s="149" t="s">
        <v>1400</v>
      </c>
      <c r="D646" s="149" t="s">
        <v>1465</v>
      </c>
      <c r="E646" s="149" t="s">
        <v>1420</v>
      </c>
      <c r="F646" s="149" t="s">
        <v>1402</v>
      </c>
      <c r="G646" s="150">
        <v>-4816.46</v>
      </c>
      <c r="H646" s="134"/>
    </row>
    <row r="647" spans="1:8" x14ac:dyDescent="0.2">
      <c r="A647" s="151" t="s">
        <v>957</v>
      </c>
      <c r="B647" s="149" t="s">
        <v>1378</v>
      </c>
      <c r="C647" s="149" t="s">
        <v>1458</v>
      </c>
      <c r="D647" s="149" t="s">
        <v>1459</v>
      </c>
      <c r="E647" s="149" t="s">
        <v>1442</v>
      </c>
      <c r="F647" s="149" t="s">
        <v>1402</v>
      </c>
      <c r="G647" s="150">
        <v>-4926.57</v>
      </c>
      <c r="H647" s="134"/>
    </row>
    <row r="648" spans="1:8" x14ac:dyDescent="0.2">
      <c r="A648" s="151" t="s">
        <v>957</v>
      </c>
      <c r="B648" s="149" t="s">
        <v>1378</v>
      </c>
      <c r="C648" s="149" t="s">
        <v>1458</v>
      </c>
      <c r="D648" s="149" t="s">
        <v>1459</v>
      </c>
      <c r="E648" s="149" t="s">
        <v>1424</v>
      </c>
      <c r="F648" s="149" t="s">
        <v>1402</v>
      </c>
      <c r="G648" s="150">
        <v>-627684.79</v>
      </c>
      <c r="H648" s="134"/>
    </row>
    <row r="649" spans="1:8" x14ac:dyDescent="0.2">
      <c r="A649" s="151" t="s">
        <v>959</v>
      </c>
      <c r="B649" s="149" t="s">
        <v>1378</v>
      </c>
      <c r="C649" s="149" t="s">
        <v>1396</v>
      </c>
      <c r="D649" s="149" t="s">
        <v>1397</v>
      </c>
      <c r="E649" s="149" t="s">
        <v>1426</v>
      </c>
      <c r="F649" s="149" t="s">
        <v>1399</v>
      </c>
      <c r="G649" s="150">
        <v>-0.02</v>
      </c>
      <c r="H649" s="146">
        <v>17</v>
      </c>
    </row>
    <row r="650" spans="1:8" x14ac:dyDescent="0.2">
      <c r="A650" s="151" t="s">
        <v>959</v>
      </c>
      <c r="B650" s="149" t="s">
        <v>1378</v>
      </c>
      <c r="C650" s="149" t="s">
        <v>1400</v>
      </c>
      <c r="D650" s="149" t="s">
        <v>1465</v>
      </c>
      <c r="E650" s="149" t="s">
        <v>1426</v>
      </c>
      <c r="F650" s="149" t="s">
        <v>1402</v>
      </c>
      <c r="G650" s="150">
        <v>-2033166.98</v>
      </c>
      <c r="H650" s="134"/>
    </row>
    <row r="651" spans="1:8" x14ac:dyDescent="0.2">
      <c r="A651" s="151" t="s">
        <v>959</v>
      </c>
      <c r="B651" s="149" t="s">
        <v>1378</v>
      </c>
      <c r="C651" s="149" t="s">
        <v>1396</v>
      </c>
      <c r="D651" s="149" t="s">
        <v>1397</v>
      </c>
      <c r="E651" s="149" t="s">
        <v>1446</v>
      </c>
      <c r="F651" s="149" t="s">
        <v>1399</v>
      </c>
      <c r="G651" s="150">
        <v>-0.01</v>
      </c>
      <c r="H651" s="146">
        <v>17</v>
      </c>
    </row>
    <row r="652" spans="1:8" x14ac:dyDescent="0.2">
      <c r="A652" s="151" t="s">
        <v>959</v>
      </c>
      <c r="B652" s="149" t="s">
        <v>1378</v>
      </c>
      <c r="C652" s="149" t="s">
        <v>1396</v>
      </c>
      <c r="D652" s="149" t="s">
        <v>1397</v>
      </c>
      <c r="E652" s="149" t="s">
        <v>1427</v>
      </c>
      <c r="F652" s="149" t="s">
        <v>1399</v>
      </c>
      <c r="G652" s="150">
        <v>-15000</v>
      </c>
      <c r="H652" s="146">
        <v>17</v>
      </c>
    </row>
    <row r="653" spans="1:8" x14ac:dyDescent="0.2">
      <c r="A653" s="151" t="s">
        <v>959</v>
      </c>
      <c r="B653" s="149" t="s">
        <v>1378</v>
      </c>
      <c r="C653" s="149" t="s">
        <v>1396</v>
      </c>
      <c r="D653" s="149" t="s">
        <v>1397</v>
      </c>
      <c r="E653" s="149" t="s">
        <v>1428</v>
      </c>
      <c r="F653" s="149" t="s">
        <v>1399</v>
      </c>
      <c r="G653" s="150">
        <v>-1136.75</v>
      </c>
      <c r="H653" s="146">
        <v>17</v>
      </c>
    </row>
    <row r="654" spans="1:8" x14ac:dyDescent="0.2">
      <c r="A654" s="151" t="s">
        <v>1115</v>
      </c>
      <c r="B654" s="149" t="s">
        <v>1378</v>
      </c>
      <c r="C654" s="149" t="s">
        <v>1396</v>
      </c>
      <c r="D654" s="149" t="s">
        <v>1397</v>
      </c>
      <c r="E654" s="149" t="s">
        <v>1429</v>
      </c>
      <c r="F654" s="149" t="s">
        <v>1399</v>
      </c>
      <c r="G654" s="150">
        <v>-153424.1</v>
      </c>
      <c r="H654" s="146">
        <v>17</v>
      </c>
    </row>
    <row r="655" spans="1:8" x14ac:dyDescent="0.2">
      <c r="A655" s="151" t="s">
        <v>1115</v>
      </c>
      <c r="B655" s="149" t="s">
        <v>1378</v>
      </c>
      <c r="C655" s="149" t="s">
        <v>1458</v>
      </c>
      <c r="D655" s="149" t="s">
        <v>1459</v>
      </c>
      <c r="E655" s="149" t="s">
        <v>1429</v>
      </c>
      <c r="F655" s="149" t="s">
        <v>1402</v>
      </c>
      <c r="G655" s="150">
        <v>-7492171.6100000003</v>
      </c>
      <c r="H655" s="134"/>
    </row>
    <row r="656" spans="1:8" x14ac:dyDescent="0.2">
      <c r="A656" s="151" t="s">
        <v>1115</v>
      </c>
      <c r="B656" s="149" t="s">
        <v>1378</v>
      </c>
      <c r="C656" s="149" t="s">
        <v>1400</v>
      </c>
      <c r="D656" s="149" t="s">
        <v>1465</v>
      </c>
      <c r="E656" s="149" t="s">
        <v>1429</v>
      </c>
      <c r="F656" s="149" t="s">
        <v>1402</v>
      </c>
      <c r="G656" s="150">
        <v>-9300</v>
      </c>
      <c r="H656" s="134"/>
    </row>
    <row r="657" spans="1:8" x14ac:dyDescent="0.2">
      <c r="A657" s="151" t="s">
        <v>207</v>
      </c>
      <c r="B657" s="149" t="s">
        <v>1378</v>
      </c>
      <c r="C657" s="149" t="s">
        <v>1458</v>
      </c>
      <c r="D657" s="149" t="s">
        <v>1459</v>
      </c>
      <c r="E657" s="149" t="s">
        <v>1431</v>
      </c>
      <c r="F657" s="149" t="s">
        <v>1402</v>
      </c>
      <c r="G657" s="150">
        <v>-16895</v>
      </c>
      <c r="H657" s="134"/>
    </row>
    <row r="658" spans="1:8" x14ac:dyDescent="0.2">
      <c r="A658" s="151" t="s">
        <v>207</v>
      </c>
      <c r="B658" s="149" t="s">
        <v>1378</v>
      </c>
      <c r="C658" s="149" t="s">
        <v>1400</v>
      </c>
      <c r="D658" s="149" t="s">
        <v>1465</v>
      </c>
      <c r="E658" s="149" t="s">
        <v>1432</v>
      </c>
      <c r="F658" s="149" t="s">
        <v>1402</v>
      </c>
      <c r="G658" s="150">
        <v>-134794.79999999999</v>
      </c>
      <c r="H658" s="134"/>
    </row>
    <row r="659" spans="1:8" x14ac:dyDescent="0.2">
      <c r="A659" s="151" t="s">
        <v>207</v>
      </c>
      <c r="B659" s="149" t="s">
        <v>1378</v>
      </c>
      <c r="C659" s="149" t="s">
        <v>1396</v>
      </c>
      <c r="D659" s="149" t="s">
        <v>1397</v>
      </c>
      <c r="E659" s="149" t="s">
        <v>1479</v>
      </c>
      <c r="F659" s="149" t="s">
        <v>1399</v>
      </c>
      <c r="G659" s="150">
        <v>-44900</v>
      </c>
      <c r="H659" s="146">
        <v>17</v>
      </c>
    </row>
    <row r="660" spans="1:8" x14ac:dyDescent="0.2">
      <c r="A660" s="151" t="s">
        <v>207</v>
      </c>
      <c r="B660" s="149" t="s">
        <v>1378</v>
      </c>
      <c r="C660" s="149" t="s">
        <v>1396</v>
      </c>
      <c r="D660" s="149" t="s">
        <v>1397</v>
      </c>
      <c r="E660" s="149" t="s">
        <v>1439</v>
      </c>
      <c r="F660" s="149" t="s">
        <v>1399</v>
      </c>
      <c r="G660" s="150">
        <v>-19050</v>
      </c>
      <c r="H660" s="146">
        <v>17</v>
      </c>
    </row>
    <row r="661" spans="1:8" x14ac:dyDescent="0.2">
      <c r="A661" s="151" t="s">
        <v>207</v>
      </c>
      <c r="B661" s="149" t="s">
        <v>1378</v>
      </c>
      <c r="C661" s="149" t="s">
        <v>1396</v>
      </c>
      <c r="D661" s="149" t="s">
        <v>1397</v>
      </c>
      <c r="E661" s="149" t="s">
        <v>1433</v>
      </c>
      <c r="F661" s="149" t="s">
        <v>1399</v>
      </c>
      <c r="G661" s="150">
        <v>-103414.79</v>
      </c>
      <c r="H661" s="146">
        <v>17</v>
      </c>
    </row>
    <row r="662" spans="1:8" x14ac:dyDescent="0.2">
      <c r="A662" s="151" t="s">
        <v>207</v>
      </c>
      <c r="B662" s="149" t="s">
        <v>1378</v>
      </c>
      <c r="C662" s="149" t="s">
        <v>1400</v>
      </c>
      <c r="D662" s="149" t="s">
        <v>1419</v>
      </c>
      <c r="E662" s="149" t="s">
        <v>1433</v>
      </c>
      <c r="F662" s="149" t="s">
        <v>1402</v>
      </c>
      <c r="G662" s="150">
        <v>-18630</v>
      </c>
      <c r="H662" s="134"/>
    </row>
    <row r="663" spans="1:8" x14ac:dyDescent="0.2">
      <c r="A663" s="151" t="s">
        <v>207</v>
      </c>
      <c r="B663" s="149" t="s">
        <v>1378</v>
      </c>
      <c r="C663" s="149" t="s">
        <v>1458</v>
      </c>
      <c r="D663" s="149" t="s">
        <v>1459</v>
      </c>
      <c r="E663" s="149" t="s">
        <v>1433</v>
      </c>
      <c r="F663" s="149" t="s">
        <v>1402</v>
      </c>
      <c r="G663" s="150">
        <v>-668429.82999999996</v>
      </c>
      <c r="H663" s="134"/>
    </row>
    <row r="664" spans="1:8" x14ac:dyDescent="0.2">
      <c r="A664" s="151" t="s">
        <v>207</v>
      </c>
      <c r="B664" s="149" t="s">
        <v>1378</v>
      </c>
      <c r="C664" s="149" t="s">
        <v>1458</v>
      </c>
      <c r="D664" s="149" t="s">
        <v>1469</v>
      </c>
      <c r="E664" s="149" t="s">
        <v>1433</v>
      </c>
      <c r="F664" s="149" t="s">
        <v>1402</v>
      </c>
      <c r="G664" s="150">
        <v>-290000</v>
      </c>
      <c r="H664" s="134"/>
    </row>
    <row r="665" spans="1:8" x14ac:dyDescent="0.2">
      <c r="A665" s="151" t="s">
        <v>207</v>
      </c>
      <c r="B665" s="149" t="s">
        <v>1378</v>
      </c>
      <c r="C665" s="149" t="s">
        <v>1400</v>
      </c>
      <c r="D665" s="149" t="s">
        <v>1465</v>
      </c>
      <c r="E665" s="149" t="s">
        <v>1433</v>
      </c>
      <c r="F665" s="149" t="s">
        <v>1402</v>
      </c>
      <c r="G665" s="150">
        <v>-62305</v>
      </c>
      <c r="H665" s="134"/>
    </row>
    <row r="666" spans="1:8" x14ac:dyDescent="0.2">
      <c r="A666" s="151" t="s">
        <v>207</v>
      </c>
      <c r="B666" s="149" t="s">
        <v>1378</v>
      </c>
      <c r="C666" s="149" t="s">
        <v>1396</v>
      </c>
      <c r="D666" s="149" t="s">
        <v>1397</v>
      </c>
      <c r="E666" s="149" t="s">
        <v>1435</v>
      </c>
      <c r="F666" s="149" t="s">
        <v>1399</v>
      </c>
      <c r="G666" s="150">
        <v>-16897.5</v>
      </c>
      <c r="H666" s="146">
        <v>17</v>
      </c>
    </row>
    <row r="667" spans="1:8" x14ac:dyDescent="0.2">
      <c r="A667" s="151" t="s">
        <v>207</v>
      </c>
      <c r="B667" s="149" t="s">
        <v>1378</v>
      </c>
      <c r="C667" s="149" t="s">
        <v>1458</v>
      </c>
      <c r="D667" s="149" t="s">
        <v>1459</v>
      </c>
      <c r="E667" s="149" t="s">
        <v>1435</v>
      </c>
      <c r="F667" s="149" t="s">
        <v>1402</v>
      </c>
      <c r="G667" s="150">
        <v>-119058</v>
      </c>
      <c r="H667" s="134"/>
    </row>
    <row r="668" spans="1:8" ht="31.5" x14ac:dyDescent="0.2">
      <c r="A668" s="149" t="s">
        <v>196</v>
      </c>
      <c r="B668" s="149" t="s">
        <v>1379</v>
      </c>
      <c r="C668" s="149" t="s">
        <v>1396</v>
      </c>
      <c r="D668" s="149" t="s">
        <v>1397</v>
      </c>
      <c r="E668" s="149" t="s">
        <v>1398</v>
      </c>
      <c r="F668" s="149" t="s">
        <v>1399</v>
      </c>
      <c r="G668" s="150">
        <v>-757083.46</v>
      </c>
      <c r="H668" s="146">
        <v>17</v>
      </c>
    </row>
    <row r="669" spans="1:8" ht="31.5" x14ac:dyDescent="0.2">
      <c r="A669" s="149" t="s">
        <v>196</v>
      </c>
      <c r="B669" s="149" t="s">
        <v>1379</v>
      </c>
      <c r="C669" s="149" t="s">
        <v>1458</v>
      </c>
      <c r="D669" s="149" t="s">
        <v>1459</v>
      </c>
      <c r="E669" s="149" t="s">
        <v>1398</v>
      </c>
      <c r="F669" s="149" t="s">
        <v>1402</v>
      </c>
      <c r="G669" s="150">
        <v>-149797904.41999999</v>
      </c>
      <c r="H669" s="134"/>
    </row>
    <row r="670" spans="1:8" ht="31.5" x14ac:dyDescent="0.2">
      <c r="A670" s="149" t="s">
        <v>196</v>
      </c>
      <c r="B670" s="149" t="s">
        <v>1379</v>
      </c>
      <c r="C670" s="149" t="s">
        <v>1460</v>
      </c>
      <c r="D670" s="149" t="s">
        <v>1459</v>
      </c>
      <c r="E670" s="149" t="s">
        <v>1398</v>
      </c>
      <c r="F670" s="149" t="s">
        <v>1402</v>
      </c>
      <c r="G670" s="150">
        <v>-771205.63</v>
      </c>
      <c r="H670" s="134"/>
    </row>
    <row r="671" spans="1:8" ht="31.5" x14ac:dyDescent="0.2">
      <c r="A671" s="149" t="s">
        <v>196</v>
      </c>
      <c r="B671" s="149" t="s">
        <v>1379</v>
      </c>
      <c r="C671" s="149" t="s">
        <v>1461</v>
      </c>
      <c r="D671" s="149" t="s">
        <v>1462</v>
      </c>
      <c r="E671" s="149" t="s">
        <v>1398</v>
      </c>
      <c r="F671" s="149" t="s">
        <v>1407</v>
      </c>
      <c r="G671" s="150">
        <v>-7285125.6399999997</v>
      </c>
      <c r="H671" s="134"/>
    </row>
    <row r="672" spans="1:8" ht="31.5" x14ac:dyDescent="0.2">
      <c r="A672" s="149" t="s">
        <v>196</v>
      </c>
      <c r="B672" s="149" t="s">
        <v>1379</v>
      </c>
      <c r="C672" s="149" t="s">
        <v>1463</v>
      </c>
      <c r="D672" s="149" t="s">
        <v>1464</v>
      </c>
      <c r="E672" s="149" t="s">
        <v>1398</v>
      </c>
      <c r="F672" s="149" t="s">
        <v>1407</v>
      </c>
      <c r="G672" s="150">
        <v>-471825.5</v>
      </c>
      <c r="H672" s="134"/>
    </row>
    <row r="673" spans="1:8" ht="31.5" x14ac:dyDescent="0.2">
      <c r="A673" s="149" t="s">
        <v>196</v>
      </c>
      <c r="B673" s="149" t="s">
        <v>1379</v>
      </c>
      <c r="C673" s="149" t="s">
        <v>1396</v>
      </c>
      <c r="D673" s="149" t="s">
        <v>1397</v>
      </c>
      <c r="E673" s="149" t="s">
        <v>1404</v>
      </c>
      <c r="F673" s="149" t="s">
        <v>1399</v>
      </c>
      <c r="G673" s="150">
        <v>-67200</v>
      </c>
      <c r="H673" s="146">
        <v>17</v>
      </c>
    </row>
    <row r="674" spans="1:8" ht="31.5" x14ac:dyDescent="0.2">
      <c r="A674" s="151" t="s">
        <v>201</v>
      </c>
      <c r="B674" s="149" t="s">
        <v>1379</v>
      </c>
      <c r="C674" s="149" t="s">
        <v>1396</v>
      </c>
      <c r="D674" s="149" t="s">
        <v>1397</v>
      </c>
      <c r="E674" s="149" t="s">
        <v>1408</v>
      </c>
      <c r="F674" s="149" t="s">
        <v>1399</v>
      </c>
      <c r="G674" s="150">
        <v>-212791.5</v>
      </c>
      <c r="H674" s="146">
        <v>17</v>
      </c>
    </row>
    <row r="675" spans="1:8" ht="31.5" x14ac:dyDescent="0.2">
      <c r="A675" s="151" t="s">
        <v>201</v>
      </c>
      <c r="B675" s="149" t="s">
        <v>1379</v>
      </c>
      <c r="C675" s="149" t="s">
        <v>1458</v>
      </c>
      <c r="D675" s="149" t="s">
        <v>1459</v>
      </c>
      <c r="E675" s="149" t="s">
        <v>1408</v>
      </c>
      <c r="F675" s="149" t="s">
        <v>1402</v>
      </c>
      <c r="G675" s="150">
        <v>-45361228.090000004</v>
      </c>
      <c r="H675" s="134"/>
    </row>
    <row r="676" spans="1:8" ht="31.5" x14ac:dyDescent="0.2">
      <c r="A676" s="151" t="s">
        <v>201</v>
      </c>
      <c r="B676" s="149" t="s">
        <v>1379</v>
      </c>
      <c r="C676" s="149" t="s">
        <v>1461</v>
      </c>
      <c r="D676" s="149" t="s">
        <v>1462</v>
      </c>
      <c r="E676" s="149" t="s">
        <v>1408</v>
      </c>
      <c r="F676" s="149" t="s">
        <v>1407</v>
      </c>
      <c r="G676" s="150">
        <v>-2199860.5</v>
      </c>
      <c r="H676" s="134"/>
    </row>
    <row r="677" spans="1:8" ht="31.5" x14ac:dyDescent="0.2">
      <c r="A677" s="151" t="s">
        <v>201</v>
      </c>
      <c r="B677" s="149" t="s">
        <v>1379</v>
      </c>
      <c r="C677" s="149" t="s">
        <v>1400</v>
      </c>
      <c r="D677" s="149" t="s">
        <v>1465</v>
      </c>
      <c r="E677" s="149" t="s">
        <v>1408</v>
      </c>
      <c r="F677" s="149" t="s">
        <v>1402</v>
      </c>
      <c r="G677" s="150">
        <v>-234030.63</v>
      </c>
      <c r="H677" s="134"/>
    </row>
    <row r="678" spans="1:8" ht="31.5" x14ac:dyDescent="0.2">
      <c r="A678" s="151" t="s">
        <v>201</v>
      </c>
      <c r="B678" s="149" t="s">
        <v>1379</v>
      </c>
      <c r="C678" s="149" t="s">
        <v>1463</v>
      </c>
      <c r="D678" s="149" t="s">
        <v>1464</v>
      </c>
      <c r="E678" s="149" t="s">
        <v>1408</v>
      </c>
      <c r="F678" s="149" t="s">
        <v>1407</v>
      </c>
      <c r="G678" s="150">
        <v>-125878.04</v>
      </c>
      <c r="H678" s="134"/>
    </row>
    <row r="679" spans="1:8" ht="31.5" x14ac:dyDescent="0.2">
      <c r="A679" s="149" t="s">
        <v>196</v>
      </c>
      <c r="B679" s="149" t="s">
        <v>1379</v>
      </c>
      <c r="C679" s="149" t="s">
        <v>1400</v>
      </c>
      <c r="D679" s="149" t="s">
        <v>1465</v>
      </c>
      <c r="E679" s="149" t="s">
        <v>1409</v>
      </c>
      <c r="F679" s="149" t="s">
        <v>1402</v>
      </c>
      <c r="G679" s="150">
        <v>-2434370.44</v>
      </c>
      <c r="H679" s="134"/>
    </row>
    <row r="680" spans="1:8" ht="31.5" x14ac:dyDescent="0.2">
      <c r="A680" s="149" t="s">
        <v>196</v>
      </c>
      <c r="B680" s="149" t="s">
        <v>1379</v>
      </c>
      <c r="C680" s="149" t="s">
        <v>1403</v>
      </c>
      <c r="D680" s="149" t="s">
        <v>1465</v>
      </c>
      <c r="E680" s="149" t="s">
        <v>1409</v>
      </c>
      <c r="F680" s="149" t="s">
        <v>1402</v>
      </c>
      <c r="G680" s="150">
        <v>-103072.34</v>
      </c>
      <c r="H680" s="134"/>
    </row>
    <row r="681" spans="1:8" ht="31.5" x14ac:dyDescent="0.2">
      <c r="A681" s="151" t="s">
        <v>1109</v>
      </c>
      <c r="B681" s="149" t="s">
        <v>1379</v>
      </c>
      <c r="C681" s="149" t="s">
        <v>1400</v>
      </c>
      <c r="D681" s="149" t="s">
        <v>1465</v>
      </c>
      <c r="E681" s="149" t="s">
        <v>1410</v>
      </c>
      <c r="F681" s="149" t="s">
        <v>1402</v>
      </c>
      <c r="G681" s="150">
        <v>-78120.36</v>
      </c>
      <c r="H681" s="134"/>
    </row>
    <row r="682" spans="1:8" ht="31.5" x14ac:dyDescent="0.2">
      <c r="A682" s="151" t="s">
        <v>1111</v>
      </c>
      <c r="B682" s="149" t="s">
        <v>1379</v>
      </c>
      <c r="C682" s="149" t="s">
        <v>1396</v>
      </c>
      <c r="D682" s="149" t="s">
        <v>1397</v>
      </c>
      <c r="E682" s="149" t="s">
        <v>1411</v>
      </c>
      <c r="F682" s="149" t="s">
        <v>1399</v>
      </c>
      <c r="G682" s="150">
        <v>-427910.23</v>
      </c>
      <c r="H682" s="146">
        <v>17</v>
      </c>
    </row>
    <row r="683" spans="1:8" ht="31.5" x14ac:dyDescent="0.2">
      <c r="A683" s="151" t="s">
        <v>1111</v>
      </c>
      <c r="B683" s="149" t="s">
        <v>1379</v>
      </c>
      <c r="C683" s="149" t="s">
        <v>1396</v>
      </c>
      <c r="D683" s="149" t="s">
        <v>1412</v>
      </c>
      <c r="E683" s="149" t="s">
        <v>1411</v>
      </c>
      <c r="F683" s="149" t="s">
        <v>1399</v>
      </c>
      <c r="G683" s="150">
        <v>-13393.61</v>
      </c>
      <c r="H683" s="134"/>
    </row>
    <row r="684" spans="1:8" ht="31.5" x14ac:dyDescent="0.2">
      <c r="A684" s="151" t="s">
        <v>1111</v>
      </c>
      <c r="B684" s="149" t="s">
        <v>1379</v>
      </c>
      <c r="C684" s="149" t="s">
        <v>1400</v>
      </c>
      <c r="D684" s="149" t="s">
        <v>1465</v>
      </c>
      <c r="E684" s="149" t="s">
        <v>1411</v>
      </c>
      <c r="F684" s="149" t="s">
        <v>1402</v>
      </c>
      <c r="G684" s="150">
        <v>-19378152.210000001</v>
      </c>
      <c r="H684" s="134"/>
    </row>
    <row r="685" spans="1:8" ht="31.5" x14ac:dyDescent="0.2">
      <c r="A685" s="151" t="s">
        <v>1111</v>
      </c>
      <c r="B685" s="149" t="s">
        <v>1379</v>
      </c>
      <c r="C685" s="149" t="s">
        <v>1403</v>
      </c>
      <c r="D685" s="149" t="s">
        <v>1465</v>
      </c>
      <c r="E685" s="149" t="s">
        <v>1411</v>
      </c>
      <c r="F685" s="149" t="s">
        <v>1402</v>
      </c>
      <c r="G685" s="150">
        <v>-127321.81</v>
      </c>
      <c r="H685" s="134"/>
    </row>
    <row r="686" spans="1:8" ht="31.5" x14ac:dyDescent="0.2">
      <c r="A686" s="151" t="s">
        <v>1113</v>
      </c>
      <c r="B686" s="149" t="s">
        <v>1379</v>
      </c>
      <c r="C686" s="149" t="s">
        <v>1396</v>
      </c>
      <c r="D686" s="149" t="s">
        <v>1397</v>
      </c>
      <c r="E686" s="149" t="s">
        <v>1414</v>
      </c>
      <c r="F686" s="149" t="s">
        <v>1399</v>
      </c>
      <c r="G686" s="150">
        <v>-493482.18</v>
      </c>
      <c r="H686" s="146">
        <v>17</v>
      </c>
    </row>
    <row r="687" spans="1:8" ht="31.5" x14ac:dyDescent="0.2">
      <c r="A687" s="151" t="s">
        <v>1113</v>
      </c>
      <c r="B687" s="149" t="s">
        <v>1379</v>
      </c>
      <c r="C687" s="149" t="s">
        <v>1400</v>
      </c>
      <c r="D687" s="149" t="s">
        <v>1465</v>
      </c>
      <c r="E687" s="149" t="s">
        <v>1414</v>
      </c>
      <c r="F687" s="149" t="s">
        <v>1402</v>
      </c>
      <c r="G687" s="150">
        <v>-1705429.09</v>
      </c>
      <c r="H687" s="134"/>
    </row>
    <row r="688" spans="1:8" ht="31.5" x14ac:dyDescent="0.2">
      <c r="A688" s="151" t="s">
        <v>1114</v>
      </c>
      <c r="B688" s="149" t="s">
        <v>1379</v>
      </c>
      <c r="C688" s="149" t="s">
        <v>1396</v>
      </c>
      <c r="D688" s="149" t="s">
        <v>1397</v>
      </c>
      <c r="E688" s="149" t="s">
        <v>1415</v>
      </c>
      <c r="F688" s="149" t="s">
        <v>1399</v>
      </c>
      <c r="G688" s="150">
        <v>-426643.54</v>
      </c>
      <c r="H688" s="146">
        <v>17</v>
      </c>
    </row>
    <row r="689" spans="1:8" ht="31.5" x14ac:dyDescent="0.2">
      <c r="A689" s="151" t="s">
        <v>1114</v>
      </c>
      <c r="B689" s="149" t="s">
        <v>1379</v>
      </c>
      <c r="C689" s="149" t="s">
        <v>1416</v>
      </c>
      <c r="D689" s="149" t="s">
        <v>1417</v>
      </c>
      <c r="E689" s="149" t="s">
        <v>1415</v>
      </c>
      <c r="F689" s="149" t="s">
        <v>1402</v>
      </c>
      <c r="G689" s="150">
        <v>-1325996.7</v>
      </c>
      <c r="H689" s="134"/>
    </row>
    <row r="690" spans="1:8" ht="31.5" x14ac:dyDescent="0.2">
      <c r="A690" s="151" t="s">
        <v>1114</v>
      </c>
      <c r="B690" s="149" t="s">
        <v>1379</v>
      </c>
      <c r="C690" s="149" t="s">
        <v>1400</v>
      </c>
      <c r="D690" s="149" t="s">
        <v>1418</v>
      </c>
      <c r="E690" s="149" t="s">
        <v>1415</v>
      </c>
      <c r="F690" s="149" t="s">
        <v>1402</v>
      </c>
      <c r="G690" s="150">
        <v>-883997.8</v>
      </c>
      <c r="H690" s="134"/>
    </row>
    <row r="691" spans="1:8" ht="31.5" x14ac:dyDescent="0.2">
      <c r="A691" s="151" t="s">
        <v>1114</v>
      </c>
      <c r="B691" s="149" t="s">
        <v>1379</v>
      </c>
      <c r="C691" s="149" t="s">
        <v>1400</v>
      </c>
      <c r="D691" s="149" t="s">
        <v>1419</v>
      </c>
      <c r="E691" s="149" t="s">
        <v>1415</v>
      </c>
      <c r="F691" s="149" t="s">
        <v>1402</v>
      </c>
      <c r="G691" s="150">
        <v>-60947.25</v>
      </c>
      <c r="H691" s="134"/>
    </row>
    <row r="692" spans="1:8" ht="31.5" x14ac:dyDescent="0.2">
      <c r="A692" s="151" t="s">
        <v>1114</v>
      </c>
      <c r="B692" s="149" t="s">
        <v>1379</v>
      </c>
      <c r="C692" s="149" t="s">
        <v>1458</v>
      </c>
      <c r="D692" s="149" t="s">
        <v>1459</v>
      </c>
      <c r="E692" s="149" t="s">
        <v>1415</v>
      </c>
      <c r="F692" s="149" t="s">
        <v>1402</v>
      </c>
      <c r="G692" s="150">
        <v>-394672.87</v>
      </c>
      <c r="H692" s="134"/>
    </row>
    <row r="693" spans="1:8" ht="31.5" x14ac:dyDescent="0.2">
      <c r="A693" s="151" t="s">
        <v>1114</v>
      </c>
      <c r="B693" s="149" t="s">
        <v>1379</v>
      </c>
      <c r="C693" s="149" t="s">
        <v>1400</v>
      </c>
      <c r="D693" s="149" t="s">
        <v>1465</v>
      </c>
      <c r="E693" s="149" t="s">
        <v>1415</v>
      </c>
      <c r="F693" s="149" t="s">
        <v>1402</v>
      </c>
      <c r="G693" s="150">
        <v>-2468382.1</v>
      </c>
      <c r="H693" s="134"/>
    </row>
    <row r="694" spans="1:8" ht="31.5" x14ac:dyDescent="0.2">
      <c r="A694" s="151" t="s">
        <v>1114</v>
      </c>
      <c r="B694" s="149" t="s">
        <v>1379</v>
      </c>
      <c r="C694" s="149" t="s">
        <v>1400</v>
      </c>
      <c r="D694" s="149" t="s">
        <v>1419</v>
      </c>
      <c r="E694" s="149" t="s">
        <v>1420</v>
      </c>
      <c r="F694" s="149" t="s">
        <v>1402</v>
      </c>
      <c r="G694" s="150">
        <v>-14630</v>
      </c>
      <c r="H694" s="134"/>
    </row>
    <row r="695" spans="1:8" ht="31.5" x14ac:dyDescent="0.2">
      <c r="A695" s="151" t="s">
        <v>1114</v>
      </c>
      <c r="B695" s="149" t="s">
        <v>1379</v>
      </c>
      <c r="C695" s="149" t="s">
        <v>1400</v>
      </c>
      <c r="D695" s="149" t="s">
        <v>1465</v>
      </c>
      <c r="E695" s="149" t="s">
        <v>1420</v>
      </c>
      <c r="F695" s="149" t="s">
        <v>1402</v>
      </c>
      <c r="G695" s="150">
        <v>-9263.7900000000009</v>
      </c>
      <c r="H695" s="134"/>
    </row>
    <row r="696" spans="1:8" ht="31.5" x14ac:dyDescent="0.2">
      <c r="A696" s="151" t="s">
        <v>957</v>
      </c>
      <c r="B696" s="149" t="s">
        <v>1379</v>
      </c>
      <c r="C696" s="149" t="s">
        <v>1458</v>
      </c>
      <c r="D696" s="149" t="s">
        <v>1459</v>
      </c>
      <c r="E696" s="149" t="s">
        <v>1424</v>
      </c>
      <c r="F696" s="149" t="s">
        <v>1402</v>
      </c>
      <c r="G696" s="150">
        <v>-623799.84</v>
      </c>
      <c r="H696" s="134"/>
    </row>
    <row r="697" spans="1:8" ht="31.5" x14ac:dyDescent="0.2">
      <c r="A697" s="151" t="s">
        <v>959</v>
      </c>
      <c r="B697" s="149" t="s">
        <v>1379</v>
      </c>
      <c r="C697" s="149" t="s">
        <v>1400</v>
      </c>
      <c r="D697" s="149" t="s">
        <v>1465</v>
      </c>
      <c r="E697" s="149" t="s">
        <v>1426</v>
      </c>
      <c r="F697" s="149" t="s">
        <v>1402</v>
      </c>
      <c r="G697" s="150">
        <v>-26576814.539999999</v>
      </c>
      <c r="H697" s="134"/>
    </row>
    <row r="698" spans="1:8" ht="31.5" x14ac:dyDescent="0.2">
      <c r="A698" s="151" t="s">
        <v>959</v>
      </c>
      <c r="B698" s="149" t="s">
        <v>1379</v>
      </c>
      <c r="C698" s="149" t="s">
        <v>1396</v>
      </c>
      <c r="D698" s="149" t="s">
        <v>1397</v>
      </c>
      <c r="E698" s="149" t="s">
        <v>1484</v>
      </c>
      <c r="F698" s="149" t="s">
        <v>1399</v>
      </c>
      <c r="G698" s="150">
        <v>-2210.3000000000002</v>
      </c>
      <c r="H698" s="146">
        <v>17</v>
      </c>
    </row>
    <row r="699" spans="1:8" ht="31.5" x14ac:dyDescent="0.2">
      <c r="A699" s="151" t="s">
        <v>959</v>
      </c>
      <c r="B699" s="149" t="s">
        <v>1379</v>
      </c>
      <c r="C699" s="149" t="s">
        <v>1396</v>
      </c>
      <c r="D699" s="149" t="s">
        <v>1397</v>
      </c>
      <c r="E699" s="149" t="s">
        <v>1428</v>
      </c>
      <c r="F699" s="149" t="s">
        <v>1399</v>
      </c>
      <c r="G699" s="150">
        <v>-44.27</v>
      </c>
      <c r="H699" s="146">
        <v>17</v>
      </c>
    </row>
    <row r="700" spans="1:8" ht="31.5" x14ac:dyDescent="0.2">
      <c r="A700" s="151" t="s">
        <v>1115</v>
      </c>
      <c r="B700" s="149" t="s">
        <v>1379</v>
      </c>
      <c r="C700" s="149" t="s">
        <v>1396</v>
      </c>
      <c r="D700" s="149" t="s">
        <v>1397</v>
      </c>
      <c r="E700" s="149" t="s">
        <v>1429</v>
      </c>
      <c r="F700" s="149" t="s">
        <v>1399</v>
      </c>
      <c r="G700" s="150">
        <v>-5271.46</v>
      </c>
      <c r="H700" s="146">
        <v>17</v>
      </c>
    </row>
    <row r="701" spans="1:8" ht="31.5" x14ac:dyDescent="0.2">
      <c r="A701" s="151" t="s">
        <v>1115</v>
      </c>
      <c r="B701" s="149" t="s">
        <v>1379</v>
      </c>
      <c r="C701" s="149" t="s">
        <v>1396</v>
      </c>
      <c r="D701" s="149" t="s">
        <v>1430</v>
      </c>
      <c r="E701" s="149" t="s">
        <v>1429</v>
      </c>
      <c r="F701" s="149" t="s">
        <v>1399</v>
      </c>
      <c r="G701" s="150">
        <v>-3741.34</v>
      </c>
      <c r="H701" s="134"/>
    </row>
    <row r="702" spans="1:8" ht="31.5" x14ac:dyDescent="0.2">
      <c r="A702" s="151" t="s">
        <v>1115</v>
      </c>
      <c r="B702" s="149" t="s">
        <v>1379</v>
      </c>
      <c r="C702" s="149" t="s">
        <v>1396</v>
      </c>
      <c r="D702" s="149" t="s">
        <v>1434</v>
      </c>
      <c r="E702" s="149" t="s">
        <v>1429</v>
      </c>
      <c r="F702" s="149" t="s">
        <v>1399</v>
      </c>
      <c r="G702" s="150">
        <v>-4607.2</v>
      </c>
      <c r="H702" s="134"/>
    </row>
    <row r="703" spans="1:8" ht="31.5" x14ac:dyDescent="0.2">
      <c r="A703" s="151" t="s">
        <v>1115</v>
      </c>
      <c r="B703" s="149" t="s">
        <v>1379</v>
      </c>
      <c r="C703" s="149" t="s">
        <v>1458</v>
      </c>
      <c r="D703" s="149" t="s">
        <v>1459</v>
      </c>
      <c r="E703" s="149" t="s">
        <v>1429</v>
      </c>
      <c r="F703" s="149" t="s">
        <v>1402</v>
      </c>
      <c r="G703" s="150">
        <v>-17304828.199999999</v>
      </c>
      <c r="H703" s="134"/>
    </row>
    <row r="704" spans="1:8" ht="31.5" x14ac:dyDescent="0.2">
      <c r="A704" s="151" t="s">
        <v>1115</v>
      </c>
      <c r="B704" s="149" t="s">
        <v>1379</v>
      </c>
      <c r="C704" s="149" t="s">
        <v>1396</v>
      </c>
      <c r="D704" s="149" t="s">
        <v>1485</v>
      </c>
      <c r="E704" s="149" t="s">
        <v>1429</v>
      </c>
      <c r="F704" s="151"/>
      <c r="G704" s="150">
        <v>-100000</v>
      </c>
      <c r="H704" s="134">
        <v>11</v>
      </c>
    </row>
    <row r="705" spans="1:8" ht="31.5" x14ac:dyDescent="0.2">
      <c r="A705" s="151" t="s">
        <v>1115</v>
      </c>
      <c r="B705" s="149" t="s">
        <v>1379</v>
      </c>
      <c r="C705" s="149" t="s">
        <v>1400</v>
      </c>
      <c r="D705" s="149" t="s">
        <v>1465</v>
      </c>
      <c r="E705" s="149" t="s">
        <v>1429</v>
      </c>
      <c r="F705" s="149" t="s">
        <v>1402</v>
      </c>
      <c r="G705" s="150">
        <v>-295503</v>
      </c>
      <c r="H705" s="134"/>
    </row>
    <row r="706" spans="1:8" ht="31.5" x14ac:dyDescent="0.2">
      <c r="A706" s="151" t="s">
        <v>1115</v>
      </c>
      <c r="B706" s="149" t="s">
        <v>1379</v>
      </c>
      <c r="C706" s="149" t="s">
        <v>1471</v>
      </c>
      <c r="D706" s="149" t="s">
        <v>1465</v>
      </c>
      <c r="E706" s="149" t="s">
        <v>1429</v>
      </c>
      <c r="F706" s="149" t="s">
        <v>1407</v>
      </c>
      <c r="G706" s="150">
        <v>-407000</v>
      </c>
      <c r="H706" s="134"/>
    </row>
    <row r="707" spans="1:8" ht="31.5" x14ac:dyDescent="0.2">
      <c r="A707" s="151" t="s">
        <v>1115</v>
      </c>
      <c r="B707" s="149" t="s">
        <v>1379</v>
      </c>
      <c r="C707" s="149" t="s">
        <v>1472</v>
      </c>
      <c r="D707" s="149" t="s">
        <v>1465</v>
      </c>
      <c r="E707" s="149" t="s">
        <v>1429</v>
      </c>
      <c r="F707" s="149" t="s">
        <v>1407</v>
      </c>
      <c r="G707" s="150">
        <v>-300000</v>
      </c>
      <c r="H707" s="134"/>
    </row>
    <row r="708" spans="1:8" ht="31.5" x14ac:dyDescent="0.2">
      <c r="A708" s="151" t="s">
        <v>207</v>
      </c>
      <c r="B708" s="149" t="s">
        <v>1379</v>
      </c>
      <c r="C708" s="149" t="s">
        <v>1396</v>
      </c>
      <c r="D708" s="149" t="s">
        <v>1397</v>
      </c>
      <c r="E708" s="149" t="s">
        <v>1432</v>
      </c>
      <c r="F708" s="149" t="s">
        <v>1399</v>
      </c>
      <c r="G708" s="150">
        <v>-11291.23</v>
      </c>
      <c r="H708" s="146">
        <v>17</v>
      </c>
    </row>
    <row r="709" spans="1:8" ht="31.5" x14ac:dyDescent="0.2">
      <c r="A709" s="151" t="s">
        <v>207</v>
      </c>
      <c r="B709" s="149" t="s">
        <v>1379</v>
      </c>
      <c r="C709" s="149" t="s">
        <v>1400</v>
      </c>
      <c r="D709" s="149" t="s">
        <v>1465</v>
      </c>
      <c r="E709" s="149" t="s">
        <v>1432</v>
      </c>
      <c r="F709" s="149" t="s">
        <v>1402</v>
      </c>
      <c r="G709" s="150">
        <v>-148608.76999999999</v>
      </c>
      <c r="H709" s="134"/>
    </row>
    <row r="710" spans="1:8" ht="31.5" x14ac:dyDescent="0.2">
      <c r="A710" s="151" t="s">
        <v>207</v>
      </c>
      <c r="B710" s="149" t="s">
        <v>1379</v>
      </c>
      <c r="C710" s="149" t="s">
        <v>1396</v>
      </c>
      <c r="D710" s="149" t="s">
        <v>1397</v>
      </c>
      <c r="E710" s="149" t="s">
        <v>1433</v>
      </c>
      <c r="F710" s="149" t="s">
        <v>1399</v>
      </c>
      <c r="G710" s="150">
        <v>-186000</v>
      </c>
      <c r="H710" s="146">
        <v>17</v>
      </c>
    </row>
    <row r="711" spans="1:8" ht="31.5" x14ac:dyDescent="0.2">
      <c r="A711" s="151" t="s">
        <v>207</v>
      </c>
      <c r="B711" s="149" t="s">
        <v>1379</v>
      </c>
      <c r="C711" s="149" t="s">
        <v>1400</v>
      </c>
      <c r="D711" s="149" t="s">
        <v>1419</v>
      </c>
      <c r="E711" s="149" t="s">
        <v>1433</v>
      </c>
      <c r="F711" s="149" t="s">
        <v>1402</v>
      </c>
      <c r="G711" s="150">
        <v>-44000</v>
      </c>
      <c r="H711" s="134"/>
    </row>
    <row r="712" spans="1:8" ht="31.5" x14ac:dyDescent="0.2">
      <c r="A712" s="151" t="s">
        <v>207</v>
      </c>
      <c r="B712" s="149" t="s">
        <v>1379</v>
      </c>
      <c r="C712" s="149" t="s">
        <v>1458</v>
      </c>
      <c r="D712" s="149" t="s">
        <v>1459</v>
      </c>
      <c r="E712" s="149" t="s">
        <v>1433</v>
      </c>
      <c r="F712" s="149" t="s">
        <v>1402</v>
      </c>
      <c r="G712" s="150">
        <v>-1691770</v>
      </c>
      <c r="H712" s="134"/>
    </row>
    <row r="713" spans="1:8" ht="31.5" x14ac:dyDescent="0.2">
      <c r="A713" s="151" t="s">
        <v>207</v>
      </c>
      <c r="B713" s="149" t="s">
        <v>1379</v>
      </c>
      <c r="C713" s="149" t="s">
        <v>1400</v>
      </c>
      <c r="D713" s="149" t="s">
        <v>1465</v>
      </c>
      <c r="E713" s="149" t="s">
        <v>1433</v>
      </c>
      <c r="F713" s="149" t="s">
        <v>1402</v>
      </c>
      <c r="G713" s="150">
        <v>-347580</v>
      </c>
      <c r="H713" s="134"/>
    </row>
    <row r="714" spans="1:8" ht="31.5" x14ac:dyDescent="0.2">
      <c r="A714" s="151" t="s">
        <v>207</v>
      </c>
      <c r="B714" s="149" t="s">
        <v>1379</v>
      </c>
      <c r="C714" s="149" t="s">
        <v>1440</v>
      </c>
      <c r="D714" s="149" t="s">
        <v>1486</v>
      </c>
      <c r="E714" s="149" t="s">
        <v>1433</v>
      </c>
      <c r="F714" s="149" t="s">
        <v>1407</v>
      </c>
      <c r="G714" s="150">
        <v>-23115</v>
      </c>
      <c r="H714" s="134"/>
    </row>
    <row r="715" spans="1:8" ht="31.5" x14ac:dyDescent="0.2">
      <c r="A715" s="151" t="s">
        <v>207</v>
      </c>
      <c r="B715" s="149" t="s">
        <v>1379</v>
      </c>
      <c r="C715" s="149" t="s">
        <v>1400</v>
      </c>
      <c r="D715" s="149" t="s">
        <v>1467</v>
      </c>
      <c r="E715" s="149" t="s">
        <v>1435</v>
      </c>
      <c r="F715" s="149" t="s">
        <v>1402</v>
      </c>
      <c r="G715" s="150">
        <v>-14290</v>
      </c>
      <c r="H715" s="134"/>
    </row>
    <row r="716" spans="1:8" ht="31.5" x14ac:dyDescent="0.2">
      <c r="A716" s="151" t="s">
        <v>207</v>
      </c>
      <c r="B716" s="149" t="s">
        <v>1379</v>
      </c>
      <c r="C716" s="149" t="s">
        <v>1458</v>
      </c>
      <c r="D716" s="149" t="s">
        <v>1459</v>
      </c>
      <c r="E716" s="149" t="s">
        <v>1435</v>
      </c>
      <c r="F716" s="149" t="s">
        <v>1402</v>
      </c>
      <c r="G716" s="150">
        <v>-43810</v>
      </c>
      <c r="H716" s="134"/>
    </row>
    <row r="717" spans="1:8" ht="31.5" x14ac:dyDescent="0.2">
      <c r="A717" s="151" t="s">
        <v>207</v>
      </c>
      <c r="B717" s="149" t="s">
        <v>1379</v>
      </c>
      <c r="C717" s="149" t="s">
        <v>1440</v>
      </c>
      <c r="D717" s="149" t="s">
        <v>1486</v>
      </c>
      <c r="E717" s="149" t="s">
        <v>1435</v>
      </c>
      <c r="F717" s="149" t="s">
        <v>1407</v>
      </c>
      <c r="G717" s="150">
        <v>-25200</v>
      </c>
      <c r="H717" s="134"/>
    </row>
    <row r="718" spans="1:8" x14ac:dyDescent="0.2">
      <c r="A718" s="149" t="s">
        <v>196</v>
      </c>
      <c r="B718" s="149" t="s">
        <v>1380</v>
      </c>
      <c r="C718" s="149" t="s">
        <v>1396</v>
      </c>
      <c r="D718" s="149" t="s">
        <v>1397</v>
      </c>
      <c r="E718" s="149" t="s">
        <v>1398</v>
      </c>
      <c r="F718" s="149" t="s">
        <v>1399</v>
      </c>
      <c r="G718" s="150">
        <v>-1726821.99</v>
      </c>
      <c r="H718" s="146">
        <v>17</v>
      </c>
    </row>
    <row r="719" spans="1:8" x14ac:dyDescent="0.2">
      <c r="A719" s="149" t="s">
        <v>196</v>
      </c>
      <c r="B719" s="149" t="s">
        <v>1380</v>
      </c>
      <c r="C719" s="149" t="s">
        <v>1473</v>
      </c>
      <c r="D719" s="149" t="s">
        <v>1474</v>
      </c>
      <c r="E719" s="149" t="s">
        <v>1398</v>
      </c>
      <c r="F719" s="149" t="s">
        <v>1407</v>
      </c>
      <c r="G719" s="150">
        <v>-47858.09</v>
      </c>
      <c r="H719" s="134"/>
    </row>
    <row r="720" spans="1:8" x14ac:dyDescent="0.2">
      <c r="A720" s="149" t="s">
        <v>196</v>
      </c>
      <c r="B720" s="149" t="s">
        <v>1380</v>
      </c>
      <c r="C720" s="149" t="s">
        <v>1458</v>
      </c>
      <c r="D720" s="149" t="s">
        <v>1475</v>
      </c>
      <c r="E720" s="149" t="s">
        <v>1398</v>
      </c>
      <c r="F720" s="149" t="s">
        <v>1402</v>
      </c>
      <c r="G720" s="150">
        <v>-52088068.590000004</v>
      </c>
      <c r="H720" s="134"/>
    </row>
    <row r="721" spans="1:8" x14ac:dyDescent="0.2">
      <c r="A721" s="149" t="s">
        <v>196</v>
      </c>
      <c r="B721" s="149" t="s">
        <v>1380</v>
      </c>
      <c r="C721" s="149" t="s">
        <v>1458</v>
      </c>
      <c r="D721" s="149" t="s">
        <v>1459</v>
      </c>
      <c r="E721" s="149" t="s">
        <v>1398</v>
      </c>
      <c r="F721" s="149" t="s">
        <v>1402</v>
      </c>
      <c r="G721" s="150">
        <v>-88441066.510000005</v>
      </c>
      <c r="H721" s="134"/>
    </row>
    <row r="722" spans="1:8" x14ac:dyDescent="0.2">
      <c r="A722" s="149" t="s">
        <v>196</v>
      </c>
      <c r="B722" s="149" t="s">
        <v>1380</v>
      </c>
      <c r="C722" s="149" t="s">
        <v>1460</v>
      </c>
      <c r="D722" s="149" t="s">
        <v>1459</v>
      </c>
      <c r="E722" s="149" t="s">
        <v>1398</v>
      </c>
      <c r="F722" s="149" t="s">
        <v>1402</v>
      </c>
      <c r="G722" s="150">
        <v>-260283.89</v>
      </c>
      <c r="H722" s="134"/>
    </row>
    <row r="723" spans="1:8" x14ac:dyDescent="0.2">
      <c r="A723" s="149" t="s">
        <v>196</v>
      </c>
      <c r="B723" s="149" t="s">
        <v>1380</v>
      </c>
      <c r="C723" s="149" t="s">
        <v>1461</v>
      </c>
      <c r="D723" s="149" t="s">
        <v>1462</v>
      </c>
      <c r="E723" s="149" t="s">
        <v>1398</v>
      </c>
      <c r="F723" s="149" t="s">
        <v>1407</v>
      </c>
      <c r="G723" s="150">
        <v>-4401915.43</v>
      </c>
      <c r="H723" s="134"/>
    </row>
    <row r="724" spans="1:8" x14ac:dyDescent="0.2">
      <c r="A724" s="149" t="s">
        <v>196</v>
      </c>
      <c r="B724" s="149" t="s">
        <v>1380</v>
      </c>
      <c r="C724" s="149" t="s">
        <v>1463</v>
      </c>
      <c r="D724" s="149" t="s">
        <v>1464</v>
      </c>
      <c r="E724" s="149" t="s">
        <v>1398</v>
      </c>
      <c r="F724" s="149" t="s">
        <v>1407</v>
      </c>
      <c r="G724" s="150">
        <v>-459065.74</v>
      </c>
      <c r="H724" s="134"/>
    </row>
    <row r="725" spans="1:8" x14ac:dyDescent="0.2">
      <c r="A725" s="149" t="s">
        <v>196</v>
      </c>
      <c r="B725" s="149" t="s">
        <v>1380</v>
      </c>
      <c r="C725" s="149" t="s">
        <v>1396</v>
      </c>
      <c r="D725" s="149" t="s">
        <v>1397</v>
      </c>
      <c r="E725" s="149" t="s">
        <v>1404</v>
      </c>
      <c r="F725" s="149" t="s">
        <v>1399</v>
      </c>
      <c r="G725" s="150">
        <v>-2600</v>
      </c>
      <c r="H725" s="146">
        <v>17</v>
      </c>
    </row>
    <row r="726" spans="1:8" x14ac:dyDescent="0.2">
      <c r="A726" s="151" t="s">
        <v>201</v>
      </c>
      <c r="B726" s="149" t="s">
        <v>1380</v>
      </c>
      <c r="C726" s="149" t="s">
        <v>1396</v>
      </c>
      <c r="D726" s="149" t="s">
        <v>1397</v>
      </c>
      <c r="E726" s="149" t="s">
        <v>1408</v>
      </c>
      <c r="F726" s="149" t="s">
        <v>1399</v>
      </c>
      <c r="G726" s="150">
        <v>-519340.9</v>
      </c>
      <c r="H726" s="146">
        <v>17</v>
      </c>
    </row>
    <row r="727" spans="1:8" x14ac:dyDescent="0.2">
      <c r="A727" s="151" t="s">
        <v>201</v>
      </c>
      <c r="B727" s="149" t="s">
        <v>1380</v>
      </c>
      <c r="C727" s="149" t="s">
        <v>1473</v>
      </c>
      <c r="D727" s="149" t="s">
        <v>1474</v>
      </c>
      <c r="E727" s="149" t="s">
        <v>1408</v>
      </c>
      <c r="F727" s="149" t="s">
        <v>1407</v>
      </c>
      <c r="G727" s="150">
        <v>-15059.66</v>
      </c>
      <c r="H727" s="134"/>
    </row>
    <row r="728" spans="1:8" x14ac:dyDescent="0.2">
      <c r="A728" s="151" t="s">
        <v>201</v>
      </c>
      <c r="B728" s="149" t="s">
        <v>1380</v>
      </c>
      <c r="C728" s="149" t="s">
        <v>1458</v>
      </c>
      <c r="D728" s="149" t="s">
        <v>1475</v>
      </c>
      <c r="E728" s="149" t="s">
        <v>1408</v>
      </c>
      <c r="F728" s="149" t="s">
        <v>1402</v>
      </c>
      <c r="G728" s="150">
        <v>-15705846.16</v>
      </c>
      <c r="H728" s="134"/>
    </row>
    <row r="729" spans="1:8" x14ac:dyDescent="0.2">
      <c r="A729" s="151" t="s">
        <v>201</v>
      </c>
      <c r="B729" s="149" t="s">
        <v>1380</v>
      </c>
      <c r="C729" s="149" t="s">
        <v>1458</v>
      </c>
      <c r="D729" s="149" t="s">
        <v>1459</v>
      </c>
      <c r="E729" s="149" t="s">
        <v>1408</v>
      </c>
      <c r="F729" s="149" t="s">
        <v>1402</v>
      </c>
      <c r="G729" s="150">
        <v>-26467598.989999998</v>
      </c>
      <c r="H729" s="134"/>
    </row>
    <row r="730" spans="1:8" x14ac:dyDescent="0.2">
      <c r="A730" s="151" t="s">
        <v>201</v>
      </c>
      <c r="B730" s="149" t="s">
        <v>1380</v>
      </c>
      <c r="C730" s="149" t="s">
        <v>1461</v>
      </c>
      <c r="D730" s="149" t="s">
        <v>1462</v>
      </c>
      <c r="E730" s="149" t="s">
        <v>1408</v>
      </c>
      <c r="F730" s="149" t="s">
        <v>1407</v>
      </c>
      <c r="G730" s="150">
        <v>-1329377.69</v>
      </c>
      <c r="H730" s="134"/>
    </row>
    <row r="731" spans="1:8" x14ac:dyDescent="0.2">
      <c r="A731" s="151" t="s">
        <v>201</v>
      </c>
      <c r="B731" s="149" t="s">
        <v>1380</v>
      </c>
      <c r="C731" s="149" t="s">
        <v>1400</v>
      </c>
      <c r="D731" s="149" t="s">
        <v>1476</v>
      </c>
      <c r="E731" s="149" t="s">
        <v>1408</v>
      </c>
      <c r="F731" s="149" t="s">
        <v>1402</v>
      </c>
      <c r="G731" s="150">
        <v>-50441.08</v>
      </c>
      <c r="H731" s="134"/>
    </row>
    <row r="732" spans="1:8" x14ac:dyDescent="0.2">
      <c r="A732" s="151" t="s">
        <v>201</v>
      </c>
      <c r="B732" s="149" t="s">
        <v>1380</v>
      </c>
      <c r="C732" s="149" t="s">
        <v>1400</v>
      </c>
      <c r="D732" s="149" t="s">
        <v>1465</v>
      </c>
      <c r="E732" s="149" t="s">
        <v>1408</v>
      </c>
      <c r="F732" s="149" t="s">
        <v>1402</v>
      </c>
      <c r="G732" s="150">
        <v>-150186.51</v>
      </c>
      <c r="H732" s="134"/>
    </row>
    <row r="733" spans="1:8" x14ac:dyDescent="0.2">
      <c r="A733" s="151" t="s">
        <v>201</v>
      </c>
      <c r="B733" s="149" t="s">
        <v>1380</v>
      </c>
      <c r="C733" s="149" t="s">
        <v>1463</v>
      </c>
      <c r="D733" s="149" t="s">
        <v>1464</v>
      </c>
      <c r="E733" s="149" t="s">
        <v>1408</v>
      </c>
      <c r="F733" s="149" t="s">
        <v>1407</v>
      </c>
      <c r="G733" s="150">
        <v>-138637.79999999999</v>
      </c>
      <c r="H733" s="134"/>
    </row>
    <row r="734" spans="1:8" x14ac:dyDescent="0.2">
      <c r="A734" s="149" t="s">
        <v>196</v>
      </c>
      <c r="B734" s="149" t="s">
        <v>1380</v>
      </c>
      <c r="C734" s="149" t="s">
        <v>1400</v>
      </c>
      <c r="D734" s="149" t="s">
        <v>1476</v>
      </c>
      <c r="E734" s="149" t="s">
        <v>1409</v>
      </c>
      <c r="F734" s="149" t="s">
        <v>1402</v>
      </c>
      <c r="G734" s="150">
        <v>-1745492.6</v>
      </c>
      <c r="H734" s="134"/>
    </row>
    <row r="735" spans="1:8" x14ac:dyDescent="0.2">
      <c r="A735" s="149" t="s">
        <v>196</v>
      </c>
      <c r="B735" s="149" t="s">
        <v>1380</v>
      </c>
      <c r="C735" s="149" t="s">
        <v>1400</v>
      </c>
      <c r="D735" s="149" t="s">
        <v>1465</v>
      </c>
      <c r="E735" s="149" t="s">
        <v>1409</v>
      </c>
      <c r="F735" s="149" t="s">
        <v>1402</v>
      </c>
      <c r="G735" s="150">
        <v>-2027691.28</v>
      </c>
      <c r="H735" s="134"/>
    </row>
    <row r="736" spans="1:8" x14ac:dyDescent="0.2">
      <c r="A736" s="149" t="s">
        <v>196</v>
      </c>
      <c r="B736" s="149" t="s">
        <v>1380</v>
      </c>
      <c r="C736" s="149" t="s">
        <v>1403</v>
      </c>
      <c r="D736" s="149" t="s">
        <v>1465</v>
      </c>
      <c r="E736" s="149" t="s">
        <v>1409</v>
      </c>
      <c r="F736" s="149" t="s">
        <v>1402</v>
      </c>
      <c r="G736" s="150">
        <v>-403169.72</v>
      </c>
      <c r="H736" s="134"/>
    </row>
    <row r="737" spans="1:8" x14ac:dyDescent="0.2">
      <c r="A737" s="151" t="s">
        <v>1109</v>
      </c>
      <c r="B737" s="149" t="s">
        <v>1380</v>
      </c>
      <c r="C737" s="149" t="s">
        <v>1396</v>
      </c>
      <c r="D737" s="149" t="s">
        <v>1397</v>
      </c>
      <c r="E737" s="149" t="s">
        <v>1410</v>
      </c>
      <c r="F737" s="149" t="s">
        <v>1399</v>
      </c>
      <c r="G737" s="150">
        <v>-37948.19</v>
      </c>
      <c r="H737" s="146">
        <v>17</v>
      </c>
    </row>
    <row r="738" spans="1:8" x14ac:dyDescent="0.2">
      <c r="A738" s="151" t="s">
        <v>1109</v>
      </c>
      <c r="B738" s="149" t="s">
        <v>1380</v>
      </c>
      <c r="C738" s="149" t="s">
        <v>1400</v>
      </c>
      <c r="D738" s="149" t="s">
        <v>1476</v>
      </c>
      <c r="E738" s="149" t="s">
        <v>1410</v>
      </c>
      <c r="F738" s="149" t="s">
        <v>1402</v>
      </c>
      <c r="G738" s="150">
        <v>-44488.800000000003</v>
      </c>
      <c r="H738" s="134"/>
    </row>
    <row r="739" spans="1:8" x14ac:dyDescent="0.2">
      <c r="A739" s="151" t="s">
        <v>1109</v>
      </c>
      <c r="B739" s="149" t="s">
        <v>1380</v>
      </c>
      <c r="C739" s="149" t="s">
        <v>1400</v>
      </c>
      <c r="D739" s="149" t="s">
        <v>1465</v>
      </c>
      <c r="E739" s="149" t="s">
        <v>1410</v>
      </c>
      <c r="F739" s="149" t="s">
        <v>1402</v>
      </c>
      <c r="G739" s="150">
        <v>-47281.89</v>
      </c>
      <c r="H739" s="134"/>
    </row>
    <row r="740" spans="1:8" x14ac:dyDescent="0.2">
      <c r="A740" s="151" t="s">
        <v>1111</v>
      </c>
      <c r="B740" s="149" t="s">
        <v>1380</v>
      </c>
      <c r="C740" s="149" t="s">
        <v>1396</v>
      </c>
      <c r="D740" s="149" t="s">
        <v>1397</v>
      </c>
      <c r="E740" s="149" t="s">
        <v>1411</v>
      </c>
      <c r="F740" s="149" t="s">
        <v>1399</v>
      </c>
      <c r="G740" s="150">
        <v>-1070427.51</v>
      </c>
      <c r="H740" s="146">
        <v>17</v>
      </c>
    </row>
    <row r="741" spans="1:8" x14ac:dyDescent="0.2">
      <c r="A741" s="151" t="s">
        <v>1111</v>
      </c>
      <c r="B741" s="149" t="s">
        <v>1380</v>
      </c>
      <c r="C741" s="149" t="s">
        <v>1396</v>
      </c>
      <c r="D741" s="149" t="s">
        <v>1412</v>
      </c>
      <c r="E741" s="149" t="s">
        <v>1411</v>
      </c>
      <c r="F741" s="149" t="s">
        <v>1399</v>
      </c>
      <c r="G741" s="150">
        <v>-5338.68</v>
      </c>
      <c r="H741" s="134"/>
    </row>
    <row r="742" spans="1:8" x14ac:dyDescent="0.2">
      <c r="A742" s="151" t="s">
        <v>1111</v>
      </c>
      <c r="B742" s="149" t="s">
        <v>1380</v>
      </c>
      <c r="C742" s="149" t="s">
        <v>1396</v>
      </c>
      <c r="D742" s="149" t="s">
        <v>1434</v>
      </c>
      <c r="E742" s="149" t="s">
        <v>1411</v>
      </c>
      <c r="F742" s="149" t="s">
        <v>1399</v>
      </c>
      <c r="G742" s="150">
        <v>-8863.18</v>
      </c>
      <c r="H742" s="134"/>
    </row>
    <row r="743" spans="1:8" x14ac:dyDescent="0.2">
      <c r="A743" s="151" t="s">
        <v>1111</v>
      </c>
      <c r="B743" s="149" t="s">
        <v>1380</v>
      </c>
      <c r="C743" s="149" t="s">
        <v>1400</v>
      </c>
      <c r="D743" s="149" t="s">
        <v>1476</v>
      </c>
      <c r="E743" s="149" t="s">
        <v>1411</v>
      </c>
      <c r="F743" s="149" t="s">
        <v>1402</v>
      </c>
      <c r="G743" s="150">
        <v>-4050963.1</v>
      </c>
      <c r="H743" s="134"/>
    </row>
    <row r="744" spans="1:8" x14ac:dyDescent="0.2">
      <c r="A744" s="151" t="s">
        <v>1111</v>
      </c>
      <c r="B744" s="149" t="s">
        <v>1380</v>
      </c>
      <c r="C744" s="149" t="s">
        <v>1400</v>
      </c>
      <c r="D744" s="149" t="s">
        <v>1465</v>
      </c>
      <c r="E744" s="149" t="s">
        <v>1411</v>
      </c>
      <c r="F744" s="149" t="s">
        <v>1402</v>
      </c>
      <c r="G744" s="150">
        <v>-4920896.05</v>
      </c>
      <c r="H744" s="134"/>
    </row>
    <row r="745" spans="1:8" x14ac:dyDescent="0.2">
      <c r="A745" s="151" t="s">
        <v>1111</v>
      </c>
      <c r="B745" s="149" t="s">
        <v>1380</v>
      </c>
      <c r="C745" s="149" t="s">
        <v>1403</v>
      </c>
      <c r="D745" s="149" t="s">
        <v>1465</v>
      </c>
      <c r="E745" s="149" t="s">
        <v>1411</v>
      </c>
      <c r="F745" s="149" t="s">
        <v>1402</v>
      </c>
      <c r="G745" s="150">
        <v>-562324.18999999994</v>
      </c>
      <c r="H745" s="134"/>
    </row>
    <row r="746" spans="1:8" x14ac:dyDescent="0.2">
      <c r="A746" s="151" t="s">
        <v>1113</v>
      </c>
      <c r="B746" s="149" t="s">
        <v>1380</v>
      </c>
      <c r="C746" s="149" t="s">
        <v>1396</v>
      </c>
      <c r="D746" s="149" t="s">
        <v>1397</v>
      </c>
      <c r="E746" s="149" t="s">
        <v>1414</v>
      </c>
      <c r="F746" s="149" t="s">
        <v>1399</v>
      </c>
      <c r="G746" s="150">
        <v>-145036.47</v>
      </c>
      <c r="H746" s="146">
        <v>17</v>
      </c>
    </row>
    <row r="747" spans="1:8" x14ac:dyDescent="0.2">
      <c r="A747" s="151" t="s">
        <v>1113</v>
      </c>
      <c r="B747" s="149" t="s">
        <v>1380</v>
      </c>
      <c r="C747" s="149" t="s">
        <v>1400</v>
      </c>
      <c r="D747" s="149" t="s">
        <v>1476</v>
      </c>
      <c r="E747" s="149" t="s">
        <v>1414</v>
      </c>
      <c r="F747" s="149" t="s">
        <v>1402</v>
      </c>
      <c r="G747" s="150">
        <v>-483219.57</v>
      </c>
      <c r="H747" s="134"/>
    </row>
    <row r="748" spans="1:8" x14ac:dyDescent="0.2">
      <c r="A748" s="151" t="s">
        <v>1113</v>
      </c>
      <c r="B748" s="149" t="s">
        <v>1380</v>
      </c>
      <c r="C748" s="149" t="s">
        <v>1400</v>
      </c>
      <c r="D748" s="149" t="s">
        <v>1465</v>
      </c>
      <c r="E748" s="149" t="s">
        <v>1414</v>
      </c>
      <c r="F748" s="149" t="s">
        <v>1402</v>
      </c>
      <c r="G748" s="150">
        <v>-532282.36</v>
      </c>
      <c r="H748" s="134"/>
    </row>
    <row r="749" spans="1:8" x14ac:dyDescent="0.2">
      <c r="A749" s="151" t="s">
        <v>1114</v>
      </c>
      <c r="B749" s="149" t="s">
        <v>1380</v>
      </c>
      <c r="C749" s="149" t="s">
        <v>1396</v>
      </c>
      <c r="D749" s="149" t="s">
        <v>1397</v>
      </c>
      <c r="E749" s="149" t="s">
        <v>1415</v>
      </c>
      <c r="F749" s="149" t="s">
        <v>1399</v>
      </c>
      <c r="G749" s="150">
        <v>-336042.95</v>
      </c>
      <c r="H749" s="146">
        <v>17</v>
      </c>
    </row>
    <row r="750" spans="1:8" x14ac:dyDescent="0.2">
      <c r="A750" s="151" t="s">
        <v>1114</v>
      </c>
      <c r="B750" s="149" t="s">
        <v>1380</v>
      </c>
      <c r="C750" s="149" t="s">
        <v>1396</v>
      </c>
      <c r="D750" s="149" t="s">
        <v>1477</v>
      </c>
      <c r="E750" s="149" t="s">
        <v>1415</v>
      </c>
      <c r="F750" s="149" t="s">
        <v>1399</v>
      </c>
      <c r="G750" s="150">
        <v>-55375.22</v>
      </c>
      <c r="H750" s="146">
        <v>17</v>
      </c>
    </row>
    <row r="751" spans="1:8" x14ac:dyDescent="0.2">
      <c r="A751" s="151" t="s">
        <v>1114</v>
      </c>
      <c r="B751" s="149" t="s">
        <v>1380</v>
      </c>
      <c r="C751" s="149" t="s">
        <v>1416</v>
      </c>
      <c r="D751" s="149" t="s">
        <v>1417</v>
      </c>
      <c r="E751" s="149" t="s">
        <v>1415</v>
      </c>
      <c r="F751" s="149" t="s">
        <v>1402</v>
      </c>
      <c r="G751" s="150">
        <v>-777652.2</v>
      </c>
      <c r="H751" s="134"/>
    </row>
    <row r="752" spans="1:8" x14ac:dyDescent="0.2">
      <c r="A752" s="151" t="s">
        <v>1114</v>
      </c>
      <c r="B752" s="149" t="s">
        <v>1380</v>
      </c>
      <c r="C752" s="149" t="s">
        <v>1400</v>
      </c>
      <c r="D752" s="149" t="s">
        <v>1418</v>
      </c>
      <c r="E752" s="149" t="s">
        <v>1415</v>
      </c>
      <c r="F752" s="149" t="s">
        <v>1402</v>
      </c>
      <c r="G752" s="150">
        <v>-518434.8</v>
      </c>
      <c r="H752" s="134"/>
    </row>
    <row r="753" spans="1:8" x14ac:dyDescent="0.2">
      <c r="A753" s="151" t="s">
        <v>1114</v>
      </c>
      <c r="B753" s="149" t="s">
        <v>1380</v>
      </c>
      <c r="C753" s="149" t="s">
        <v>1400</v>
      </c>
      <c r="D753" s="149" t="s">
        <v>1419</v>
      </c>
      <c r="E753" s="149" t="s">
        <v>1415</v>
      </c>
      <c r="F753" s="149" t="s">
        <v>1402</v>
      </c>
      <c r="G753" s="150">
        <v>-30473.5</v>
      </c>
      <c r="H753" s="134"/>
    </row>
    <row r="754" spans="1:8" x14ac:dyDescent="0.2">
      <c r="A754" s="151" t="s">
        <v>1114</v>
      </c>
      <c r="B754" s="149" t="s">
        <v>1380</v>
      </c>
      <c r="C754" s="149" t="s">
        <v>1458</v>
      </c>
      <c r="D754" s="149" t="s">
        <v>1475</v>
      </c>
      <c r="E754" s="149" t="s">
        <v>1415</v>
      </c>
      <c r="F754" s="149" t="s">
        <v>1402</v>
      </c>
      <c r="G754" s="150">
        <v>-18180</v>
      </c>
      <c r="H754" s="134"/>
    </row>
    <row r="755" spans="1:8" x14ac:dyDescent="0.2">
      <c r="A755" s="151" t="s">
        <v>1114</v>
      </c>
      <c r="B755" s="149" t="s">
        <v>1380</v>
      </c>
      <c r="C755" s="149" t="s">
        <v>1400</v>
      </c>
      <c r="D755" s="149" t="s">
        <v>1476</v>
      </c>
      <c r="E755" s="149" t="s">
        <v>1415</v>
      </c>
      <c r="F755" s="149" t="s">
        <v>1402</v>
      </c>
      <c r="G755" s="150">
        <v>-1281562.8600000001</v>
      </c>
      <c r="H755" s="134"/>
    </row>
    <row r="756" spans="1:8" x14ac:dyDescent="0.2">
      <c r="A756" s="151" t="s">
        <v>1114</v>
      </c>
      <c r="B756" s="149" t="s">
        <v>1380</v>
      </c>
      <c r="C756" s="149" t="s">
        <v>1400</v>
      </c>
      <c r="D756" s="149" t="s">
        <v>1465</v>
      </c>
      <c r="E756" s="149" t="s">
        <v>1415</v>
      </c>
      <c r="F756" s="149" t="s">
        <v>1402</v>
      </c>
      <c r="G756" s="150">
        <v>-1286190.5</v>
      </c>
      <c r="H756" s="134"/>
    </row>
    <row r="757" spans="1:8" x14ac:dyDescent="0.2">
      <c r="A757" s="151" t="s">
        <v>1114</v>
      </c>
      <c r="B757" s="149" t="s">
        <v>1380</v>
      </c>
      <c r="C757" s="149" t="s">
        <v>1400</v>
      </c>
      <c r="D757" s="149" t="s">
        <v>1419</v>
      </c>
      <c r="E757" s="149" t="s">
        <v>1420</v>
      </c>
      <c r="F757" s="149" t="s">
        <v>1402</v>
      </c>
      <c r="G757" s="150">
        <v>-8580</v>
      </c>
      <c r="H757" s="134"/>
    </row>
    <row r="758" spans="1:8" x14ac:dyDescent="0.2">
      <c r="A758" s="151" t="s">
        <v>1114</v>
      </c>
      <c r="B758" s="149" t="s">
        <v>1380</v>
      </c>
      <c r="C758" s="149" t="s">
        <v>1400</v>
      </c>
      <c r="D758" s="149" t="s">
        <v>1465</v>
      </c>
      <c r="E758" s="149" t="s">
        <v>1420</v>
      </c>
      <c r="F758" s="149" t="s">
        <v>1402</v>
      </c>
      <c r="G758" s="150">
        <v>-13790.78</v>
      </c>
      <c r="H758" s="134"/>
    </row>
    <row r="759" spans="1:8" x14ac:dyDescent="0.2">
      <c r="A759" s="151" t="s">
        <v>957</v>
      </c>
      <c r="B759" s="149" t="s">
        <v>1380</v>
      </c>
      <c r="C759" s="149" t="s">
        <v>1458</v>
      </c>
      <c r="D759" s="149" t="s">
        <v>1459</v>
      </c>
      <c r="E759" s="149" t="s">
        <v>1442</v>
      </c>
      <c r="F759" s="149" t="s">
        <v>1402</v>
      </c>
      <c r="G759" s="150">
        <v>-9853.9500000000007</v>
      </c>
      <c r="H759" s="134"/>
    </row>
    <row r="760" spans="1:8" x14ac:dyDescent="0.2">
      <c r="A760" s="151" t="s">
        <v>957</v>
      </c>
      <c r="B760" s="149" t="s">
        <v>1380</v>
      </c>
      <c r="C760" s="149" t="s">
        <v>1458</v>
      </c>
      <c r="D760" s="149" t="s">
        <v>1475</v>
      </c>
      <c r="E760" s="149" t="s">
        <v>1424</v>
      </c>
      <c r="F760" s="149" t="s">
        <v>1402</v>
      </c>
      <c r="G760" s="150">
        <v>-373268.51</v>
      </c>
      <c r="H760" s="134"/>
    </row>
    <row r="761" spans="1:8" x14ac:dyDescent="0.2">
      <c r="A761" s="151" t="s">
        <v>957</v>
      </c>
      <c r="B761" s="149" t="s">
        <v>1380</v>
      </c>
      <c r="C761" s="149" t="s">
        <v>1458</v>
      </c>
      <c r="D761" s="149" t="s">
        <v>1459</v>
      </c>
      <c r="E761" s="149" t="s">
        <v>1424</v>
      </c>
      <c r="F761" s="149" t="s">
        <v>1402</v>
      </c>
      <c r="G761" s="150">
        <v>-721438.29</v>
      </c>
      <c r="H761" s="134"/>
    </row>
    <row r="762" spans="1:8" x14ac:dyDescent="0.2">
      <c r="A762" s="151" t="s">
        <v>957</v>
      </c>
      <c r="B762" s="149" t="s">
        <v>1380</v>
      </c>
      <c r="C762" s="149" t="s">
        <v>1396</v>
      </c>
      <c r="D762" s="149" t="s">
        <v>1397</v>
      </c>
      <c r="E762" s="149" t="s">
        <v>1425</v>
      </c>
      <c r="F762" s="149" t="s">
        <v>1399</v>
      </c>
      <c r="G762" s="150">
        <v>-201679.8</v>
      </c>
      <c r="H762" s="146">
        <v>17</v>
      </c>
    </row>
    <row r="763" spans="1:8" x14ac:dyDescent="0.2">
      <c r="A763" s="151" t="s">
        <v>959</v>
      </c>
      <c r="B763" s="149" t="s">
        <v>1380</v>
      </c>
      <c r="C763" s="149" t="s">
        <v>1400</v>
      </c>
      <c r="D763" s="149" t="s">
        <v>1476</v>
      </c>
      <c r="E763" s="149" t="s">
        <v>1426</v>
      </c>
      <c r="F763" s="149" t="s">
        <v>1402</v>
      </c>
      <c r="G763" s="150">
        <v>-1173177</v>
      </c>
      <c r="H763" s="134"/>
    </row>
    <row r="764" spans="1:8" x14ac:dyDescent="0.2">
      <c r="A764" s="151" t="s">
        <v>959</v>
      </c>
      <c r="B764" s="149" t="s">
        <v>1380</v>
      </c>
      <c r="C764" s="149" t="s">
        <v>1400</v>
      </c>
      <c r="D764" s="149" t="s">
        <v>1465</v>
      </c>
      <c r="E764" s="149" t="s">
        <v>1426</v>
      </c>
      <c r="F764" s="149" t="s">
        <v>1402</v>
      </c>
      <c r="G764" s="150">
        <v>-1573079</v>
      </c>
      <c r="H764" s="134"/>
    </row>
    <row r="765" spans="1:8" x14ac:dyDescent="0.2">
      <c r="A765" s="151" t="s">
        <v>959</v>
      </c>
      <c r="B765" s="149" t="s">
        <v>1380</v>
      </c>
      <c r="C765" s="149" t="s">
        <v>1396</v>
      </c>
      <c r="D765" s="149" t="s">
        <v>1397</v>
      </c>
      <c r="E765" s="149" t="s">
        <v>1428</v>
      </c>
      <c r="F765" s="149" t="s">
        <v>1399</v>
      </c>
      <c r="G765" s="150">
        <v>-225.39</v>
      </c>
      <c r="H765" s="146">
        <v>17</v>
      </c>
    </row>
    <row r="766" spans="1:8" x14ac:dyDescent="0.2">
      <c r="A766" s="151" t="s">
        <v>1115</v>
      </c>
      <c r="B766" s="149" t="s">
        <v>1380</v>
      </c>
      <c r="C766" s="149" t="s">
        <v>1396</v>
      </c>
      <c r="D766" s="149" t="s">
        <v>1397</v>
      </c>
      <c r="E766" s="149" t="s">
        <v>1429</v>
      </c>
      <c r="F766" s="149" t="s">
        <v>1399</v>
      </c>
      <c r="G766" s="150">
        <v>-726522.35</v>
      </c>
      <c r="H766" s="146">
        <v>17</v>
      </c>
    </row>
    <row r="767" spans="1:8" x14ac:dyDescent="0.2">
      <c r="A767" s="151" t="s">
        <v>1115</v>
      </c>
      <c r="B767" s="149" t="s">
        <v>1380</v>
      </c>
      <c r="C767" s="149" t="s">
        <v>1396</v>
      </c>
      <c r="D767" s="149" t="s">
        <v>1477</v>
      </c>
      <c r="E767" s="149" t="s">
        <v>1429</v>
      </c>
      <c r="F767" s="149" t="s">
        <v>1399</v>
      </c>
      <c r="G767" s="150">
        <v>-687750</v>
      </c>
      <c r="H767" s="146">
        <v>17</v>
      </c>
    </row>
    <row r="768" spans="1:8" x14ac:dyDescent="0.2">
      <c r="A768" s="151" t="s">
        <v>1115</v>
      </c>
      <c r="B768" s="149" t="s">
        <v>1380</v>
      </c>
      <c r="C768" s="149" t="s">
        <v>1396</v>
      </c>
      <c r="D768" s="149" t="s">
        <v>1438</v>
      </c>
      <c r="E768" s="149" t="s">
        <v>1429</v>
      </c>
      <c r="F768" s="149" t="s">
        <v>1399</v>
      </c>
      <c r="G768" s="150">
        <v>-2400</v>
      </c>
      <c r="H768" s="152">
        <v>19</v>
      </c>
    </row>
    <row r="769" spans="1:8" x14ac:dyDescent="0.2">
      <c r="A769" s="151" t="s">
        <v>1115</v>
      </c>
      <c r="B769" s="149" t="s">
        <v>1380</v>
      </c>
      <c r="C769" s="149" t="s">
        <v>1458</v>
      </c>
      <c r="D769" s="149" t="s">
        <v>1475</v>
      </c>
      <c r="E769" s="149" t="s">
        <v>1429</v>
      </c>
      <c r="F769" s="149" t="s">
        <v>1402</v>
      </c>
      <c r="G769" s="150">
        <v>-5979788.1900000004</v>
      </c>
      <c r="H769" s="134"/>
    </row>
    <row r="770" spans="1:8" x14ac:dyDescent="0.2">
      <c r="A770" s="151" t="s">
        <v>1115</v>
      </c>
      <c r="B770" s="149" t="s">
        <v>1380</v>
      </c>
      <c r="C770" s="149" t="s">
        <v>1458</v>
      </c>
      <c r="D770" s="149" t="s">
        <v>1459</v>
      </c>
      <c r="E770" s="149" t="s">
        <v>1429</v>
      </c>
      <c r="F770" s="149" t="s">
        <v>1402</v>
      </c>
      <c r="G770" s="150">
        <v>-2150544.65</v>
      </c>
      <c r="H770" s="134"/>
    </row>
    <row r="771" spans="1:8" x14ac:dyDescent="0.2">
      <c r="A771" s="151" t="s">
        <v>1115</v>
      </c>
      <c r="B771" s="149" t="s">
        <v>1380</v>
      </c>
      <c r="C771" s="149" t="s">
        <v>1471</v>
      </c>
      <c r="D771" s="149" t="s">
        <v>1465</v>
      </c>
      <c r="E771" s="149" t="s">
        <v>1429</v>
      </c>
      <c r="F771" s="149" t="s">
        <v>1407</v>
      </c>
      <c r="G771" s="150">
        <v>-279000</v>
      </c>
      <c r="H771" s="134"/>
    </row>
    <row r="772" spans="1:8" x14ac:dyDescent="0.2">
      <c r="A772" s="151" t="s">
        <v>207</v>
      </c>
      <c r="B772" s="149" t="s">
        <v>1380</v>
      </c>
      <c r="C772" s="149" t="s">
        <v>1396</v>
      </c>
      <c r="D772" s="149" t="s">
        <v>1477</v>
      </c>
      <c r="E772" s="149" t="s">
        <v>1487</v>
      </c>
      <c r="F772" s="149" t="s">
        <v>1399</v>
      </c>
      <c r="G772" s="150">
        <v>-5886486.4400000004</v>
      </c>
      <c r="H772" s="146">
        <v>17</v>
      </c>
    </row>
    <row r="773" spans="1:8" x14ac:dyDescent="0.2">
      <c r="A773" s="151" t="s">
        <v>207</v>
      </c>
      <c r="B773" s="149" t="s">
        <v>1380</v>
      </c>
      <c r="C773" s="149" t="s">
        <v>1400</v>
      </c>
      <c r="D773" s="149" t="s">
        <v>1476</v>
      </c>
      <c r="E773" s="149" t="s">
        <v>1487</v>
      </c>
      <c r="F773" s="149" t="s">
        <v>1402</v>
      </c>
      <c r="G773" s="150">
        <v>-652951.71</v>
      </c>
      <c r="H773" s="134"/>
    </row>
    <row r="774" spans="1:8" x14ac:dyDescent="0.2">
      <c r="A774" s="151" t="s">
        <v>207</v>
      </c>
      <c r="B774" s="149" t="s">
        <v>1380</v>
      </c>
      <c r="C774" s="149" t="s">
        <v>1400</v>
      </c>
      <c r="D774" s="149" t="s">
        <v>1465</v>
      </c>
      <c r="E774" s="149" t="s">
        <v>1432</v>
      </c>
      <c r="F774" s="149" t="s">
        <v>1402</v>
      </c>
      <c r="G774" s="150">
        <v>-230648</v>
      </c>
      <c r="H774" s="134"/>
    </row>
    <row r="775" spans="1:8" x14ac:dyDescent="0.2">
      <c r="A775" s="151" t="s">
        <v>207</v>
      </c>
      <c r="B775" s="149" t="s">
        <v>1380</v>
      </c>
      <c r="C775" s="149" t="s">
        <v>1396</v>
      </c>
      <c r="D775" s="149" t="s">
        <v>1397</v>
      </c>
      <c r="E775" s="149" t="s">
        <v>1439</v>
      </c>
      <c r="F775" s="149" t="s">
        <v>1399</v>
      </c>
      <c r="G775" s="150">
        <v>-50000</v>
      </c>
      <c r="H775" s="146">
        <v>17</v>
      </c>
    </row>
    <row r="776" spans="1:8" x14ac:dyDescent="0.2">
      <c r="A776" s="151" t="s">
        <v>207</v>
      </c>
      <c r="B776" s="149" t="s">
        <v>1380</v>
      </c>
      <c r="C776" s="149" t="s">
        <v>1396</v>
      </c>
      <c r="D776" s="149" t="s">
        <v>1397</v>
      </c>
      <c r="E776" s="149" t="s">
        <v>1433</v>
      </c>
      <c r="F776" s="149" t="s">
        <v>1399</v>
      </c>
      <c r="G776" s="150">
        <v>-308050.45</v>
      </c>
      <c r="H776" s="146">
        <v>17</v>
      </c>
    </row>
    <row r="777" spans="1:8" x14ac:dyDescent="0.2">
      <c r="A777" s="151" t="s">
        <v>207</v>
      </c>
      <c r="B777" s="149" t="s">
        <v>1380</v>
      </c>
      <c r="C777" s="149" t="s">
        <v>1396</v>
      </c>
      <c r="D777" s="149" t="s">
        <v>1477</v>
      </c>
      <c r="E777" s="149" t="s">
        <v>1433</v>
      </c>
      <c r="F777" s="149" t="s">
        <v>1399</v>
      </c>
      <c r="G777" s="150">
        <v>-696992.25</v>
      </c>
      <c r="H777" s="146">
        <v>17</v>
      </c>
    </row>
    <row r="778" spans="1:8" x14ac:dyDescent="0.2">
      <c r="A778" s="151" t="s">
        <v>207</v>
      </c>
      <c r="B778" s="149" t="s">
        <v>1380</v>
      </c>
      <c r="C778" s="149" t="s">
        <v>1400</v>
      </c>
      <c r="D778" s="149" t="s">
        <v>1419</v>
      </c>
      <c r="E778" s="149" t="s">
        <v>1433</v>
      </c>
      <c r="F778" s="149" t="s">
        <v>1402</v>
      </c>
      <c r="G778" s="150">
        <v>-23916.38</v>
      </c>
      <c r="H778" s="134"/>
    </row>
    <row r="779" spans="1:8" x14ac:dyDescent="0.2">
      <c r="A779" s="151" t="s">
        <v>207</v>
      </c>
      <c r="B779" s="149" t="s">
        <v>1380</v>
      </c>
      <c r="C779" s="149" t="s">
        <v>1458</v>
      </c>
      <c r="D779" s="149" t="s">
        <v>1475</v>
      </c>
      <c r="E779" s="149" t="s">
        <v>1433</v>
      </c>
      <c r="F779" s="149" t="s">
        <v>1402</v>
      </c>
      <c r="G779" s="150">
        <v>-796606.69</v>
      </c>
      <c r="H779" s="134"/>
    </row>
    <row r="780" spans="1:8" x14ac:dyDescent="0.2">
      <c r="A780" s="151" t="s">
        <v>207</v>
      </c>
      <c r="B780" s="149" t="s">
        <v>1380</v>
      </c>
      <c r="C780" s="149" t="s">
        <v>1400</v>
      </c>
      <c r="D780" s="149" t="s">
        <v>1476</v>
      </c>
      <c r="E780" s="149" t="s">
        <v>1433</v>
      </c>
      <c r="F780" s="149" t="s">
        <v>1402</v>
      </c>
      <c r="G780" s="150">
        <v>-31122.25</v>
      </c>
      <c r="H780" s="134"/>
    </row>
    <row r="781" spans="1:8" x14ac:dyDescent="0.2">
      <c r="A781" s="151" t="s">
        <v>207</v>
      </c>
      <c r="B781" s="149" t="s">
        <v>1380</v>
      </c>
      <c r="C781" s="149" t="s">
        <v>1400</v>
      </c>
      <c r="D781" s="149" t="s">
        <v>1465</v>
      </c>
      <c r="E781" s="149" t="s">
        <v>1433</v>
      </c>
      <c r="F781" s="149" t="s">
        <v>1402</v>
      </c>
      <c r="G781" s="150">
        <v>-149770.96</v>
      </c>
      <c r="H781" s="134"/>
    </row>
    <row r="782" spans="1:8" x14ac:dyDescent="0.2">
      <c r="A782" s="151" t="s">
        <v>207</v>
      </c>
      <c r="B782" s="149" t="s">
        <v>1380</v>
      </c>
      <c r="C782" s="149" t="s">
        <v>1396</v>
      </c>
      <c r="D782" s="149" t="s">
        <v>1397</v>
      </c>
      <c r="E782" s="149" t="s">
        <v>1435</v>
      </c>
      <c r="F782" s="149" t="s">
        <v>1399</v>
      </c>
      <c r="G782" s="150">
        <v>-147448</v>
      </c>
      <c r="H782" s="146">
        <v>17</v>
      </c>
    </row>
    <row r="783" spans="1:8" x14ac:dyDescent="0.2">
      <c r="A783" s="149" t="s">
        <v>196</v>
      </c>
      <c r="B783" s="149" t="s">
        <v>1348</v>
      </c>
      <c r="C783" s="149" t="s">
        <v>1396</v>
      </c>
      <c r="D783" s="149" t="s">
        <v>1397</v>
      </c>
      <c r="E783" s="149" t="s">
        <v>1398</v>
      </c>
      <c r="F783" s="149" t="s">
        <v>1399</v>
      </c>
      <c r="G783" s="150">
        <v>-1106674.24</v>
      </c>
      <c r="H783" s="146">
        <v>17</v>
      </c>
    </row>
    <row r="784" spans="1:8" x14ac:dyDescent="0.2">
      <c r="A784" s="149" t="s">
        <v>196</v>
      </c>
      <c r="B784" s="149" t="s">
        <v>1348</v>
      </c>
      <c r="C784" s="149" t="s">
        <v>1458</v>
      </c>
      <c r="D784" s="149" t="s">
        <v>1459</v>
      </c>
      <c r="E784" s="149" t="s">
        <v>1398</v>
      </c>
      <c r="F784" s="149" t="s">
        <v>1402</v>
      </c>
      <c r="G784" s="150">
        <v>-71027213.409999996</v>
      </c>
      <c r="H784" s="134"/>
    </row>
    <row r="785" spans="1:8" x14ac:dyDescent="0.2">
      <c r="A785" s="149" t="s">
        <v>196</v>
      </c>
      <c r="B785" s="149" t="s">
        <v>1348</v>
      </c>
      <c r="C785" s="149" t="s">
        <v>1460</v>
      </c>
      <c r="D785" s="149" t="s">
        <v>1459</v>
      </c>
      <c r="E785" s="149" t="s">
        <v>1398</v>
      </c>
      <c r="F785" s="149" t="s">
        <v>1402</v>
      </c>
      <c r="G785" s="150">
        <v>-983.08</v>
      </c>
      <c r="H785" s="134"/>
    </row>
    <row r="786" spans="1:8" x14ac:dyDescent="0.2">
      <c r="A786" s="149" t="s">
        <v>196</v>
      </c>
      <c r="B786" s="149" t="s">
        <v>1348</v>
      </c>
      <c r="C786" s="149" t="s">
        <v>1461</v>
      </c>
      <c r="D786" s="149" t="s">
        <v>1462</v>
      </c>
      <c r="E786" s="149" t="s">
        <v>1398</v>
      </c>
      <c r="F786" s="149" t="s">
        <v>1407</v>
      </c>
      <c r="G786" s="150">
        <v>-3564022.15</v>
      </c>
      <c r="H786" s="134"/>
    </row>
    <row r="787" spans="1:8" x14ac:dyDescent="0.2">
      <c r="A787" s="149" t="s">
        <v>196</v>
      </c>
      <c r="B787" s="149" t="s">
        <v>1348</v>
      </c>
      <c r="C787" s="149" t="s">
        <v>1463</v>
      </c>
      <c r="D787" s="149" t="s">
        <v>1464</v>
      </c>
      <c r="E787" s="149" t="s">
        <v>1398</v>
      </c>
      <c r="F787" s="149" t="s">
        <v>1407</v>
      </c>
      <c r="G787" s="150">
        <v>-459253.66</v>
      </c>
      <c r="H787" s="134"/>
    </row>
    <row r="788" spans="1:8" x14ac:dyDescent="0.2">
      <c r="A788" s="151" t="s">
        <v>201</v>
      </c>
      <c r="B788" s="149" t="s">
        <v>1348</v>
      </c>
      <c r="C788" s="149" t="s">
        <v>1396</v>
      </c>
      <c r="D788" s="149" t="s">
        <v>1397</v>
      </c>
      <c r="E788" s="149" t="s">
        <v>1408</v>
      </c>
      <c r="F788" s="149" t="s">
        <v>1399</v>
      </c>
      <c r="G788" s="150">
        <v>-332849.09999999998</v>
      </c>
      <c r="H788" s="146">
        <v>17</v>
      </c>
    </row>
    <row r="789" spans="1:8" x14ac:dyDescent="0.2">
      <c r="A789" s="151" t="s">
        <v>201</v>
      </c>
      <c r="B789" s="149" t="s">
        <v>1348</v>
      </c>
      <c r="C789" s="149" t="s">
        <v>1458</v>
      </c>
      <c r="D789" s="149" t="s">
        <v>1459</v>
      </c>
      <c r="E789" s="149" t="s">
        <v>1408</v>
      </c>
      <c r="F789" s="149" t="s">
        <v>1402</v>
      </c>
      <c r="G789" s="150">
        <v>-21375049.059999999</v>
      </c>
      <c r="H789" s="134"/>
    </row>
    <row r="790" spans="1:8" x14ac:dyDescent="0.2">
      <c r="A790" s="151" t="s">
        <v>201</v>
      </c>
      <c r="B790" s="149" t="s">
        <v>1348</v>
      </c>
      <c r="C790" s="149" t="s">
        <v>1461</v>
      </c>
      <c r="D790" s="149" t="s">
        <v>1462</v>
      </c>
      <c r="E790" s="149" t="s">
        <v>1408</v>
      </c>
      <c r="F790" s="149" t="s">
        <v>1407</v>
      </c>
      <c r="G790" s="150">
        <v>-1076331.92</v>
      </c>
      <c r="H790" s="134"/>
    </row>
    <row r="791" spans="1:8" x14ac:dyDescent="0.2">
      <c r="A791" s="151" t="s">
        <v>201</v>
      </c>
      <c r="B791" s="149" t="s">
        <v>1348</v>
      </c>
      <c r="C791" s="149" t="s">
        <v>1400</v>
      </c>
      <c r="D791" s="149" t="s">
        <v>1465</v>
      </c>
      <c r="E791" s="149" t="s">
        <v>1408</v>
      </c>
      <c r="F791" s="149" t="s">
        <v>1402</v>
      </c>
      <c r="G791" s="150">
        <v>-57038.32</v>
      </c>
      <c r="H791" s="134"/>
    </row>
    <row r="792" spans="1:8" x14ac:dyDescent="0.2">
      <c r="A792" s="151" t="s">
        <v>201</v>
      </c>
      <c r="B792" s="149" t="s">
        <v>1348</v>
      </c>
      <c r="C792" s="149" t="s">
        <v>1463</v>
      </c>
      <c r="D792" s="149" t="s">
        <v>1464</v>
      </c>
      <c r="E792" s="149" t="s">
        <v>1408</v>
      </c>
      <c r="F792" s="149" t="s">
        <v>1407</v>
      </c>
      <c r="G792" s="150">
        <v>-138449.88</v>
      </c>
      <c r="H792" s="134"/>
    </row>
    <row r="793" spans="1:8" x14ac:dyDescent="0.2">
      <c r="A793" s="149" t="s">
        <v>196</v>
      </c>
      <c r="B793" s="149" t="s">
        <v>1348</v>
      </c>
      <c r="C793" s="149" t="s">
        <v>1400</v>
      </c>
      <c r="D793" s="149" t="s">
        <v>1465</v>
      </c>
      <c r="E793" s="149" t="s">
        <v>1409</v>
      </c>
      <c r="F793" s="149" t="s">
        <v>1402</v>
      </c>
      <c r="G793" s="150">
        <v>-1366344.06</v>
      </c>
      <c r="H793" s="134"/>
    </row>
    <row r="794" spans="1:8" x14ac:dyDescent="0.2">
      <c r="A794" s="149" t="s">
        <v>196</v>
      </c>
      <c r="B794" s="149" t="s">
        <v>1348</v>
      </c>
      <c r="C794" s="149" t="s">
        <v>1403</v>
      </c>
      <c r="D794" s="149" t="s">
        <v>1465</v>
      </c>
      <c r="E794" s="149" t="s">
        <v>1409</v>
      </c>
      <c r="F794" s="149" t="s">
        <v>1402</v>
      </c>
      <c r="G794" s="150">
        <v>-228790.11</v>
      </c>
      <c r="H794" s="134"/>
    </row>
    <row r="795" spans="1:8" x14ac:dyDescent="0.2">
      <c r="A795" s="151" t="s">
        <v>1109</v>
      </c>
      <c r="B795" s="149" t="s">
        <v>1348</v>
      </c>
      <c r="C795" s="149" t="s">
        <v>1400</v>
      </c>
      <c r="D795" s="149" t="s">
        <v>1465</v>
      </c>
      <c r="E795" s="149" t="s">
        <v>1410</v>
      </c>
      <c r="F795" s="149" t="s">
        <v>1402</v>
      </c>
      <c r="G795" s="150">
        <v>-44452.800000000003</v>
      </c>
      <c r="H795" s="134"/>
    </row>
    <row r="796" spans="1:8" x14ac:dyDescent="0.2">
      <c r="A796" s="151" t="s">
        <v>1111</v>
      </c>
      <c r="B796" s="149" t="s">
        <v>1348</v>
      </c>
      <c r="C796" s="149" t="s">
        <v>1396</v>
      </c>
      <c r="D796" s="149" t="s">
        <v>1397</v>
      </c>
      <c r="E796" s="149" t="s">
        <v>1411</v>
      </c>
      <c r="F796" s="149" t="s">
        <v>1399</v>
      </c>
      <c r="G796" s="150">
        <v>-1386066.81</v>
      </c>
      <c r="H796" s="146">
        <v>17</v>
      </c>
    </row>
    <row r="797" spans="1:8" x14ac:dyDescent="0.2">
      <c r="A797" s="151" t="s">
        <v>1111</v>
      </c>
      <c r="B797" s="149" t="s">
        <v>1348</v>
      </c>
      <c r="C797" s="149" t="s">
        <v>1396</v>
      </c>
      <c r="D797" s="149" t="s">
        <v>1434</v>
      </c>
      <c r="E797" s="149" t="s">
        <v>1411</v>
      </c>
      <c r="F797" s="149" t="s">
        <v>1399</v>
      </c>
      <c r="G797" s="150">
        <v>-50000</v>
      </c>
      <c r="H797" s="134"/>
    </row>
    <row r="798" spans="1:8" x14ac:dyDescent="0.2">
      <c r="A798" s="151" t="s">
        <v>1111</v>
      </c>
      <c r="B798" s="149" t="s">
        <v>1348</v>
      </c>
      <c r="C798" s="149" t="s">
        <v>1396</v>
      </c>
      <c r="D798" s="149" t="s">
        <v>1437</v>
      </c>
      <c r="E798" s="149" t="s">
        <v>1411</v>
      </c>
      <c r="F798" s="149" t="s">
        <v>1399</v>
      </c>
      <c r="G798" s="150">
        <v>-4183.18</v>
      </c>
      <c r="H798" s="134"/>
    </row>
    <row r="799" spans="1:8" x14ac:dyDescent="0.2">
      <c r="A799" s="151" t="s">
        <v>1111</v>
      </c>
      <c r="B799" s="149" t="s">
        <v>1348</v>
      </c>
      <c r="C799" s="149" t="s">
        <v>1400</v>
      </c>
      <c r="D799" s="149" t="s">
        <v>1465</v>
      </c>
      <c r="E799" s="149" t="s">
        <v>1411</v>
      </c>
      <c r="F799" s="149" t="s">
        <v>1402</v>
      </c>
      <c r="G799" s="150">
        <v>-3781186.69</v>
      </c>
      <c r="H799" s="134"/>
    </row>
    <row r="800" spans="1:8" x14ac:dyDescent="0.2">
      <c r="A800" s="151" t="s">
        <v>1111</v>
      </c>
      <c r="B800" s="149" t="s">
        <v>1348</v>
      </c>
      <c r="C800" s="149" t="s">
        <v>1403</v>
      </c>
      <c r="D800" s="149" t="s">
        <v>1465</v>
      </c>
      <c r="E800" s="149" t="s">
        <v>1411</v>
      </c>
      <c r="F800" s="149" t="s">
        <v>1402</v>
      </c>
      <c r="G800" s="150">
        <v>-10974.04</v>
      </c>
      <c r="H800" s="134"/>
    </row>
    <row r="801" spans="1:8" x14ac:dyDescent="0.2">
      <c r="A801" s="151" t="s">
        <v>1113</v>
      </c>
      <c r="B801" s="149" t="s">
        <v>1348</v>
      </c>
      <c r="C801" s="149" t="s">
        <v>1396</v>
      </c>
      <c r="D801" s="149" t="s">
        <v>1397</v>
      </c>
      <c r="E801" s="149" t="s">
        <v>1414</v>
      </c>
      <c r="F801" s="149" t="s">
        <v>1399</v>
      </c>
      <c r="G801" s="150">
        <v>-418161.54</v>
      </c>
      <c r="H801" s="146">
        <v>17</v>
      </c>
    </row>
    <row r="802" spans="1:8" x14ac:dyDescent="0.2">
      <c r="A802" s="151" t="s">
        <v>1113</v>
      </c>
      <c r="B802" s="149" t="s">
        <v>1348</v>
      </c>
      <c r="C802" s="149" t="s">
        <v>1400</v>
      </c>
      <c r="D802" s="149" t="s">
        <v>1465</v>
      </c>
      <c r="E802" s="149" t="s">
        <v>1414</v>
      </c>
      <c r="F802" s="149" t="s">
        <v>1402</v>
      </c>
      <c r="G802" s="150">
        <v>-1053998.72</v>
      </c>
      <c r="H802" s="134"/>
    </row>
    <row r="803" spans="1:8" x14ac:dyDescent="0.2">
      <c r="A803" s="151" t="s">
        <v>1114</v>
      </c>
      <c r="B803" s="149" t="s">
        <v>1348</v>
      </c>
      <c r="C803" s="149" t="s">
        <v>1396</v>
      </c>
      <c r="D803" s="149" t="s">
        <v>1397</v>
      </c>
      <c r="E803" s="149" t="s">
        <v>1415</v>
      </c>
      <c r="F803" s="149" t="s">
        <v>1399</v>
      </c>
      <c r="G803" s="150">
        <v>-373882.95</v>
      </c>
      <c r="H803" s="146">
        <v>17</v>
      </c>
    </row>
    <row r="804" spans="1:8" x14ac:dyDescent="0.2">
      <c r="A804" s="151" t="s">
        <v>1114</v>
      </c>
      <c r="B804" s="149" t="s">
        <v>1348</v>
      </c>
      <c r="C804" s="149" t="s">
        <v>1416</v>
      </c>
      <c r="D804" s="149" t="s">
        <v>1417</v>
      </c>
      <c r="E804" s="149" t="s">
        <v>1415</v>
      </c>
      <c r="F804" s="149" t="s">
        <v>1402</v>
      </c>
      <c r="G804" s="150">
        <v>-728002.1</v>
      </c>
      <c r="H804" s="134"/>
    </row>
    <row r="805" spans="1:8" x14ac:dyDescent="0.2">
      <c r="A805" s="151" t="s">
        <v>1114</v>
      </c>
      <c r="B805" s="149" t="s">
        <v>1348</v>
      </c>
      <c r="C805" s="149" t="s">
        <v>1400</v>
      </c>
      <c r="D805" s="149" t="s">
        <v>1418</v>
      </c>
      <c r="E805" s="149" t="s">
        <v>1415</v>
      </c>
      <c r="F805" s="149" t="s">
        <v>1402</v>
      </c>
      <c r="G805" s="150">
        <v>-485334.73</v>
      </c>
      <c r="H805" s="134"/>
    </row>
    <row r="806" spans="1:8" x14ac:dyDescent="0.2">
      <c r="A806" s="151" t="s">
        <v>1114</v>
      </c>
      <c r="B806" s="149" t="s">
        <v>1348</v>
      </c>
      <c r="C806" s="149" t="s">
        <v>1400</v>
      </c>
      <c r="D806" s="149" t="s">
        <v>1419</v>
      </c>
      <c r="E806" s="149" t="s">
        <v>1415</v>
      </c>
      <c r="F806" s="149" t="s">
        <v>1402</v>
      </c>
      <c r="G806" s="150">
        <v>-30473.75</v>
      </c>
      <c r="H806" s="134"/>
    </row>
    <row r="807" spans="1:8" x14ac:dyDescent="0.2">
      <c r="A807" s="151" t="s">
        <v>1114</v>
      </c>
      <c r="B807" s="149" t="s">
        <v>1348</v>
      </c>
      <c r="C807" s="149" t="s">
        <v>1458</v>
      </c>
      <c r="D807" s="149" t="s">
        <v>1459</v>
      </c>
      <c r="E807" s="149" t="s">
        <v>1415</v>
      </c>
      <c r="F807" s="149" t="s">
        <v>1402</v>
      </c>
      <c r="G807" s="150">
        <v>-99170.1</v>
      </c>
      <c r="H807" s="134"/>
    </row>
    <row r="808" spans="1:8" x14ac:dyDescent="0.2">
      <c r="A808" s="151" t="s">
        <v>1114</v>
      </c>
      <c r="B808" s="149" t="s">
        <v>1348</v>
      </c>
      <c r="C808" s="149" t="s">
        <v>1400</v>
      </c>
      <c r="D808" s="149" t="s">
        <v>1465</v>
      </c>
      <c r="E808" s="149" t="s">
        <v>1415</v>
      </c>
      <c r="F808" s="149" t="s">
        <v>1402</v>
      </c>
      <c r="G808" s="150">
        <v>-1278331.95</v>
      </c>
      <c r="H808" s="134"/>
    </row>
    <row r="809" spans="1:8" x14ac:dyDescent="0.2">
      <c r="A809" s="151" t="s">
        <v>1114</v>
      </c>
      <c r="B809" s="149" t="s">
        <v>1348</v>
      </c>
      <c r="C809" s="149" t="s">
        <v>1400</v>
      </c>
      <c r="D809" s="149" t="s">
        <v>1419</v>
      </c>
      <c r="E809" s="149" t="s">
        <v>1420</v>
      </c>
      <c r="F809" s="149" t="s">
        <v>1402</v>
      </c>
      <c r="G809" s="150">
        <v>-8305</v>
      </c>
      <c r="H809" s="134"/>
    </row>
    <row r="810" spans="1:8" x14ac:dyDescent="0.2">
      <c r="A810" s="151" t="s">
        <v>1114</v>
      </c>
      <c r="B810" s="149" t="s">
        <v>1348</v>
      </c>
      <c r="C810" s="149" t="s">
        <v>1400</v>
      </c>
      <c r="D810" s="149" t="s">
        <v>1465</v>
      </c>
      <c r="E810" s="149" t="s">
        <v>1420</v>
      </c>
      <c r="F810" s="149" t="s">
        <v>1402</v>
      </c>
      <c r="G810" s="150">
        <v>-1200</v>
      </c>
      <c r="H810" s="134"/>
    </row>
    <row r="811" spans="1:8" x14ac:dyDescent="0.2">
      <c r="A811" s="151" t="s">
        <v>957</v>
      </c>
      <c r="B811" s="149" t="s">
        <v>1348</v>
      </c>
      <c r="C811" s="149" t="s">
        <v>1458</v>
      </c>
      <c r="D811" s="149" t="s">
        <v>1459</v>
      </c>
      <c r="E811" s="149" t="s">
        <v>1442</v>
      </c>
      <c r="F811" s="149" t="s">
        <v>1402</v>
      </c>
      <c r="G811" s="150">
        <v>-7448.67</v>
      </c>
      <c r="H811" s="134"/>
    </row>
    <row r="812" spans="1:8" x14ac:dyDescent="0.2">
      <c r="A812" s="151" t="s">
        <v>957</v>
      </c>
      <c r="B812" s="149" t="s">
        <v>1348</v>
      </c>
      <c r="C812" s="149" t="s">
        <v>1458</v>
      </c>
      <c r="D812" s="149" t="s">
        <v>1459</v>
      </c>
      <c r="E812" s="149" t="s">
        <v>1424</v>
      </c>
      <c r="F812" s="149" t="s">
        <v>1402</v>
      </c>
      <c r="G812" s="150">
        <v>-502567.58</v>
      </c>
      <c r="H812" s="134"/>
    </row>
    <row r="813" spans="1:8" x14ac:dyDescent="0.2">
      <c r="A813" s="151" t="s">
        <v>959</v>
      </c>
      <c r="B813" s="149" t="s">
        <v>1348</v>
      </c>
      <c r="C813" s="149" t="s">
        <v>1400</v>
      </c>
      <c r="D813" s="149" t="s">
        <v>1465</v>
      </c>
      <c r="E813" s="149" t="s">
        <v>1426</v>
      </c>
      <c r="F813" s="149" t="s">
        <v>1402</v>
      </c>
      <c r="G813" s="150">
        <v>-3378703</v>
      </c>
      <c r="H813" s="134"/>
    </row>
    <row r="814" spans="1:8" x14ac:dyDescent="0.2">
      <c r="A814" s="151" t="s">
        <v>959</v>
      </c>
      <c r="B814" s="149" t="s">
        <v>1348</v>
      </c>
      <c r="C814" s="149" t="s">
        <v>1396</v>
      </c>
      <c r="D814" s="149" t="s">
        <v>1397</v>
      </c>
      <c r="E814" s="149" t="s">
        <v>1428</v>
      </c>
      <c r="F814" s="149" t="s">
        <v>1399</v>
      </c>
      <c r="G814" s="150">
        <v>-1454.7</v>
      </c>
      <c r="H814" s="146">
        <v>17</v>
      </c>
    </row>
    <row r="815" spans="1:8" x14ac:dyDescent="0.2">
      <c r="A815" s="151" t="s">
        <v>1115</v>
      </c>
      <c r="B815" s="149" t="s">
        <v>1348</v>
      </c>
      <c r="C815" s="149" t="s">
        <v>1396</v>
      </c>
      <c r="D815" s="149" t="s">
        <v>1397</v>
      </c>
      <c r="E815" s="149" t="s">
        <v>1429</v>
      </c>
      <c r="F815" s="149" t="s">
        <v>1399</v>
      </c>
      <c r="G815" s="150">
        <v>-528462.69999999995</v>
      </c>
      <c r="H815" s="146">
        <v>17</v>
      </c>
    </row>
    <row r="816" spans="1:8" x14ac:dyDescent="0.2">
      <c r="A816" s="151" t="s">
        <v>1115</v>
      </c>
      <c r="B816" s="149" t="s">
        <v>1348</v>
      </c>
      <c r="C816" s="149" t="s">
        <v>1458</v>
      </c>
      <c r="D816" s="149" t="s">
        <v>1459</v>
      </c>
      <c r="E816" s="149" t="s">
        <v>1429</v>
      </c>
      <c r="F816" s="149" t="s">
        <v>1402</v>
      </c>
      <c r="G816" s="150">
        <v>-2066783.75</v>
      </c>
      <c r="H816" s="134"/>
    </row>
    <row r="817" spans="1:8" x14ac:dyDescent="0.2">
      <c r="A817" s="151" t="s">
        <v>1115</v>
      </c>
      <c r="B817" s="149" t="s">
        <v>1348</v>
      </c>
      <c r="C817" s="149" t="s">
        <v>1471</v>
      </c>
      <c r="D817" s="149" t="s">
        <v>1465</v>
      </c>
      <c r="E817" s="149" t="s">
        <v>1429</v>
      </c>
      <c r="F817" s="149" t="s">
        <v>1407</v>
      </c>
      <c r="G817" s="150">
        <v>-139890.18</v>
      </c>
      <c r="H817" s="134"/>
    </row>
    <row r="818" spans="1:8" x14ac:dyDescent="0.2">
      <c r="A818" s="151" t="s">
        <v>1115</v>
      </c>
      <c r="B818" s="149" t="s">
        <v>1348</v>
      </c>
      <c r="C818" s="149" t="s">
        <v>1472</v>
      </c>
      <c r="D818" s="149" t="s">
        <v>1465</v>
      </c>
      <c r="E818" s="149" t="s">
        <v>1429</v>
      </c>
      <c r="F818" s="149" t="s">
        <v>1407</v>
      </c>
      <c r="G818" s="150">
        <v>-244770</v>
      </c>
      <c r="H818" s="134"/>
    </row>
    <row r="819" spans="1:8" x14ac:dyDescent="0.2">
      <c r="A819" s="151" t="s">
        <v>207</v>
      </c>
      <c r="B819" s="149" t="s">
        <v>1348</v>
      </c>
      <c r="C819" s="149" t="s">
        <v>1396</v>
      </c>
      <c r="D819" s="149" t="s">
        <v>1397</v>
      </c>
      <c r="E819" s="149" t="s">
        <v>1433</v>
      </c>
      <c r="F819" s="149" t="s">
        <v>1399</v>
      </c>
      <c r="G819" s="150">
        <v>-121028.2</v>
      </c>
      <c r="H819" s="146">
        <v>17</v>
      </c>
    </row>
    <row r="820" spans="1:8" x14ac:dyDescent="0.2">
      <c r="A820" s="151" t="s">
        <v>207</v>
      </c>
      <c r="B820" s="149" t="s">
        <v>1348</v>
      </c>
      <c r="C820" s="149" t="s">
        <v>1400</v>
      </c>
      <c r="D820" s="149" t="s">
        <v>1419</v>
      </c>
      <c r="E820" s="149" t="s">
        <v>1433</v>
      </c>
      <c r="F820" s="149" t="s">
        <v>1402</v>
      </c>
      <c r="G820" s="150">
        <v>-24000.25</v>
      </c>
      <c r="H820" s="134"/>
    </row>
    <row r="821" spans="1:8" x14ac:dyDescent="0.2">
      <c r="A821" s="151" t="s">
        <v>207</v>
      </c>
      <c r="B821" s="149" t="s">
        <v>1348</v>
      </c>
      <c r="C821" s="149" t="s">
        <v>1458</v>
      </c>
      <c r="D821" s="149" t="s">
        <v>1459</v>
      </c>
      <c r="E821" s="149" t="s">
        <v>1433</v>
      </c>
      <c r="F821" s="149" t="s">
        <v>1402</v>
      </c>
      <c r="G821" s="150">
        <v>-37824.58</v>
      </c>
      <c r="H821" s="134"/>
    </row>
    <row r="822" spans="1:8" x14ac:dyDescent="0.2">
      <c r="A822" s="151" t="s">
        <v>207</v>
      </c>
      <c r="B822" s="149" t="s">
        <v>1348</v>
      </c>
      <c r="C822" s="149" t="s">
        <v>1400</v>
      </c>
      <c r="D822" s="149" t="s">
        <v>1465</v>
      </c>
      <c r="E822" s="149" t="s">
        <v>1433</v>
      </c>
      <c r="F822" s="149" t="s">
        <v>1402</v>
      </c>
      <c r="G822" s="150">
        <v>-121208.65</v>
      </c>
      <c r="H822" s="134"/>
    </row>
    <row r="823" spans="1:8" x14ac:dyDescent="0.2">
      <c r="A823" s="149" t="s">
        <v>196</v>
      </c>
      <c r="B823" s="149" t="s">
        <v>1328</v>
      </c>
      <c r="C823" s="149" t="s">
        <v>1396</v>
      </c>
      <c r="D823" s="149" t="s">
        <v>1397</v>
      </c>
      <c r="E823" s="149" t="s">
        <v>1398</v>
      </c>
      <c r="F823" s="149" t="s">
        <v>1399</v>
      </c>
      <c r="G823" s="150">
        <v>-2483472.2999999998</v>
      </c>
      <c r="H823" s="146">
        <v>17</v>
      </c>
    </row>
    <row r="824" spans="1:8" x14ac:dyDescent="0.2">
      <c r="A824" s="149" t="s">
        <v>196</v>
      </c>
      <c r="B824" s="149" t="s">
        <v>1328</v>
      </c>
      <c r="C824" s="149" t="s">
        <v>1458</v>
      </c>
      <c r="D824" s="149" t="s">
        <v>1459</v>
      </c>
      <c r="E824" s="149" t="s">
        <v>1398</v>
      </c>
      <c r="F824" s="149" t="s">
        <v>1402</v>
      </c>
      <c r="G824" s="150">
        <v>-141228887.86000001</v>
      </c>
      <c r="H824" s="134"/>
    </row>
    <row r="825" spans="1:8" x14ac:dyDescent="0.2">
      <c r="A825" s="149" t="s">
        <v>196</v>
      </c>
      <c r="B825" s="149" t="s">
        <v>1328</v>
      </c>
      <c r="C825" s="149" t="s">
        <v>1460</v>
      </c>
      <c r="D825" s="149" t="s">
        <v>1459</v>
      </c>
      <c r="E825" s="149" t="s">
        <v>1398</v>
      </c>
      <c r="F825" s="149" t="s">
        <v>1402</v>
      </c>
      <c r="G825" s="150">
        <v>-166484.41</v>
      </c>
      <c r="H825" s="134"/>
    </row>
    <row r="826" spans="1:8" x14ac:dyDescent="0.2">
      <c r="A826" s="149" t="s">
        <v>196</v>
      </c>
      <c r="B826" s="149" t="s">
        <v>1328</v>
      </c>
      <c r="C826" s="149" t="s">
        <v>1461</v>
      </c>
      <c r="D826" s="149" t="s">
        <v>1462</v>
      </c>
      <c r="E826" s="149" t="s">
        <v>1398</v>
      </c>
      <c r="F826" s="149" t="s">
        <v>1407</v>
      </c>
      <c r="G826" s="150">
        <v>-6925496</v>
      </c>
      <c r="H826" s="134"/>
    </row>
    <row r="827" spans="1:8" x14ac:dyDescent="0.2">
      <c r="A827" s="149" t="s">
        <v>196</v>
      </c>
      <c r="B827" s="149" t="s">
        <v>1328</v>
      </c>
      <c r="C827" s="149" t="s">
        <v>1463</v>
      </c>
      <c r="D827" s="149" t="s">
        <v>1464</v>
      </c>
      <c r="E827" s="149" t="s">
        <v>1398</v>
      </c>
      <c r="F827" s="149" t="s">
        <v>1407</v>
      </c>
      <c r="G827" s="150">
        <v>-459166.25</v>
      </c>
      <c r="H827" s="134"/>
    </row>
    <row r="828" spans="1:8" x14ac:dyDescent="0.2">
      <c r="A828" s="149" t="s">
        <v>196</v>
      </c>
      <c r="B828" s="149" t="s">
        <v>1328</v>
      </c>
      <c r="C828" s="149" t="s">
        <v>1488</v>
      </c>
      <c r="D828" s="149" t="s">
        <v>1489</v>
      </c>
      <c r="E828" s="149" t="s">
        <v>1398</v>
      </c>
      <c r="F828" s="149" t="s">
        <v>1407</v>
      </c>
      <c r="G828" s="150">
        <v>-98084.68</v>
      </c>
      <c r="H828" s="134"/>
    </row>
    <row r="829" spans="1:8" x14ac:dyDescent="0.2">
      <c r="A829" s="149" t="s">
        <v>196</v>
      </c>
      <c r="B829" s="149" t="s">
        <v>1328</v>
      </c>
      <c r="C829" s="149" t="s">
        <v>1396</v>
      </c>
      <c r="D829" s="149" t="s">
        <v>1397</v>
      </c>
      <c r="E829" s="149" t="s">
        <v>1404</v>
      </c>
      <c r="F829" s="149" t="s">
        <v>1399</v>
      </c>
      <c r="G829" s="150">
        <v>-14300</v>
      </c>
      <c r="H829" s="146">
        <v>17</v>
      </c>
    </row>
    <row r="830" spans="1:8" x14ac:dyDescent="0.2">
      <c r="A830" s="151" t="s">
        <v>201</v>
      </c>
      <c r="B830" s="149" t="s">
        <v>1328</v>
      </c>
      <c r="C830" s="149" t="s">
        <v>1396</v>
      </c>
      <c r="D830" s="149" t="s">
        <v>1397</v>
      </c>
      <c r="E830" s="149" t="s">
        <v>1408</v>
      </c>
      <c r="F830" s="149" t="s">
        <v>1399</v>
      </c>
      <c r="G830" s="150">
        <v>-747746.85</v>
      </c>
      <c r="H830" s="146">
        <v>17</v>
      </c>
    </row>
    <row r="831" spans="1:8" x14ac:dyDescent="0.2">
      <c r="A831" s="151" t="s">
        <v>201</v>
      </c>
      <c r="B831" s="149" t="s">
        <v>1328</v>
      </c>
      <c r="C831" s="149" t="s">
        <v>1458</v>
      </c>
      <c r="D831" s="149" t="s">
        <v>1459</v>
      </c>
      <c r="E831" s="149" t="s">
        <v>1408</v>
      </c>
      <c r="F831" s="149" t="s">
        <v>1402</v>
      </c>
      <c r="G831" s="150">
        <v>-42321757.030000001</v>
      </c>
      <c r="H831" s="134"/>
    </row>
    <row r="832" spans="1:8" x14ac:dyDescent="0.2">
      <c r="A832" s="151" t="s">
        <v>201</v>
      </c>
      <c r="B832" s="149" t="s">
        <v>1328</v>
      </c>
      <c r="C832" s="149" t="s">
        <v>1461</v>
      </c>
      <c r="D832" s="149" t="s">
        <v>1462</v>
      </c>
      <c r="E832" s="149" t="s">
        <v>1408</v>
      </c>
      <c r="F832" s="149" t="s">
        <v>1407</v>
      </c>
      <c r="G832" s="150">
        <v>-2088717.2</v>
      </c>
      <c r="H832" s="134"/>
    </row>
    <row r="833" spans="1:8" x14ac:dyDescent="0.2">
      <c r="A833" s="151" t="s">
        <v>201</v>
      </c>
      <c r="B833" s="149" t="s">
        <v>1328</v>
      </c>
      <c r="C833" s="149" t="s">
        <v>1400</v>
      </c>
      <c r="D833" s="149" t="s">
        <v>1465</v>
      </c>
      <c r="E833" s="149" t="s">
        <v>1408</v>
      </c>
      <c r="F833" s="149" t="s">
        <v>1402</v>
      </c>
      <c r="G833" s="150">
        <v>-313214.78999999998</v>
      </c>
      <c r="H833" s="134"/>
    </row>
    <row r="834" spans="1:8" x14ac:dyDescent="0.2">
      <c r="A834" s="151" t="s">
        <v>201</v>
      </c>
      <c r="B834" s="149" t="s">
        <v>1328</v>
      </c>
      <c r="C834" s="149" t="s">
        <v>1463</v>
      </c>
      <c r="D834" s="149" t="s">
        <v>1464</v>
      </c>
      <c r="E834" s="149" t="s">
        <v>1408</v>
      </c>
      <c r="F834" s="149" t="s">
        <v>1407</v>
      </c>
      <c r="G834" s="150">
        <v>-138537.29</v>
      </c>
      <c r="H834" s="134"/>
    </row>
    <row r="835" spans="1:8" x14ac:dyDescent="0.2">
      <c r="A835" s="151" t="s">
        <v>201</v>
      </c>
      <c r="B835" s="149" t="s">
        <v>1328</v>
      </c>
      <c r="C835" s="149" t="s">
        <v>1488</v>
      </c>
      <c r="D835" s="149" t="s">
        <v>1489</v>
      </c>
      <c r="E835" s="149" t="s">
        <v>1408</v>
      </c>
      <c r="F835" s="149" t="s">
        <v>1407</v>
      </c>
      <c r="G835" s="150">
        <v>-29621.56</v>
      </c>
      <c r="H835" s="134"/>
    </row>
    <row r="836" spans="1:8" x14ac:dyDescent="0.2">
      <c r="A836" s="149" t="s">
        <v>196</v>
      </c>
      <c r="B836" s="149" t="s">
        <v>1328</v>
      </c>
      <c r="C836" s="149" t="s">
        <v>1400</v>
      </c>
      <c r="D836" s="149" t="s">
        <v>1465</v>
      </c>
      <c r="E836" s="149" t="s">
        <v>1409</v>
      </c>
      <c r="F836" s="149" t="s">
        <v>1402</v>
      </c>
      <c r="G836" s="150">
        <v>-2720842.81</v>
      </c>
      <c r="H836" s="134"/>
    </row>
    <row r="837" spans="1:8" x14ac:dyDescent="0.2">
      <c r="A837" s="149" t="s">
        <v>196</v>
      </c>
      <c r="B837" s="149" t="s">
        <v>1328</v>
      </c>
      <c r="C837" s="149" t="s">
        <v>1403</v>
      </c>
      <c r="D837" s="149" t="s">
        <v>1465</v>
      </c>
      <c r="E837" s="149" t="s">
        <v>1409</v>
      </c>
      <c r="F837" s="149" t="s">
        <v>1402</v>
      </c>
      <c r="G837" s="150">
        <v>-341272.75</v>
      </c>
      <c r="H837" s="134"/>
    </row>
    <row r="838" spans="1:8" x14ac:dyDescent="0.2">
      <c r="A838" s="151" t="s">
        <v>1109</v>
      </c>
      <c r="B838" s="149" t="s">
        <v>1328</v>
      </c>
      <c r="C838" s="149" t="s">
        <v>1396</v>
      </c>
      <c r="D838" s="149" t="s">
        <v>1397</v>
      </c>
      <c r="E838" s="149" t="s">
        <v>1410</v>
      </c>
      <c r="F838" s="149" t="s">
        <v>1399</v>
      </c>
      <c r="G838" s="150">
        <v>-68486.17</v>
      </c>
      <c r="H838" s="146">
        <v>17</v>
      </c>
    </row>
    <row r="839" spans="1:8" x14ac:dyDescent="0.2">
      <c r="A839" s="151" t="s">
        <v>1109</v>
      </c>
      <c r="B839" s="149" t="s">
        <v>1328</v>
      </c>
      <c r="C839" s="149" t="s">
        <v>1400</v>
      </c>
      <c r="D839" s="149" t="s">
        <v>1465</v>
      </c>
      <c r="E839" s="149" t="s">
        <v>1410</v>
      </c>
      <c r="F839" s="149" t="s">
        <v>1402</v>
      </c>
      <c r="G839" s="150">
        <v>-84723.01</v>
      </c>
      <c r="H839" s="134"/>
    </row>
    <row r="840" spans="1:8" x14ac:dyDescent="0.2">
      <c r="A840" s="151" t="s">
        <v>1110</v>
      </c>
      <c r="B840" s="149" t="s">
        <v>1328</v>
      </c>
      <c r="C840" s="149" t="s">
        <v>1396</v>
      </c>
      <c r="D840" s="149" t="s">
        <v>1397</v>
      </c>
      <c r="E840" s="149" t="s">
        <v>1436</v>
      </c>
      <c r="F840" s="149" t="s">
        <v>1399</v>
      </c>
      <c r="G840" s="150">
        <v>-560320</v>
      </c>
      <c r="H840" s="146">
        <v>17</v>
      </c>
    </row>
    <row r="841" spans="1:8" x14ac:dyDescent="0.2">
      <c r="A841" s="151" t="s">
        <v>1111</v>
      </c>
      <c r="B841" s="149" t="s">
        <v>1328</v>
      </c>
      <c r="C841" s="149" t="s">
        <v>1396</v>
      </c>
      <c r="D841" s="149" t="s">
        <v>1397</v>
      </c>
      <c r="E841" s="149" t="s">
        <v>1411</v>
      </c>
      <c r="F841" s="149" t="s">
        <v>1399</v>
      </c>
      <c r="G841" s="150">
        <v>-778186.68</v>
      </c>
      <c r="H841" s="146">
        <v>17</v>
      </c>
    </row>
    <row r="842" spans="1:8" x14ac:dyDescent="0.2">
      <c r="A842" s="151" t="s">
        <v>1111</v>
      </c>
      <c r="B842" s="149" t="s">
        <v>1328</v>
      </c>
      <c r="C842" s="149" t="s">
        <v>1396</v>
      </c>
      <c r="D842" s="149" t="s">
        <v>1412</v>
      </c>
      <c r="E842" s="149" t="s">
        <v>1411</v>
      </c>
      <c r="F842" s="149" t="s">
        <v>1399</v>
      </c>
      <c r="G842" s="150">
        <v>-5081.74</v>
      </c>
      <c r="H842" s="134"/>
    </row>
    <row r="843" spans="1:8" x14ac:dyDescent="0.2">
      <c r="A843" s="151" t="s">
        <v>1111</v>
      </c>
      <c r="B843" s="149" t="s">
        <v>1328</v>
      </c>
      <c r="C843" s="149" t="s">
        <v>1400</v>
      </c>
      <c r="D843" s="149" t="s">
        <v>1465</v>
      </c>
      <c r="E843" s="149" t="s">
        <v>1411</v>
      </c>
      <c r="F843" s="149" t="s">
        <v>1402</v>
      </c>
      <c r="G843" s="150">
        <v>-6797484.79</v>
      </c>
      <c r="H843" s="134"/>
    </row>
    <row r="844" spans="1:8" x14ac:dyDescent="0.2">
      <c r="A844" s="151" t="s">
        <v>1111</v>
      </c>
      <c r="B844" s="149" t="s">
        <v>1328</v>
      </c>
      <c r="C844" s="149" t="s">
        <v>1403</v>
      </c>
      <c r="D844" s="149" t="s">
        <v>1465</v>
      </c>
      <c r="E844" s="149" t="s">
        <v>1411</v>
      </c>
      <c r="F844" s="149" t="s">
        <v>1402</v>
      </c>
      <c r="G844" s="150">
        <v>-77494.63</v>
      </c>
      <c r="H844" s="134"/>
    </row>
    <row r="845" spans="1:8" x14ac:dyDescent="0.2">
      <c r="A845" s="151" t="s">
        <v>1113</v>
      </c>
      <c r="B845" s="149" t="s">
        <v>1328</v>
      </c>
      <c r="C845" s="149" t="s">
        <v>1396</v>
      </c>
      <c r="D845" s="149" t="s">
        <v>1397</v>
      </c>
      <c r="E845" s="149" t="s">
        <v>1414</v>
      </c>
      <c r="F845" s="149" t="s">
        <v>1399</v>
      </c>
      <c r="G845" s="150">
        <v>-291372.18</v>
      </c>
      <c r="H845" s="146">
        <v>17</v>
      </c>
    </row>
    <row r="846" spans="1:8" x14ac:dyDescent="0.2">
      <c r="A846" s="151" t="s">
        <v>1113</v>
      </c>
      <c r="B846" s="149" t="s">
        <v>1328</v>
      </c>
      <c r="C846" s="149" t="s">
        <v>1400</v>
      </c>
      <c r="D846" s="149" t="s">
        <v>1465</v>
      </c>
      <c r="E846" s="149" t="s">
        <v>1414</v>
      </c>
      <c r="F846" s="149" t="s">
        <v>1402</v>
      </c>
      <c r="G846" s="150">
        <v>-1531381.13</v>
      </c>
      <c r="H846" s="134"/>
    </row>
    <row r="847" spans="1:8" x14ac:dyDescent="0.2">
      <c r="A847" s="151" t="s">
        <v>1114</v>
      </c>
      <c r="B847" s="149" t="s">
        <v>1328</v>
      </c>
      <c r="C847" s="149" t="s">
        <v>1396</v>
      </c>
      <c r="D847" s="149" t="s">
        <v>1397</v>
      </c>
      <c r="E847" s="149" t="s">
        <v>1415</v>
      </c>
      <c r="F847" s="149" t="s">
        <v>1399</v>
      </c>
      <c r="G847" s="150">
        <v>-483404.91</v>
      </c>
      <c r="H847" s="146">
        <v>17</v>
      </c>
    </row>
    <row r="848" spans="1:8" x14ac:dyDescent="0.2">
      <c r="A848" s="151" t="s">
        <v>1114</v>
      </c>
      <c r="B848" s="149" t="s">
        <v>1328</v>
      </c>
      <c r="C848" s="149" t="s">
        <v>1416</v>
      </c>
      <c r="D848" s="149" t="s">
        <v>1417</v>
      </c>
      <c r="E848" s="149" t="s">
        <v>1415</v>
      </c>
      <c r="F848" s="149" t="s">
        <v>1402</v>
      </c>
      <c r="G848" s="150">
        <v>-1036869.6</v>
      </c>
      <c r="H848" s="134"/>
    </row>
    <row r="849" spans="1:8" x14ac:dyDescent="0.2">
      <c r="A849" s="151" t="s">
        <v>1114</v>
      </c>
      <c r="B849" s="149" t="s">
        <v>1328</v>
      </c>
      <c r="C849" s="149" t="s">
        <v>1400</v>
      </c>
      <c r="D849" s="149" t="s">
        <v>1418</v>
      </c>
      <c r="E849" s="149" t="s">
        <v>1415</v>
      </c>
      <c r="F849" s="149" t="s">
        <v>1402</v>
      </c>
      <c r="G849" s="150">
        <v>-691246.4</v>
      </c>
      <c r="H849" s="134"/>
    </row>
    <row r="850" spans="1:8" x14ac:dyDescent="0.2">
      <c r="A850" s="151" t="s">
        <v>1114</v>
      </c>
      <c r="B850" s="149" t="s">
        <v>1328</v>
      </c>
      <c r="C850" s="149" t="s">
        <v>1400</v>
      </c>
      <c r="D850" s="149" t="s">
        <v>1419</v>
      </c>
      <c r="E850" s="149" t="s">
        <v>1415</v>
      </c>
      <c r="F850" s="149" t="s">
        <v>1402</v>
      </c>
      <c r="G850" s="150">
        <v>-60948</v>
      </c>
      <c r="H850" s="134"/>
    </row>
    <row r="851" spans="1:8" x14ac:dyDescent="0.2">
      <c r="A851" s="151" t="s">
        <v>1114</v>
      </c>
      <c r="B851" s="149" t="s">
        <v>1328</v>
      </c>
      <c r="C851" s="149" t="s">
        <v>1458</v>
      </c>
      <c r="D851" s="149" t="s">
        <v>1459</v>
      </c>
      <c r="E851" s="149" t="s">
        <v>1415</v>
      </c>
      <c r="F851" s="149" t="s">
        <v>1402</v>
      </c>
      <c r="G851" s="150">
        <v>-174455</v>
      </c>
      <c r="H851" s="134"/>
    </row>
    <row r="852" spans="1:8" x14ac:dyDescent="0.2">
      <c r="A852" s="151" t="s">
        <v>1114</v>
      </c>
      <c r="B852" s="149" t="s">
        <v>1328</v>
      </c>
      <c r="C852" s="149" t="s">
        <v>1458</v>
      </c>
      <c r="D852" s="149" t="s">
        <v>1469</v>
      </c>
      <c r="E852" s="149" t="s">
        <v>1415</v>
      </c>
      <c r="F852" s="149" t="s">
        <v>1402</v>
      </c>
      <c r="G852" s="150">
        <v>-170000</v>
      </c>
      <c r="H852" s="134"/>
    </row>
    <row r="853" spans="1:8" x14ac:dyDescent="0.2">
      <c r="A853" s="151" t="s">
        <v>1114</v>
      </c>
      <c r="B853" s="149" t="s">
        <v>1328</v>
      </c>
      <c r="C853" s="149" t="s">
        <v>1400</v>
      </c>
      <c r="D853" s="149" t="s">
        <v>1465</v>
      </c>
      <c r="E853" s="149" t="s">
        <v>1415</v>
      </c>
      <c r="F853" s="149" t="s">
        <v>1402</v>
      </c>
      <c r="G853" s="150">
        <v>-2697509.4</v>
      </c>
      <c r="H853" s="134"/>
    </row>
    <row r="854" spans="1:8" x14ac:dyDescent="0.2">
      <c r="A854" s="151" t="s">
        <v>1114</v>
      </c>
      <c r="B854" s="149" t="s">
        <v>1328</v>
      </c>
      <c r="C854" s="149" t="s">
        <v>1400</v>
      </c>
      <c r="D854" s="149" t="s">
        <v>1419</v>
      </c>
      <c r="E854" s="149" t="s">
        <v>1420</v>
      </c>
      <c r="F854" s="149" t="s">
        <v>1402</v>
      </c>
      <c r="G854" s="150">
        <v>-11440</v>
      </c>
      <c r="H854" s="134"/>
    </row>
    <row r="855" spans="1:8" x14ac:dyDescent="0.2">
      <c r="A855" s="151" t="s">
        <v>957</v>
      </c>
      <c r="B855" s="149" t="s">
        <v>1328</v>
      </c>
      <c r="C855" s="149" t="s">
        <v>1458</v>
      </c>
      <c r="D855" s="149" t="s">
        <v>1459</v>
      </c>
      <c r="E855" s="149" t="s">
        <v>1442</v>
      </c>
      <c r="F855" s="149" t="s">
        <v>1402</v>
      </c>
      <c r="G855" s="150">
        <v>-3266.76</v>
      </c>
      <c r="H855" s="134"/>
    </row>
    <row r="856" spans="1:8" x14ac:dyDescent="0.2">
      <c r="A856" s="151" t="s">
        <v>957</v>
      </c>
      <c r="B856" s="149" t="s">
        <v>1328</v>
      </c>
      <c r="C856" s="149" t="s">
        <v>1458</v>
      </c>
      <c r="D856" s="149" t="s">
        <v>1459</v>
      </c>
      <c r="E856" s="149" t="s">
        <v>1424</v>
      </c>
      <c r="F856" s="149" t="s">
        <v>1402</v>
      </c>
      <c r="G856" s="150">
        <v>-766677.6</v>
      </c>
      <c r="H856" s="134"/>
    </row>
    <row r="857" spans="1:8" x14ac:dyDescent="0.2">
      <c r="A857" s="151" t="s">
        <v>959</v>
      </c>
      <c r="B857" s="149" t="s">
        <v>1328</v>
      </c>
      <c r="C857" s="149" t="s">
        <v>1400</v>
      </c>
      <c r="D857" s="149" t="s">
        <v>1465</v>
      </c>
      <c r="E857" s="149" t="s">
        <v>1426</v>
      </c>
      <c r="F857" s="149" t="s">
        <v>1402</v>
      </c>
      <c r="G857" s="150">
        <v>-3336893</v>
      </c>
      <c r="H857" s="134"/>
    </row>
    <row r="858" spans="1:8" x14ac:dyDescent="0.2">
      <c r="A858" s="151" t="s">
        <v>959</v>
      </c>
      <c r="B858" s="149" t="s">
        <v>1328</v>
      </c>
      <c r="C858" s="149" t="s">
        <v>1396</v>
      </c>
      <c r="D858" s="149" t="s">
        <v>1397</v>
      </c>
      <c r="E858" s="149" t="s">
        <v>1428</v>
      </c>
      <c r="F858" s="149" t="s">
        <v>1399</v>
      </c>
      <c r="G858" s="150">
        <v>-469.74</v>
      </c>
      <c r="H858" s="146">
        <v>17</v>
      </c>
    </row>
    <row r="859" spans="1:8" x14ac:dyDescent="0.2">
      <c r="A859" s="151" t="s">
        <v>1115</v>
      </c>
      <c r="B859" s="149" t="s">
        <v>1328</v>
      </c>
      <c r="C859" s="149" t="s">
        <v>1396</v>
      </c>
      <c r="D859" s="149" t="s">
        <v>1397</v>
      </c>
      <c r="E859" s="149" t="s">
        <v>1429</v>
      </c>
      <c r="F859" s="149" t="s">
        <v>1399</v>
      </c>
      <c r="G859" s="150">
        <v>-380762.65</v>
      </c>
      <c r="H859" s="146">
        <v>17</v>
      </c>
    </row>
    <row r="860" spans="1:8" x14ac:dyDescent="0.2">
      <c r="A860" s="151" t="s">
        <v>1115</v>
      </c>
      <c r="B860" s="149" t="s">
        <v>1328</v>
      </c>
      <c r="C860" s="149" t="s">
        <v>1396</v>
      </c>
      <c r="D860" s="149" t="s">
        <v>1434</v>
      </c>
      <c r="E860" s="149" t="s">
        <v>1429</v>
      </c>
      <c r="F860" s="149" t="s">
        <v>1399</v>
      </c>
      <c r="G860" s="150">
        <v>-301000</v>
      </c>
      <c r="H860" s="134"/>
    </row>
    <row r="861" spans="1:8" x14ac:dyDescent="0.2">
      <c r="A861" s="151" t="s">
        <v>1115</v>
      </c>
      <c r="B861" s="149" t="s">
        <v>1328</v>
      </c>
      <c r="C861" s="149" t="s">
        <v>1458</v>
      </c>
      <c r="D861" s="149" t="s">
        <v>1459</v>
      </c>
      <c r="E861" s="149" t="s">
        <v>1429</v>
      </c>
      <c r="F861" s="149" t="s">
        <v>1402</v>
      </c>
      <c r="G861" s="150">
        <v>-10527578.6</v>
      </c>
      <c r="H861" s="134"/>
    </row>
    <row r="862" spans="1:8" x14ac:dyDescent="0.2">
      <c r="A862" s="151" t="s">
        <v>207</v>
      </c>
      <c r="B862" s="149" t="s">
        <v>1328</v>
      </c>
      <c r="C862" s="149" t="s">
        <v>1396</v>
      </c>
      <c r="D862" s="149" t="s">
        <v>1397</v>
      </c>
      <c r="E862" s="149" t="s">
        <v>1431</v>
      </c>
      <c r="F862" s="149" t="s">
        <v>1399</v>
      </c>
      <c r="G862" s="150">
        <v>-7512</v>
      </c>
      <c r="H862" s="146">
        <v>17</v>
      </c>
    </row>
    <row r="863" spans="1:8" x14ac:dyDescent="0.2">
      <c r="A863" s="151" t="s">
        <v>207</v>
      </c>
      <c r="B863" s="149" t="s">
        <v>1328</v>
      </c>
      <c r="C863" s="149" t="s">
        <v>1396</v>
      </c>
      <c r="D863" s="149" t="s">
        <v>1397</v>
      </c>
      <c r="E863" s="149" t="s">
        <v>1433</v>
      </c>
      <c r="F863" s="149" t="s">
        <v>1399</v>
      </c>
      <c r="G863" s="150">
        <v>-613112.05000000005</v>
      </c>
      <c r="H863" s="146">
        <v>17</v>
      </c>
    </row>
    <row r="864" spans="1:8" x14ac:dyDescent="0.2">
      <c r="A864" s="151" t="s">
        <v>207</v>
      </c>
      <c r="B864" s="149" t="s">
        <v>1328</v>
      </c>
      <c r="C864" s="149" t="s">
        <v>1396</v>
      </c>
      <c r="D864" s="149" t="s">
        <v>1444</v>
      </c>
      <c r="E864" s="149" t="s">
        <v>1433</v>
      </c>
      <c r="F864" s="149" t="s">
        <v>1399</v>
      </c>
      <c r="G864" s="150">
        <v>-918.95</v>
      </c>
      <c r="H864" s="152">
        <v>19</v>
      </c>
    </row>
    <row r="865" spans="1:8" x14ac:dyDescent="0.2">
      <c r="A865" s="151" t="s">
        <v>207</v>
      </c>
      <c r="B865" s="149" t="s">
        <v>1328</v>
      </c>
      <c r="C865" s="149" t="s">
        <v>1400</v>
      </c>
      <c r="D865" s="149" t="s">
        <v>1419</v>
      </c>
      <c r="E865" s="149" t="s">
        <v>1433</v>
      </c>
      <c r="F865" s="149" t="s">
        <v>1402</v>
      </c>
      <c r="G865" s="150">
        <v>-32000</v>
      </c>
      <c r="H865" s="134"/>
    </row>
    <row r="866" spans="1:8" x14ac:dyDescent="0.2">
      <c r="A866" s="151" t="s">
        <v>207</v>
      </c>
      <c r="B866" s="149" t="s">
        <v>1328</v>
      </c>
      <c r="C866" s="149" t="s">
        <v>1458</v>
      </c>
      <c r="D866" s="149" t="s">
        <v>1459</v>
      </c>
      <c r="E866" s="149" t="s">
        <v>1433</v>
      </c>
      <c r="F866" s="149" t="s">
        <v>1402</v>
      </c>
      <c r="G866" s="150">
        <v>-689701.4</v>
      </c>
      <c r="H866" s="134"/>
    </row>
    <row r="867" spans="1:8" x14ac:dyDescent="0.2">
      <c r="A867" s="151" t="s">
        <v>207</v>
      </c>
      <c r="B867" s="149" t="s">
        <v>1328</v>
      </c>
      <c r="C867" s="149" t="s">
        <v>1458</v>
      </c>
      <c r="D867" s="149" t="s">
        <v>1469</v>
      </c>
      <c r="E867" s="149" t="s">
        <v>1433</v>
      </c>
      <c r="F867" s="149" t="s">
        <v>1402</v>
      </c>
      <c r="G867" s="150">
        <v>-280000</v>
      </c>
      <c r="H867" s="134"/>
    </row>
    <row r="868" spans="1:8" x14ac:dyDescent="0.2">
      <c r="A868" s="151" t="s">
        <v>207</v>
      </c>
      <c r="B868" s="149" t="s">
        <v>1328</v>
      </c>
      <c r="C868" s="149" t="s">
        <v>1458</v>
      </c>
      <c r="D868" s="149" t="s">
        <v>1459</v>
      </c>
      <c r="E868" s="149" t="s">
        <v>1435</v>
      </c>
      <c r="F868" s="149" t="s">
        <v>1402</v>
      </c>
      <c r="G868" s="150">
        <v>-56094</v>
      </c>
      <c r="H868" s="134"/>
    </row>
    <row r="869" spans="1:8" x14ac:dyDescent="0.2">
      <c r="A869" s="149" t="s">
        <v>196</v>
      </c>
      <c r="B869" s="149" t="s">
        <v>1336</v>
      </c>
      <c r="C869" s="149" t="s">
        <v>1396</v>
      </c>
      <c r="D869" s="149" t="s">
        <v>1397</v>
      </c>
      <c r="E869" s="149" t="s">
        <v>1398</v>
      </c>
      <c r="F869" s="149" t="s">
        <v>1399</v>
      </c>
      <c r="G869" s="150">
        <v>-1764155.54</v>
      </c>
      <c r="H869" s="146">
        <v>17</v>
      </c>
    </row>
    <row r="870" spans="1:8" x14ac:dyDescent="0.2">
      <c r="A870" s="149" t="s">
        <v>196</v>
      </c>
      <c r="B870" s="149" t="s">
        <v>1336</v>
      </c>
      <c r="C870" s="149" t="s">
        <v>1458</v>
      </c>
      <c r="D870" s="149" t="s">
        <v>1459</v>
      </c>
      <c r="E870" s="149" t="s">
        <v>1398</v>
      </c>
      <c r="F870" s="149" t="s">
        <v>1402</v>
      </c>
      <c r="G870" s="150">
        <v>-127813184</v>
      </c>
      <c r="H870" s="134"/>
    </row>
    <row r="871" spans="1:8" x14ac:dyDescent="0.2">
      <c r="A871" s="149" t="s">
        <v>196</v>
      </c>
      <c r="B871" s="149" t="s">
        <v>1336</v>
      </c>
      <c r="C871" s="149" t="s">
        <v>1460</v>
      </c>
      <c r="D871" s="149" t="s">
        <v>1459</v>
      </c>
      <c r="E871" s="149" t="s">
        <v>1398</v>
      </c>
      <c r="F871" s="149" t="s">
        <v>1402</v>
      </c>
      <c r="G871" s="150">
        <v>-267897.25</v>
      </c>
      <c r="H871" s="134"/>
    </row>
    <row r="872" spans="1:8" x14ac:dyDescent="0.2">
      <c r="A872" s="149" t="s">
        <v>196</v>
      </c>
      <c r="B872" s="149" t="s">
        <v>1336</v>
      </c>
      <c r="C872" s="149" t="s">
        <v>1458</v>
      </c>
      <c r="D872" s="149" t="s">
        <v>1469</v>
      </c>
      <c r="E872" s="149" t="s">
        <v>1398</v>
      </c>
      <c r="F872" s="149" t="s">
        <v>1402</v>
      </c>
      <c r="G872" s="150">
        <v>-90855.7</v>
      </c>
      <c r="H872" s="134"/>
    </row>
    <row r="873" spans="1:8" x14ac:dyDescent="0.2">
      <c r="A873" s="149" t="s">
        <v>196</v>
      </c>
      <c r="B873" s="149" t="s">
        <v>1336</v>
      </c>
      <c r="C873" s="149" t="s">
        <v>1461</v>
      </c>
      <c r="D873" s="149" t="s">
        <v>1462</v>
      </c>
      <c r="E873" s="149" t="s">
        <v>1398</v>
      </c>
      <c r="F873" s="149" t="s">
        <v>1407</v>
      </c>
      <c r="G873" s="150">
        <v>-6364756.7400000002</v>
      </c>
      <c r="H873" s="134"/>
    </row>
    <row r="874" spans="1:8" x14ac:dyDescent="0.2">
      <c r="A874" s="149" t="s">
        <v>196</v>
      </c>
      <c r="B874" s="149" t="s">
        <v>1336</v>
      </c>
      <c r="C874" s="149" t="s">
        <v>1463</v>
      </c>
      <c r="D874" s="149" t="s">
        <v>1464</v>
      </c>
      <c r="E874" s="149" t="s">
        <v>1398</v>
      </c>
      <c r="F874" s="149" t="s">
        <v>1407</v>
      </c>
      <c r="G874" s="150">
        <v>-447805.33</v>
      </c>
      <c r="H874" s="134"/>
    </row>
    <row r="875" spans="1:8" x14ac:dyDescent="0.2">
      <c r="A875" s="149" t="s">
        <v>196</v>
      </c>
      <c r="B875" s="149" t="s">
        <v>1336</v>
      </c>
      <c r="C875" s="149" t="s">
        <v>1396</v>
      </c>
      <c r="D875" s="149" t="s">
        <v>1397</v>
      </c>
      <c r="E875" s="149" t="s">
        <v>1404</v>
      </c>
      <c r="F875" s="149" t="s">
        <v>1399</v>
      </c>
      <c r="G875" s="150">
        <v>-45100</v>
      </c>
      <c r="H875" s="146">
        <v>17</v>
      </c>
    </row>
    <row r="876" spans="1:8" x14ac:dyDescent="0.2">
      <c r="A876" s="151" t="s">
        <v>201</v>
      </c>
      <c r="B876" s="149" t="s">
        <v>1336</v>
      </c>
      <c r="C876" s="149" t="s">
        <v>1396</v>
      </c>
      <c r="D876" s="149" t="s">
        <v>1397</v>
      </c>
      <c r="E876" s="149" t="s">
        <v>1408</v>
      </c>
      <c r="F876" s="149" t="s">
        <v>1399</v>
      </c>
      <c r="G876" s="150">
        <v>-501967.02</v>
      </c>
      <c r="H876" s="146">
        <v>17</v>
      </c>
    </row>
    <row r="877" spans="1:8" x14ac:dyDescent="0.2">
      <c r="A877" s="151" t="s">
        <v>201</v>
      </c>
      <c r="B877" s="149" t="s">
        <v>1336</v>
      </c>
      <c r="C877" s="149" t="s">
        <v>1458</v>
      </c>
      <c r="D877" s="149" t="s">
        <v>1459</v>
      </c>
      <c r="E877" s="149" t="s">
        <v>1408</v>
      </c>
      <c r="F877" s="149" t="s">
        <v>1402</v>
      </c>
      <c r="G877" s="150">
        <v>-38440964.469999999</v>
      </c>
      <c r="H877" s="134"/>
    </row>
    <row r="878" spans="1:8" x14ac:dyDescent="0.2">
      <c r="A878" s="151" t="s">
        <v>201</v>
      </c>
      <c r="B878" s="149" t="s">
        <v>1336</v>
      </c>
      <c r="C878" s="149" t="s">
        <v>1458</v>
      </c>
      <c r="D878" s="149" t="s">
        <v>1469</v>
      </c>
      <c r="E878" s="149" t="s">
        <v>1408</v>
      </c>
      <c r="F878" s="149" t="s">
        <v>1402</v>
      </c>
      <c r="G878" s="150">
        <v>-24624.720000000001</v>
      </c>
      <c r="H878" s="134"/>
    </row>
    <row r="879" spans="1:8" x14ac:dyDescent="0.2">
      <c r="A879" s="151" t="s">
        <v>201</v>
      </c>
      <c r="B879" s="149" t="s">
        <v>1336</v>
      </c>
      <c r="C879" s="149" t="s">
        <v>1461</v>
      </c>
      <c r="D879" s="149" t="s">
        <v>1462</v>
      </c>
      <c r="E879" s="149" t="s">
        <v>1408</v>
      </c>
      <c r="F879" s="149" t="s">
        <v>1407</v>
      </c>
      <c r="G879" s="150">
        <v>-1917023.94</v>
      </c>
      <c r="H879" s="134"/>
    </row>
    <row r="880" spans="1:8" x14ac:dyDescent="0.2">
      <c r="A880" s="151" t="s">
        <v>201</v>
      </c>
      <c r="B880" s="149" t="s">
        <v>1336</v>
      </c>
      <c r="C880" s="149" t="s">
        <v>1400</v>
      </c>
      <c r="D880" s="149" t="s">
        <v>1465</v>
      </c>
      <c r="E880" s="149" t="s">
        <v>1408</v>
      </c>
      <c r="F880" s="149" t="s">
        <v>1402</v>
      </c>
      <c r="G880" s="150">
        <v>-341539.21</v>
      </c>
      <c r="H880" s="134"/>
    </row>
    <row r="881" spans="1:8" x14ac:dyDescent="0.2">
      <c r="A881" s="151" t="s">
        <v>201</v>
      </c>
      <c r="B881" s="149" t="s">
        <v>1336</v>
      </c>
      <c r="C881" s="149" t="s">
        <v>1463</v>
      </c>
      <c r="D881" s="149" t="s">
        <v>1464</v>
      </c>
      <c r="E881" s="149" t="s">
        <v>1408</v>
      </c>
      <c r="F881" s="149" t="s">
        <v>1407</v>
      </c>
      <c r="G881" s="150">
        <v>-149898.21</v>
      </c>
      <c r="H881" s="134"/>
    </row>
    <row r="882" spans="1:8" x14ac:dyDescent="0.2">
      <c r="A882" s="149" t="s">
        <v>196</v>
      </c>
      <c r="B882" s="149" t="s">
        <v>1336</v>
      </c>
      <c r="C882" s="149" t="s">
        <v>1400</v>
      </c>
      <c r="D882" s="149" t="s">
        <v>1465</v>
      </c>
      <c r="E882" s="149" t="s">
        <v>1409</v>
      </c>
      <c r="F882" s="149" t="s">
        <v>1402</v>
      </c>
      <c r="G882" s="150">
        <v>-2563694.2400000002</v>
      </c>
      <c r="H882" s="134"/>
    </row>
    <row r="883" spans="1:8" x14ac:dyDescent="0.2">
      <c r="A883" s="149" t="s">
        <v>196</v>
      </c>
      <c r="B883" s="149" t="s">
        <v>1336</v>
      </c>
      <c r="C883" s="149" t="s">
        <v>1403</v>
      </c>
      <c r="D883" s="149" t="s">
        <v>1465</v>
      </c>
      <c r="E883" s="149" t="s">
        <v>1409</v>
      </c>
      <c r="F883" s="149" t="s">
        <v>1402</v>
      </c>
      <c r="G883" s="150">
        <v>-591540.71</v>
      </c>
      <c r="H883" s="134"/>
    </row>
    <row r="884" spans="1:8" x14ac:dyDescent="0.2">
      <c r="A884" s="151" t="s">
        <v>1109</v>
      </c>
      <c r="B884" s="149" t="s">
        <v>1336</v>
      </c>
      <c r="C884" s="149" t="s">
        <v>1396</v>
      </c>
      <c r="D884" s="149" t="s">
        <v>1397</v>
      </c>
      <c r="E884" s="149" t="s">
        <v>1410</v>
      </c>
      <c r="F884" s="149" t="s">
        <v>1399</v>
      </c>
      <c r="G884" s="150">
        <v>-5934</v>
      </c>
      <c r="H884" s="146">
        <v>17</v>
      </c>
    </row>
    <row r="885" spans="1:8" x14ac:dyDescent="0.2">
      <c r="A885" s="151" t="s">
        <v>1109</v>
      </c>
      <c r="B885" s="149" t="s">
        <v>1336</v>
      </c>
      <c r="C885" s="149" t="s">
        <v>1400</v>
      </c>
      <c r="D885" s="149" t="s">
        <v>1465</v>
      </c>
      <c r="E885" s="149" t="s">
        <v>1410</v>
      </c>
      <c r="F885" s="149" t="s">
        <v>1402</v>
      </c>
      <c r="G885" s="150">
        <v>-65274</v>
      </c>
      <c r="H885" s="134"/>
    </row>
    <row r="886" spans="1:8" x14ac:dyDescent="0.2">
      <c r="A886" s="151" t="s">
        <v>1111</v>
      </c>
      <c r="B886" s="149" t="s">
        <v>1336</v>
      </c>
      <c r="C886" s="149" t="s">
        <v>1396</v>
      </c>
      <c r="D886" s="149" t="s">
        <v>1397</v>
      </c>
      <c r="E886" s="149" t="s">
        <v>1411</v>
      </c>
      <c r="F886" s="149" t="s">
        <v>1399</v>
      </c>
      <c r="G886" s="150">
        <v>-2606490.9700000002</v>
      </c>
      <c r="H886" s="146">
        <v>17</v>
      </c>
    </row>
    <row r="887" spans="1:8" x14ac:dyDescent="0.2">
      <c r="A887" s="151" t="s">
        <v>1111</v>
      </c>
      <c r="B887" s="149" t="s">
        <v>1336</v>
      </c>
      <c r="C887" s="149" t="s">
        <v>1396</v>
      </c>
      <c r="D887" s="149" t="s">
        <v>1412</v>
      </c>
      <c r="E887" s="149" t="s">
        <v>1411</v>
      </c>
      <c r="F887" s="149" t="s">
        <v>1399</v>
      </c>
      <c r="G887" s="150">
        <v>-163124.32999999999</v>
      </c>
      <c r="H887" s="134"/>
    </row>
    <row r="888" spans="1:8" x14ac:dyDescent="0.2">
      <c r="A888" s="151" t="s">
        <v>1111</v>
      </c>
      <c r="B888" s="149" t="s">
        <v>1336</v>
      </c>
      <c r="C888" s="149" t="s">
        <v>1400</v>
      </c>
      <c r="D888" s="149" t="s">
        <v>1465</v>
      </c>
      <c r="E888" s="149" t="s">
        <v>1411</v>
      </c>
      <c r="F888" s="149" t="s">
        <v>1402</v>
      </c>
      <c r="G888" s="150">
        <v>-7889978.7999999998</v>
      </c>
      <c r="H888" s="134"/>
    </row>
    <row r="889" spans="1:8" x14ac:dyDescent="0.2">
      <c r="A889" s="151" t="s">
        <v>1111</v>
      </c>
      <c r="B889" s="149" t="s">
        <v>1336</v>
      </c>
      <c r="C889" s="149" t="s">
        <v>1403</v>
      </c>
      <c r="D889" s="149" t="s">
        <v>1465</v>
      </c>
      <c r="E889" s="149" t="s">
        <v>1411</v>
      </c>
      <c r="F889" s="149" t="s">
        <v>1402</v>
      </c>
      <c r="G889" s="150">
        <v>-268092.79999999999</v>
      </c>
      <c r="H889" s="134"/>
    </row>
    <row r="890" spans="1:8" x14ac:dyDescent="0.2">
      <c r="A890" s="151" t="s">
        <v>1113</v>
      </c>
      <c r="B890" s="149" t="s">
        <v>1336</v>
      </c>
      <c r="C890" s="149" t="s">
        <v>1396</v>
      </c>
      <c r="D890" s="149" t="s">
        <v>1397</v>
      </c>
      <c r="E890" s="149" t="s">
        <v>1414</v>
      </c>
      <c r="F890" s="149" t="s">
        <v>1399</v>
      </c>
      <c r="G890" s="150">
        <v>-565734.17000000004</v>
      </c>
      <c r="H890" s="146">
        <v>17</v>
      </c>
    </row>
    <row r="891" spans="1:8" x14ac:dyDescent="0.2">
      <c r="A891" s="151" t="s">
        <v>1113</v>
      </c>
      <c r="B891" s="149" t="s">
        <v>1336</v>
      </c>
      <c r="C891" s="149" t="s">
        <v>1400</v>
      </c>
      <c r="D891" s="149" t="s">
        <v>1465</v>
      </c>
      <c r="E891" s="149" t="s">
        <v>1414</v>
      </c>
      <c r="F891" s="149" t="s">
        <v>1402</v>
      </c>
      <c r="G891" s="150">
        <v>-1444861.56</v>
      </c>
      <c r="H891" s="134"/>
    </row>
    <row r="892" spans="1:8" x14ac:dyDescent="0.2">
      <c r="A892" s="151" t="s">
        <v>1114</v>
      </c>
      <c r="B892" s="149" t="s">
        <v>1336</v>
      </c>
      <c r="C892" s="149" t="s">
        <v>1396</v>
      </c>
      <c r="D892" s="149" t="s">
        <v>1397</v>
      </c>
      <c r="E892" s="149" t="s">
        <v>1415</v>
      </c>
      <c r="F892" s="149" t="s">
        <v>1399</v>
      </c>
      <c r="G892" s="150">
        <v>-485318.76</v>
      </c>
      <c r="H892" s="146">
        <v>17</v>
      </c>
    </row>
    <row r="893" spans="1:8" x14ac:dyDescent="0.2">
      <c r="A893" s="151" t="s">
        <v>1114</v>
      </c>
      <c r="B893" s="149" t="s">
        <v>1336</v>
      </c>
      <c r="C893" s="149" t="s">
        <v>1416</v>
      </c>
      <c r="D893" s="149" t="s">
        <v>1417</v>
      </c>
      <c r="E893" s="149" t="s">
        <v>1415</v>
      </c>
      <c r="F893" s="149" t="s">
        <v>1402</v>
      </c>
      <c r="G893" s="150">
        <v>-814740.23</v>
      </c>
      <c r="H893" s="134"/>
    </row>
    <row r="894" spans="1:8" x14ac:dyDescent="0.2">
      <c r="A894" s="151" t="s">
        <v>1114</v>
      </c>
      <c r="B894" s="149" t="s">
        <v>1336</v>
      </c>
      <c r="C894" s="149" t="s">
        <v>1400</v>
      </c>
      <c r="D894" s="149" t="s">
        <v>1418</v>
      </c>
      <c r="E894" s="149" t="s">
        <v>1415</v>
      </c>
      <c r="F894" s="149" t="s">
        <v>1402</v>
      </c>
      <c r="G894" s="150">
        <v>-543160.15</v>
      </c>
      <c r="H894" s="134"/>
    </row>
    <row r="895" spans="1:8" x14ac:dyDescent="0.2">
      <c r="A895" s="151" t="s">
        <v>1114</v>
      </c>
      <c r="B895" s="149" t="s">
        <v>1336</v>
      </c>
      <c r="C895" s="149" t="s">
        <v>1400</v>
      </c>
      <c r="D895" s="149" t="s">
        <v>1419</v>
      </c>
      <c r="E895" s="149" t="s">
        <v>1415</v>
      </c>
      <c r="F895" s="149" t="s">
        <v>1402</v>
      </c>
      <c r="G895" s="150">
        <v>-30473.5</v>
      </c>
      <c r="H895" s="134"/>
    </row>
    <row r="896" spans="1:8" x14ac:dyDescent="0.2">
      <c r="A896" s="151" t="s">
        <v>1114</v>
      </c>
      <c r="B896" s="149" t="s">
        <v>1336</v>
      </c>
      <c r="C896" s="149" t="s">
        <v>1458</v>
      </c>
      <c r="D896" s="149" t="s">
        <v>1459</v>
      </c>
      <c r="E896" s="149" t="s">
        <v>1415</v>
      </c>
      <c r="F896" s="149" t="s">
        <v>1402</v>
      </c>
      <c r="G896" s="150">
        <v>-217073</v>
      </c>
      <c r="H896" s="134"/>
    </row>
    <row r="897" spans="1:8" x14ac:dyDescent="0.2">
      <c r="A897" s="151" t="s">
        <v>1114</v>
      </c>
      <c r="B897" s="149" t="s">
        <v>1336</v>
      </c>
      <c r="C897" s="149" t="s">
        <v>1458</v>
      </c>
      <c r="D897" s="149" t="s">
        <v>1469</v>
      </c>
      <c r="E897" s="149" t="s">
        <v>1415</v>
      </c>
      <c r="F897" s="149" t="s">
        <v>1402</v>
      </c>
      <c r="G897" s="150">
        <v>-246523</v>
      </c>
      <c r="H897" s="134"/>
    </row>
    <row r="898" spans="1:8" x14ac:dyDescent="0.2">
      <c r="A898" s="151" t="s">
        <v>1114</v>
      </c>
      <c r="B898" s="149" t="s">
        <v>1336</v>
      </c>
      <c r="C898" s="149" t="s">
        <v>1400</v>
      </c>
      <c r="D898" s="149" t="s">
        <v>1465</v>
      </c>
      <c r="E898" s="149" t="s">
        <v>1415</v>
      </c>
      <c r="F898" s="149" t="s">
        <v>1402</v>
      </c>
      <c r="G898" s="150">
        <v>-2737264.7</v>
      </c>
      <c r="H898" s="134"/>
    </row>
    <row r="899" spans="1:8" x14ac:dyDescent="0.2">
      <c r="A899" s="151" t="s">
        <v>1114</v>
      </c>
      <c r="B899" s="149" t="s">
        <v>1336</v>
      </c>
      <c r="C899" s="149" t="s">
        <v>1400</v>
      </c>
      <c r="D899" s="149" t="s">
        <v>1419</v>
      </c>
      <c r="E899" s="149" t="s">
        <v>1420</v>
      </c>
      <c r="F899" s="149" t="s">
        <v>1402</v>
      </c>
      <c r="G899" s="150">
        <v>-4658.5</v>
      </c>
      <c r="H899" s="134"/>
    </row>
    <row r="900" spans="1:8" x14ac:dyDescent="0.2">
      <c r="A900" s="151" t="s">
        <v>1114</v>
      </c>
      <c r="B900" s="149" t="s">
        <v>1336</v>
      </c>
      <c r="C900" s="149" t="s">
        <v>1400</v>
      </c>
      <c r="D900" s="149" t="s">
        <v>1465</v>
      </c>
      <c r="E900" s="149" t="s">
        <v>1420</v>
      </c>
      <c r="F900" s="149" t="s">
        <v>1402</v>
      </c>
      <c r="G900" s="150">
        <v>-4243.8500000000004</v>
      </c>
      <c r="H900" s="134"/>
    </row>
    <row r="901" spans="1:8" x14ac:dyDescent="0.2">
      <c r="A901" s="151" t="s">
        <v>957</v>
      </c>
      <c r="B901" s="149" t="s">
        <v>1336</v>
      </c>
      <c r="C901" s="149" t="s">
        <v>1458</v>
      </c>
      <c r="D901" s="149" t="s">
        <v>1459</v>
      </c>
      <c r="E901" s="149" t="s">
        <v>1424</v>
      </c>
      <c r="F901" s="149" t="s">
        <v>1402</v>
      </c>
      <c r="G901" s="150">
        <v>-361499.54</v>
      </c>
      <c r="H901" s="134"/>
    </row>
    <row r="902" spans="1:8" x14ac:dyDescent="0.2">
      <c r="A902" s="151" t="s">
        <v>957</v>
      </c>
      <c r="B902" s="149" t="s">
        <v>1336</v>
      </c>
      <c r="C902" s="149" t="s">
        <v>1396</v>
      </c>
      <c r="D902" s="149" t="s">
        <v>1397</v>
      </c>
      <c r="E902" s="149" t="s">
        <v>1425</v>
      </c>
      <c r="F902" s="149" t="s">
        <v>1399</v>
      </c>
      <c r="G902" s="150">
        <v>-31866.45</v>
      </c>
      <c r="H902" s="146">
        <v>17</v>
      </c>
    </row>
    <row r="903" spans="1:8" x14ac:dyDescent="0.2">
      <c r="A903" s="151" t="s">
        <v>957</v>
      </c>
      <c r="B903" s="149" t="s">
        <v>1336</v>
      </c>
      <c r="C903" s="149" t="s">
        <v>1400</v>
      </c>
      <c r="D903" s="149" t="s">
        <v>1465</v>
      </c>
      <c r="E903" s="149" t="s">
        <v>1425</v>
      </c>
      <c r="F903" s="149" t="s">
        <v>1402</v>
      </c>
      <c r="G903" s="150">
        <v>-65100</v>
      </c>
      <c r="H903" s="134"/>
    </row>
    <row r="904" spans="1:8" x14ac:dyDescent="0.2">
      <c r="A904" s="151" t="s">
        <v>959</v>
      </c>
      <c r="B904" s="149" t="s">
        <v>1336</v>
      </c>
      <c r="C904" s="149" t="s">
        <v>1396</v>
      </c>
      <c r="D904" s="149" t="s">
        <v>1397</v>
      </c>
      <c r="E904" s="149" t="s">
        <v>1426</v>
      </c>
      <c r="F904" s="149" t="s">
        <v>1399</v>
      </c>
      <c r="G904" s="150">
        <v>-0.5</v>
      </c>
      <c r="H904" s="146">
        <v>17</v>
      </c>
    </row>
    <row r="905" spans="1:8" x14ac:dyDescent="0.2">
      <c r="A905" s="151" t="s">
        <v>959</v>
      </c>
      <c r="B905" s="149" t="s">
        <v>1336</v>
      </c>
      <c r="C905" s="149" t="s">
        <v>1400</v>
      </c>
      <c r="D905" s="149" t="s">
        <v>1465</v>
      </c>
      <c r="E905" s="149" t="s">
        <v>1426</v>
      </c>
      <c r="F905" s="149" t="s">
        <v>1402</v>
      </c>
      <c r="G905" s="150">
        <v>-8601159.5</v>
      </c>
      <c r="H905" s="134"/>
    </row>
    <row r="906" spans="1:8" x14ac:dyDescent="0.2">
      <c r="A906" s="151" t="s">
        <v>959</v>
      </c>
      <c r="B906" s="149" t="s">
        <v>1336</v>
      </c>
      <c r="C906" s="149" t="s">
        <v>1396</v>
      </c>
      <c r="D906" s="149" t="s">
        <v>1397</v>
      </c>
      <c r="E906" s="149" t="s">
        <v>1446</v>
      </c>
      <c r="F906" s="149" t="s">
        <v>1399</v>
      </c>
      <c r="G906" s="150">
        <v>-0.34</v>
      </c>
      <c r="H906" s="146">
        <v>17</v>
      </c>
    </row>
    <row r="907" spans="1:8" x14ac:dyDescent="0.2">
      <c r="A907" s="151" t="s">
        <v>959</v>
      </c>
      <c r="B907" s="149" t="s">
        <v>1336</v>
      </c>
      <c r="C907" s="149" t="s">
        <v>1396</v>
      </c>
      <c r="D907" s="149" t="s">
        <v>1397</v>
      </c>
      <c r="E907" s="149" t="s">
        <v>1428</v>
      </c>
      <c r="F907" s="149" t="s">
        <v>1399</v>
      </c>
      <c r="G907" s="150">
        <v>-633.74</v>
      </c>
      <c r="H907" s="146">
        <v>17</v>
      </c>
    </row>
    <row r="908" spans="1:8" x14ac:dyDescent="0.2">
      <c r="A908" s="151" t="s">
        <v>1115</v>
      </c>
      <c r="B908" s="149" t="s">
        <v>1336</v>
      </c>
      <c r="C908" s="149" t="s">
        <v>1396</v>
      </c>
      <c r="D908" s="149" t="s">
        <v>1397</v>
      </c>
      <c r="E908" s="149" t="s">
        <v>1429</v>
      </c>
      <c r="F908" s="149" t="s">
        <v>1399</v>
      </c>
      <c r="G908" s="150">
        <v>-171848</v>
      </c>
      <c r="H908" s="146">
        <v>17</v>
      </c>
    </row>
    <row r="909" spans="1:8" x14ac:dyDescent="0.2">
      <c r="A909" s="151" t="s">
        <v>1115</v>
      </c>
      <c r="B909" s="149" t="s">
        <v>1336</v>
      </c>
      <c r="C909" s="149" t="s">
        <v>1396</v>
      </c>
      <c r="D909" s="149" t="s">
        <v>1444</v>
      </c>
      <c r="E909" s="149" t="s">
        <v>1429</v>
      </c>
      <c r="F909" s="149" t="s">
        <v>1399</v>
      </c>
      <c r="G909" s="150">
        <v>-19995</v>
      </c>
      <c r="H909" s="152">
        <v>19</v>
      </c>
    </row>
    <row r="910" spans="1:8" x14ac:dyDescent="0.2">
      <c r="A910" s="151" t="s">
        <v>1115</v>
      </c>
      <c r="B910" s="149" t="s">
        <v>1336</v>
      </c>
      <c r="C910" s="149" t="s">
        <v>1458</v>
      </c>
      <c r="D910" s="149" t="s">
        <v>1459</v>
      </c>
      <c r="E910" s="149" t="s">
        <v>1429</v>
      </c>
      <c r="F910" s="149" t="s">
        <v>1402</v>
      </c>
      <c r="G910" s="150">
        <v>-18435440.600000001</v>
      </c>
      <c r="H910" s="134"/>
    </row>
    <row r="911" spans="1:8" x14ac:dyDescent="0.2">
      <c r="A911" s="151" t="s">
        <v>1115</v>
      </c>
      <c r="B911" s="149" t="s">
        <v>1336</v>
      </c>
      <c r="C911" s="149" t="s">
        <v>1396</v>
      </c>
      <c r="D911" s="149" t="s">
        <v>1485</v>
      </c>
      <c r="E911" s="149" t="s">
        <v>1429</v>
      </c>
      <c r="F911" s="151"/>
      <c r="G911" s="150">
        <v>-11000</v>
      </c>
      <c r="H911" s="134">
        <v>11</v>
      </c>
    </row>
    <row r="912" spans="1:8" x14ac:dyDescent="0.2">
      <c r="A912" s="151" t="s">
        <v>1115</v>
      </c>
      <c r="B912" s="149" t="s">
        <v>1336</v>
      </c>
      <c r="C912" s="149" t="s">
        <v>1472</v>
      </c>
      <c r="D912" s="149" t="s">
        <v>1465</v>
      </c>
      <c r="E912" s="149" t="s">
        <v>1429</v>
      </c>
      <c r="F912" s="149" t="s">
        <v>1407</v>
      </c>
      <c r="G912" s="150">
        <v>-1000000</v>
      </c>
      <c r="H912" s="134"/>
    </row>
    <row r="913" spans="1:8" x14ac:dyDescent="0.2">
      <c r="A913" s="151" t="s">
        <v>207</v>
      </c>
      <c r="B913" s="149" t="s">
        <v>1336</v>
      </c>
      <c r="C913" s="149" t="s">
        <v>1396</v>
      </c>
      <c r="D913" s="149" t="s">
        <v>1397</v>
      </c>
      <c r="E913" s="149" t="s">
        <v>1432</v>
      </c>
      <c r="F913" s="149" t="s">
        <v>1399</v>
      </c>
      <c r="G913" s="150">
        <v>-2689.73</v>
      </c>
      <c r="H913" s="146">
        <v>17</v>
      </c>
    </row>
    <row r="914" spans="1:8" x14ac:dyDescent="0.2">
      <c r="A914" s="151" t="s">
        <v>207</v>
      </c>
      <c r="B914" s="149" t="s">
        <v>1336</v>
      </c>
      <c r="C914" s="149" t="s">
        <v>1400</v>
      </c>
      <c r="D914" s="149" t="s">
        <v>1465</v>
      </c>
      <c r="E914" s="149" t="s">
        <v>1432</v>
      </c>
      <c r="F914" s="149" t="s">
        <v>1402</v>
      </c>
      <c r="G914" s="150">
        <v>-79060.27</v>
      </c>
      <c r="H914" s="134"/>
    </row>
    <row r="915" spans="1:8" x14ac:dyDescent="0.2">
      <c r="A915" s="151" t="s">
        <v>207</v>
      </c>
      <c r="B915" s="149" t="s">
        <v>1336</v>
      </c>
      <c r="C915" s="149" t="s">
        <v>1396</v>
      </c>
      <c r="D915" s="149" t="s">
        <v>1397</v>
      </c>
      <c r="E915" s="149" t="s">
        <v>1479</v>
      </c>
      <c r="F915" s="149" t="s">
        <v>1399</v>
      </c>
      <c r="G915" s="150">
        <v>-44085</v>
      </c>
      <c r="H915" s="146">
        <v>17</v>
      </c>
    </row>
    <row r="916" spans="1:8" x14ac:dyDescent="0.2">
      <c r="A916" s="151" t="s">
        <v>207</v>
      </c>
      <c r="B916" s="149" t="s">
        <v>1336</v>
      </c>
      <c r="C916" s="149" t="s">
        <v>1396</v>
      </c>
      <c r="D916" s="149" t="s">
        <v>1397</v>
      </c>
      <c r="E916" s="149" t="s">
        <v>1439</v>
      </c>
      <c r="F916" s="149" t="s">
        <v>1399</v>
      </c>
      <c r="G916" s="150">
        <v>-58348</v>
      </c>
      <c r="H916" s="146">
        <v>17</v>
      </c>
    </row>
    <row r="917" spans="1:8" x14ac:dyDescent="0.2">
      <c r="A917" s="151" t="s">
        <v>207</v>
      </c>
      <c r="B917" s="149" t="s">
        <v>1336</v>
      </c>
      <c r="C917" s="149" t="s">
        <v>1396</v>
      </c>
      <c r="D917" s="149" t="s">
        <v>1397</v>
      </c>
      <c r="E917" s="149" t="s">
        <v>1433</v>
      </c>
      <c r="F917" s="149" t="s">
        <v>1399</v>
      </c>
      <c r="G917" s="150">
        <v>-384393.41</v>
      </c>
      <c r="H917" s="146">
        <v>17</v>
      </c>
    </row>
    <row r="918" spans="1:8" x14ac:dyDescent="0.2">
      <c r="A918" s="151" t="s">
        <v>207</v>
      </c>
      <c r="B918" s="149" t="s">
        <v>1336</v>
      </c>
      <c r="C918" s="149" t="s">
        <v>1396</v>
      </c>
      <c r="D918" s="149" t="s">
        <v>1444</v>
      </c>
      <c r="E918" s="149" t="s">
        <v>1433</v>
      </c>
      <c r="F918" s="149" t="s">
        <v>1399</v>
      </c>
      <c r="G918" s="150">
        <v>-27094.13</v>
      </c>
      <c r="H918" s="152">
        <v>19</v>
      </c>
    </row>
    <row r="919" spans="1:8" x14ac:dyDescent="0.2">
      <c r="A919" s="151" t="s">
        <v>207</v>
      </c>
      <c r="B919" s="149" t="s">
        <v>1336</v>
      </c>
      <c r="C919" s="149" t="s">
        <v>1400</v>
      </c>
      <c r="D919" s="149" t="s">
        <v>1419</v>
      </c>
      <c r="E919" s="149" t="s">
        <v>1433</v>
      </c>
      <c r="F919" s="149" t="s">
        <v>1402</v>
      </c>
      <c r="G919" s="150">
        <v>-30739.85</v>
      </c>
      <c r="H919" s="134"/>
    </row>
    <row r="920" spans="1:8" x14ac:dyDescent="0.2">
      <c r="A920" s="151" t="s">
        <v>207</v>
      </c>
      <c r="B920" s="149" t="s">
        <v>1336</v>
      </c>
      <c r="C920" s="149" t="s">
        <v>1458</v>
      </c>
      <c r="D920" s="149" t="s">
        <v>1459</v>
      </c>
      <c r="E920" s="149" t="s">
        <v>1433</v>
      </c>
      <c r="F920" s="149" t="s">
        <v>1402</v>
      </c>
      <c r="G920" s="150">
        <v>-3138706.16</v>
      </c>
      <c r="H920" s="134"/>
    </row>
    <row r="921" spans="1:8" x14ac:dyDescent="0.2">
      <c r="A921" s="151" t="s">
        <v>207</v>
      </c>
      <c r="B921" s="149" t="s">
        <v>1336</v>
      </c>
      <c r="C921" s="149" t="s">
        <v>1458</v>
      </c>
      <c r="D921" s="149" t="s">
        <v>1469</v>
      </c>
      <c r="E921" s="149" t="s">
        <v>1433</v>
      </c>
      <c r="F921" s="149" t="s">
        <v>1402</v>
      </c>
      <c r="G921" s="150">
        <v>-280000</v>
      </c>
      <c r="H921" s="134"/>
    </row>
    <row r="922" spans="1:8" x14ac:dyDescent="0.2">
      <c r="A922" s="151" t="s">
        <v>207</v>
      </c>
      <c r="B922" s="149" t="s">
        <v>1336</v>
      </c>
      <c r="C922" s="149" t="s">
        <v>1440</v>
      </c>
      <c r="D922" s="149" t="s">
        <v>1441</v>
      </c>
      <c r="E922" s="149" t="s">
        <v>1433</v>
      </c>
      <c r="F922" s="149" t="s">
        <v>1407</v>
      </c>
      <c r="G922" s="150">
        <v>-62000</v>
      </c>
      <c r="H922" s="134"/>
    </row>
    <row r="923" spans="1:8" x14ac:dyDescent="0.2">
      <c r="A923" s="151" t="s">
        <v>207</v>
      </c>
      <c r="B923" s="149" t="s">
        <v>1336</v>
      </c>
      <c r="C923" s="149" t="s">
        <v>1396</v>
      </c>
      <c r="D923" s="149" t="s">
        <v>1485</v>
      </c>
      <c r="E923" s="149" t="s">
        <v>1433</v>
      </c>
      <c r="F923" s="151"/>
      <c r="G923" s="150">
        <v>-39000</v>
      </c>
      <c r="H923" s="134">
        <v>11</v>
      </c>
    </row>
    <row r="924" spans="1:8" x14ac:dyDescent="0.2">
      <c r="A924" s="151" t="s">
        <v>207</v>
      </c>
      <c r="B924" s="149" t="s">
        <v>1336</v>
      </c>
      <c r="C924" s="149" t="s">
        <v>1400</v>
      </c>
      <c r="D924" s="149" t="s">
        <v>1465</v>
      </c>
      <c r="E924" s="149" t="s">
        <v>1433</v>
      </c>
      <c r="F924" s="149" t="s">
        <v>1402</v>
      </c>
      <c r="G924" s="150">
        <v>-43040.65</v>
      </c>
      <c r="H924" s="134"/>
    </row>
    <row r="925" spans="1:8" x14ac:dyDescent="0.2">
      <c r="A925" s="151" t="s">
        <v>207</v>
      </c>
      <c r="B925" s="149" t="s">
        <v>1336</v>
      </c>
      <c r="C925" s="149" t="s">
        <v>1490</v>
      </c>
      <c r="D925" s="149" t="s">
        <v>1465</v>
      </c>
      <c r="E925" s="149" t="s">
        <v>1433</v>
      </c>
      <c r="F925" s="149" t="s">
        <v>1407</v>
      </c>
      <c r="G925" s="150">
        <v>-45000</v>
      </c>
      <c r="H925" s="134"/>
    </row>
    <row r="926" spans="1:8" x14ac:dyDescent="0.2">
      <c r="A926" s="151" t="s">
        <v>207</v>
      </c>
      <c r="B926" s="149" t="s">
        <v>1336</v>
      </c>
      <c r="C926" s="149" t="s">
        <v>1458</v>
      </c>
      <c r="D926" s="149" t="s">
        <v>1459</v>
      </c>
      <c r="E926" s="149" t="s">
        <v>1435</v>
      </c>
      <c r="F926" s="149" t="s">
        <v>1402</v>
      </c>
      <c r="G926" s="150">
        <v>-75267</v>
      </c>
      <c r="H926" s="134"/>
    </row>
    <row r="927" spans="1:8" x14ac:dyDescent="0.2">
      <c r="A927" s="149" t="s">
        <v>196</v>
      </c>
      <c r="B927" s="149" t="s">
        <v>1338</v>
      </c>
      <c r="C927" s="149" t="s">
        <v>1396</v>
      </c>
      <c r="D927" s="149" t="s">
        <v>1397</v>
      </c>
      <c r="E927" s="149" t="s">
        <v>1398</v>
      </c>
      <c r="F927" s="149" t="s">
        <v>1399</v>
      </c>
      <c r="G927" s="150">
        <v>-709074.12</v>
      </c>
      <c r="H927" s="146">
        <v>17</v>
      </c>
    </row>
    <row r="928" spans="1:8" x14ac:dyDescent="0.2">
      <c r="A928" s="149" t="s">
        <v>196</v>
      </c>
      <c r="B928" s="149" t="s">
        <v>1338</v>
      </c>
      <c r="C928" s="149" t="s">
        <v>1458</v>
      </c>
      <c r="D928" s="149" t="s">
        <v>1459</v>
      </c>
      <c r="E928" s="149" t="s">
        <v>1398</v>
      </c>
      <c r="F928" s="149" t="s">
        <v>1402</v>
      </c>
      <c r="G928" s="150">
        <v>-114817987.29000001</v>
      </c>
      <c r="H928" s="134"/>
    </row>
    <row r="929" spans="1:8" x14ac:dyDescent="0.2">
      <c r="A929" s="149" t="s">
        <v>196</v>
      </c>
      <c r="B929" s="149" t="s">
        <v>1338</v>
      </c>
      <c r="C929" s="149" t="s">
        <v>1460</v>
      </c>
      <c r="D929" s="149" t="s">
        <v>1459</v>
      </c>
      <c r="E929" s="149" t="s">
        <v>1398</v>
      </c>
      <c r="F929" s="149" t="s">
        <v>1402</v>
      </c>
      <c r="G929" s="150">
        <v>-218138.2</v>
      </c>
      <c r="H929" s="134"/>
    </row>
    <row r="930" spans="1:8" x14ac:dyDescent="0.2">
      <c r="A930" s="149" t="s">
        <v>196</v>
      </c>
      <c r="B930" s="149" t="s">
        <v>1338</v>
      </c>
      <c r="C930" s="149" t="s">
        <v>1458</v>
      </c>
      <c r="D930" s="149" t="s">
        <v>1469</v>
      </c>
      <c r="E930" s="149" t="s">
        <v>1398</v>
      </c>
      <c r="F930" s="149" t="s">
        <v>1402</v>
      </c>
      <c r="G930" s="150">
        <v>-135956.4</v>
      </c>
      <c r="H930" s="134"/>
    </row>
    <row r="931" spans="1:8" x14ac:dyDescent="0.2">
      <c r="A931" s="149" t="s">
        <v>196</v>
      </c>
      <c r="B931" s="149" t="s">
        <v>1338</v>
      </c>
      <c r="C931" s="149" t="s">
        <v>1461</v>
      </c>
      <c r="D931" s="149" t="s">
        <v>1462</v>
      </c>
      <c r="E931" s="149" t="s">
        <v>1398</v>
      </c>
      <c r="F931" s="149" t="s">
        <v>1407</v>
      </c>
      <c r="G931" s="150">
        <v>-6037485.1500000004</v>
      </c>
      <c r="H931" s="134"/>
    </row>
    <row r="932" spans="1:8" x14ac:dyDescent="0.2">
      <c r="A932" s="149" t="s">
        <v>196</v>
      </c>
      <c r="B932" s="149" t="s">
        <v>1338</v>
      </c>
      <c r="C932" s="149" t="s">
        <v>1463</v>
      </c>
      <c r="D932" s="149" t="s">
        <v>1464</v>
      </c>
      <c r="E932" s="149" t="s">
        <v>1398</v>
      </c>
      <c r="F932" s="149" t="s">
        <v>1407</v>
      </c>
      <c r="G932" s="150">
        <v>-459292.28</v>
      </c>
      <c r="H932" s="134"/>
    </row>
    <row r="933" spans="1:8" x14ac:dyDescent="0.2">
      <c r="A933" s="149" t="s">
        <v>196</v>
      </c>
      <c r="B933" s="149" t="s">
        <v>1338</v>
      </c>
      <c r="C933" s="149" t="s">
        <v>1396</v>
      </c>
      <c r="D933" s="149" t="s">
        <v>1397</v>
      </c>
      <c r="E933" s="149" t="s">
        <v>1404</v>
      </c>
      <c r="F933" s="149" t="s">
        <v>1399</v>
      </c>
      <c r="G933" s="150">
        <v>-5500</v>
      </c>
      <c r="H933" s="146">
        <v>17</v>
      </c>
    </row>
    <row r="934" spans="1:8" x14ac:dyDescent="0.2">
      <c r="A934" s="151" t="s">
        <v>201</v>
      </c>
      <c r="B934" s="149" t="s">
        <v>1338</v>
      </c>
      <c r="C934" s="149" t="s">
        <v>1396</v>
      </c>
      <c r="D934" s="149" t="s">
        <v>1397</v>
      </c>
      <c r="E934" s="149" t="s">
        <v>1408</v>
      </c>
      <c r="F934" s="149" t="s">
        <v>1399</v>
      </c>
      <c r="G934" s="150">
        <v>-216212</v>
      </c>
      <c r="H934" s="146">
        <v>17</v>
      </c>
    </row>
    <row r="935" spans="1:8" x14ac:dyDescent="0.2">
      <c r="A935" s="151" t="s">
        <v>201</v>
      </c>
      <c r="B935" s="149" t="s">
        <v>1338</v>
      </c>
      <c r="C935" s="149" t="s">
        <v>1458</v>
      </c>
      <c r="D935" s="149" t="s">
        <v>1459</v>
      </c>
      <c r="E935" s="149" t="s">
        <v>1408</v>
      </c>
      <c r="F935" s="149" t="s">
        <v>1402</v>
      </c>
      <c r="G935" s="150">
        <v>-34570947.270000003</v>
      </c>
      <c r="H935" s="134"/>
    </row>
    <row r="936" spans="1:8" x14ac:dyDescent="0.2">
      <c r="A936" s="151" t="s">
        <v>201</v>
      </c>
      <c r="B936" s="149" t="s">
        <v>1338</v>
      </c>
      <c r="C936" s="149" t="s">
        <v>1458</v>
      </c>
      <c r="D936" s="149" t="s">
        <v>1469</v>
      </c>
      <c r="E936" s="149" t="s">
        <v>1408</v>
      </c>
      <c r="F936" s="149" t="s">
        <v>1402</v>
      </c>
      <c r="G936" s="150">
        <v>-36846</v>
      </c>
      <c r="H936" s="134"/>
    </row>
    <row r="937" spans="1:8" x14ac:dyDescent="0.2">
      <c r="A937" s="151" t="s">
        <v>201</v>
      </c>
      <c r="B937" s="149" t="s">
        <v>1338</v>
      </c>
      <c r="C937" s="149" t="s">
        <v>1461</v>
      </c>
      <c r="D937" s="149" t="s">
        <v>1462</v>
      </c>
      <c r="E937" s="149" t="s">
        <v>1408</v>
      </c>
      <c r="F937" s="149" t="s">
        <v>1407</v>
      </c>
      <c r="G937" s="150">
        <v>-1824914.84</v>
      </c>
      <c r="H937" s="134"/>
    </row>
    <row r="938" spans="1:8" x14ac:dyDescent="0.2">
      <c r="A938" s="151" t="s">
        <v>201</v>
      </c>
      <c r="B938" s="149" t="s">
        <v>1338</v>
      </c>
      <c r="C938" s="149" t="s">
        <v>1400</v>
      </c>
      <c r="D938" s="149" t="s">
        <v>1465</v>
      </c>
      <c r="E938" s="149" t="s">
        <v>1408</v>
      </c>
      <c r="F938" s="149" t="s">
        <v>1402</v>
      </c>
      <c r="G938" s="150">
        <v>-65356.11</v>
      </c>
      <c r="H938" s="134"/>
    </row>
    <row r="939" spans="1:8" x14ac:dyDescent="0.2">
      <c r="A939" s="151" t="s">
        <v>201</v>
      </c>
      <c r="B939" s="149" t="s">
        <v>1338</v>
      </c>
      <c r="C939" s="149" t="s">
        <v>1463</v>
      </c>
      <c r="D939" s="149" t="s">
        <v>1464</v>
      </c>
      <c r="E939" s="149" t="s">
        <v>1408</v>
      </c>
      <c r="F939" s="149" t="s">
        <v>1407</v>
      </c>
      <c r="G939" s="150">
        <v>-138411.26</v>
      </c>
      <c r="H939" s="134"/>
    </row>
    <row r="940" spans="1:8" x14ac:dyDescent="0.2">
      <c r="A940" s="149" t="s">
        <v>196</v>
      </c>
      <c r="B940" s="149" t="s">
        <v>1338</v>
      </c>
      <c r="C940" s="149" t="s">
        <v>1400</v>
      </c>
      <c r="D940" s="149" t="s">
        <v>1465</v>
      </c>
      <c r="E940" s="149" t="s">
        <v>1409</v>
      </c>
      <c r="F940" s="149" t="s">
        <v>1402</v>
      </c>
      <c r="G940" s="150">
        <v>-2302082.52</v>
      </c>
      <c r="H940" s="134"/>
    </row>
    <row r="941" spans="1:8" x14ac:dyDescent="0.2">
      <c r="A941" s="151" t="s">
        <v>1109</v>
      </c>
      <c r="B941" s="149" t="s">
        <v>1338</v>
      </c>
      <c r="C941" s="149" t="s">
        <v>1400</v>
      </c>
      <c r="D941" s="149" t="s">
        <v>1465</v>
      </c>
      <c r="E941" s="149" t="s">
        <v>1410</v>
      </c>
      <c r="F941" s="149" t="s">
        <v>1402</v>
      </c>
      <c r="G941" s="150">
        <v>-80868</v>
      </c>
      <c r="H941" s="134"/>
    </row>
    <row r="942" spans="1:8" x14ac:dyDescent="0.2">
      <c r="A942" s="151" t="s">
        <v>1111</v>
      </c>
      <c r="B942" s="149" t="s">
        <v>1338</v>
      </c>
      <c r="C942" s="149" t="s">
        <v>1396</v>
      </c>
      <c r="D942" s="149" t="s">
        <v>1397</v>
      </c>
      <c r="E942" s="149" t="s">
        <v>1411</v>
      </c>
      <c r="F942" s="149" t="s">
        <v>1399</v>
      </c>
      <c r="G942" s="150">
        <v>-776049.26</v>
      </c>
      <c r="H942" s="146">
        <v>17</v>
      </c>
    </row>
    <row r="943" spans="1:8" x14ac:dyDescent="0.2">
      <c r="A943" s="151" t="s">
        <v>1111</v>
      </c>
      <c r="B943" s="149" t="s">
        <v>1338</v>
      </c>
      <c r="C943" s="149" t="s">
        <v>1396</v>
      </c>
      <c r="D943" s="149" t="s">
        <v>1412</v>
      </c>
      <c r="E943" s="149" t="s">
        <v>1411</v>
      </c>
      <c r="F943" s="149" t="s">
        <v>1399</v>
      </c>
      <c r="G943" s="150">
        <v>-3883.22</v>
      </c>
      <c r="H943" s="134"/>
    </row>
    <row r="944" spans="1:8" x14ac:dyDescent="0.2">
      <c r="A944" s="151" t="s">
        <v>1111</v>
      </c>
      <c r="B944" s="149" t="s">
        <v>1338</v>
      </c>
      <c r="C944" s="149" t="s">
        <v>1396</v>
      </c>
      <c r="D944" s="149" t="s">
        <v>1434</v>
      </c>
      <c r="E944" s="149" t="s">
        <v>1411</v>
      </c>
      <c r="F944" s="149" t="s">
        <v>1399</v>
      </c>
      <c r="G944" s="150">
        <v>-28257.24</v>
      </c>
      <c r="H944" s="134"/>
    </row>
    <row r="945" spans="1:8" x14ac:dyDescent="0.2">
      <c r="A945" s="151" t="s">
        <v>1111</v>
      </c>
      <c r="B945" s="149" t="s">
        <v>1338</v>
      </c>
      <c r="C945" s="149" t="s">
        <v>1400</v>
      </c>
      <c r="D945" s="149" t="s">
        <v>1465</v>
      </c>
      <c r="E945" s="149" t="s">
        <v>1411</v>
      </c>
      <c r="F945" s="149" t="s">
        <v>1402</v>
      </c>
      <c r="G945" s="150">
        <v>-8204471.3899999997</v>
      </c>
      <c r="H945" s="134"/>
    </row>
    <row r="946" spans="1:8" x14ac:dyDescent="0.2">
      <c r="A946" s="151" t="s">
        <v>1111</v>
      </c>
      <c r="B946" s="149" t="s">
        <v>1338</v>
      </c>
      <c r="C946" s="149" t="s">
        <v>1403</v>
      </c>
      <c r="D946" s="149" t="s">
        <v>1465</v>
      </c>
      <c r="E946" s="149" t="s">
        <v>1411</v>
      </c>
      <c r="F946" s="149" t="s">
        <v>1402</v>
      </c>
      <c r="G946" s="150">
        <v>-194642.2</v>
      </c>
      <c r="H946" s="134"/>
    </row>
    <row r="947" spans="1:8" x14ac:dyDescent="0.2">
      <c r="A947" s="151" t="s">
        <v>1113</v>
      </c>
      <c r="B947" s="149" t="s">
        <v>1338</v>
      </c>
      <c r="C947" s="149" t="s">
        <v>1396</v>
      </c>
      <c r="D947" s="149" t="s">
        <v>1397</v>
      </c>
      <c r="E947" s="149" t="s">
        <v>1414</v>
      </c>
      <c r="F947" s="149" t="s">
        <v>1399</v>
      </c>
      <c r="G947" s="150">
        <v>-63795.82</v>
      </c>
      <c r="H947" s="146">
        <v>17</v>
      </c>
    </row>
    <row r="948" spans="1:8" x14ac:dyDescent="0.2">
      <c r="A948" s="151" t="s">
        <v>1113</v>
      </c>
      <c r="B948" s="149" t="s">
        <v>1338</v>
      </c>
      <c r="C948" s="149" t="s">
        <v>1400</v>
      </c>
      <c r="D948" s="149" t="s">
        <v>1465</v>
      </c>
      <c r="E948" s="149" t="s">
        <v>1414</v>
      </c>
      <c r="F948" s="149" t="s">
        <v>1402</v>
      </c>
      <c r="G948" s="150">
        <v>-1630456.82</v>
      </c>
      <c r="H948" s="134"/>
    </row>
    <row r="949" spans="1:8" x14ac:dyDescent="0.2">
      <c r="A949" s="151" t="s">
        <v>1114</v>
      </c>
      <c r="B949" s="149" t="s">
        <v>1338</v>
      </c>
      <c r="C949" s="149" t="s">
        <v>1396</v>
      </c>
      <c r="D949" s="149" t="s">
        <v>1397</v>
      </c>
      <c r="E949" s="149" t="s">
        <v>1415</v>
      </c>
      <c r="F949" s="149" t="s">
        <v>1399</v>
      </c>
      <c r="G949" s="150">
        <v>-179421.41</v>
      </c>
      <c r="H949" s="146">
        <v>17</v>
      </c>
    </row>
    <row r="950" spans="1:8" x14ac:dyDescent="0.2">
      <c r="A950" s="151" t="s">
        <v>1114</v>
      </c>
      <c r="B950" s="149" t="s">
        <v>1338</v>
      </c>
      <c r="C950" s="149" t="s">
        <v>1416</v>
      </c>
      <c r="D950" s="149" t="s">
        <v>1417</v>
      </c>
      <c r="E950" s="149" t="s">
        <v>1415</v>
      </c>
      <c r="F950" s="149" t="s">
        <v>1402</v>
      </c>
      <c r="G950" s="150">
        <v>-829894.48</v>
      </c>
      <c r="H950" s="134"/>
    </row>
    <row r="951" spans="1:8" x14ac:dyDescent="0.2">
      <c r="A951" s="151" t="s">
        <v>1114</v>
      </c>
      <c r="B951" s="149" t="s">
        <v>1338</v>
      </c>
      <c r="C951" s="149" t="s">
        <v>1400</v>
      </c>
      <c r="D951" s="149" t="s">
        <v>1418</v>
      </c>
      <c r="E951" s="149" t="s">
        <v>1415</v>
      </c>
      <c r="F951" s="149" t="s">
        <v>1402</v>
      </c>
      <c r="G951" s="150">
        <v>-553262.98</v>
      </c>
      <c r="H951" s="134"/>
    </row>
    <row r="952" spans="1:8" x14ac:dyDescent="0.2">
      <c r="A952" s="151" t="s">
        <v>1114</v>
      </c>
      <c r="B952" s="149" t="s">
        <v>1338</v>
      </c>
      <c r="C952" s="149" t="s">
        <v>1400</v>
      </c>
      <c r="D952" s="149" t="s">
        <v>1419</v>
      </c>
      <c r="E952" s="149" t="s">
        <v>1415</v>
      </c>
      <c r="F952" s="149" t="s">
        <v>1402</v>
      </c>
      <c r="G952" s="150">
        <v>-30473.5</v>
      </c>
      <c r="H952" s="134"/>
    </row>
    <row r="953" spans="1:8" x14ac:dyDescent="0.2">
      <c r="A953" s="151" t="s">
        <v>1114</v>
      </c>
      <c r="B953" s="149" t="s">
        <v>1338</v>
      </c>
      <c r="C953" s="149" t="s">
        <v>1440</v>
      </c>
      <c r="D953" s="149" t="s">
        <v>1491</v>
      </c>
      <c r="E953" s="149" t="s">
        <v>1415</v>
      </c>
      <c r="F953" s="149" t="s">
        <v>1407</v>
      </c>
      <c r="G953" s="150">
        <v>-27050.400000000001</v>
      </c>
      <c r="H953" s="134"/>
    </row>
    <row r="954" spans="1:8" x14ac:dyDescent="0.2">
      <c r="A954" s="151" t="s">
        <v>1114</v>
      </c>
      <c r="B954" s="149" t="s">
        <v>1338</v>
      </c>
      <c r="C954" s="149" t="s">
        <v>1458</v>
      </c>
      <c r="D954" s="149" t="s">
        <v>1459</v>
      </c>
      <c r="E954" s="149" t="s">
        <v>1415</v>
      </c>
      <c r="F954" s="149" t="s">
        <v>1402</v>
      </c>
      <c r="G954" s="150">
        <v>-452950</v>
      </c>
      <c r="H954" s="134"/>
    </row>
    <row r="955" spans="1:8" x14ac:dyDescent="0.2">
      <c r="A955" s="151" t="s">
        <v>1114</v>
      </c>
      <c r="B955" s="149" t="s">
        <v>1338</v>
      </c>
      <c r="C955" s="149" t="s">
        <v>1458</v>
      </c>
      <c r="D955" s="149" t="s">
        <v>1469</v>
      </c>
      <c r="E955" s="149" t="s">
        <v>1415</v>
      </c>
      <c r="F955" s="149" t="s">
        <v>1402</v>
      </c>
      <c r="G955" s="150">
        <v>-175072</v>
      </c>
      <c r="H955" s="134"/>
    </row>
    <row r="956" spans="1:8" x14ac:dyDescent="0.2">
      <c r="A956" s="151" t="s">
        <v>1114</v>
      </c>
      <c r="B956" s="149" t="s">
        <v>1338</v>
      </c>
      <c r="C956" s="149" t="s">
        <v>1400</v>
      </c>
      <c r="D956" s="149" t="s">
        <v>1465</v>
      </c>
      <c r="E956" s="149" t="s">
        <v>1415</v>
      </c>
      <c r="F956" s="149" t="s">
        <v>1402</v>
      </c>
      <c r="G956" s="150">
        <v>-3038713.32</v>
      </c>
      <c r="H956" s="134"/>
    </row>
    <row r="957" spans="1:8" x14ac:dyDescent="0.2">
      <c r="A957" s="151" t="s">
        <v>1114</v>
      </c>
      <c r="B957" s="149" t="s">
        <v>1338</v>
      </c>
      <c r="C957" s="149" t="s">
        <v>1400</v>
      </c>
      <c r="D957" s="149" t="s">
        <v>1419</v>
      </c>
      <c r="E957" s="149" t="s">
        <v>1420</v>
      </c>
      <c r="F957" s="149" t="s">
        <v>1402</v>
      </c>
      <c r="G957" s="150">
        <v>-9966</v>
      </c>
      <c r="H957" s="134"/>
    </row>
    <row r="958" spans="1:8" x14ac:dyDescent="0.2">
      <c r="A958" s="151" t="s">
        <v>1114</v>
      </c>
      <c r="B958" s="149" t="s">
        <v>1338</v>
      </c>
      <c r="C958" s="149" t="s">
        <v>1400</v>
      </c>
      <c r="D958" s="149" t="s">
        <v>1465</v>
      </c>
      <c r="E958" s="149" t="s">
        <v>1420</v>
      </c>
      <c r="F958" s="149" t="s">
        <v>1402</v>
      </c>
      <c r="G958" s="150">
        <v>-10266.85</v>
      </c>
      <c r="H958" s="134"/>
    </row>
    <row r="959" spans="1:8" x14ac:dyDescent="0.2">
      <c r="A959" s="151" t="s">
        <v>957</v>
      </c>
      <c r="B959" s="149" t="s">
        <v>1338</v>
      </c>
      <c r="C959" s="149" t="s">
        <v>1458</v>
      </c>
      <c r="D959" s="149" t="s">
        <v>1459</v>
      </c>
      <c r="E959" s="149" t="s">
        <v>1442</v>
      </c>
      <c r="F959" s="149" t="s">
        <v>1402</v>
      </c>
      <c r="G959" s="150">
        <v>-37231.019999999997</v>
      </c>
      <c r="H959" s="134"/>
    </row>
    <row r="960" spans="1:8" x14ac:dyDescent="0.2">
      <c r="A960" s="151" t="s">
        <v>957</v>
      </c>
      <c r="B960" s="149" t="s">
        <v>1338</v>
      </c>
      <c r="C960" s="149" t="s">
        <v>1458</v>
      </c>
      <c r="D960" s="149" t="s">
        <v>1459</v>
      </c>
      <c r="E960" s="149" t="s">
        <v>1424</v>
      </c>
      <c r="F960" s="149" t="s">
        <v>1402</v>
      </c>
      <c r="G960" s="150">
        <v>-678532.23</v>
      </c>
      <c r="H960" s="134"/>
    </row>
    <row r="961" spans="1:8" x14ac:dyDescent="0.2">
      <c r="A961" s="151" t="s">
        <v>957</v>
      </c>
      <c r="B961" s="149" t="s">
        <v>1338</v>
      </c>
      <c r="C961" s="149" t="s">
        <v>1460</v>
      </c>
      <c r="D961" s="149" t="s">
        <v>1459</v>
      </c>
      <c r="E961" s="149" t="s">
        <v>1424</v>
      </c>
      <c r="F961" s="149" t="s">
        <v>1402</v>
      </c>
      <c r="G961" s="150">
        <v>-4781.57</v>
      </c>
      <c r="H961" s="134"/>
    </row>
    <row r="962" spans="1:8" x14ac:dyDescent="0.2">
      <c r="A962" s="151" t="s">
        <v>957</v>
      </c>
      <c r="B962" s="149" t="s">
        <v>1338</v>
      </c>
      <c r="C962" s="149" t="s">
        <v>1400</v>
      </c>
      <c r="D962" s="149" t="s">
        <v>1465</v>
      </c>
      <c r="E962" s="149" t="s">
        <v>1425</v>
      </c>
      <c r="F962" s="149" t="s">
        <v>1402</v>
      </c>
      <c r="G962" s="150">
        <v>-65106</v>
      </c>
      <c r="H962" s="134"/>
    </row>
    <row r="963" spans="1:8" x14ac:dyDescent="0.2">
      <c r="A963" s="151" t="s">
        <v>959</v>
      </c>
      <c r="B963" s="149" t="s">
        <v>1338</v>
      </c>
      <c r="C963" s="149" t="s">
        <v>1396</v>
      </c>
      <c r="D963" s="149" t="s">
        <v>1397</v>
      </c>
      <c r="E963" s="149" t="s">
        <v>1426</v>
      </c>
      <c r="F963" s="149" t="s">
        <v>1399</v>
      </c>
      <c r="G963" s="150">
        <v>-5780</v>
      </c>
      <c r="H963" s="146">
        <v>17</v>
      </c>
    </row>
    <row r="964" spans="1:8" x14ac:dyDescent="0.2">
      <c r="A964" s="151" t="s">
        <v>959</v>
      </c>
      <c r="B964" s="149" t="s">
        <v>1338</v>
      </c>
      <c r="C964" s="149" t="s">
        <v>1400</v>
      </c>
      <c r="D964" s="149" t="s">
        <v>1465</v>
      </c>
      <c r="E964" s="149" t="s">
        <v>1426</v>
      </c>
      <c r="F964" s="149" t="s">
        <v>1402</v>
      </c>
      <c r="G964" s="150">
        <v>-3046651</v>
      </c>
      <c r="H964" s="134"/>
    </row>
    <row r="965" spans="1:8" x14ac:dyDescent="0.2">
      <c r="A965" s="151" t="s">
        <v>959</v>
      </c>
      <c r="B965" s="149" t="s">
        <v>1338</v>
      </c>
      <c r="C965" s="149" t="s">
        <v>1396</v>
      </c>
      <c r="D965" s="149" t="s">
        <v>1397</v>
      </c>
      <c r="E965" s="149" t="s">
        <v>1484</v>
      </c>
      <c r="F965" s="149" t="s">
        <v>1399</v>
      </c>
      <c r="G965" s="150">
        <v>-2097.7800000000002</v>
      </c>
      <c r="H965" s="146">
        <v>17</v>
      </c>
    </row>
    <row r="966" spans="1:8" x14ac:dyDescent="0.2">
      <c r="A966" s="151" t="s">
        <v>959</v>
      </c>
      <c r="B966" s="149" t="s">
        <v>1338</v>
      </c>
      <c r="C966" s="149" t="s">
        <v>1396</v>
      </c>
      <c r="D966" s="149" t="s">
        <v>1397</v>
      </c>
      <c r="E966" s="149" t="s">
        <v>1428</v>
      </c>
      <c r="F966" s="149" t="s">
        <v>1399</v>
      </c>
      <c r="G966" s="150">
        <v>-38</v>
      </c>
      <c r="H966" s="146">
        <v>17</v>
      </c>
    </row>
    <row r="967" spans="1:8" x14ac:dyDescent="0.2">
      <c r="A967" s="151" t="s">
        <v>1115</v>
      </c>
      <c r="B967" s="149" t="s">
        <v>1338</v>
      </c>
      <c r="C967" s="149" t="s">
        <v>1396</v>
      </c>
      <c r="D967" s="149" t="s">
        <v>1397</v>
      </c>
      <c r="E967" s="149" t="s">
        <v>1429</v>
      </c>
      <c r="F967" s="149" t="s">
        <v>1399</v>
      </c>
      <c r="G967" s="150">
        <v>-139200</v>
      </c>
      <c r="H967" s="146">
        <v>17</v>
      </c>
    </row>
    <row r="968" spans="1:8" x14ac:dyDescent="0.2">
      <c r="A968" s="151" t="s">
        <v>1115</v>
      </c>
      <c r="B968" s="149" t="s">
        <v>1338</v>
      </c>
      <c r="C968" s="149" t="s">
        <v>1466</v>
      </c>
      <c r="D968" s="149" t="s">
        <v>1467</v>
      </c>
      <c r="E968" s="149" t="s">
        <v>1429</v>
      </c>
      <c r="F968" s="149" t="s">
        <v>1407</v>
      </c>
      <c r="G968" s="150">
        <v>-29700</v>
      </c>
      <c r="H968" s="134"/>
    </row>
    <row r="969" spans="1:8" x14ac:dyDescent="0.2">
      <c r="A969" s="151" t="s">
        <v>1115</v>
      </c>
      <c r="B969" s="149" t="s">
        <v>1338</v>
      </c>
      <c r="C969" s="149" t="s">
        <v>1458</v>
      </c>
      <c r="D969" s="149" t="s">
        <v>1459</v>
      </c>
      <c r="E969" s="149" t="s">
        <v>1429</v>
      </c>
      <c r="F969" s="149" t="s">
        <v>1402</v>
      </c>
      <c r="G969" s="150">
        <v>-16674312.199999999</v>
      </c>
      <c r="H969" s="134"/>
    </row>
    <row r="970" spans="1:8" x14ac:dyDescent="0.2">
      <c r="A970" s="151" t="s">
        <v>1115</v>
      </c>
      <c r="B970" s="149" t="s">
        <v>1338</v>
      </c>
      <c r="C970" s="149" t="s">
        <v>1472</v>
      </c>
      <c r="D970" s="149" t="s">
        <v>1465</v>
      </c>
      <c r="E970" s="149" t="s">
        <v>1429</v>
      </c>
      <c r="F970" s="149" t="s">
        <v>1407</v>
      </c>
      <c r="G970" s="150">
        <v>-800000</v>
      </c>
      <c r="H970" s="134"/>
    </row>
    <row r="971" spans="1:8" x14ac:dyDescent="0.2">
      <c r="A971" s="151" t="s">
        <v>207</v>
      </c>
      <c r="B971" s="149" t="s">
        <v>1338</v>
      </c>
      <c r="C971" s="149" t="s">
        <v>1400</v>
      </c>
      <c r="D971" s="149" t="s">
        <v>1465</v>
      </c>
      <c r="E971" s="149" t="s">
        <v>1432</v>
      </c>
      <c r="F971" s="149" t="s">
        <v>1402</v>
      </c>
      <c r="G971" s="150">
        <v>-102758</v>
      </c>
      <c r="H971" s="134"/>
    </row>
    <row r="972" spans="1:8" x14ac:dyDescent="0.2">
      <c r="A972" s="151" t="s">
        <v>207</v>
      </c>
      <c r="B972" s="149" t="s">
        <v>1338</v>
      </c>
      <c r="C972" s="149" t="s">
        <v>1396</v>
      </c>
      <c r="D972" s="149" t="s">
        <v>1397</v>
      </c>
      <c r="E972" s="149" t="s">
        <v>1433</v>
      </c>
      <c r="F972" s="149" t="s">
        <v>1399</v>
      </c>
      <c r="G972" s="150">
        <v>-203285.39</v>
      </c>
      <c r="H972" s="146">
        <v>17</v>
      </c>
    </row>
    <row r="973" spans="1:8" x14ac:dyDescent="0.2">
      <c r="A973" s="151" t="s">
        <v>207</v>
      </c>
      <c r="B973" s="149" t="s">
        <v>1338</v>
      </c>
      <c r="C973" s="149" t="s">
        <v>1400</v>
      </c>
      <c r="D973" s="149" t="s">
        <v>1419</v>
      </c>
      <c r="E973" s="149" t="s">
        <v>1433</v>
      </c>
      <c r="F973" s="149" t="s">
        <v>1402</v>
      </c>
      <c r="G973" s="150">
        <v>-28800.5</v>
      </c>
      <c r="H973" s="134"/>
    </row>
    <row r="974" spans="1:8" x14ac:dyDescent="0.2">
      <c r="A974" s="151" t="s">
        <v>207</v>
      </c>
      <c r="B974" s="149" t="s">
        <v>1338</v>
      </c>
      <c r="C974" s="149" t="s">
        <v>1458</v>
      </c>
      <c r="D974" s="149" t="s">
        <v>1459</v>
      </c>
      <c r="E974" s="149" t="s">
        <v>1433</v>
      </c>
      <c r="F974" s="149" t="s">
        <v>1402</v>
      </c>
      <c r="G974" s="150">
        <v>-500000</v>
      </c>
      <c r="H974" s="134"/>
    </row>
    <row r="975" spans="1:8" x14ac:dyDescent="0.2">
      <c r="A975" s="151" t="s">
        <v>207</v>
      </c>
      <c r="B975" s="149" t="s">
        <v>1338</v>
      </c>
      <c r="C975" s="149" t="s">
        <v>1458</v>
      </c>
      <c r="D975" s="149" t="s">
        <v>1469</v>
      </c>
      <c r="E975" s="149" t="s">
        <v>1433</v>
      </c>
      <c r="F975" s="149" t="s">
        <v>1402</v>
      </c>
      <c r="G975" s="150">
        <v>-290000</v>
      </c>
      <c r="H975" s="134"/>
    </row>
    <row r="976" spans="1:8" x14ac:dyDescent="0.2">
      <c r="A976" s="151" t="s">
        <v>207</v>
      </c>
      <c r="B976" s="149" t="s">
        <v>1338</v>
      </c>
      <c r="C976" s="149" t="s">
        <v>1400</v>
      </c>
      <c r="D976" s="149" t="s">
        <v>1465</v>
      </c>
      <c r="E976" s="149" t="s">
        <v>1433</v>
      </c>
      <c r="F976" s="149" t="s">
        <v>1402</v>
      </c>
      <c r="G976" s="150">
        <v>-220447.99</v>
      </c>
      <c r="H976" s="134"/>
    </row>
    <row r="977" spans="1:8" x14ac:dyDescent="0.2">
      <c r="A977" s="151" t="s">
        <v>207</v>
      </c>
      <c r="B977" s="149" t="s">
        <v>1338</v>
      </c>
      <c r="C977" s="149" t="s">
        <v>1400</v>
      </c>
      <c r="D977" s="149" t="s">
        <v>1467</v>
      </c>
      <c r="E977" s="149" t="s">
        <v>1435</v>
      </c>
      <c r="F977" s="149" t="s">
        <v>1402</v>
      </c>
      <c r="G977" s="150">
        <v>-6360</v>
      </c>
      <c r="H977" s="134"/>
    </row>
    <row r="978" spans="1:8" x14ac:dyDescent="0.2">
      <c r="A978" s="151" t="s">
        <v>207</v>
      </c>
      <c r="B978" s="149" t="s">
        <v>1338</v>
      </c>
      <c r="C978" s="149" t="s">
        <v>1458</v>
      </c>
      <c r="D978" s="149" t="s">
        <v>1459</v>
      </c>
      <c r="E978" s="149" t="s">
        <v>1435</v>
      </c>
      <c r="F978" s="149" t="s">
        <v>1402</v>
      </c>
      <c r="G978" s="150">
        <v>-62484.7</v>
      </c>
      <c r="H978" s="134"/>
    </row>
    <row r="979" spans="1:8" ht="21" x14ac:dyDescent="0.2">
      <c r="A979" s="149" t="s">
        <v>196</v>
      </c>
      <c r="B979" s="149" t="s">
        <v>1381</v>
      </c>
      <c r="C979" s="149" t="s">
        <v>1396</v>
      </c>
      <c r="D979" s="149" t="s">
        <v>1397</v>
      </c>
      <c r="E979" s="149" t="s">
        <v>1398</v>
      </c>
      <c r="F979" s="149" t="s">
        <v>1399</v>
      </c>
      <c r="G979" s="150">
        <v>-795187.55</v>
      </c>
      <c r="H979" s="146">
        <v>17</v>
      </c>
    </row>
    <row r="980" spans="1:8" ht="21" x14ac:dyDescent="0.2">
      <c r="A980" s="149" t="s">
        <v>196</v>
      </c>
      <c r="B980" s="149" t="s">
        <v>1381</v>
      </c>
      <c r="C980" s="149" t="s">
        <v>1458</v>
      </c>
      <c r="D980" s="149" t="s">
        <v>1459</v>
      </c>
      <c r="E980" s="149" t="s">
        <v>1398</v>
      </c>
      <c r="F980" s="149" t="s">
        <v>1402</v>
      </c>
      <c r="G980" s="150">
        <v>-133075714.34</v>
      </c>
      <c r="H980" s="134"/>
    </row>
    <row r="981" spans="1:8" ht="21" x14ac:dyDescent="0.2">
      <c r="A981" s="149" t="s">
        <v>196</v>
      </c>
      <c r="B981" s="149" t="s">
        <v>1381</v>
      </c>
      <c r="C981" s="149" t="s">
        <v>1460</v>
      </c>
      <c r="D981" s="149" t="s">
        <v>1459</v>
      </c>
      <c r="E981" s="149" t="s">
        <v>1398</v>
      </c>
      <c r="F981" s="149" t="s">
        <v>1402</v>
      </c>
      <c r="G981" s="150">
        <v>-298742.24</v>
      </c>
      <c r="H981" s="134"/>
    </row>
    <row r="982" spans="1:8" ht="21" x14ac:dyDescent="0.2">
      <c r="A982" s="149" t="s">
        <v>196</v>
      </c>
      <c r="B982" s="149" t="s">
        <v>1381</v>
      </c>
      <c r="C982" s="149" t="s">
        <v>1458</v>
      </c>
      <c r="D982" s="149" t="s">
        <v>1469</v>
      </c>
      <c r="E982" s="149" t="s">
        <v>1398</v>
      </c>
      <c r="F982" s="149" t="s">
        <v>1402</v>
      </c>
      <c r="G982" s="150">
        <v>-10540.44</v>
      </c>
      <c r="H982" s="134"/>
    </row>
    <row r="983" spans="1:8" ht="21" x14ac:dyDescent="0.2">
      <c r="A983" s="149" t="s">
        <v>196</v>
      </c>
      <c r="B983" s="149" t="s">
        <v>1381</v>
      </c>
      <c r="C983" s="149" t="s">
        <v>1461</v>
      </c>
      <c r="D983" s="149" t="s">
        <v>1462</v>
      </c>
      <c r="E983" s="149" t="s">
        <v>1398</v>
      </c>
      <c r="F983" s="149" t="s">
        <v>1407</v>
      </c>
      <c r="G983" s="150">
        <v>-6647252.3499999996</v>
      </c>
      <c r="H983" s="134"/>
    </row>
    <row r="984" spans="1:8" ht="21" x14ac:dyDescent="0.2">
      <c r="A984" s="149" t="s">
        <v>196</v>
      </c>
      <c r="B984" s="149" t="s">
        <v>1381</v>
      </c>
      <c r="C984" s="149" t="s">
        <v>1463</v>
      </c>
      <c r="D984" s="149" t="s">
        <v>1464</v>
      </c>
      <c r="E984" s="149" t="s">
        <v>1398</v>
      </c>
      <c r="F984" s="149" t="s">
        <v>1407</v>
      </c>
      <c r="G984" s="150">
        <v>-459065.73</v>
      </c>
      <c r="H984" s="134"/>
    </row>
    <row r="985" spans="1:8" ht="21" x14ac:dyDescent="0.2">
      <c r="A985" s="149" t="s">
        <v>196</v>
      </c>
      <c r="B985" s="149" t="s">
        <v>1381</v>
      </c>
      <c r="C985" s="149" t="s">
        <v>1396</v>
      </c>
      <c r="D985" s="149" t="s">
        <v>1397</v>
      </c>
      <c r="E985" s="149" t="s">
        <v>1404</v>
      </c>
      <c r="F985" s="149" t="s">
        <v>1399</v>
      </c>
      <c r="G985" s="150">
        <v>-9300</v>
      </c>
      <c r="H985" s="146">
        <v>17</v>
      </c>
    </row>
    <row r="986" spans="1:8" ht="21" x14ac:dyDescent="0.2">
      <c r="A986" s="151" t="s">
        <v>201</v>
      </c>
      <c r="B986" s="149" t="s">
        <v>1381</v>
      </c>
      <c r="C986" s="149" t="s">
        <v>1396</v>
      </c>
      <c r="D986" s="149" t="s">
        <v>1397</v>
      </c>
      <c r="E986" s="149" t="s">
        <v>1408</v>
      </c>
      <c r="F986" s="149" t="s">
        <v>1399</v>
      </c>
      <c r="G986" s="150">
        <v>-239463.83</v>
      </c>
      <c r="H986" s="146">
        <v>17</v>
      </c>
    </row>
    <row r="987" spans="1:8" ht="21" x14ac:dyDescent="0.2">
      <c r="A987" s="151" t="s">
        <v>201</v>
      </c>
      <c r="B987" s="149" t="s">
        <v>1381</v>
      </c>
      <c r="C987" s="149" t="s">
        <v>1458</v>
      </c>
      <c r="D987" s="149" t="s">
        <v>1459</v>
      </c>
      <c r="E987" s="149" t="s">
        <v>1408</v>
      </c>
      <c r="F987" s="149" t="s">
        <v>1402</v>
      </c>
      <c r="G987" s="150">
        <v>-39949565.969999999</v>
      </c>
      <c r="H987" s="134"/>
    </row>
    <row r="988" spans="1:8" ht="21" x14ac:dyDescent="0.2">
      <c r="A988" s="151" t="s">
        <v>201</v>
      </c>
      <c r="B988" s="149" t="s">
        <v>1381</v>
      </c>
      <c r="C988" s="149" t="s">
        <v>1458</v>
      </c>
      <c r="D988" s="149" t="s">
        <v>1469</v>
      </c>
      <c r="E988" s="149" t="s">
        <v>1408</v>
      </c>
      <c r="F988" s="149" t="s">
        <v>1402</v>
      </c>
      <c r="G988" s="150">
        <v>-2856.6</v>
      </c>
      <c r="H988" s="134"/>
    </row>
    <row r="989" spans="1:8" ht="21" x14ac:dyDescent="0.2">
      <c r="A989" s="151" t="s">
        <v>201</v>
      </c>
      <c r="B989" s="149" t="s">
        <v>1381</v>
      </c>
      <c r="C989" s="149" t="s">
        <v>1461</v>
      </c>
      <c r="D989" s="149" t="s">
        <v>1462</v>
      </c>
      <c r="E989" s="149" t="s">
        <v>1408</v>
      </c>
      <c r="F989" s="149" t="s">
        <v>1407</v>
      </c>
      <c r="G989" s="150">
        <v>-2004315.98</v>
      </c>
      <c r="H989" s="134"/>
    </row>
    <row r="990" spans="1:8" ht="21" x14ac:dyDescent="0.2">
      <c r="A990" s="151" t="s">
        <v>201</v>
      </c>
      <c r="B990" s="149" t="s">
        <v>1381</v>
      </c>
      <c r="C990" s="149" t="s">
        <v>1400</v>
      </c>
      <c r="D990" s="149" t="s">
        <v>1465</v>
      </c>
      <c r="E990" s="149" t="s">
        <v>1408</v>
      </c>
      <c r="F990" s="149" t="s">
        <v>1402</v>
      </c>
      <c r="G990" s="150">
        <v>-223527.24</v>
      </c>
      <c r="H990" s="134"/>
    </row>
    <row r="991" spans="1:8" ht="21" x14ac:dyDescent="0.2">
      <c r="A991" s="151" t="s">
        <v>201</v>
      </c>
      <c r="B991" s="149" t="s">
        <v>1381</v>
      </c>
      <c r="C991" s="149" t="s">
        <v>1463</v>
      </c>
      <c r="D991" s="149" t="s">
        <v>1464</v>
      </c>
      <c r="E991" s="149" t="s">
        <v>1408</v>
      </c>
      <c r="F991" s="149" t="s">
        <v>1407</v>
      </c>
      <c r="G991" s="150">
        <v>-138637.81</v>
      </c>
      <c r="H991" s="134"/>
    </row>
    <row r="992" spans="1:8" ht="21" x14ac:dyDescent="0.2">
      <c r="A992" s="149" t="s">
        <v>196</v>
      </c>
      <c r="B992" s="149" t="s">
        <v>1381</v>
      </c>
      <c r="C992" s="149" t="s">
        <v>1396</v>
      </c>
      <c r="D992" s="149" t="s">
        <v>1397</v>
      </c>
      <c r="E992" s="149" t="s">
        <v>1409</v>
      </c>
      <c r="F992" s="149" t="s">
        <v>1399</v>
      </c>
      <c r="G992" s="150">
        <v>-39231</v>
      </c>
      <c r="H992" s="146">
        <v>17</v>
      </c>
    </row>
    <row r="993" spans="1:8" ht="21" x14ac:dyDescent="0.2">
      <c r="A993" s="149" t="s">
        <v>196</v>
      </c>
      <c r="B993" s="149" t="s">
        <v>1381</v>
      </c>
      <c r="C993" s="149" t="s">
        <v>1400</v>
      </c>
      <c r="D993" s="149" t="s">
        <v>1465</v>
      </c>
      <c r="E993" s="149" t="s">
        <v>1409</v>
      </c>
      <c r="F993" s="149" t="s">
        <v>1402</v>
      </c>
      <c r="G993" s="150">
        <v>-2749917.87</v>
      </c>
      <c r="H993" s="134"/>
    </row>
    <row r="994" spans="1:8" ht="21" x14ac:dyDescent="0.2">
      <c r="A994" s="149" t="s">
        <v>196</v>
      </c>
      <c r="B994" s="149" t="s">
        <v>1381</v>
      </c>
      <c r="C994" s="149" t="s">
        <v>1403</v>
      </c>
      <c r="D994" s="149" t="s">
        <v>1465</v>
      </c>
      <c r="E994" s="149" t="s">
        <v>1409</v>
      </c>
      <c r="F994" s="149" t="s">
        <v>1402</v>
      </c>
      <c r="G994" s="150">
        <v>-109970.88</v>
      </c>
      <c r="H994" s="134"/>
    </row>
    <row r="995" spans="1:8" ht="21" x14ac:dyDescent="0.2">
      <c r="A995" s="151" t="s">
        <v>1109</v>
      </c>
      <c r="B995" s="149" t="s">
        <v>1381</v>
      </c>
      <c r="C995" s="149" t="s">
        <v>1400</v>
      </c>
      <c r="D995" s="149" t="s">
        <v>1465</v>
      </c>
      <c r="E995" s="149" t="s">
        <v>1410</v>
      </c>
      <c r="F995" s="149" t="s">
        <v>1402</v>
      </c>
      <c r="G995" s="150">
        <v>-68589</v>
      </c>
      <c r="H995" s="134"/>
    </row>
    <row r="996" spans="1:8" ht="21" x14ac:dyDescent="0.2">
      <c r="A996" s="151" t="s">
        <v>1109</v>
      </c>
      <c r="B996" s="149" t="s">
        <v>1381</v>
      </c>
      <c r="C996" s="149" t="s">
        <v>1403</v>
      </c>
      <c r="D996" s="149" t="s">
        <v>1465</v>
      </c>
      <c r="E996" s="149" t="s">
        <v>1410</v>
      </c>
      <c r="F996" s="149" t="s">
        <v>1402</v>
      </c>
      <c r="G996" s="150">
        <v>-6174</v>
      </c>
      <c r="H996" s="134"/>
    </row>
    <row r="997" spans="1:8" ht="21" x14ac:dyDescent="0.2">
      <c r="A997" s="151" t="s">
        <v>1111</v>
      </c>
      <c r="B997" s="149" t="s">
        <v>1381</v>
      </c>
      <c r="C997" s="149" t="s">
        <v>1396</v>
      </c>
      <c r="D997" s="149" t="s">
        <v>1397</v>
      </c>
      <c r="E997" s="149" t="s">
        <v>1411</v>
      </c>
      <c r="F997" s="149" t="s">
        <v>1399</v>
      </c>
      <c r="G997" s="150">
        <v>-19091.77</v>
      </c>
      <c r="H997" s="146">
        <v>17</v>
      </c>
    </row>
    <row r="998" spans="1:8" ht="21" x14ac:dyDescent="0.2">
      <c r="A998" s="151" t="s">
        <v>1111</v>
      </c>
      <c r="B998" s="149" t="s">
        <v>1381</v>
      </c>
      <c r="C998" s="149" t="s">
        <v>1396</v>
      </c>
      <c r="D998" s="149" t="s">
        <v>1412</v>
      </c>
      <c r="E998" s="149" t="s">
        <v>1411</v>
      </c>
      <c r="F998" s="149" t="s">
        <v>1399</v>
      </c>
      <c r="G998" s="150">
        <v>-3885.33</v>
      </c>
      <c r="H998" s="134"/>
    </row>
    <row r="999" spans="1:8" ht="21" x14ac:dyDescent="0.2">
      <c r="A999" s="151" t="s">
        <v>1111</v>
      </c>
      <c r="B999" s="149" t="s">
        <v>1381</v>
      </c>
      <c r="C999" s="149" t="s">
        <v>1400</v>
      </c>
      <c r="D999" s="149" t="s">
        <v>1465</v>
      </c>
      <c r="E999" s="149" t="s">
        <v>1411</v>
      </c>
      <c r="F999" s="149" t="s">
        <v>1402</v>
      </c>
      <c r="G999" s="150">
        <v>-5125640.45</v>
      </c>
      <c r="H999" s="134"/>
    </row>
    <row r="1000" spans="1:8" ht="21" x14ac:dyDescent="0.2">
      <c r="A1000" s="151" t="s">
        <v>1111</v>
      </c>
      <c r="B1000" s="149" t="s">
        <v>1381</v>
      </c>
      <c r="C1000" s="149" t="s">
        <v>1403</v>
      </c>
      <c r="D1000" s="149" t="s">
        <v>1465</v>
      </c>
      <c r="E1000" s="149" t="s">
        <v>1411</v>
      </c>
      <c r="F1000" s="149" t="s">
        <v>1402</v>
      </c>
      <c r="G1000" s="150">
        <v>-416394.3</v>
      </c>
      <c r="H1000" s="134"/>
    </row>
    <row r="1001" spans="1:8" ht="21" x14ac:dyDescent="0.2">
      <c r="A1001" s="151" t="s">
        <v>1113</v>
      </c>
      <c r="B1001" s="149" t="s">
        <v>1381</v>
      </c>
      <c r="C1001" s="149" t="s">
        <v>1396</v>
      </c>
      <c r="D1001" s="149" t="s">
        <v>1397</v>
      </c>
      <c r="E1001" s="149" t="s">
        <v>1414</v>
      </c>
      <c r="F1001" s="149" t="s">
        <v>1399</v>
      </c>
      <c r="G1001" s="150">
        <v>-196828.1</v>
      </c>
      <c r="H1001" s="146">
        <v>17</v>
      </c>
    </row>
    <row r="1002" spans="1:8" ht="21" x14ac:dyDescent="0.2">
      <c r="A1002" s="151" t="s">
        <v>1113</v>
      </c>
      <c r="B1002" s="149" t="s">
        <v>1381</v>
      </c>
      <c r="C1002" s="149" t="s">
        <v>1400</v>
      </c>
      <c r="D1002" s="149" t="s">
        <v>1465</v>
      </c>
      <c r="E1002" s="149" t="s">
        <v>1414</v>
      </c>
      <c r="F1002" s="149" t="s">
        <v>1402</v>
      </c>
      <c r="G1002" s="150">
        <v>-730310.32</v>
      </c>
      <c r="H1002" s="134"/>
    </row>
    <row r="1003" spans="1:8" ht="21" x14ac:dyDescent="0.2">
      <c r="A1003" s="151" t="s">
        <v>1113</v>
      </c>
      <c r="B1003" s="149" t="s">
        <v>1381</v>
      </c>
      <c r="C1003" s="149" t="s">
        <v>1403</v>
      </c>
      <c r="D1003" s="149" t="s">
        <v>1465</v>
      </c>
      <c r="E1003" s="149" t="s">
        <v>1414</v>
      </c>
      <c r="F1003" s="149" t="s">
        <v>1402</v>
      </c>
      <c r="G1003" s="150">
        <v>-10344.73</v>
      </c>
      <c r="H1003" s="134"/>
    </row>
    <row r="1004" spans="1:8" ht="21" x14ac:dyDescent="0.2">
      <c r="A1004" s="151" t="s">
        <v>1114</v>
      </c>
      <c r="B1004" s="149" t="s">
        <v>1381</v>
      </c>
      <c r="C1004" s="149" t="s">
        <v>1396</v>
      </c>
      <c r="D1004" s="149" t="s">
        <v>1397</v>
      </c>
      <c r="E1004" s="149" t="s">
        <v>1415</v>
      </c>
      <c r="F1004" s="149" t="s">
        <v>1399</v>
      </c>
      <c r="G1004" s="150">
        <v>-232287.99</v>
      </c>
      <c r="H1004" s="146">
        <v>17</v>
      </c>
    </row>
    <row r="1005" spans="1:8" ht="21" x14ac:dyDescent="0.2">
      <c r="A1005" s="151" t="s">
        <v>1114</v>
      </c>
      <c r="B1005" s="149" t="s">
        <v>1381</v>
      </c>
      <c r="C1005" s="149" t="s">
        <v>1416</v>
      </c>
      <c r="D1005" s="149" t="s">
        <v>1417</v>
      </c>
      <c r="E1005" s="149" t="s">
        <v>1415</v>
      </c>
      <c r="F1005" s="149" t="s">
        <v>1402</v>
      </c>
      <c r="G1005" s="150">
        <v>-764491.93</v>
      </c>
      <c r="H1005" s="134"/>
    </row>
    <row r="1006" spans="1:8" ht="21" x14ac:dyDescent="0.2">
      <c r="A1006" s="151" t="s">
        <v>1114</v>
      </c>
      <c r="B1006" s="149" t="s">
        <v>1381</v>
      </c>
      <c r="C1006" s="149" t="s">
        <v>1400</v>
      </c>
      <c r="D1006" s="149" t="s">
        <v>1418</v>
      </c>
      <c r="E1006" s="149" t="s">
        <v>1415</v>
      </c>
      <c r="F1006" s="149" t="s">
        <v>1402</v>
      </c>
      <c r="G1006" s="150">
        <v>-509661.29</v>
      </c>
      <c r="H1006" s="134"/>
    </row>
    <row r="1007" spans="1:8" ht="21" x14ac:dyDescent="0.2">
      <c r="A1007" s="151" t="s">
        <v>1114</v>
      </c>
      <c r="B1007" s="149" t="s">
        <v>1381</v>
      </c>
      <c r="C1007" s="149" t="s">
        <v>1400</v>
      </c>
      <c r="D1007" s="149" t="s">
        <v>1419</v>
      </c>
      <c r="E1007" s="149" t="s">
        <v>1415</v>
      </c>
      <c r="F1007" s="149" t="s">
        <v>1402</v>
      </c>
      <c r="G1007" s="150">
        <v>-30474</v>
      </c>
      <c r="H1007" s="134"/>
    </row>
    <row r="1008" spans="1:8" ht="21" x14ac:dyDescent="0.2">
      <c r="A1008" s="151" t="s">
        <v>1114</v>
      </c>
      <c r="B1008" s="149" t="s">
        <v>1381</v>
      </c>
      <c r="C1008" s="149" t="s">
        <v>1458</v>
      </c>
      <c r="D1008" s="149" t="s">
        <v>1459</v>
      </c>
      <c r="E1008" s="149" t="s">
        <v>1415</v>
      </c>
      <c r="F1008" s="149" t="s">
        <v>1402</v>
      </c>
      <c r="G1008" s="150">
        <v>-271940</v>
      </c>
      <c r="H1008" s="134"/>
    </row>
    <row r="1009" spans="1:8" ht="21" x14ac:dyDescent="0.2">
      <c r="A1009" s="151" t="s">
        <v>1114</v>
      </c>
      <c r="B1009" s="149" t="s">
        <v>1381</v>
      </c>
      <c r="C1009" s="149" t="s">
        <v>1458</v>
      </c>
      <c r="D1009" s="149" t="s">
        <v>1469</v>
      </c>
      <c r="E1009" s="149" t="s">
        <v>1415</v>
      </c>
      <c r="F1009" s="149" t="s">
        <v>1402</v>
      </c>
      <c r="G1009" s="150">
        <v>-188759</v>
      </c>
      <c r="H1009" s="134"/>
    </row>
    <row r="1010" spans="1:8" ht="21" x14ac:dyDescent="0.2">
      <c r="A1010" s="151" t="s">
        <v>1114</v>
      </c>
      <c r="B1010" s="149" t="s">
        <v>1381</v>
      </c>
      <c r="C1010" s="149" t="s">
        <v>1400</v>
      </c>
      <c r="D1010" s="149" t="s">
        <v>1465</v>
      </c>
      <c r="E1010" s="149" t="s">
        <v>1415</v>
      </c>
      <c r="F1010" s="149" t="s">
        <v>1402</v>
      </c>
      <c r="G1010" s="150">
        <v>-1372960.7</v>
      </c>
      <c r="H1010" s="134"/>
    </row>
    <row r="1011" spans="1:8" ht="21" x14ac:dyDescent="0.2">
      <c r="A1011" s="151" t="s">
        <v>1114</v>
      </c>
      <c r="B1011" s="149" t="s">
        <v>1381</v>
      </c>
      <c r="C1011" s="149" t="s">
        <v>1403</v>
      </c>
      <c r="D1011" s="149" t="s">
        <v>1465</v>
      </c>
      <c r="E1011" s="149" t="s">
        <v>1415</v>
      </c>
      <c r="F1011" s="149" t="s">
        <v>1402</v>
      </c>
      <c r="G1011" s="150">
        <v>-138319.29999999999</v>
      </c>
      <c r="H1011" s="134"/>
    </row>
    <row r="1012" spans="1:8" ht="21" x14ac:dyDescent="0.2">
      <c r="A1012" s="151" t="s">
        <v>1114</v>
      </c>
      <c r="B1012" s="149" t="s">
        <v>1381</v>
      </c>
      <c r="C1012" s="149" t="s">
        <v>1472</v>
      </c>
      <c r="D1012" s="149" t="s">
        <v>1465</v>
      </c>
      <c r="E1012" s="149" t="s">
        <v>1415</v>
      </c>
      <c r="F1012" s="149" t="s">
        <v>1407</v>
      </c>
      <c r="G1012" s="150">
        <v>-16313.67</v>
      </c>
      <c r="H1012" s="134"/>
    </row>
    <row r="1013" spans="1:8" ht="21" x14ac:dyDescent="0.2">
      <c r="A1013" s="151" t="s">
        <v>1114</v>
      </c>
      <c r="B1013" s="149" t="s">
        <v>1381</v>
      </c>
      <c r="C1013" s="149" t="s">
        <v>1400</v>
      </c>
      <c r="D1013" s="149" t="s">
        <v>1419</v>
      </c>
      <c r="E1013" s="149" t="s">
        <v>1420</v>
      </c>
      <c r="F1013" s="149" t="s">
        <v>1402</v>
      </c>
      <c r="G1013" s="150">
        <v>-8580</v>
      </c>
      <c r="H1013" s="134"/>
    </row>
    <row r="1014" spans="1:8" ht="21" x14ac:dyDescent="0.2">
      <c r="A1014" s="151" t="s">
        <v>1114</v>
      </c>
      <c r="B1014" s="149" t="s">
        <v>1381</v>
      </c>
      <c r="C1014" s="149" t="s">
        <v>1400</v>
      </c>
      <c r="D1014" s="149" t="s">
        <v>1465</v>
      </c>
      <c r="E1014" s="149" t="s">
        <v>1420</v>
      </c>
      <c r="F1014" s="149" t="s">
        <v>1402</v>
      </c>
      <c r="G1014" s="150">
        <v>-1500</v>
      </c>
      <c r="H1014" s="134"/>
    </row>
    <row r="1015" spans="1:8" ht="21" x14ac:dyDescent="0.2">
      <c r="A1015" s="151" t="s">
        <v>957</v>
      </c>
      <c r="B1015" s="149" t="s">
        <v>1381</v>
      </c>
      <c r="C1015" s="149" t="s">
        <v>1458</v>
      </c>
      <c r="D1015" s="149" t="s">
        <v>1459</v>
      </c>
      <c r="E1015" s="149" t="s">
        <v>1482</v>
      </c>
      <c r="F1015" s="149" t="s">
        <v>1402</v>
      </c>
      <c r="G1015" s="150">
        <v>-5000</v>
      </c>
      <c r="H1015" s="134"/>
    </row>
    <row r="1016" spans="1:8" ht="21" x14ac:dyDescent="0.2">
      <c r="A1016" s="151" t="s">
        <v>957</v>
      </c>
      <c r="B1016" s="149" t="s">
        <v>1381</v>
      </c>
      <c r="C1016" s="149" t="s">
        <v>1458</v>
      </c>
      <c r="D1016" s="149" t="s">
        <v>1459</v>
      </c>
      <c r="E1016" s="149" t="s">
        <v>1424</v>
      </c>
      <c r="F1016" s="149" t="s">
        <v>1402</v>
      </c>
      <c r="G1016" s="150">
        <v>-845602.76</v>
      </c>
      <c r="H1016" s="134"/>
    </row>
    <row r="1017" spans="1:8" ht="21" x14ac:dyDescent="0.2">
      <c r="A1017" s="151" t="s">
        <v>957</v>
      </c>
      <c r="B1017" s="149" t="s">
        <v>1381</v>
      </c>
      <c r="C1017" s="149" t="s">
        <v>1400</v>
      </c>
      <c r="D1017" s="149" t="s">
        <v>1465</v>
      </c>
      <c r="E1017" s="149" t="s">
        <v>1425</v>
      </c>
      <c r="F1017" s="149" t="s">
        <v>1402</v>
      </c>
      <c r="G1017" s="150">
        <v>-82937.36</v>
      </c>
      <c r="H1017" s="134"/>
    </row>
    <row r="1018" spans="1:8" ht="21" x14ac:dyDescent="0.2">
      <c r="A1018" s="151" t="s">
        <v>959</v>
      </c>
      <c r="B1018" s="149" t="s">
        <v>1381</v>
      </c>
      <c r="C1018" s="149" t="s">
        <v>1396</v>
      </c>
      <c r="D1018" s="149" t="s">
        <v>1397</v>
      </c>
      <c r="E1018" s="149" t="s">
        <v>1426</v>
      </c>
      <c r="F1018" s="149" t="s">
        <v>1399</v>
      </c>
      <c r="G1018" s="150">
        <v>-8000</v>
      </c>
      <c r="H1018" s="146">
        <v>17</v>
      </c>
    </row>
    <row r="1019" spans="1:8" ht="21" x14ac:dyDescent="0.2">
      <c r="A1019" s="151" t="s">
        <v>959</v>
      </c>
      <c r="B1019" s="149" t="s">
        <v>1381</v>
      </c>
      <c r="C1019" s="149" t="s">
        <v>1400</v>
      </c>
      <c r="D1019" s="149" t="s">
        <v>1465</v>
      </c>
      <c r="E1019" s="149" t="s">
        <v>1426</v>
      </c>
      <c r="F1019" s="149" t="s">
        <v>1402</v>
      </c>
      <c r="G1019" s="150">
        <v>-1812375</v>
      </c>
      <c r="H1019" s="134"/>
    </row>
    <row r="1020" spans="1:8" ht="21" x14ac:dyDescent="0.2">
      <c r="A1020" s="151" t="s">
        <v>959</v>
      </c>
      <c r="B1020" s="149" t="s">
        <v>1381</v>
      </c>
      <c r="C1020" s="149" t="s">
        <v>1396</v>
      </c>
      <c r="D1020" s="149" t="s">
        <v>1397</v>
      </c>
      <c r="E1020" s="149" t="s">
        <v>1428</v>
      </c>
      <c r="F1020" s="149" t="s">
        <v>1399</v>
      </c>
      <c r="G1020" s="150">
        <v>-323.77999999999997</v>
      </c>
      <c r="H1020" s="146">
        <v>17</v>
      </c>
    </row>
    <row r="1021" spans="1:8" ht="21" x14ac:dyDescent="0.2">
      <c r="A1021" s="151" t="s">
        <v>1115</v>
      </c>
      <c r="B1021" s="149" t="s">
        <v>1381</v>
      </c>
      <c r="C1021" s="149" t="s">
        <v>1396</v>
      </c>
      <c r="D1021" s="149" t="s">
        <v>1397</v>
      </c>
      <c r="E1021" s="149" t="s">
        <v>1429</v>
      </c>
      <c r="F1021" s="149" t="s">
        <v>1399</v>
      </c>
      <c r="G1021" s="150">
        <v>-370952.04</v>
      </c>
      <c r="H1021" s="146">
        <v>17</v>
      </c>
    </row>
    <row r="1022" spans="1:8" ht="21" x14ac:dyDescent="0.2">
      <c r="A1022" s="151" t="s">
        <v>1115</v>
      </c>
      <c r="B1022" s="149" t="s">
        <v>1381</v>
      </c>
      <c r="C1022" s="149" t="s">
        <v>1458</v>
      </c>
      <c r="D1022" s="149" t="s">
        <v>1459</v>
      </c>
      <c r="E1022" s="149" t="s">
        <v>1429</v>
      </c>
      <c r="F1022" s="149" t="s">
        <v>1402</v>
      </c>
      <c r="G1022" s="150">
        <v>-16862331.469999999</v>
      </c>
      <c r="H1022" s="134"/>
    </row>
    <row r="1023" spans="1:8" ht="21" x14ac:dyDescent="0.2">
      <c r="A1023" s="151" t="s">
        <v>1115</v>
      </c>
      <c r="B1023" s="149" t="s">
        <v>1381</v>
      </c>
      <c r="C1023" s="149" t="s">
        <v>1472</v>
      </c>
      <c r="D1023" s="149" t="s">
        <v>1465</v>
      </c>
      <c r="E1023" s="149" t="s">
        <v>1429</v>
      </c>
      <c r="F1023" s="149" t="s">
        <v>1407</v>
      </c>
      <c r="G1023" s="150">
        <v>-580000</v>
      </c>
      <c r="H1023" s="134"/>
    </row>
    <row r="1024" spans="1:8" ht="21" x14ac:dyDescent="0.2">
      <c r="A1024" s="151" t="s">
        <v>207</v>
      </c>
      <c r="B1024" s="149" t="s">
        <v>1381</v>
      </c>
      <c r="C1024" s="149" t="s">
        <v>1396</v>
      </c>
      <c r="D1024" s="149" t="s">
        <v>1397</v>
      </c>
      <c r="E1024" s="149" t="s">
        <v>1479</v>
      </c>
      <c r="F1024" s="149" t="s">
        <v>1399</v>
      </c>
      <c r="G1024" s="150">
        <v>-15900</v>
      </c>
      <c r="H1024" s="146">
        <v>17</v>
      </c>
    </row>
    <row r="1025" spans="1:8" ht="21" x14ac:dyDescent="0.2">
      <c r="A1025" s="151" t="s">
        <v>207</v>
      </c>
      <c r="B1025" s="149" t="s">
        <v>1381</v>
      </c>
      <c r="C1025" s="149" t="s">
        <v>1396</v>
      </c>
      <c r="D1025" s="149" t="s">
        <v>1397</v>
      </c>
      <c r="E1025" s="149" t="s">
        <v>1439</v>
      </c>
      <c r="F1025" s="149" t="s">
        <v>1399</v>
      </c>
      <c r="G1025" s="150">
        <v>-41966.38</v>
      </c>
      <c r="H1025" s="146">
        <v>17</v>
      </c>
    </row>
    <row r="1026" spans="1:8" ht="21" x14ac:dyDescent="0.2">
      <c r="A1026" s="151" t="s">
        <v>207</v>
      </c>
      <c r="B1026" s="149" t="s">
        <v>1381</v>
      </c>
      <c r="C1026" s="149" t="s">
        <v>1396</v>
      </c>
      <c r="D1026" s="149" t="s">
        <v>1397</v>
      </c>
      <c r="E1026" s="149" t="s">
        <v>1433</v>
      </c>
      <c r="F1026" s="149" t="s">
        <v>1399</v>
      </c>
      <c r="G1026" s="150">
        <v>-127655.36</v>
      </c>
      <c r="H1026" s="146">
        <v>17</v>
      </c>
    </row>
    <row r="1027" spans="1:8" ht="21" x14ac:dyDescent="0.2">
      <c r="A1027" s="151" t="s">
        <v>207</v>
      </c>
      <c r="B1027" s="149" t="s">
        <v>1381</v>
      </c>
      <c r="C1027" s="149" t="s">
        <v>1400</v>
      </c>
      <c r="D1027" s="149" t="s">
        <v>1419</v>
      </c>
      <c r="E1027" s="149" t="s">
        <v>1433</v>
      </c>
      <c r="F1027" s="149" t="s">
        <v>1402</v>
      </c>
      <c r="G1027" s="150">
        <v>-24000</v>
      </c>
      <c r="H1027" s="134"/>
    </row>
    <row r="1028" spans="1:8" ht="21" x14ac:dyDescent="0.2">
      <c r="A1028" s="151" t="s">
        <v>207</v>
      </c>
      <c r="B1028" s="149" t="s">
        <v>1381</v>
      </c>
      <c r="C1028" s="149" t="s">
        <v>1458</v>
      </c>
      <c r="D1028" s="149" t="s">
        <v>1459</v>
      </c>
      <c r="E1028" s="149" t="s">
        <v>1433</v>
      </c>
      <c r="F1028" s="149" t="s">
        <v>1402</v>
      </c>
      <c r="G1028" s="150">
        <v>-121365</v>
      </c>
      <c r="H1028" s="134"/>
    </row>
    <row r="1029" spans="1:8" ht="21" x14ac:dyDescent="0.2">
      <c r="A1029" s="151" t="s">
        <v>207</v>
      </c>
      <c r="B1029" s="149" t="s">
        <v>1381</v>
      </c>
      <c r="C1029" s="149" t="s">
        <v>1458</v>
      </c>
      <c r="D1029" s="149" t="s">
        <v>1469</v>
      </c>
      <c r="E1029" s="149" t="s">
        <v>1433</v>
      </c>
      <c r="F1029" s="149" t="s">
        <v>1402</v>
      </c>
      <c r="G1029" s="150">
        <v>-330000</v>
      </c>
      <c r="H1029" s="134"/>
    </row>
    <row r="1030" spans="1:8" ht="21" x14ac:dyDescent="0.2">
      <c r="A1030" s="151" t="s">
        <v>207</v>
      </c>
      <c r="B1030" s="149" t="s">
        <v>1381</v>
      </c>
      <c r="C1030" s="149" t="s">
        <v>1400</v>
      </c>
      <c r="D1030" s="149" t="s">
        <v>1465</v>
      </c>
      <c r="E1030" s="149" t="s">
        <v>1433</v>
      </c>
      <c r="F1030" s="149" t="s">
        <v>1402</v>
      </c>
      <c r="G1030" s="150">
        <v>-227568.64000000001</v>
      </c>
      <c r="H1030" s="134"/>
    </row>
    <row r="1031" spans="1:8" ht="21" x14ac:dyDescent="0.2">
      <c r="A1031" s="151" t="s">
        <v>207</v>
      </c>
      <c r="B1031" s="149" t="s">
        <v>1381</v>
      </c>
      <c r="C1031" s="149" t="s">
        <v>1400</v>
      </c>
      <c r="D1031" s="149" t="s">
        <v>1467</v>
      </c>
      <c r="E1031" s="149" t="s">
        <v>1435</v>
      </c>
      <c r="F1031" s="149" t="s">
        <v>1402</v>
      </c>
      <c r="G1031" s="150">
        <v>-16500</v>
      </c>
      <c r="H1031" s="134"/>
    </row>
    <row r="1032" spans="1:8" ht="21" x14ac:dyDescent="0.2">
      <c r="A1032" s="151" t="s">
        <v>207</v>
      </c>
      <c r="B1032" s="149" t="s">
        <v>1381</v>
      </c>
      <c r="C1032" s="149" t="s">
        <v>1458</v>
      </c>
      <c r="D1032" s="149" t="s">
        <v>1459</v>
      </c>
      <c r="E1032" s="149" t="s">
        <v>1435</v>
      </c>
      <c r="F1032" s="149" t="s">
        <v>1402</v>
      </c>
      <c r="G1032" s="150">
        <v>-50243</v>
      </c>
      <c r="H1032" s="134"/>
    </row>
    <row r="1033" spans="1:8" x14ac:dyDescent="0.2">
      <c r="A1033" s="149" t="s">
        <v>196</v>
      </c>
      <c r="B1033" s="149" t="s">
        <v>1340</v>
      </c>
      <c r="C1033" s="149" t="s">
        <v>1396</v>
      </c>
      <c r="D1033" s="149" t="s">
        <v>1397</v>
      </c>
      <c r="E1033" s="149" t="s">
        <v>1398</v>
      </c>
      <c r="F1033" s="149" t="s">
        <v>1399</v>
      </c>
      <c r="G1033" s="150">
        <v>-1445920.1</v>
      </c>
      <c r="H1033" s="146">
        <v>17</v>
      </c>
    </row>
    <row r="1034" spans="1:8" x14ac:dyDescent="0.2">
      <c r="A1034" s="149" t="s">
        <v>196</v>
      </c>
      <c r="B1034" s="149" t="s">
        <v>1340</v>
      </c>
      <c r="C1034" s="149" t="s">
        <v>1458</v>
      </c>
      <c r="D1034" s="149" t="s">
        <v>1459</v>
      </c>
      <c r="E1034" s="149" t="s">
        <v>1398</v>
      </c>
      <c r="F1034" s="149" t="s">
        <v>1402</v>
      </c>
      <c r="G1034" s="150">
        <v>-192056079.71000001</v>
      </c>
      <c r="H1034" s="134"/>
    </row>
    <row r="1035" spans="1:8" x14ac:dyDescent="0.2">
      <c r="A1035" s="149" t="s">
        <v>196</v>
      </c>
      <c r="B1035" s="149" t="s">
        <v>1340</v>
      </c>
      <c r="C1035" s="149" t="s">
        <v>1460</v>
      </c>
      <c r="D1035" s="149" t="s">
        <v>1459</v>
      </c>
      <c r="E1035" s="149" t="s">
        <v>1398</v>
      </c>
      <c r="F1035" s="149" t="s">
        <v>1402</v>
      </c>
      <c r="G1035" s="150">
        <v>-100651.24</v>
      </c>
      <c r="H1035" s="134"/>
    </row>
    <row r="1036" spans="1:8" x14ac:dyDescent="0.2">
      <c r="A1036" s="149" t="s">
        <v>196</v>
      </c>
      <c r="B1036" s="149" t="s">
        <v>1340</v>
      </c>
      <c r="C1036" s="149" t="s">
        <v>1461</v>
      </c>
      <c r="D1036" s="149" t="s">
        <v>1462</v>
      </c>
      <c r="E1036" s="149" t="s">
        <v>1398</v>
      </c>
      <c r="F1036" s="149" t="s">
        <v>1407</v>
      </c>
      <c r="G1036" s="150">
        <v>-10259546.23</v>
      </c>
      <c r="H1036" s="134"/>
    </row>
    <row r="1037" spans="1:8" x14ac:dyDescent="0.2">
      <c r="A1037" s="149" t="s">
        <v>196</v>
      </c>
      <c r="B1037" s="149" t="s">
        <v>1340</v>
      </c>
      <c r="C1037" s="149" t="s">
        <v>1463</v>
      </c>
      <c r="D1037" s="149" t="s">
        <v>1464</v>
      </c>
      <c r="E1037" s="149" t="s">
        <v>1398</v>
      </c>
      <c r="F1037" s="149" t="s">
        <v>1407</v>
      </c>
      <c r="G1037" s="150">
        <v>-462555.04</v>
      </c>
      <c r="H1037" s="134"/>
    </row>
    <row r="1038" spans="1:8" x14ac:dyDescent="0.2">
      <c r="A1038" s="149" t="s">
        <v>196</v>
      </c>
      <c r="B1038" s="149" t="s">
        <v>1340</v>
      </c>
      <c r="C1038" s="149" t="s">
        <v>1396</v>
      </c>
      <c r="D1038" s="149" t="s">
        <v>1397</v>
      </c>
      <c r="E1038" s="149" t="s">
        <v>1404</v>
      </c>
      <c r="F1038" s="149" t="s">
        <v>1399</v>
      </c>
      <c r="G1038" s="150">
        <v>-18000</v>
      </c>
      <c r="H1038" s="146">
        <v>17</v>
      </c>
    </row>
    <row r="1039" spans="1:8" x14ac:dyDescent="0.2">
      <c r="A1039" s="151" t="s">
        <v>201</v>
      </c>
      <c r="B1039" s="149" t="s">
        <v>1340</v>
      </c>
      <c r="C1039" s="149" t="s">
        <v>1396</v>
      </c>
      <c r="D1039" s="149" t="s">
        <v>1397</v>
      </c>
      <c r="E1039" s="149" t="s">
        <v>1408</v>
      </c>
      <c r="F1039" s="149" t="s">
        <v>1399</v>
      </c>
      <c r="G1039" s="150">
        <v>-489508.09</v>
      </c>
      <c r="H1039" s="146">
        <v>17</v>
      </c>
    </row>
    <row r="1040" spans="1:8" x14ac:dyDescent="0.2">
      <c r="A1040" s="151" t="s">
        <v>201</v>
      </c>
      <c r="B1040" s="149" t="s">
        <v>1340</v>
      </c>
      <c r="C1040" s="149" t="s">
        <v>1458</v>
      </c>
      <c r="D1040" s="149" t="s">
        <v>1459</v>
      </c>
      <c r="E1040" s="149" t="s">
        <v>1408</v>
      </c>
      <c r="F1040" s="149" t="s">
        <v>1402</v>
      </c>
      <c r="G1040" s="150">
        <v>-57771851.850000001</v>
      </c>
      <c r="H1040" s="134"/>
    </row>
    <row r="1041" spans="1:8" x14ac:dyDescent="0.2">
      <c r="A1041" s="151" t="s">
        <v>201</v>
      </c>
      <c r="B1041" s="149" t="s">
        <v>1340</v>
      </c>
      <c r="C1041" s="149" t="s">
        <v>1461</v>
      </c>
      <c r="D1041" s="149" t="s">
        <v>1462</v>
      </c>
      <c r="E1041" s="149" t="s">
        <v>1408</v>
      </c>
      <c r="F1041" s="149" t="s">
        <v>1407</v>
      </c>
      <c r="G1041" s="150">
        <v>-3098334.98</v>
      </c>
      <c r="H1041" s="134"/>
    </row>
    <row r="1042" spans="1:8" x14ac:dyDescent="0.2">
      <c r="A1042" s="151" t="s">
        <v>201</v>
      </c>
      <c r="B1042" s="149" t="s">
        <v>1340</v>
      </c>
      <c r="C1042" s="149" t="s">
        <v>1400</v>
      </c>
      <c r="D1042" s="149" t="s">
        <v>1465</v>
      </c>
      <c r="E1042" s="149" t="s">
        <v>1408</v>
      </c>
      <c r="F1042" s="149" t="s">
        <v>1402</v>
      </c>
      <c r="G1042" s="150">
        <v>-166430.65</v>
      </c>
      <c r="H1042" s="134"/>
    </row>
    <row r="1043" spans="1:8" x14ac:dyDescent="0.2">
      <c r="A1043" s="151" t="s">
        <v>201</v>
      </c>
      <c r="B1043" s="149" t="s">
        <v>1340</v>
      </c>
      <c r="C1043" s="149" t="s">
        <v>1463</v>
      </c>
      <c r="D1043" s="149" t="s">
        <v>1464</v>
      </c>
      <c r="E1043" s="149" t="s">
        <v>1408</v>
      </c>
      <c r="F1043" s="149" t="s">
        <v>1407</v>
      </c>
      <c r="G1043" s="150">
        <v>-135148.5</v>
      </c>
      <c r="H1043" s="134"/>
    </row>
    <row r="1044" spans="1:8" x14ac:dyDescent="0.2">
      <c r="A1044" s="149" t="s">
        <v>196</v>
      </c>
      <c r="B1044" s="149" t="s">
        <v>1340</v>
      </c>
      <c r="C1044" s="149" t="s">
        <v>1400</v>
      </c>
      <c r="D1044" s="149" t="s">
        <v>1465</v>
      </c>
      <c r="E1044" s="149" t="s">
        <v>1409</v>
      </c>
      <c r="F1044" s="149" t="s">
        <v>1402</v>
      </c>
      <c r="G1044" s="150">
        <v>-2611250.13</v>
      </c>
      <c r="H1044" s="134"/>
    </row>
    <row r="1045" spans="1:8" x14ac:dyDescent="0.2">
      <c r="A1045" s="149" t="s">
        <v>196</v>
      </c>
      <c r="B1045" s="149" t="s">
        <v>1340</v>
      </c>
      <c r="C1045" s="149" t="s">
        <v>1403</v>
      </c>
      <c r="D1045" s="149" t="s">
        <v>1465</v>
      </c>
      <c r="E1045" s="149" t="s">
        <v>1409</v>
      </c>
      <c r="F1045" s="149" t="s">
        <v>1402</v>
      </c>
      <c r="G1045" s="150">
        <v>-1142745.79</v>
      </c>
      <c r="H1045" s="134"/>
    </row>
    <row r="1046" spans="1:8" x14ac:dyDescent="0.2">
      <c r="A1046" s="151" t="s">
        <v>1109</v>
      </c>
      <c r="B1046" s="149" t="s">
        <v>1340</v>
      </c>
      <c r="C1046" s="149" t="s">
        <v>1400</v>
      </c>
      <c r="D1046" s="149" t="s">
        <v>1465</v>
      </c>
      <c r="E1046" s="149" t="s">
        <v>1410</v>
      </c>
      <c r="F1046" s="149" t="s">
        <v>1402</v>
      </c>
      <c r="G1046" s="150">
        <v>-104262</v>
      </c>
      <c r="H1046" s="134"/>
    </row>
    <row r="1047" spans="1:8" x14ac:dyDescent="0.2">
      <c r="A1047" s="151" t="s">
        <v>1111</v>
      </c>
      <c r="B1047" s="149" t="s">
        <v>1340</v>
      </c>
      <c r="C1047" s="149" t="s">
        <v>1396</v>
      </c>
      <c r="D1047" s="149" t="s">
        <v>1397</v>
      </c>
      <c r="E1047" s="149" t="s">
        <v>1411</v>
      </c>
      <c r="F1047" s="149" t="s">
        <v>1399</v>
      </c>
      <c r="G1047" s="150">
        <v>-471619.93</v>
      </c>
      <c r="H1047" s="146">
        <v>17</v>
      </c>
    </row>
    <row r="1048" spans="1:8" x14ac:dyDescent="0.2">
      <c r="A1048" s="151" t="s">
        <v>1111</v>
      </c>
      <c r="B1048" s="149" t="s">
        <v>1340</v>
      </c>
      <c r="C1048" s="149" t="s">
        <v>1396</v>
      </c>
      <c r="D1048" s="149" t="s">
        <v>1412</v>
      </c>
      <c r="E1048" s="149" t="s">
        <v>1411</v>
      </c>
      <c r="F1048" s="149" t="s">
        <v>1399</v>
      </c>
      <c r="G1048" s="150">
        <v>-30893.14</v>
      </c>
      <c r="H1048" s="134"/>
    </row>
    <row r="1049" spans="1:8" x14ac:dyDescent="0.2">
      <c r="A1049" s="151" t="s">
        <v>1111</v>
      </c>
      <c r="B1049" s="149" t="s">
        <v>1340</v>
      </c>
      <c r="C1049" s="149" t="s">
        <v>1400</v>
      </c>
      <c r="D1049" s="149" t="s">
        <v>1465</v>
      </c>
      <c r="E1049" s="149" t="s">
        <v>1411</v>
      </c>
      <c r="F1049" s="149" t="s">
        <v>1402</v>
      </c>
      <c r="G1049" s="150">
        <v>-8273421.2999999998</v>
      </c>
      <c r="H1049" s="134"/>
    </row>
    <row r="1050" spans="1:8" x14ac:dyDescent="0.2">
      <c r="A1050" s="151" t="s">
        <v>1111</v>
      </c>
      <c r="B1050" s="149" t="s">
        <v>1340</v>
      </c>
      <c r="C1050" s="149" t="s">
        <v>1403</v>
      </c>
      <c r="D1050" s="149" t="s">
        <v>1465</v>
      </c>
      <c r="E1050" s="149" t="s">
        <v>1411</v>
      </c>
      <c r="F1050" s="149" t="s">
        <v>1402</v>
      </c>
      <c r="G1050" s="150">
        <v>-435717.23</v>
      </c>
      <c r="H1050" s="134"/>
    </row>
    <row r="1051" spans="1:8" x14ac:dyDescent="0.2">
      <c r="A1051" s="151" t="s">
        <v>1113</v>
      </c>
      <c r="B1051" s="149" t="s">
        <v>1340</v>
      </c>
      <c r="C1051" s="149" t="s">
        <v>1396</v>
      </c>
      <c r="D1051" s="149" t="s">
        <v>1397</v>
      </c>
      <c r="E1051" s="149" t="s">
        <v>1414</v>
      </c>
      <c r="F1051" s="149" t="s">
        <v>1399</v>
      </c>
      <c r="G1051" s="150">
        <v>-216738.96</v>
      </c>
      <c r="H1051" s="146">
        <v>17</v>
      </c>
    </row>
    <row r="1052" spans="1:8" x14ac:dyDescent="0.2">
      <c r="A1052" s="151" t="s">
        <v>1113</v>
      </c>
      <c r="B1052" s="149" t="s">
        <v>1340</v>
      </c>
      <c r="C1052" s="149" t="s">
        <v>1400</v>
      </c>
      <c r="D1052" s="149" t="s">
        <v>1465</v>
      </c>
      <c r="E1052" s="149" t="s">
        <v>1414</v>
      </c>
      <c r="F1052" s="149" t="s">
        <v>1402</v>
      </c>
      <c r="G1052" s="150">
        <v>-1070392.3700000001</v>
      </c>
      <c r="H1052" s="134"/>
    </row>
    <row r="1053" spans="1:8" x14ac:dyDescent="0.2">
      <c r="A1053" s="151" t="s">
        <v>1114</v>
      </c>
      <c r="B1053" s="149" t="s">
        <v>1340</v>
      </c>
      <c r="C1053" s="149" t="s">
        <v>1396</v>
      </c>
      <c r="D1053" s="149" t="s">
        <v>1397</v>
      </c>
      <c r="E1053" s="149" t="s">
        <v>1415</v>
      </c>
      <c r="F1053" s="149" t="s">
        <v>1399</v>
      </c>
      <c r="G1053" s="150">
        <v>-440068.41</v>
      </c>
      <c r="H1053" s="146">
        <v>17</v>
      </c>
    </row>
    <row r="1054" spans="1:8" x14ac:dyDescent="0.2">
      <c r="A1054" s="151" t="s">
        <v>1114</v>
      </c>
      <c r="B1054" s="149" t="s">
        <v>1340</v>
      </c>
      <c r="C1054" s="149" t="s">
        <v>1416</v>
      </c>
      <c r="D1054" s="149" t="s">
        <v>1417</v>
      </c>
      <c r="E1054" s="149" t="s">
        <v>1415</v>
      </c>
      <c r="F1054" s="149" t="s">
        <v>1402</v>
      </c>
      <c r="G1054" s="150">
        <v>-1467569.28</v>
      </c>
      <c r="H1054" s="134"/>
    </row>
    <row r="1055" spans="1:8" x14ac:dyDescent="0.2">
      <c r="A1055" s="151" t="s">
        <v>1114</v>
      </c>
      <c r="B1055" s="149" t="s">
        <v>1340</v>
      </c>
      <c r="C1055" s="149" t="s">
        <v>1400</v>
      </c>
      <c r="D1055" s="149" t="s">
        <v>1418</v>
      </c>
      <c r="E1055" s="149" t="s">
        <v>1415</v>
      </c>
      <c r="F1055" s="149" t="s">
        <v>1402</v>
      </c>
      <c r="G1055" s="150">
        <v>-978379.52</v>
      </c>
      <c r="H1055" s="134"/>
    </row>
    <row r="1056" spans="1:8" x14ac:dyDescent="0.2">
      <c r="A1056" s="151" t="s">
        <v>1114</v>
      </c>
      <c r="B1056" s="149" t="s">
        <v>1340</v>
      </c>
      <c r="C1056" s="149" t="s">
        <v>1400</v>
      </c>
      <c r="D1056" s="149" t="s">
        <v>1419</v>
      </c>
      <c r="E1056" s="149" t="s">
        <v>1415</v>
      </c>
      <c r="F1056" s="149" t="s">
        <v>1402</v>
      </c>
      <c r="G1056" s="150">
        <v>-30473.5</v>
      </c>
      <c r="H1056" s="134"/>
    </row>
    <row r="1057" spans="1:8" x14ac:dyDescent="0.2">
      <c r="A1057" s="151" t="s">
        <v>1114</v>
      </c>
      <c r="B1057" s="149" t="s">
        <v>1340</v>
      </c>
      <c r="C1057" s="149" t="s">
        <v>1440</v>
      </c>
      <c r="D1057" s="149" t="s">
        <v>1491</v>
      </c>
      <c r="E1057" s="149" t="s">
        <v>1415</v>
      </c>
      <c r="F1057" s="149" t="s">
        <v>1407</v>
      </c>
      <c r="G1057" s="150">
        <v>-27050.400000000001</v>
      </c>
      <c r="H1057" s="134"/>
    </row>
    <row r="1058" spans="1:8" x14ac:dyDescent="0.2">
      <c r="A1058" s="151" t="s">
        <v>1114</v>
      </c>
      <c r="B1058" s="149" t="s">
        <v>1340</v>
      </c>
      <c r="C1058" s="149" t="s">
        <v>1400</v>
      </c>
      <c r="D1058" s="149" t="s">
        <v>1467</v>
      </c>
      <c r="E1058" s="149" t="s">
        <v>1415</v>
      </c>
      <c r="F1058" s="149" t="s">
        <v>1402</v>
      </c>
      <c r="G1058" s="150">
        <v>-18048</v>
      </c>
      <c r="H1058" s="134"/>
    </row>
    <row r="1059" spans="1:8" x14ac:dyDescent="0.2">
      <c r="A1059" s="151" t="s">
        <v>1114</v>
      </c>
      <c r="B1059" s="149" t="s">
        <v>1340</v>
      </c>
      <c r="C1059" s="149" t="s">
        <v>1458</v>
      </c>
      <c r="D1059" s="149" t="s">
        <v>1459</v>
      </c>
      <c r="E1059" s="149" t="s">
        <v>1415</v>
      </c>
      <c r="F1059" s="149" t="s">
        <v>1402</v>
      </c>
      <c r="G1059" s="150">
        <v>-294590</v>
      </c>
      <c r="H1059" s="134"/>
    </row>
    <row r="1060" spans="1:8" x14ac:dyDescent="0.2">
      <c r="A1060" s="151" t="s">
        <v>1114</v>
      </c>
      <c r="B1060" s="149" t="s">
        <v>1340</v>
      </c>
      <c r="C1060" s="149" t="s">
        <v>1460</v>
      </c>
      <c r="D1060" s="149" t="s">
        <v>1459</v>
      </c>
      <c r="E1060" s="149" t="s">
        <v>1415</v>
      </c>
      <c r="F1060" s="149" t="s">
        <v>1402</v>
      </c>
      <c r="G1060" s="150">
        <v>-8147.5</v>
      </c>
      <c r="H1060" s="134"/>
    </row>
    <row r="1061" spans="1:8" x14ac:dyDescent="0.2">
      <c r="A1061" s="151" t="s">
        <v>1114</v>
      </c>
      <c r="B1061" s="149" t="s">
        <v>1340</v>
      </c>
      <c r="C1061" s="149" t="s">
        <v>1458</v>
      </c>
      <c r="D1061" s="149" t="s">
        <v>1469</v>
      </c>
      <c r="E1061" s="149" t="s">
        <v>1415</v>
      </c>
      <c r="F1061" s="149" t="s">
        <v>1402</v>
      </c>
      <c r="G1061" s="150">
        <v>-170000</v>
      </c>
      <c r="H1061" s="134"/>
    </row>
    <row r="1062" spans="1:8" x14ac:dyDescent="0.2">
      <c r="A1062" s="151" t="s">
        <v>1114</v>
      </c>
      <c r="B1062" s="149" t="s">
        <v>1340</v>
      </c>
      <c r="C1062" s="149" t="s">
        <v>1460</v>
      </c>
      <c r="D1062" s="149" t="s">
        <v>1469</v>
      </c>
      <c r="E1062" s="149" t="s">
        <v>1415</v>
      </c>
      <c r="F1062" s="149" t="s">
        <v>1402</v>
      </c>
      <c r="G1062" s="150">
        <v>-15927.5</v>
      </c>
      <c r="H1062" s="134"/>
    </row>
    <row r="1063" spans="1:8" x14ac:dyDescent="0.2">
      <c r="A1063" s="151" t="s">
        <v>1114</v>
      </c>
      <c r="B1063" s="149" t="s">
        <v>1340</v>
      </c>
      <c r="C1063" s="149" t="s">
        <v>1400</v>
      </c>
      <c r="D1063" s="149" t="s">
        <v>1465</v>
      </c>
      <c r="E1063" s="149" t="s">
        <v>1415</v>
      </c>
      <c r="F1063" s="149" t="s">
        <v>1402</v>
      </c>
      <c r="G1063" s="150">
        <v>-2593831</v>
      </c>
      <c r="H1063" s="134"/>
    </row>
    <row r="1064" spans="1:8" x14ac:dyDescent="0.2">
      <c r="A1064" s="151" t="s">
        <v>1114</v>
      </c>
      <c r="B1064" s="149" t="s">
        <v>1340</v>
      </c>
      <c r="C1064" s="149" t="s">
        <v>1400</v>
      </c>
      <c r="D1064" s="149" t="s">
        <v>1419</v>
      </c>
      <c r="E1064" s="149" t="s">
        <v>1420</v>
      </c>
      <c r="F1064" s="149" t="s">
        <v>1402</v>
      </c>
      <c r="G1064" s="150">
        <v>-9323.5</v>
      </c>
      <c r="H1064" s="134"/>
    </row>
    <row r="1065" spans="1:8" x14ac:dyDescent="0.2">
      <c r="A1065" s="151" t="s">
        <v>957</v>
      </c>
      <c r="B1065" s="149" t="s">
        <v>1340</v>
      </c>
      <c r="C1065" s="149" t="s">
        <v>1458</v>
      </c>
      <c r="D1065" s="149" t="s">
        <v>1459</v>
      </c>
      <c r="E1065" s="149" t="s">
        <v>1442</v>
      </c>
      <c r="F1065" s="149" t="s">
        <v>1402</v>
      </c>
      <c r="G1065" s="150">
        <v>-4505.6099999999997</v>
      </c>
      <c r="H1065" s="134"/>
    </row>
    <row r="1066" spans="1:8" x14ac:dyDescent="0.2">
      <c r="A1066" s="151" t="s">
        <v>957</v>
      </c>
      <c r="B1066" s="149" t="s">
        <v>1340</v>
      </c>
      <c r="C1066" s="149" t="s">
        <v>1458</v>
      </c>
      <c r="D1066" s="149" t="s">
        <v>1459</v>
      </c>
      <c r="E1066" s="149" t="s">
        <v>1424</v>
      </c>
      <c r="F1066" s="149" t="s">
        <v>1402</v>
      </c>
      <c r="G1066" s="150">
        <v>-996503.05</v>
      </c>
      <c r="H1066" s="134"/>
    </row>
    <row r="1067" spans="1:8" x14ac:dyDescent="0.2">
      <c r="A1067" s="151" t="s">
        <v>957</v>
      </c>
      <c r="B1067" s="149" t="s">
        <v>1340</v>
      </c>
      <c r="C1067" s="149" t="s">
        <v>1396</v>
      </c>
      <c r="D1067" s="149" t="s">
        <v>1397</v>
      </c>
      <c r="E1067" s="149" t="s">
        <v>1425</v>
      </c>
      <c r="F1067" s="149" t="s">
        <v>1399</v>
      </c>
      <c r="G1067" s="150">
        <v>-196745.17</v>
      </c>
      <c r="H1067" s="146">
        <v>17</v>
      </c>
    </row>
    <row r="1068" spans="1:8" x14ac:dyDescent="0.2">
      <c r="A1068" s="151" t="s">
        <v>957</v>
      </c>
      <c r="B1068" s="149" t="s">
        <v>1340</v>
      </c>
      <c r="C1068" s="149" t="s">
        <v>1400</v>
      </c>
      <c r="D1068" s="149" t="s">
        <v>1465</v>
      </c>
      <c r="E1068" s="149" t="s">
        <v>1425</v>
      </c>
      <c r="F1068" s="149" t="s">
        <v>1402</v>
      </c>
      <c r="G1068" s="150">
        <v>-128754.73</v>
      </c>
      <c r="H1068" s="134"/>
    </row>
    <row r="1069" spans="1:8" x14ac:dyDescent="0.2">
      <c r="A1069" s="151" t="s">
        <v>959</v>
      </c>
      <c r="B1069" s="149" t="s">
        <v>1340</v>
      </c>
      <c r="C1069" s="149" t="s">
        <v>1396</v>
      </c>
      <c r="D1069" s="149" t="s">
        <v>1397</v>
      </c>
      <c r="E1069" s="149" t="s">
        <v>1426</v>
      </c>
      <c r="F1069" s="149" t="s">
        <v>1399</v>
      </c>
      <c r="G1069" s="150">
        <v>-2000</v>
      </c>
      <c r="H1069" s="146">
        <v>17</v>
      </c>
    </row>
    <row r="1070" spans="1:8" x14ac:dyDescent="0.2">
      <c r="A1070" s="151" t="s">
        <v>959</v>
      </c>
      <c r="B1070" s="149" t="s">
        <v>1340</v>
      </c>
      <c r="C1070" s="149" t="s">
        <v>1400</v>
      </c>
      <c r="D1070" s="149" t="s">
        <v>1465</v>
      </c>
      <c r="E1070" s="149" t="s">
        <v>1426</v>
      </c>
      <c r="F1070" s="149" t="s">
        <v>1402</v>
      </c>
      <c r="G1070" s="150">
        <v>-2612765</v>
      </c>
      <c r="H1070" s="134"/>
    </row>
    <row r="1071" spans="1:8" x14ac:dyDescent="0.2">
      <c r="A1071" s="151" t="s">
        <v>959</v>
      </c>
      <c r="B1071" s="149" t="s">
        <v>1340</v>
      </c>
      <c r="C1071" s="149" t="s">
        <v>1396</v>
      </c>
      <c r="D1071" s="149" t="s">
        <v>1397</v>
      </c>
      <c r="E1071" s="149" t="s">
        <v>1446</v>
      </c>
      <c r="F1071" s="149" t="s">
        <v>1399</v>
      </c>
      <c r="G1071" s="150">
        <v>-0.38</v>
      </c>
      <c r="H1071" s="146">
        <v>17</v>
      </c>
    </row>
    <row r="1072" spans="1:8" x14ac:dyDescent="0.2">
      <c r="A1072" s="151" t="s">
        <v>959</v>
      </c>
      <c r="B1072" s="149" t="s">
        <v>1340</v>
      </c>
      <c r="C1072" s="149" t="s">
        <v>1396</v>
      </c>
      <c r="D1072" s="149" t="s">
        <v>1397</v>
      </c>
      <c r="E1072" s="149" t="s">
        <v>1428</v>
      </c>
      <c r="F1072" s="149" t="s">
        <v>1399</v>
      </c>
      <c r="G1072" s="150">
        <v>-120939.4</v>
      </c>
      <c r="H1072" s="146">
        <v>17</v>
      </c>
    </row>
    <row r="1073" spans="1:8" x14ac:dyDescent="0.2">
      <c r="A1073" s="151" t="s">
        <v>1115</v>
      </c>
      <c r="B1073" s="149" t="s">
        <v>1340</v>
      </c>
      <c r="C1073" s="149" t="s">
        <v>1396</v>
      </c>
      <c r="D1073" s="149" t="s">
        <v>1397</v>
      </c>
      <c r="E1073" s="149" t="s">
        <v>1429</v>
      </c>
      <c r="F1073" s="149" t="s">
        <v>1399</v>
      </c>
      <c r="G1073" s="150">
        <v>-20700</v>
      </c>
      <c r="H1073" s="146">
        <v>17</v>
      </c>
    </row>
    <row r="1074" spans="1:8" x14ac:dyDescent="0.2">
      <c r="A1074" s="151" t="s">
        <v>1115</v>
      </c>
      <c r="B1074" s="149" t="s">
        <v>1340</v>
      </c>
      <c r="C1074" s="149" t="s">
        <v>1396</v>
      </c>
      <c r="D1074" s="149" t="s">
        <v>1444</v>
      </c>
      <c r="E1074" s="149" t="s">
        <v>1429</v>
      </c>
      <c r="F1074" s="149" t="s">
        <v>1399</v>
      </c>
      <c r="G1074" s="150">
        <v>-599000</v>
      </c>
      <c r="H1074" s="152">
        <v>19</v>
      </c>
    </row>
    <row r="1075" spans="1:8" x14ac:dyDescent="0.2">
      <c r="A1075" s="151" t="s">
        <v>1115</v>
      </c>
      <c r="B1075" s="149" t="s">
        <v>1340</v>
      </c>
      <c r="C1075" s="149" t="s">
        <v>1466</v>
      </c>
      <c r="D1075" s="149" t="s">
        <v>1467</v>
      </c>
      <c r="E1075" s="149" t="s">
        <v>1429</v>
      </c>
      <c r="F1075" s="149" t="s">
        <v>1407</v>
      </c>
      <c r="G1075" s="150">
        <v>-19998</v>
      </c>
      <c r="H1075" s="134"/>
    </row>
    <row r="1076" spans="1:8" x14ac:dyDescent="0.2">
      <c r="A1076" s="151" t="s">
        <v>1115</v>
      </c>
      <c r="B1076" s="149" t="s">
        <v>1340</v>
      </c>
      <c r="C1076" s="149" t="s">
        <v>1458</v>
      </c>
      <c r="D1076" s="149" t="s">
        <v>1459</v>
      </c>
      <c r="E1076" s="149" t="s">
        <v>1429</v>
      </c>
      <c r="F1076" s="149" t="s">
        <v>1402</v>
      </c>
      <c r="G1076" s="150">
        <v>-32150255.829999998</v>
      </c>
      <c r="H1076" s="134"/>
    </row>
    <row r="1077" spans="1:8" x14ac:dyDescent="0.2">
      <c r="A1077" s="151" t="s">
        <v>1115</v>
      </c>
      <c r="B1077" s="149" t="s">
        <v>1340</v>
      </c>
      <c r="C1077" s="149" t="s">
        <v>1471</v>
      </c>
      <c r="D1077" s="149" t="s">
        <v>1465</v>
      </c>
      <c r="E1077" s="149" t="s">
        <v>1429</v>
      </c>
      <c r="F1077" s="149" t="s">
        <v>1407</v>
      </c>
      <c r="G1077" s="150">
        <v>-1071609.1000000001</v>
      </c>
      <c r="H1077" s="134"/>
    </row>
    <row r="1078" spans="1:8" x14ac:dyDescent="0.2">
      <c r="A1078" s="151" t="s">
        <v>1115</v>
      </c>
      <c r="B1078" s="149" t="s">
        <v>1340</v>
      </c>
      <c r="C1078" s="149" t="s">
        <v>1472</v>
      </c>
      <c r="D1078" s="149" t="s">
        <v>1465</v>
      </c>
      <c r="E1078" s="149" t="s">
        <v>1429</v>
      </c>
      <c r="F1078" s="149" t="s">
        <v>1407</v>
      </c>
      <c r="G1078" s="150">
        <v>-549900</v>
      </c>
      <c r="H1078" s="134"/>
    </row>
    <row r="1079" spans="1:8" x14ac:dyDescent="0.2">
      <c r="A1079" s="151" t="s">
        <v>207</v>
      </c>
      <c r="B1079" s="149" t="s">
        <v>1340</v>
      </c>
      <c r="C1079" s="149" t="s">
        <v>1396</v>
      </c>
      <c r="D1079" s="149" t="s">
        <v>1397</v>
      </c>
      <c r="E1079" s="149" t="s">
        <v>1432</v>
      </c>
      <c r="F1079" s="149" t="s">
        <v>1399</v>
      </c>
      <c r="G1079" s="150">
        <v>-5141.3599999999997</v>
      </c>
      <c r="H1079" s="146">
        <v>17</v>
      </c>
    </row>
    <row r="1080" spans="1:8" x14ac:dyDescent="0.2">
      <c r="A1080" s="151" t="s">
        <v>207</v>
      </c>
      <c r="B1080" s="149" t="s">
        <v>1340</v>
      </c>
      <c r="C1080" s="149" t="s">
        <v>1400</v>
      </c>
      <c r="D1080" s="149" t="s">
        <v>1465</v>
      </c>
      <c r="E1080" s="149" t="s">
        <v>1432</v>
      </c>
      <c r="F1080" s="149" t="s">
        <v>1402</v>
      </c>
      <c r="G1080" s="150">
        <v>-165220</v>
      </c>
      <c r="H1080" s="134"/>
    </row>
    <row r="1081" spans="1:8" x14ac:dyDescent="0.2">
      <c r="A1081" s="151" t="s">
        <v>207</v>
      </c>
      <c r="B1081" s="149" t="s">
        <v>1340</v>
      </c>
      <c r="C1081" s="149" t="s">
        <v>1396</v>
      </c>
      <c r="D1081" s="149" t="s">
        <v>1397</v>
      </c>
      <c r="E1081" s="149" t="s">
        <v>1479</v>
      </c>
      <c r="F1081" s="149" t="s">
        <v>1399</v>
      </c>
      <c r="G1081" s="150">
        <v>-150000</v>
      </c>
      <c r="H1081" s="146">
        <v>17</v>
      </c>
    </row>
    <row r="1082" spans="1:8" x14ac:dyDescent="0.2">
      <c r="A1082" s="151" t="s">
        <v>207</v>
      </c>
      <c r="B1082" s="149" t="s">
        <v>1340</v>
      </c>
      <c r="C1082" s="149" t="s">
        <v>1396</v>
      </c>
      <c r="D1082" s="149" t="s">
        <v>1397</v>
      </c>
      <c r="E1082" s="149" t="s">
        <v>1433</v>
      </c>
      <c r="F1082" s="149" t="s">
        <v>1399</v>
      </c>
      <c r="G1082" s="150">
        <v>-57110.12</v>
      </c>
      <c r="H1082" s="146">
        <v>17</v>
      </c>
    </row>
    <row r="1083" spans="1:8" x14ac:dyDescent="0.2">
      <c r="A1083" s="151" t="s">
        <v>207</v>
      </c>
      <c r="B1083" s="149" t="s">
        <v>1340</v>
      </c>
      <c r="C1083" s="149" t="s">
        <v>1396</v>
      </c>
      <c r="D1083" s="149" t="s">
        <v>1444</v>
      </c>
      <c r="E1083" s="149" t="s">
        <v>1433</v>
      </c>
      <c r="F1083" s="149" t="s">
        <v>1399</v>
      </c>
      <c r="G1083" s="150">
        <v>-210515</v>
      </c>
      <c r="H1083" s="152">
        <v>19</v>
      </c>
    </row>
    <row r="1084" spans="1:8" x14ac:dyDescent="0.2">
      <c r="A1084" s="151" t="s">
        <v>207</v>
      </c>
      <c r="B1084" s="149" t="s">
        <v>1340</v>
      </c>
      <c r="C1084" s="149" t="s">
        <v>1400</v>
      </c>
      <c r="D1084" s="149" t="s">
        <v>1419</v>
      </c>
      <c r="E1084" s="149" t="s">
        <v>1433</v>
      </c>
      <c r="F1084" s="149" t="s">
        <v>1402</v>
      </c>
      <c r="G1084" s="150">
        <v>-52466.5</v>
      </c>
      <c r="H1084" s="134"/>
    </row>
    <row r="1085" spans="1:8" x14ac:dyDescent="0.2">
      <c r="A1085" s="151" t="s">
        <v>207</v>
      </c>
      <c r="B1085" s="149" t="s">
        <v>1340</v>
      </c>
      <c r="C1085" s="149" t="s">
        <v>1458</v>
      </c>
      <c r="D1085" s="149" t="s">
        <v>1459</v>
      </c>
      <c r="E1085" s="149" t="s">
        <v>1433</v>
      </c>
      <c r="F1085" s="149" t="s">
        <v>1402</v>
      </c>
      <c r="G1085" s="150">
        <v>-1574942.2</v>
      </c>
      <c r="H1085" s="134"/>
    </row>
    <row r="1086" spans="1:8" x14ac:dyDescent="0.2">
      <c r="A1086" s="151" t="s">
        <v>207</v>
      </c>
      <c r="B1086" s="149" t="s">
        <v>1340</v>
      </c>
      <c r="C1086" s="149" t="s">
        <v>1458</v>
      </c>
      <c r="D1086" s="149" t="s">
        <v>1469</v>
      </c>
      <c r="E1086" s="149" t="s">
        <v>1433</v>
      </c>
      <c r="F1086" s="149" t="s">
        <v>1402</v>
      </c>
      <c r="G1086" s="150">
        <v>-290000</v>
      </c>
      <c r="H1086" s="134"/>
    </row>
    <row r="1087" spans="1:8" x14ac:dyDescent="0.2">
      <c r="A1087" s="151" t="s">
        <v>207</v>
      </c>
      <c r="B1087" s="149" t="s">
        <v>1340</v>
      </c>
      <c r="C1087" s="149" t="s">
        <v>1400</v>
      </c>
      <c r="D1087" s="149" t="s">
        <v>1465</v>
      </c>
      <c r="E1087" s="149" t="s">
        <v>1433</v>
      </c>
      <c r="F1087" s="149" t="s">
        <v>1402</v>
      </c>
      <c r="G1087" s="150">
        <v>-94723.88</v>
      </c>
      <c r="H1087" s="134"/>
    </row>
    <row r="1088" spans="1:8" x14ac:dyDescent="0.2">
      <c r="A1088" s="151" t="s">
        <v>207</v>
      </c>
      <c r="B1088" s="149" t="s">
        <v>1340</v>
      </c>
      <c r="C1088" s="149" t="s">
        <v>1471</v>
      </c>
      <c r="D1088" s="149" t="s">
        <v>1465</v>
      </c>
      <c r="E1088" s="149" t="s">
        <v>1433</v>
      </c>
      <c r="F1088" s="149" t="s">
        <v>1407</v>
      </c>
      <c r="G1088" s="150">
        <v>-83700</v>
      </c>
      <c r="H1088" s="134"/>
    </row>
    <row r="1089" spans="1:8" x14ac:dyDescent="0.2">
      <c r="A1089" s="151" t="s">
        <v>207</v>
      </c>
      <c r="B1089" s="149" t="s">
        <v>1340</v>
      </c>
      <c r="C1089" s="149" t="s">
        <v>1400</v>
      </c>
      <c r="D1089" s="149" t="s">
        <v>1467</v>
      </c>
      <c r="E1089" s="149" t="s">
        <v>1435</v>
      </c>
      <c r="F1089" s="149" t="s">
        <v>1402</v>
      </c>
      <c r="G1089" s="150">
        <v>-1920</v>
      </c>
      <c r="H1089" s="134"/>
    </row>
    <row r="1090" spans="1:8" x14ac:dyDescent="0.2">
      <c r="A1090" s="151" t="s">
        <v>207</v>
      </c>
      <c r="B1090" s="149" t="s">
        <v>1340</v>
      </c>
      <c r="C1090" s="149" t="s">
        <v>1458</v>
      </c>
      <c r="D1090" s="149" t="s">
        <v>1459</v>
      </c>
      <c r="E1090" s="149" t="s">
        <v>1435</v>
      </c>
      <c r="F1090" s="149" t="s">
        <v>1402</v>
      </c>
      <c r="G1090" s="150">
        <v>-12100</v>
      </c>
      <c r="H1090" s="134"/>
    </row>
    <row r="1091" spans="1:8" x14ac:dyDescent="0.2">
      <c r="A1091" s="149" t="s">
        <v>196</v>
      </c>
      <c r="B1091" s="149" t="s">
        <v>1341</v>
      </c>
      <c r="C1091" s="149" t="s">
        <v>1396</v>
      </c>
      <c r="D1091" s="149" t="s">
        <v>1397</v>
      </c>
      <c r="E1091" s="149" t="s">
        <v>1398</v>
      </c>
      <c r="F1091" s="149" t="s">
        <v>1399</v>
      </c>
      <c r="G1091" s="150">
        <v>-1298363.1499999999</v>
      </c>
      <c r="H1091" s="146">
        <v>17</v>
      </c>
    </row>
    <row r="1092" spans="1:8" x14ac:dyDescent="0.2">
      <c r="A1092" s="149" t="s">
        <v>196</v>
      </c>
      <c r="B1092" s="149" t="s">
        <v>1341</v>
      </c>
      <c r="C1092" s="149" t="s">
        <v>1458</v>
      </c>
      <c r="D1092" s="149" t="s">
        <v>1459</v>
      </c>
      <c r="E1092" s="149" t="s">
        <v>1398</v>
      </c>
      <c r="F1092" s="149" t="s">
        <v>1402</v>
      </c>
      <c r="G1092" s="150">
        <v>-151007006.02000001</v>
      </c>
      <c r="H1092" s="134"/>
    </row>
    <row r="1093" spans="1:8" x14ac:dyDescent="0.2">
      <c r="A1093" s="149" t="s">
        <v>196</v>
      </c>
      <c r="B1093" s="149" t="s">
        <v>1341</v>
      </c>
      <c r="C1093" s="149" t="s">
        <v>1460</v>
      </c>
      <c r="D1093" s="149" t="s">
        <v>1459</v>
      </c>
      <c r="E1093" s="149" t="s">
        <v>1398</v>
      </c>
      <c r="F1093" s="149" t="s">
        <v>1402</v>
      </c>
      <c r="G1093" s="150">
        <v>-182582.2</v>
      </c>
      <c r="H1093" s="134"/>
    </row>
    <row r="1094" spans="1:8" x14ac:dyDescent="0.2">
      <c r="A1094" s="149" t="s">
        <v>196</v>
      </c>
      <c r="B1094" s="149" t="s">
        <v>1341</v>
      </c>
      <c r="C1094" s="149" t="s">
        <v>1461</v>
      </c>
      <c r="D1094" s="149" t="s">
        <v>1462</v>
      </c>
      <c r="E1094" s="149" t="s">
        <v>1398</v>
      </c>
      <c r="F1094" s="149" t="s">
        <v>1407</v>
      </c>
      <c r="G1094" s="150">
        <v>-8338083.8099999996</v>
      </c>
      <c r="H1094" s="134"/>
    </row>
    <row r="1095" spans="1:8" x14ac:dyDescent="0.2">
      <c r="A1095" s="149" t="s">
        <v>196</v>
      </c>
      <c r="B1095" s="149" t="s">
        <v>1341</v>
      </c>
      <c r="C1095" s="149" t="s">
        <v>1463</v>
      </c>
      <c r="D1095" s="149" t="s">
        <v>1464</v>
      </c>
      <c r="E1095" s="149" t="s">
        <v>1398</v>
      </c>
      <c r="F1095" s="149" t="s">
        <v>1407</v>
      </c>
      <c r="G1095" s="150">
        <v>-459065.74</v>
      </c>
      <c r="H1095" s="134"/>
    </row>
    <row r="1096" spans="1:8" x14ac:dyDescent="0.2">
      <c r="A1096" s="149" t="s">
        <v>196</v>
      </c>
      <c r="B1096" s="149" t="s">
        <v>1341</v>
      </c>
      <c r="C1096" s="149" t="s">
        <v>1396</v>
      </c>
      <c r="D1096" s="149" t="s">
        <v>1397</v>
      </c>
      <c r="E1096" s="149" t="s">
        <v>1404</v>
      </c>
      <c r="F1096" s="149" t="s">
        <v>1399</v>
      </c>
      <c r="G1096" s="150">
        <v>-6300</v>
      </c>
      <c r="H1096" s="146">
        <v>17</v>
      </c>
    </row>
    <row r="1097" spans="1:8" x14ac:dyDescent="0.2">
      <c r="A1097" s="151" t="s">
        <v>201</v>
      </c>
      <c r="B1097" s="149" t="s">
        <v>1341</v>
      </c>
      <c r="C1097" s="149" t="s">
        <v>1396</v>
      </c>
      <c r="D1097" s="149" t="s">
        <v>1397</v>
      </c>
      <c r="E1097" s="149" t="s">
        <v>1408</v>
      </c>
      <c r="F1097" s="149" t="s">
        <v>1399</v>
      </c>
      <c r="G1097" s="150">
        <v>-389360.17</v>
      </c>
      <c r="H1097" s="146">
        <v>17</v>
      </c>
    </row>
    <row r="1098" spans="1:8" x14ac:dyDescent="0.2">
      <c r="A1098" s="151" t="s">
        <v>201</v>
      </c>
      <c r="B1098" s="149" t="s">
        <v>1341</v>
      </c>
      <c r="C1098" s="149" t="s">
        <v>1458</v>
      </c>
      <c r="D1098" s="149" t="s">
        <v>1459</v>
      </c>
      <c r="E1098" s="149" t="s">
        <v>1408</v>
      </c>
      <c r="F1098" s="149" t="s">
        <v>1402</v>
      </c>
      <c r="G1098" s="150">
        <v>-45220035.25</v>
      </c>
      <c r="H1098" s="134"/>
    </row>
    <row r="1099" spans="1:8" x14ac:dyDescent="0.2">
      <c r="A1099" s="151" t="s">
        <v>201</v>
      </c>
      <c r="B1099" s="149" t="s">
        <v>1341</v>
      </c>
      <c r="C1099" s="149" t="s">
        <v>1461</v>
      </c>
      <c r="D1099" s="149" t="s">
        <v>1462</v>
      </c>
      <c r="E1099" s="149" t="s">
        <v>1408</v>
      </c>
      <c r="F1099" s="149" t="s">
        <v>1407</v>
      </c>
      <c r="G1099" s="150">
        <v>-2509585.87</v>
      </c>
      <c r="H1099" s="134"/>
    </row>
    <row r="1100" spans="1:8" x14ac:dyDescent="0.2">
      <c r="A1100" s="151" t="s">
        <v>201</v>
      </c>
      <c r="B1100" s="149" t="s">
        <v>1341</v>
      </c>
      <c r="C1100" s="149" t="s">
        <v>1400</v>
      </c>
      <c r="D1100" s="149" t="s">
        <v>1465</v>
      </c>
      <c r="E1100" s="149" t="s">
        <v>1408</v>
      </c>
      <c r="F1100" s="149" t="s">
        <v>1402</v>
      </c>
      <c r="G1100" s="150">
        <v>-150676.45000000001</v>
      </c>
      <c r="H1100" s="134"/>
    </row>
    <row r="1101" spans="1:8" x14ac:dyDescent="0.2">
      <c r="A1101" s="151" t="s">
        <v>201</v>
      </c>
      <c r="B1101" s="149" t="s">
        <v>1341</v>
      </c>
      <c r="C1101" s="149" t="s">
        <v>1463</v>
      </c>
      <c r="D1101" s="149" t="s">
        <v>1464</v>
      </c>
      <c r="E1101" s="149" t="s">
        <v>1408</v>
      </c>
      <c r="F1101" s="149" t="s">
        <v>1407</v>
      </c>
      <c r="G1101" s="150">
        <v>-138637.79999999999</v>
      </c>
      <c r="H1101" s="134"/>
    </row>
    <row r="1102" spans="1:8" x14ac:dyDescent="0.2">
      <c r="A1102" s="149" t="s">
        <v>196</v>
      </c>
      <c r="B1102" s="149" t="s">
        <v>1341</v>
      </c>
      <c r="C1102" s="149" t="s">
        <v>1400</v>
      </c>
      <c r="D1102" s="149" t="s">
        <v>1465</v>
      </c>
      <c r="E1102" s="149" t="s">
        <v>1409</v>
      </c>
      <c r="F1102" s="149" t="s">
        <v>1402</v>
      </c>
      <c r="G1102" s="150">
        <v>-2518774.6</v>
      </c>
      <c r="H1102" s="134"/>
    </row>
    <row r="1103" spans="1:8" x14ac:dyDescent="0.2">
      <c r="A1103" s="149" t="s">
        <v>196</v>
      </c>
      <c r="B1103" s="149" t="s">
        <v>1341</v>
      </c>
      <c r="C1103" s="149" t="s">
        <v>1403</v>
      </c>
      <c r="D1103" s="149" t="s">
        <v>1465</v>
      </c>
      <c r="E1103" s="149" t="s">
        <v>1409</v>
      </c>
      <c r="F1103" s="149" t="s">
        <v>1402</v>
      </c>
      <c r="G1103" s="150">
        <v>-70446.12</v>
      </c>
      <c r="H1103" s="134"/>
    </row>
    <row r="1104" spans="1:8" x14ac:dyDescent="0.2">
      <c r="A1104" s="151" t="s">
        <v>1109</v>
      </c>
      <c r="B1104" s="149" t="s">
        <v>1341</v>
      </c>
      <c r="C1104" s="149" t="s">
        <v>1400</v>
      </c>
      <c r="D1104" s="149" t="s">
        <v>1465</v>
      </c>
      <c r="E1104" s="149" t="s">
        <v>1410</v>
      </c>
      <c r="F1104" s="149" t="s">
        <v>1402</v>
      </c>
      <c r="G1104" s="150">
        <v>-53790</v>
      </c>
      <c r="H1104" s="134"/>
    </row>
    <row r="1105" spans="1:8" x14ac:dyDescent="0.2">
      <c r="A1105" s="151" t="s">
        <v>1109</v>
      </c>
      <c r="B1105" s="149" t="s">
        <v>1341</v>
      </c>
      <c r="C1105" s="149" t="s">
        <v>1403</v>
      </c>
      <c r="D1105" s="149" t="s">
        <v>1465</v>
      </c>
      <c r="E1105" s="149" t="s">
        <v>1410</v>
      </c>
      <c r="F1105" s="149" t="s">
        <v>1402</v>
      </c>
      <c r="G1105" s="150">
        <v>-4890</v>
      </c>
      <c r="H1105" s="134"/>
    </row>
    <row r="1106" spans="1:8" x14ac:dyDescent="0.2">
      <c r="A1106" s="151" t="s">
        <v>1111</v>
      </c>
      <c r="B1106" s="149" t="s">
        <v>1341</v>
      </c>
      <c r="C1106" s="149" t="s">
        <v>1396</v>
      </c>
      <c r="D1106" s="149" t="s">
        <v>1397</v>
      </c>
      <c r="E1106" s="149" t="s">
        <v>1411</v>
      </c>
      <c r="F1106" s="149" t="s">
        <v>1399</v>
      </c>
      <c r="G1106" s="150">
        <v>-345329.24</v>
      </c>
      <c r="H1106" s="146">
        <v>17</v>
      </c>
    </row>
    <row r="1107" spans="1:8" x14ac:dyDescent="0.2">
      <c r="A1107" s="151" t="s">
        <v>1111</v>
      </c>
      <c r="B1107" s="149" t="s">
        <v>1341</v>
      </c>
      <c r="C1107" s="149" t="s">
        <v>1396</v>
      </c>
      <c r="D1107" s="149" t="s">
        <v>1412</v>
      </c>
      <c r="E1107" s="149" t="s">
        <v>1411</v>
      </c>
      <c r="F1107" s="149" t="s">
        <v>1399</v>
      </c>
      <c r="G1107" s="150">
        <v>-8736.56</v>
      </c>
      <c r="H1107" s="134"/>
    </row>
    <row r="1108" spans="1:8" x14ac:dyDescent="0.2">
      <c r="A1108" s="151" t="s">
        <v>1111</v>
      </c>
      <c r="B1108" s="149" t="s">
        <v>1341</v>
      </c>
      <c r="C1108" s="149" t="s">
        <v>1400</v>
      </c>
      <c r="D1108" s="149" t="s">
        <v>1465</v>
      </c>
      <c r="E1108" s="149" t="s">
        <v>1411</v>
      </c>
      <c r="F1108" s="149" t="s">
        <v>1402</v>
      </c>
      <c r="G1108" s="150">
        <v>-8322384.4299999997</v>
      </c>
      <c r="H1108" s="134"/>
    </row>
    <row r="1109" spans="1:8" x14ac:dyDescent="0.2">
      <c r="A1109" s="151" t="s">
        <v>1111</v>
      </c>
      <c r="B1109" s="149" t="s">
        <v>1341</v>
      </c>
      <c r="C1109" s="149" t="s">
        <v>1403</v>
      </c>
      <c r="D1109" s="149" t="s">
        <v>1465</v>
      </c>
      <c r="E1109" s="149" t="s">
        <v>1411</v>
      </c>
      <c r="F1109" s="149" t="s">
        <v>1402</v>
      </c>
      <c r="G1109" s="150">
        <v>-322811.90999999997</v>
      </c>
      <c r="H1109" s="134"/>
    </row>
    <row r="1110" spans="1:8" x14ac:dyDescent="0.2">
      <c r="A1110" s="151" t="s">
        <v>1113</v>
      </c>
      <c r="B1110" s="149" t="s">
        <v>1341</v>
      </c>
      <c r="C1110" s="149" t="s">
        <v>1396</v>
      </c>
      <c r="D1110" s="149" t="s">
        <v>1397</v>
      </c>
      <c r="E1110" s="149" t="s">
        <v>1414</v>
      </c>
      <c r="F1110" s="149" t="s">
        <v>1399</v>
      </c>
      <c r="G1110" s="150">
        <v>-985334.86</v>
      </c>
      <c r="H1110" s="146">
        <v>17</v>
      </c>
    </row>
    <row r="1111" spans="1:8" x14ac:dyDescent="0.2">
      <c r="A1111" s="151" t="s">
        <v>1113</v>
      </c>
      <c r="B1111" s="149" t="s">
        <v>1341</v>
      </c>
      <c r="C1111" s="149" t="s">
        <v>1396</v>
      </c>
      <c r="D1111" s="149" t="s">
        <v>1438</v>
      </c>
      <c r="E1111" s="149" t="s">
        <v>1414</v>
      </c>
      <c r="F1111" s="149" t="s">
        <v>1399</v>
      </c>
      <c r="G1111" s="150">
        <v>-498332.2</v>
      </c>
      <c r="H1111" s="152">
        <v>19</v>
      </c>
    </row>
    <row r="1112" spans="1:8" x14ac:dyDescent="0.2">
      <c r="A1112" s="151" t="s">
        <v>1113</v>
      </c>
      <c r="B1112" s="149" t="s">
        <v>1341</v>
      </c>
      <c r="C1112" s="149" t="s">
        <v>1400</v>
      </c>
      <c r="D1112" s="149" t="s">
        <v>1465</v>
      </c>
      <c r="E1112" s="149" t="s">
        <v>1414</v>
      </c>
      <c r="F1112" s="149" t="s">
        <v>1402</v>
      </c>
      <c r="G1112" s="150">
        <v>-1057803.45</v>
      </c>
      <c r="H1112" s="134"/>
    </row>
    <row r="1113" spans="1:8" x14ac:dyDescent="0.2">
      <c r="A1113" s="151" t="s">
        <v>1113</v>
      </c>
      <c r="B1113" s="149" t="s">
        <v>1341</v>
      </c>
      <c r="C1113" s="149" t="s">
        <v>1403</v>
      </c>
      <c r="D1113" s="149" t="s">
        <v>1465</v>
      </c>
      <c r="E1113" s="149" t="s">
        <v>1414</v>
      </c>
      <c r="F1113" s="149" t="s">
        <v>1402</v>
      </c>
      <c r="G1113" s="150">
        <v>-1663.2</v>
      </c>
      <c r="H1113" s="134"/>
    </row>
    <row r="1114" spans="1:8" x14ac:dyDescent="0.2">
      <c r="A1114" s="151" t="s">
        <v>1114</v>
      </c>
      <c r="B1114" s="149" t="s">
        <v>1341</v>
      </c>
      <c r="C1114" s="149" t="s">
        <v>1396</v>
      </c>
      <c r="D1114" s="149" t="s">
        <v>1397</v>
      </c>
      <c r="E1114" s="149" t="s">
        <v>1415</v>
      </c>
      <c r="F1114" s="149" t="s">
        <v>1399</v>
      </c>
      <c r="G1114" s="150">
        <v>-446046.15</v>
      </c>
      <c r="H1114" s="146">
        <v>17</v>
      </c>
    </row>
    <row r="1115" spans="1:8" x14ac:dyDescent="0.2">
      <c r="A1115" s="151" t="s">
        <v>1114</v>
      </c>
      <c r="B1115" s="149" t="s">
        <v>1341</v>
      </c>
      <c r="C1115" s="149" t="s">
        <v>1416</v>
      </c>
      <c r="D1115" s="149" t="s">
        <v>1417</v>
      </c>
      <c r="E1115" s="149" t="s">
        <v>1415</v>
      </c>
      <c r="F1115" s="149" t="s">
        <v>1402</v>
      </c>
      <c r="G1115" s="150">
        <v>-1011944.85</v>
      </c>
      <c r="H1115" s="134"/>
    </row>
    <row r="1116" spans="1:8" x14ac:dyDescent="0.2">
      <c r="A1116" s="151" t="s">
        <v>1114</v>
      </c>
      <c r="B1116" s="149" t="s">
        <v>1341</v>
      </c>
      <c r="C1116" s="149" t="s">
        <v>1400</v>
      </c>
      <c r="D1116" s="149" t="s">
        <v>1418</v>
      </c>
      <c r="E1116" s="149" t="s">
        <v>1415</v>
      </c>
      <c r="F1116" s="149" t="s">
        <v>1402</v>
      </c>
      <c r="G1116" s="150">
        <v>-674629.9</v>
      </c>
      <c r="H1116" s="134"/>
    </row>
    <row r="1117" spans="1:8" x14ac:dyDescent="0.2">
      <c r="A1117" s="151" t="s">
        <v>1114</v>
      </c>
      <c r="B1117" s="149" t="s">
        <v>1341</v>
      </c>
      <c r="C1117" s="149" t="s">
        <v>1400</v>
      </c>
      <c r="D1117" s="149" t="s">
        <v>1419</v>
      </c>
      <c r="E1117" s="149" t="s">
        <v>1415</v>
      </c>
      <c r="F1117" s="149" t="s">
        <v>1402</v>
      </c>
      <c r="G1117" s="150">
        <v>-60947.25</v>
      </c>
      <c r="H1117" s="134"/>
    </row>
    <row r="1118" spans="1:8" x14ac:dyDescent="0.2">
      <c r="A1118" s="151" t="s">
        <v>1114</v>
      </c>
      <c r="B1118" s="149" t="s">
        <v>1341</v>
      </c>
      <c r="C1118" s="149" t="s">
        <v>1440</v>
      </c>
      <c r="D1118" s="149" t="s">
        <v>1491</v>
      </c>
      <c r="E1118" s="149" t="s">
        <v>1415</v>
      </c>
      <c r="F1118" s="149" t="s">
        <v>1407</v>
      </c>
      <c r="G1118" s="150">
        <v>-54100.800000000003</v>
      </c>
      <c r="H1118" s="134"/>
    </row>
    <row r="1119" spans="1:8" x14ac:dyDescent="0.2">
      <c r="A1119" s="151" t="s">
        <v>1114</v>
      </c>
      <c r="B1119" s="149" t="s">
        <v>1341</v>
      </c>
      <c r="C1119" s="149" t="s">
        <v>1458</v>
      </c>
      <c r="D1119" s="149" t="s">
        <v>1459</v>
      </c>
      <c r="E1119" s="149" t="s">
        <v>1415</v>
      </c>
      <c r="F1119" s="149" t="s">
        <v>1402</v>
      </c>
      <c r="G1119" s="150">
        <v>-497565.18</v>
      </c>
      <c r="H1119" s="134"/>
    </row>
    <row r="1120" spans="1:8" x14ac:dyDescent="0.2">
      <c r="A1120" s="151" t="s">
        <v>1114</v>
      </c>
      <c r="B1120" s="149" t="s">
        <v>1341</v>
      </c>
      <c r="C1120" s="149" t="s">
        <v>1458</v>
      </c>
      <c r="D1120" s="149" t="s">
        <v>1469</v>
      </c>
      <c r="E1120" s="149" t="s">
        <v>1415</v>
      </c>
      <c r="F1120" s="149" t="s">
        <v>1402</v>
      </c>
      <c r="G1120" s="150">
        <v>-170000</v>
      </c>
      <c r="H1120" s="134"/>
    </row>
    <row r="1121" spans="1:8" x14ac:dyDescent="0.2">
      <c r="A1121" s="151" t="s">
        <v>1114</v>
      </c>
      <c r="B1121" s="149" t="s">
        <v>1341</v>
      </c>
      <c r="C1121" s="149" t="s">
        <v>1400</v>
      </c>
      <c r="D1121" s="149" t="s">
        <v>1465</v>
      </c>
      <c r="E1121" s="149" t="s">
        <v>1415</v>
      </c>
      <c r="F1121" s="149" t="s">
        <v>1402</v>
      </c>
      <c r="G1121" s="150">
        <v>-3427078.5</v>
      </c>
      <c r="H1121" s="134"/>
    </row>
    <row r="1122" spans="1:8" x14ac:dyDescent="0.2">
      <c r="A1122" s="151" t="s">
        <v>1114</v>
      </c>
      <c r="B1122" s="149" t="s">
        <v>1341</v>
      </c>
      <c r="C1122" s="149" t="s">
        <v>1403</v>
      </c>
      <c r="D1122" s="149" t="s">
        <v>1465</v>
      </c>
      <c r="E1122" s="149" t="s">
        <v>1415</v>
      </c>
      <c r="F1122" s="149" t="s">
        <v>1402</v>
      </c>
      <c r="G1122" s="150">
        <v>-18525.599999999999</v>
      </c>
      <c r="H1122" s="134"/>
    </row>
    <row r="1123" spans="1:8" x14ac:dyDescent="0.2">
      <c r="A1123" s="151" t="s">
        <v>1114</v>
      </c>
      <c r="B1123" s="149" t="s">
        <v>1341</v>
      </c>
      <c r="C1123" s="149" t="s">
        <v>1400</v>
      </c>
      <c r="D1123" s="149" t="s">
        <v>1419</v>
      </c>
      <c r="E1123" s="149" t="s">
        <v>1420</v>
      </c>
      <c r="F1123" s="149" t="s">
        <v>1402</v>
      </c>
      <c r="G1123" s="150">
        <v>-11165</v>
      </c>
      <c r="H1123" s="134"/>
    </row>
    <row r="1124" spans="1:8" x14ac:dyDescent="0.2">
      <c r="A1124" s="151" t="s">
        <v>1114</v>
      </c>
      <c r="B1124" s="149" t="s">
        <v>1341</v>
      </c>
      <c r="C1124" s="149" t="s">
        <v>1400</v>
      </c>
      <c r="D1124" s="149" t="s">
        <v>1465</v>
      </c>
      <c r="E1124" s="149" t="s">
        <v>1420</v>
      </c>
      <c r="F1124" s="149" t="s">
        <v>1402</v>
      </c>
      <c r="G1124" s="150">
        <v>-11952.69</v>
      </c>
      <c r="H1124" s="134"/>
    </row>
    <row r="1125" spans="1:8" x14ac:dyDescent="0.2">
      <c r="A1125" s="151" t="s">
        <v>957</v>
      </c>
      <c r="B1125" s="149" t="s">
        <v>1341</v>
      </c>
      <c r="C1125" s="149" t="s">
        <v>1458</v>
      </c>
      <c r="D1125" s="149" t="s">
        <v>1459</v>
      </c>
      <c r="E1125" s="149" t="s">
        <v>1442</v>
      </c>
      <c r="F1125" s="149" t="s">
        <v>1402</v>
      </c>
      <c r="G1125" s="150">
        <v>-50400.84</v>
      </c>
      <c r="H1125" s="134"/>
    </row>
    <row r="1126" spans="1:8" x14ac:dyDescent="0.2">
      <c r="A1126" s="151" t="s">
        <v>957</v>
      </c>
      <c r="B1126" s="149" t="s">
        <v>1341</v>
      </c>
      <c r="C1126" s="149" t="s">
        <v>1458</v>
      </c>
      <c r="D1126" s="149" t="s">
        <v>1459</v>
      </c>
      <c r="E1126" s="149" t="s">
        <v>1424</v>
      </c>
      <c r="F1126" s="149" t="s">
        <v>1402</v>
      </c>
      <c r="G1126" s="150">
        <v>-1055707.3999999999</v>
      </c>
      <c r="H1126" s="134"/>
    </row>
    <row r="1127" spans="1:8" x14ac:dyDescent="0.2">
      <c r="A1127" s="151" t="s">
        <v>957</v>
      </c>
      <c r="B1127" s="149" t="s">
        <v>1341</v>
      </c>
      <c r="C1127" s="149" t="s">
        <v>1396</v>
      </c>
      <c r="D1127" s="149" t="s">
        <v>1397</v>
      </c>
      <c r="E1127" s="149" t="s">
        <v>1425</v>
      </c>
      <c r="F1127" s="149" t="s">
        <v>1399</v>
      </c>
      <c r="G1127" s="150">
        <v>-238380.96</v>
      </c>
      <c r="H1127" s="146">
        <v>17</v>
      </c>
    </row>
    <row r="1128" spans="1:8" x14ac:dyDescent="0.2">
      <c r="A1128" s="151" t="s">
        <v>957</v>
      </c>
      <c r="B1128" s="149" t="s">
        <v>1341</v>
      </c>
      <c r="C1128" s="149" t="s">
        <v>1400</v>
      </c>
      <c r="D1128" s="149" t="s">
        <v>1465</v>
      </c>
      <c r="E1128" s="149" t="s">
        <v>1425</v>
      </c>
      <c r="F1128" s="149" t="s">
        <v>1402</v>
      </c>
      <c r="G1128" s="150">
        <v>-63798</v>
      </c>
      <c r="H1128" s="134"/>
    </row>
    <row r="1129" spans="1:8" x14ac:dyDescent="0.2">
      <c r="A1129" s="151" t="s">
        <v>959</v>
      </c>
      <c r="B1129" s="149" t="s">
        <v>1341</v>
      </c>
      <c r="C1129" s="149" t="s">
        <v>1396</v>
      </c>
      <c r="D1129" s="149" t="s">
        <v>1397</v>
      </c>
      <c r="E1129" s="149" t="s">
        <v>1426</v>
      </c>
      <c r="F1129" s="149" t="s">
        <v>1399</v>
      </c>
      <c r="G1129" s="150">
        <v>-200</v>
      </c>
      <c r="H1129" s="146">
        <v>17</v>
      </c>
    </row>
    <row r="1130" spans="1:8" x14ac:dyDescent="0.2">
      <c r="A1130" s="151" t="s">
        <v>959</v>
      </c>
      <c r="B1130" s="149" t="s">
        <v>1341</v>
      </c>
      <c r="C1130" s="149" t="s">
        <v>1400</v>
      </c>
      <c r="D1130" s="149" t="s">
        <v>1465</v>
      </c>
      <c r="E1130" s="149" t="s">
        <v>1426</v>
      </c>
      <c r="F1130" s="149" t="s">
        <v>1402</v>
      </c>
      <c r="G1130" s="150">
        <v>-3990550</v>
      </c>
      <c r="H1130" s="134"/>
    </row>
    <row r="1131" spans="1:8" x14ac:dyDescent="0.2">
      <c r="A1131" s="151" t="s">
        <v>959</v>
      </c>
      <c r="B1131" s="149" t="s">
        <v>1341</v>
      </c>
      <c r="C1131" s="149" t="s">
        <v>1396</v>
      </c>
      <c r="D1131" s="149" t="s">
        <v>1397</v>
      </c>
      <c r="E1131" s="149" t="s">
        <v>1427</v>
      </c>
      <c r="F1131" s="149" t="s">
        <v>1399</v>
      </c>
      <c r="G1131" s="150">
        <v>-90000</v>
      </c>
      <c r="H1131" s="146">
        <v>17</v>
      </c>
    </row>
    <row r="1132" spans="1:8" x14ac:dyDescent="0.2">
      <c r="A1132" s="151" t="s">
        <v>959</v>
      </c>
      <c r="B1132" s="149" t="s">
        <v>1341</v>
      </c>
      <c r="C1132" s="149" t="s">
        <v>1396</v>
      </c>
      <c r="D1132" s="149" t="s">
        <v>1397</v>
      </c>
      <c r="E1132" s="149" t="s">
        <v>1428</v>
      </c>
      <c r="F1132" s="149" t="s">
        <v>1399</v>
      </c>
      <c r="G1132" s="150">
        <v>-4937.0200000000004</v>
      </c>
      <c r="H1132" s="146">
        <v>17</v>
      </c>
    </row>
    <row r="1133" spans="1:8" x14ac:dyDescent="0.2">
      <c r="A1133" s="151" t="s">
        <v>1115</v>
      </c>
      <c r="B1133" s="149" t="s">
        <v>1341</v>
      </c>
      <c r="C1133" s="149" t="s">
        <v>1396</v>
      </c>
      <c r="D1133" s="149" t="s">
        <v>1397</v>
      </c>
      <c r="E1133" s="149" t="s">
        <v>1429</v>
      </c>
      <c r="F1133" s="149" t="s">
        <v>1399</v>
      </c>
      <c r="G1133" s="150">
        <v>-158630</v>
      </c>
      <c r="H1133" s="146">
        <v>17</v>
      </c>
    </row>
    <row r="1134" spans="1:8" x14ac:dyDescent="0.2">
      <c r="A1134" s="151" t="s">
        <v>1115</v>
      </c>
      <c r="B1134" s="149" t="s">
        <v>1341</v>
      </c>
      <c r="C1134" s="149" t="s">
        <v>1458</v>
      </c>
      <c r="D1134" s="149" t="s">
        <v>1459</v>
      </c>
      <c r="E1134" s="149" t="s">
        <v>1429</v>
      </c>
      <c r="F1134" s="149" t="s">
        <v>1402</v>
      </c>
      <c r="G1134" s="150">
        <v>-33504572.670000002</v>
      </c>
      <c r="H1134" s="134"/>
    </row>
    <row r="1135" spans="1:8" x14ac:dyDescent="0.2">
      <c r="A1135" s="151" t="s">
        <v>1115</v>
      </c>
      <c r="B1135" s="149" t="s">
        <v>1341</v>
      </c>
      <c r="C1135" s="149" t="s">
        <v>1472</v>
      </c>
      <c r="D1135" s="149" t="s">
        <v>1465</v>
      </c>
      <c r="E1135" s="149" t="s">
        <v>1429</v>
      </c>
      <c r="F1135" s="149" t="s">
        <v>1407</v>
      </c>
      <c r="G1135" s="150">
        <v>-286000</v>
      </c>
      <c r="H1135" s="134"/>
    </row>
    <row r="1136" spans="1:8" x14ac:dyDescent="0.2">
      <c r="A1136" s="151" t="s">
        <v>207</v>
      </c>
      <c r="B1136" s="149" t="s">
        <v>1341</v>
      </c>
      <c r="C1136" s="149" t="s">
        <v>1400</v>
      </c>
      <c r="D1136" s="149" t="s">
        <v>1465</v>
      </c>
      <c r="E1136" s="149" t="s">
        <v>1432</v>
      </c>
      <c r="F1136" s="149" t="s">
        <v>1402</v>
      </c>
      <c r="G1136" s="150">
        <v>-91632</v>
      </c>
      <c r="H1136" s="134"/>
    </row>
    <row r="1137" spans="1:8" x14ac:dyDescent="0.2">
      <c r="A1137" s="151" t="s">
        <v>207</v>
      </c>
      <c r="B1137" s="149" t="s">
        <v>1341</v>
      </c>
      <c r="C1137" s="149" t="s">
        <v>1396</v>
      </c>
      <c r="D1137" s="149" t="s">
        <v>1397</v>
      </c>
      <c r="E1137" s="149" t="s">
        <v>1433</v>
      </c>
      <c r="F1137" s="149" t="s">
        <v>1399</v>
      </c>
      <c r="G1137" s="150">
        <v>-260228.6</v>
      </c>
      <c r="H1137" s="146">
        <v>17</v>
      </c>
    </row>
    <row r="1138" spans="1:8" x14ac:dyDescent="0.2">
      <c r="A1138" s="151" t="s">
        <v>207</v>
      </c>
      <c r="B1138" s="149" t="s">
        <v>1341</v>
      </c>
      <c r="C1138" s="149" t="s">
        <v>1400</v>
      </c>
      <c r="D1138" s="149" t="s">
        <v>1419</v>
      </c>
      <c r="E1138" s="149" t="s">
        <v>1433</v>
      </c>
      <c r="F1138" s="149" t="s">
        <v>1402</v>
      </c>
      <c r="G1138" s="150">
        <v>-31999.75</v>
      </c>
      <c r="H1138" s="134"/>
    </row>
    <row r="1139" spans="1:8" x14ac:dyDescent="0.2">
      <c r="A1139" s="151" t="s">
        <v>207</v>
      </c>
      <c r="B1139" s="149" t="s">
        <v>1341</v>
      </c>
      <c r="C1139" s="149" t="s">
        <v>1458</v>
      </c>
      <c r="D1139" s="149" t="s">
        <v>1459</v>
      </c>
      <c r="E1139" s="149" t="s">
        <v>1433</v>
      </c>
      <c r="F1139" s="149" t="s">
        <v>1402</v>
      </c>
      <c r="G1139" s="150">
        <v>-2228439.85</v>
      </c>
      <c r="H1139" s="134"/>
    </row>
    <row r="1140" spans="1:8" x14ac:dyDescent="0.2">
      <c r="A1140" s="151" t="s">
        <v>207</v>
      </c>
      <c r="B1140" s="149" t="s">
        <v>1341</v>
      </c>
      <c r="C1140" s="149" t="s">
        <v>1458</v>
      </c>
      <c r="D1140" s="149" t="s">
        <v>1469</v>
      </c>
      <c r="E1140" s="149" t="s">
        <v>1433</v>
      </c>
      <c r="F1140" s="149" t="s">
        <v>1402</v>
      </c>
      <c r="G1140" s="150">
        <v>-290000</v>
      </c>
      <c r="H1140" s="134"/>
    </row>
    <row r="1141" spans="1:8" x14ac:dyDescent="0.2">
      <c r="A1141" s="151" t="s">
        <v>207</v>
      </c>
      <c r="B1141" s="149" t="s">
        <v>1341</v>
      </c>
      <c r="C1141" s="149" t="s">
        <v>1400</v>
      </c>
      <c r="D1141" s="149" t="s">
        <v>1465</v>
      </c>
      <c r="E1141" s="149" t="s">
        <v>1433</v>
      </c>
      <c r="F1141" s="149" t="s">
        <v>1402</v>
      </c>
      <c r="G1141" s="150">
        <v>-83125</v>
      </c>
      <c r="H1141" s="134"/>
    </row>
    <row r="1142" spans="1:8" x14ac:dyDescent="0.2">
      <c r="A1142" s="151" t="s">
        <v>207</v>
      </c>
      <c r="B1142" s="149" t="s">
        <v>1341</v>
      </c>
      <c r="C1142" s="149" t="s">
        <v>1458</v>
      </c>
      <c r="D1142" s="149" t="s">
        <v>1459</v>
      </c>
      <c r="E1142" s="149" t="s">
        <v>1435</v>
      </c>
      <c r="F1142" s="149" t="s">
        <v>1402</v>
      </c>
      <c r="G1142" s="150">
        <v>-18256</v>
      </c>
      <c r="H1142" s="134"/>
    </row>
    <row r="1143" spans="1:8" ht="21" x14ac:dyDescent="0.2">
      <c r="A1143" s="149" t="s">
        <v>196</v>
      </c>
      <c r="B1143" s="149" t="s">
        <v>1382</v>
      </c>
      <c r="C1143" s="149" t="s">
        <v>1396</v>
      </c>
      <c r="D1143" s="149" t="s">
        <v>1397</v>
      </c>
      <c r="E1143" s="149" t="s">
        <v>1398</v>
      </c>
      <c r="F1143" s="149" t="s">
        <v>1399</v>
      </c>
      <c r="G1143" s="150">
        <v>-557019.18000000005</v>
      </c>
      <c r="H1143" s="146">
        <v>17</v>
      </c>
    </row>
    <row r="1144" spans="1:8" ht="21" x14ac:dyDescent="0.2">
      <c r="A1144" s="149" t="s">
        <v>196</v>
      </c>
      <c r="B1144" s="149" t="s">
        <v>1382</v>
      </c>
      <c r="C1144" s="149" t="s">
        <v>1458</v>
      </c>
      <c r="D1144" s="149" t="s">
        <v>1459</v>
      </c>
      <c r="E1144" s="149" t="s">
        <v>1398</v>
      </c>
      <c r="F1144" s="149" t="s">
        <v>1402</v>
      </c>
      <c r="G1144" s="150">
        <v>-138558949.81</v>
      </c>
      <c r="H1144" s="134"/>
    </row>
    <row r="1145" spans="1:8" ht="21" x14ac:dyDescent="0.2">
      <c r="A1145" s="149" t="s">
        <v>196</v>
      </c>
      <c r="B1145" s="149" t="s">
        <v>1382</v>
      </c>
      <c r="C1145" s="149" t="s">
        <v>1460</v>
      </c>
      <c r="D1145" s="149" t="s">
        <v>1459</v>
      </c>
      <c r="E1145" s="149" t="s">
        <v>1398</v>
      </c>
      <c r="F1145" s="149" t="s">
        <v>1402</v>
      </c>
      <c r="G1145" s="150">
        <v>-269253.65000000002</v>
      </c>
      <c r="H1145" s="134"/>
    </row>
    <row r="1146" spans="1:8" ht="21" x14ac:dyDescent="0.2">
      <c r="A1146" s="149" t="s">
        <v>196</v>
      </c>
      <c r="B1146" s="149" t="s">
        <v>1382</v>
      </c>
      <c r="C1146" s="149" t="s">
        <v>1458</v>
      </c>
      <c r="D1146" s="149" t="s">
        <v>1469</v>
      </c>
      <c r="E1146" s="149" t="s">
        <v>1398</v>
      </c>
      <c r="F1146" s="149" t="s">
        <v>1402</v>
      </c>
      <c r="G1146" s="150">
        <v>-128165.64</v>
      </c>
      <c r="H1146" s="134"/>
    </row>
    <row r="1147" spans="1:8" ht="21" x14ac:dyDescent="0.2">
      <c r="A1147" s="149" t="s">
        <v>196</v>
      </c>
      <c r="B1147" s="149" t="s">
        <v>1382</v>
      </c>
      <c r="C1147" s="149" t="s">
        <v>1461</v>
      </c>
      <c r="D1147" s="149" t="s">
        <v>1462</v>
      </c>
      <c r="E1147" s="149" t="s">
        <v>1398</v>
      </c>
      <c r="F1147" s="149" t="s">
        <v>1407</v>
      </c>
      <c r="G1147" s="150">
        <v>-7582197.1200000001</v>
      </c>
      <c r="H1147" s="134"/>
    </row>
    <row r="1148" spans="1:8" ht="21" x14ac:dyDescent="0.2">
      <c r="A1148" s="149" t="s">
        <v>196</v>
      </c>
      <c r="B1148" s="149" t="s">
        <v>1382</v>
      </c>
      <c r="C1148" s="149" t="s">
        <v>1463</v>
      </c>
      <c r="D1148" s="149" t="s">
        <v>1464</v>
      </c>
      <c r="E1148" s="149" t="s">
        <v>1398</v>
      </c>
      <c r="F1148" s="149" t="s">
        <v>1407</v>
      </c>
      <c r="G1148" s="150">
        <v>-459255.79</v>
      </c>
      <c r="H1148" s="134"/>
    </row>
    <row r="1149" spans="1:8" ht="21" x14ac:dyDescent="0.2">
      <c r="A1149" s="149" t="s">
        <v>196</v>
      </c>
      <c r="B1149" s="149" t="s">
        <v>1382</v>
      </c>
      <c r="C1149" s="149" t="s">
        <v>1396</v>
      </c>
      <c r="D1149" s="149" t="s">
        <v>1397</v>
      </c>
      <c r="E1149" s="149" t="s">
        <v>1404</v>
      </c>
      <c r="F1149" s="149" t="s">
        <v>1399</v>
      </c>
      <c r="G1149" s="150">
        <v>-2000</v>
      </c>
      <c r="H1149" s="146">
        <v>17</v>
      </c>
    </row>
    <row r="1150" spans="1:8" ht="21" x14ac:dyDescent="0.2">
      <c r="A1150" s="151" t="s">
        <v>201</v>
      </c>
      <c r="B1150" s="149" t="s">
        <v>1382</v>
      </c>
      <c r="C1150" s="149" t="s">
        <v>1396</v>
      </c>
      <c r="D1150" s="149" t="s">
        <v>1397</v>
      </c>
      <c r="E1150" s="149" t="s">
        <v>1408</v>
      </c>
      <c r="F1150" s="149" t="s">
        <v>1399</v>
      </c>
      <c r="G1150" s="150">
        <v>-166600.62</v>
      </c>
      <c r="H1150" s="146">
        <v>17</v>
      </c>
    </row>
    <row r="1151" spans="1:8" ht="21" x14ac:dyDescent="0.2">
      <c r="A1151" s="151" t="s">
        <v>201</v>
      </c>
      <c r="B1151" s="149" t="s">
        <v>1382</v>
      </c>
      <c r="C1151" s="149" t="s">
        <v>1458</v>
      </c>
      <c r="D1151" s="149" t="s">
        <v>1459</v>
      </c>
      <c r="E1151" s="149" t="s">
        <v>1408</v>
      </c>
      <c r="F1151" s="149" t="s">
        <v>1402</v>
      </c>
      <c r="G1151" s="150">
        <v>-41495227.25</v>
      </c>
      <c r="H1151" s="134"/>
    </row>
    <row r="1152" spans="1:8" ht="21" x14ac:dyDescent="0.2">
      <c r="A1152" s="151" t="s">
        <v>201</v>
      </c>
      <c r="B1152" s="149" t="s">
        <v>1382</v>
      </c>
      <c r="C1152" s="149" t="s">
        <v>1458</v>
      </c>
      <c r="D1152" s="149" t="s">
        <v>1469</v>
      </c>
      <c r="E1152" s="149" t="s">
        <v>1408</v>
      </c>
      <c r="F1152" s="149" t="s">
        <v>1402</v>
      </c>
      <c r="G1152" s="150">
        <v>-34734.6</v>
      </c>
      <c r="H1152" s="134"/>
    </row>
    <row r="1153" spans="1:8" ht="21" x14ac:dyDescent="0.2">
      <c r="A1153" s="151" t="s">
        <v>201</v>
      </c>
      <c r="B1153" s="149" t="s">
        <v>1382</v>
      </c>
      <c r="C1153" s="149" t="s">
        <v>1461</v>
      </c>
      <c r="D1153" s="149" t="s">
        <v>1462</v>
      </c>
      <c r="E1153" s="149" t="s">
        <v>1408</v>
      </c>
      <c r="F1153" s="149" t="s">
        <v>1407</v>
      </c>
      <c r="G1153" s="150">
        <v>-2225295.2400000002</v>
      </c>
      <c r="H1153" s="134"/>
    </row>
    <row r="1154" spans="1:8" ht="21" x14ac:dyDescent="0.2">
      <c r="A1154" s="151" t="s">
        <v>201</v>
      </c>
      <c r="B1154" s="149" t="s">
        <v>1382</v>
      </c>
      <c r="C1154" s="149" t="s">
        <v>1400</v>
      </c>
      <c r="D1154" s="149" t="s">
        <v>1465</v>
      </c>
      <c r="E1154" s="149" t="s">
        <v>1408</v>
      </c>
      <c r="F1154" s="149" t="s">
        <v>1402</v>
      </c>
      <c r="G1154" s="150">
        <v>-107648.56</v>
      </c>
      <c r="H1154" s="134"/>
    </row>
    <row r="1155" spans="1:8" ht="21" x14ac:dyDescent="0.2">
      <c r="A1155" s="151" t="s">
        <v>201</v>
      </c>
      <c r="B1155" s="149" t="s">
        <v>1382</v>
      </c>
      <c r="C1155" s="149" t="s">
        <v>1463</v>
      </c>
      <c r="D1155" s="149" t="s">
        <v>1464</v>
      </c>
      <c r="E1155" s="149" t="s">
        <v>1408</v>
      </c>
      <c r="F1155" s="149" t="s">
        <v>1407</v>
      </c>
      <c r="G1155" s="150">
        <v>-138447.75</v>
      </c>
      <c r="H1155" s="134"/>
    </row>
    <row r="1156" spans="1:8" ht="21" x14ac:dyDescent="0.2">
      <c r="A1156" s="149" t="s">
        <v>196</v>
      </c>
      <c r="B1156" s="149" t="s">
        <v>1382</v>
      </c>
      <c r="C1156" s="149" t="s">
        <v>1400</v>
      </c>
      <c r="D1156" s="149" t="s">
        <v>1465</v>
      </c>
      <c r="E1156" s="149" t="s">
        <v>1409</v>
      </c>
      <c r="F1156" s="149" t="s">
        <v>1402</v>
      </c>
      <c r="G1156" s="150">
        <v>-1521905.42</v>
      </c>
      <c r="H1156" s="134"/>
    </row>
    <row r="1157" spans="1:8" ht="21" x14ac:dyDescent="0.2">
      <c r="A1157" s="149" t="s">
        <v>196</v>
      </c>
      <c r="B1157" s="149" t="s">
        <v>1382</v>
      </c>
      <c r="C1157" s="149" t="s">
        <v>1403</v>
      </c>
      <c r="D1157" s="149" t="s">
        <v>1465</v>
      </c>
      <c r="E1157" s="149" t="s">
        <v>1409</v>
      </c>
      <c r="F1157" s="149" t="s">
        <v>1402</v>
      </c>
      <c r="G1157" s="150">
        <v>-593323.06000000006</v>
      </c>
      <c r="H1157" s="134"/>
    </row>
    <row r="1158" spans="1:8" ht="21" x14ac:dyDescent="0.2">
      <c r="A1158" s="151" t="s">
        <v>1109</v>
      </c>
      <c r="B1158" s="149" t="s">
        <v>1382</v>
      </c>
      <c r="C1158" s="149" t="s">
        <v>1400</v>
      </c>
      <c r="D1158" s="149" t="s">
        <v>1465</v>
      </c>
      <c r="E1158" s="149" t="s">
        <v>1410</v>
      </c>
      <c r="F1158" s="149" t="s">
        <v>1402</v>
      </c>
      <c r="G1158" s="150">
        <v>-75279.47</v>
      </c>
      <c r="H1158" s="134"/>
    </row>
    <row r="1159" spans="1:8" ht="21" x14ac:dyDescent="0.2">
      <c r="A1159" s="151" t="s">
        <v>1111</v>
      </c>
      <c r="B1159" s="149" t="s">
        <v>1382</v>
      </c>
      <c r="C1159" s="149" t="s">
        <v>1396</v>
      </c>
      <c r="D1159" s="149" t="s">
        <v>1397</v>
      </c>
      <c r="E1159" s="149" t="s">
        <v>1411</v>
      </c>
      <c r="F1159" s="149" t="s">
        <v>1399</v>
      </c>
      <c r="G1159" s="150">
        <v>-747367.29</v>
      </c>
      <c r="H1159" s="146">
        <v>17</v>
      </c>
    </row>
    <row r="1160" spans="1:8" ht="21" x14ac:dyDescent="0.2">
      <c r="A1160" s="151" t="s">
        <v>1111</v>
      </c>
      <c r="B1160" s="149" t="s">
        <v>1382</v>
      </c>
      <c r="C1160" s="149" t="s">
        <v>1396</v>
      </c>
      <c r="D1160" s="149" t="s">
        <v>1412</v>
      </c>
      <c r="E1160" s="149" t="s">
        <v>1411</v>
      </c>
      <c r="F1160" s="149" t="s">
        <v>1399</v>
      </c>
      <c r="G1160" s="150">
        <v>-42244.45</v>
      </c>
      <c r="H1160" s="134"/>
    </row>
    <row r="1161" spans="1:8" ht="21" x14ac:dyDescent="0.2">
      <c r="A1161" s="151" t="s">
        <v>1111</v>
      </c>
      <c r="B1161" s="149" t="s">
        <v>1382</v>
      </c>
      <c r="C1161" s="149" t="s">
        <v>1396</v>
      </c>
      <c r="D1161" s="149" t="s">
        <v>1434</v>
      </c>
      <c r="E1161" s="149" t="s">
        <v>1411</v>
      </c>
      <c r="F1161" s="149" t="s">
        <v>1399</v>
      </c>
      <c r="G1161" s="150">
        <v>-32203.91</v>
      </c>
      <c r="H1161" s="134"/>
    </row>
    <row r="1162" spans="1:8" ht="21" x14ac:dyDescent="0.2">
      <c r="A1162" s="151" t="s">
        <v>1111</v>
      </c>
      <c r="B1162" s="149" t="s">
        <v>1382</v>
      </c>
      <c r="C1162" s="149" t="s">
        <v>1400</v>
      </c>
      <c r="D1162" s="149" t="s">
        <v>1465</v>
      </c>
      <c r="E1162" s="149" t="s">
        <v>1411</v>
      </c>
      <c r="F1162" s="149" t="s">
        <v>1402</v>
      </c>
      <c r="G1162" s="150">
        <v>-10642224.07</v>
      </c>
      <c r="H1162" s="134"/>
    </row>
    <row r="1163" spans="1:8" ht="21" x14ac:dyDescent="0.2">
      <c r="A1163" s="151" t="s">
        <v>1111</v>
      </c>
      <c r="B1163" s="149" t="s">
        <v>1382</v>
      </c>
      <c r="C1163" s="149" t="s">
        <v>1403</v>
      </c>
      <c r="D1163" s="149" t="s">
        <v>1465</v>
      </c>
      <c r="E1163" s="149" t="s">
        <v>1411</v>
      </c>
      <c r="F1163" s="149" t="s">
        <v>1402</v>
      </c>
      <c r="G1163" s="150">
        <v>-80331.02</v>
      </c>
      <c r="H1163" s="134"/>
    </row>
    <row r="1164" spans="1:8" ht="21" x14ac:dyDescent="0.2">
      <c r="A1164" s="151" t="s">
        <v>1113</v>
      </c>
      <c r="B1164" s="149" t="s">
        <v>1382</v>
      </c>
      <c r="C1164" s="149" t="s">
        <v>1396</v>
      </c>
      <c r="D1164" s="149" t="s">
        <v>1397</v>
      </c>
      <c r="E1164" s="149" t="s">
        <v>1414</v>
      </c>
      <c r="F1164" s="149" t="s">
        <v>1399</v>
      </c>
      <c r="G1164" s="150">
        <v>-5200</v>
      </c>
      <c r="H1164" s="146">
        <v>17</v>
      </c>
    </row>
    <row r="1165" spans="1:8" ht="21" x14ac:dyDescent="0.2">
      <c r="A1165" s="151" t="s">
        <v>1113</v>
      </c>
      <c r="B1165" s="149" t="s">
        <v>1382</v>
      </c>
      <c r="C1165" s="149" t="s">
        <v>1400</v>
      </c>
      <c r="D1165" s="149" t="s">
        <v>1465</v>
      </c>
      <c r="E1165" s="149" t="s">
        <v>1414</v>
      </c>
      <c r="F1165" s="149" t="s">
        <v>1402</v>
      </c>
      <c r="G1165" s="150">
        <v>-1052532.08</v>
      </c>
      <c r="H1165" s="134"/>
    </row>
    <row r="1166" spans="1:8" ht="21" x14ac:dyDescent="0.2">
      <c r="A1166" s="151" t="s">
        <v>1113</v>
      </c>
      <c r="B1166" s="149" t="s">
        <v>1382</v>
      </c>
      <c r="C1166" s="149" t="s">
        <v>1472</v>
      </c>
      <c r="D1166" s="149" t="s">
        <v>1465</v>
      </c>
      <c r="E1166" s="149" t="s">
        <v>1414</v>
      </c>
      <c r="F1166" s="149" t="s">
        <v>1407</v>
      </c>
      <c r="G1166" s="150">
        <v>-990000</v>
      </c>
      <c r="H1166" s="134"/>
    </row>
    <row r="1167" spans="1:8" ht="21" x14ac:dyDescent="0.2">
      <c r="A1167" s="151" t="s">
        <v>1114</v>
      </c>
      <c r="B1167" s="149" t="s">
        <v>1382</v>
      </c>
      <c r="C1167" s="149" t="s">
        <v>1396</v>
      </c>
      <c r="D1167" s="149" t="s">
        <v>1397</v>
      </c>
      <c r="E1167" s="149" t="s">
        <v>1415</v>
      </c>
      <c r="F1167" s="149" t="s">
        <v>1399</v>
      </c>
      <c r="G1167" s="150">
        <v>-283052.93</v>
      </c>
      <c r="H1167" s="146">
        <v>17</v>
      </c>
    </row>
    <row r="1168" spans="1:8" ht="21" x14ac:dyDescent="0.2">
      <c r="A1168" s="151" t="s">
        <v>1114</v>
      </c>
      <c r="B1168" s="149" t="s">
        <v>1382</v>
      </c>
      <c r="C1168" s="149" t="s">
        <v>1396</v>
      </c>
      <c r="D1168" s="149" t="s">
        <v>1444</v>
      </c>
      <c r="E1168" s="149" t="s">
        <v>1415</v>
      </c>
      <c r="F1168" s="149" t="s">
        <v>1399</v>
      </c>
      <c r="G1168" s="150">
        <v>-17906.88</v>
      </c>
      <c r="H1168" s="152">
        <v>19</v>
      </c>
    </row>
    <row r="1169" spans="1:8" ht="21" x14ac:dyDescent="0.2">
      <c r="A1169" s="151" t="s">
        <v>1114</v>
      </c>
      <c r="B1169" s="149" t="s">
        <v>1382</v>
      </c>
      <c r="C1169" s="149" t="s">
        <v>1416</v>
      </c>
      <c r="D1169" s="149" t="s">
        <v>1417</v>
      </c>
      <c r="E1169" s="149" t="s">
        <v>1415</v>
      </c>
      <c r="F1169" s="149" t="s">
        <v>1402</v>
      </c>
      <c r="G1169" s="150">
        <v>-1074954.6200000001</v>
      </c>
      <c r="H1169" s="134"/>
    </row>
    <row r="1170" spans="1:8" ht="21" x14ac:dyDescent="0.2">
      <c r="A1170" s="151" t="s">
        <v>1114</v>
      </c>
      <c r="B1170" s="149" t="s">
        <v>1382</v>
      </c>
      <c r="C1170" s="149" t="s">
        <v>1400</v>
      </c>
      <c r="D1170" s="149" t="s">
        <v>1418</v>
      </c>
      <c r="E1170" s="149" t="s">
        <v>1415</v>
      </c>
      <c r="F1170" s="149" t="s">
        <v>1402</v>
      </c>
      <c r="G1170" s="150">
        <v>-716636.41</v>
      </c>
      <c r="H1170" s="134"/>
    </row>
    <row r="1171" spans="1:8" ht="21" x14ac:dyDescent="0.2">
      <c r="A1171" s="151" t="s">
        <v>1114</v>
      </c>
      <c r="B1171" s="149" t="s">
        <v>1382</v>
      </c>
      <c r="C1171" s="149" t="s">
        <v>1400</v>
      </c>
      <c r="D1171" s="149" t="s">
        <v>1419</v>
      </c>
      <c r="E1171" s="149" t="s">
        <v>1415</v>
      </c>
      <c r="F1171" s="149" t="s">
        <v>1402</v>
      </c>
      <c r="G1171" s="150">
        <v>-30473.5</v>
      </c>
      <c r="H1171" s="134"/>
    </row>
    <row r="1172" spans="1:8" ht="21" x14ac:dyDescent="0.2">
      <c r="A1172" s="151" t="s">
        <v>1114</v>
      </c>
      <c r="B1172" s="149" t="s">
        <v>1382</v>
      </c>
      <c r="C1172" s="149" t="s">
        <v>1458</v>
      </c>
      <c r="D1172" s="149" t="s">
        <v>1459</v>
      </c>
      <c r="E1172" s="149" t="s">
        <v>1415</v>
      </c>
      <c r="F1172" s="149" t="s">
        <v>1402</v>
      </c>
      <c r="G1172" s="150">
        <v>-391600</v>
      </c>
      <c r="H1172" s="134"/>
    </row>
    <row r="1173" spans="1:8" ht="21" x14ac:dyDescent="0.2">
      <c r="A1173" s="151" t="s">
        <v>1114</v>
      </c>
      <c r="B1173" s="149" t="s">
        <v>1382</v>
      </c>
      <c r="C1173" s="149" t="s">
        <v>1458</v>
      </c>
      <c r="D1173" s="149" t="s">
        <v>1469</v>
      </c>
      <c r="E1173" s="149" t="s">
        <v>1415</v>
      </c>
      <c r="F1173" s="149" t="s">
        <v>1402</v>
      </c>
      <c r="G1173" s="150">
        <v>-94830</v>
      </c>
      <c r="H1173" s="134"/>
    </row>
    <row r="1174" spans="1:8" ht="21" x14ac:dyDescent="0.2">
      <c r="A1174" s="151" t="s">
        <v>1114</v>
      </c>
      <c r="B1174" s="149" t="s">
        <v>1382</v>
      </c>
      <c r="C1174" s="149" t="s">
        <v>1400</v>
      </c>
      <c r="D1174" s="149" t="s">
        <v>1465</v>
      </c>
      <c r="E1174" s="149" t="s">
        <v>1415</v>
      </c>
      <c r="F1174" s="149" t="s">
        <v>1402</v>
      </c>
      <c r="G1174" s="150">
        <v>-2686024.17</v>
      </c>
      <c r="H1174" s="134"/>
    </row>
    <row r="1175" spans="1:8" ht="21" x14ac:dyDescent="0.2">
      <c r="A1175" s="151" t="s">
        <v>1114</v>
      </c>
      <c r="B1175" s="149" t="s">
        <v>1382</v>
      </c>
      <c r="C1175" s="149" t="s">
        <v>1396</v>
      </c>
      <c r="D1175" s="149" t="s">
        <v>1397</v>
      </c>
      <c r="E1175" s="149" t="s">
        <v>1420</v>
      </c>
      <c r="F1175" s="149" t="s">
        <v>1399</v>
      </c>
      <c r="G1175" s="150">
        <v>-1650</v>
      </c>
      <c r="H1175" s="146">
        <v>17</v>
      </c>
    </row>
    <row r="1176" spans="1:8" ht="21" x14ac:dyDescent="0.2">
      <c r="A1176" s="151" t="s">
        <v>1114</v>
      </c>
      <c r="B1176" s="149" t="s">
        <v>1382</v>
      </c>
      <c r="C1176" s="149" t="s">
        <v>1400</v>
      </c>
      <c r="D1176" s="149" t="s">
        <v>1419</v>
      </c>
      <c r="E1176" s="149" t="s">
        <v>1420</v>
      </c>
      <c r="F1176" s="149" t="s">
        <v>1402</v>
      </c>
      <c r="G1176" s="150">
        <v>-10210.200000000001</v>
      </c>
      <c r="H1176" s="134"/>
    </row>
    <row r="1177" spans="1:8" ht="21" x14ac:dyDescent="0.2">
      <c r="A1177" s="151" t="s">
        <v>957</v>
      </c>
      <c r="B1177" s="149" t="s">
        <v>1382</v>
      </c>
      <c r="C1177" s="149" t="s">
        <v>1458</v>
      </c>
      <c r="D1177" s="149" t="s">
        <v>1459</v>
      </c>
      <c r="E1177" s="149" t="s">
        <v>1442</v>
      </c>
      <c r="F1177" s="149" t="s">
        <v>1402</v>
      </c>
      <c r="G1177" s="150">
        <v>-14636.34</v>
      </c>
      <c r="H1177" s="134"/>
    </row>
    <row r="1178" spans="1:8" ht="21" x14ac:dyDescent="0.2">
      <c r="A1178" s="151" t="s">
        <v>957</v>
      </c>
      <c r="B1178" s="149" t="s">
        <v>1382</v>
      </c>
      <c r="C1178" s="149" t="s">
        <v>1458</v>
      </c>
      <c r="D1178" s="149" t="s">
        <v>1459</v>
      </c>
      <c r="E1178" s="149" t="s">
        <v>1424</v>
      </c>
      <c r="F1178" s="149" t="s">
        <v>1402</v>
      </c>
      <c r="G1178" s="150">
        <v>-548378.14</v>
      </c>
      <c r="H1178" s="134"/>
    </row>
    <row r="1179" spans="1:8" ht="21" x14ac:dyDescent="0.2">
      <c r="A1179" s="151" t="s">
        <v>957</v>
      </c>
      <c r="B1179" s="149" t="s">
        <v>1382</v>
      </c>
      <c r="C1179" s="149" t="s">
        <v>1400</v>
      </c>
      <c r="D1179" s="149" t="s">
        <v>1465</v>
      </c>
      <c r="E1179" s="149" t="s">
        <v>1425</v>
      </c>
      <c r="F1179" s="149" t="s">
        <v>1402</v>
      </c>
      <c r="G1179" s="150">
        <v>-65100</v>
      </c>
      <c r="H1179" s="134"/>
    </row>
    <row r="1180" spans="1:8" ht="21" x14ac:dyDescent="0.2">
      <c r="A1180" s="151" t="s">
        <v>959</v>
      </c>
      <c r="B1180" s="149" t="s">
        <v>1382</v>
      </c>
      <c r="C1180" s="149" t="s">
        <v>1400</v>
      </c>
      <c r="D1180" s="149" t="s">
        <v>1465</v>
      </c>
      <c r="E1180" s="149" t="s">
        <v>1426</v>
      </c>
      <c r="F1180" s="149" t="s">
        <v>1402</v>
      </c>
      <c r="G1180" s="150">
        <v>-6583667</v>
      </c>
      <c r="H1180" s="134"/>
    </row>
    <row r="1181" spans="1:8" ht="21" x14ac:dyDescent="0.2">
      <c r="A1181" s="151" t="s">
        <v>959</v>
      </c>
      <c r="B1181" s="149" t="s">
        <v>1382</v>
      </c>
      <c r="C1181" s="149" t="s">
        <v>1396</v>
      </c>
      <c r="D1181" s="149" t="s">
        <v>1397</v>
      </c>
      <c r="E1181" s="149" t="s">
        <v>1427</v>
      </c>
      <c r="F1181" s="149" t="s">
        <v>1399</v>
      </c>
      <c r="G1181" s="150">
        <v>-15000</v>
      </c>
      <c r="H1181" s="146">
        <v>17</v>
      </c>
    </row>
    <row r="1182" spans="1:8" ht="21" x14ac:dyDescent="0.2">
      <c r="A1182" s="151" t="s">
        <v>959</v>
      </c>
      <c r="B1182" s="149" t="s">
        <v>1382</v>
      </c>
      <c r="C1182" s="149" t="s">
        <v>1396</v>
      </c>
      <c r="D1182" s="149" t="s">
        <v>1397</v>
      </c>
      <c r="E1182" s="149" t="s">
        <v>1428</v>
      </c>
      <c r="F1182" s="149" t="s">
        <v>1399</v>
      </c>
      <c r="G1182" s="150">
        <v>-1829.08</v>
      </c>
      <c r="H1182" s="146">
        <v>17</v>
      </c>
    </row>
    <row r="1183" spans="1:8" ht="21" x14ac:dyDescent="0.2">
      <c r="A1183" s="151" t="s">
        <v>1115</v>
      </c>
      <c r="B1183" s="149" t="s">
        <v>1382</v>
      </c>
      <c r="C1183" s="149" t="s">
        <v>1396</v>
      </c>
      <c r="D1183" s="149" t="s">
        <v>1438</v>
      </c>
      <c r="E1183" s="149" t="s">
        <v>1429</v>
      </c>
      <c r="F1183" s="149" t="s">
        <v>1399</v>
      </c>
      <c r="G1183" s="150">
        <v>-254900</v>
      </c>
      <c r="H1183" s="152">
        <v>19</v>
      </c>
    </row>
    <row r="1184" spans="1:8" ht="21" x14ac:dyDescent="0.2">
      <c r="A1184" s="151" t="s">
        <v>1115</v>
      </c>
      <c r="B1184" s="149" t="s">
        <v>1382</v>
      </c>
      <c r="C1184" s="149" t="s">
        <v>1396</v>
      </c>
      <c r="D1184" s="149" t="s">
        <v>1437</v>
      </c>
      <c r="E1184" s="149" t="s">
        <v>1429</v>
      </c>
      <c r="F1184" s="149" t="s">
        <v>1399</v>
      </c>
      <c r="G1184" s="150">
        <v>-19115</v>
      </c>
      <c r="H1184" s="134"/>
    </row>
    <row r="1185" spans="1:8" ht="21" x14ac:dyDescent="0.2">
      <c r="A1185" s="151" t="s">
        <v>1115</v>
      </c>
      <c r="B1185" s="149" t="s">
        <v>1382</v>
      </c>
      <c r="C1185" s="149" t="s">
        <v>1458</v>
      </c>
      <c r="D1185" s="149" t="s">
        <v>1459</v>
      </c>
      <c r="E1185" s="149" t="s">
        <v>1429</v>
      </c>
      <c r="F1185" s="149" t="s">
        <v>1402</v>
      </c>
      <c r="G1185" s="150">
        <v>-29329797.75</v>
      </c>
      <c r="H1185" s="134"/>
    </row>
    <row r="1186" spans="1:8" ht="21" x14ac:dyDescent="0.2">
      <c r="A1186" s="151" t="s">
        <v>1115</v>
      </c>
      <c r="B1186" s="149" t="s">
        <v>1382</v>
      </c>
      <c r="C1186" s="149" t="s">
        <v>1440</v>
      </c>
      <c r="D1186" s="149" t="s">
        <v>1441</v>
      </c>
      <c r="E1186" s="149" t="s">
        <v>1429</v>
      </c>
      <c r="F1186" s="149" t="s">
        <v>1407</v>
      </c>
      <c r="G1186" s="150">
        <v>-14900</v>
      </c>
      <c r="H1186" s="134"/>
    </row>
    <row r="1187" spans="1:8" ht="21" x14ac:dyDescent="0.2">
      <c r="A1187" s="151" t="s">
        <v>207</v>
      </c>
      <c r="B1187" s="149" t="s">
        <v>1382</v>
      </c>
      <c r="C1187" s="149" t="s">
        <v>1396</v>
      </c>
      <c r="D1187" s="149" t="s">
        <v>1397</v>
      </c>
      <c r="E1187" s="149" t="s">
        <v>1432</v>
      </c>
      <c r="F1187" s="149" t="s">
        <v>1399</v>
      </c>
      <c r="G1187" s="150">
        <v>-7465.09</v>
      </c>
      <c r="H1187" s="146">
        <v>17</v>
      </c>
    </row>
    <row r="1188" spans="1:8" ht="21" x14ac:dyDescent="0.2">
      <c r="A1188" s="151" t="s">
        <v>207</v>
      </c>
      <c r="B1188" s="149" t="s">
        <v>1382</v>
      </c>
      <c r="C1188" s="149" t="s">
        <v>1400</v>
      </c>
      <c r="D1188" s="149" t="s">
        <v>1465</v>
      </c>
      <c r="E1188" s="149" t="s">
        <v>1432</v>
      </c>
      <c r="F1188" s="149" t="s">
        <v>1402</v>
      </c>
      <c r="G1188" s="150">
        <v>-166737.14000000001</v>
      </c>
      <c r="H1188" s="134"/>
    </row>
    <row r="1189" spans="1:8" ht="21" x14ac:dyDescent="0.2">
      <c r="A1189" s="151" t="s">
        <v>207</v>
      </c>
      <c r="B1189" s="149" t="s">
        <v>1382</v>
      </c>
      <c r="C1189" s="149" t="s">
        <v>1458</v>
      </c>
      <c r="D1189" s="149" t="s">
        <v>1459</v>
      </c>
      <c r="E1189" s="149" t="s">
        <v>1439</v>
      </c>
      <c r="F1189" s="149" t="s">
        <v>1402</v>
      </c>
      <c r="G1189" s="150">
        <v>-48540</v>
      </c>
      <c r="H1189" s="134"/>
    </row>
    <row r="1190" spans="1:8" ht="21" x14ac:dyDescent="0.2">
      <c r="A1190" s="151" t="s">
        <v>207</v>
      </c>
      <c r="B1190" s="149" t="s">
        <v>1382</v>
      </c>
      <c r="C1190" s="149" t="s">
        <v>1400</v>
      </c>
      <c r="D1190" s="149" t="s">
        <v>1419</v>
      </c>
      <c r="E1190" s="149" t="s">
        <v>1433</v>
      </c>
      <c r="F1190" s="149" t="s">
        <v>1402</v>
      </c>
      <c r="G1190" s="150">
        <v>-37010.19</v>
      </c>
      <c r="H1190" s="134"/>
    </row>
    <row r="1191" spans="1:8" ht="21" x14ac:dyDescent="0.2">
      <c r="A1191" s="151" t="s">
        <v>207</v>
      </c>
      <c r="B1191" s="149" t="s">
        <v>1382</v>
      </c>
      <c r="C1191" s="149" t="s">
        <v>1466</v>
      </c>
      <c r="D1191" s="149" t="s">
        <v>1467</v>
      </c>
      <c r="E1191" s="149" t="s">
        <v>1433</v>
      </c>
      <c r="F1191" s="149" t="s">
        <v>1407</v>
      </c>
      <c r="G1191" s="150">
        <v>-39910</v>
      </c>
      <c r="H1191" s="134"/>
    </row>
    <row r="1192" spans="1:8" ht="21" x14ac:dyDescent="0.2">
      <c r="A1192" s="151" t="s">
        <v>207</v>
      </c>
      <c r="B1192" s="149" t="s">
        <v>1382</v>
      </c>
      <c r="C1192" s="149" t="s">
        <v>1458</v>
      </c>
      <c r="D1192" s="149" t="s">
        <v>1459</v>
      </c>
      <c r="E1192" s="149" t="s">
        <v>1433</v>
      </c>
      <c r="F1192" s="149" t="s">
        <v>1402</v>
      </c>
      <c r="G1192" s="150">
        <v>-1193595</v>
      </c>
      <c r="H1192" s="134"/>
    </row>
    <row r="1193" spans="1:8" ht="21" x14ac:dyDescent="0.2">
      <c r="A1193" s="151" t="s">
        <v>207</v>
      </c>
      <c r="B1193" s="149" t="s">
        <v>1382</v>
      </c>
      <c r="C1193" s="149" t="s">
        <v>1400</v>
      </c>
      <c r="D1193" s="149" t="s">
        <v>1465</v>
      </c>
      <c r="E1193" s="149" t="s">
        <v>1433</v>
      </c>
      <c r="F1193" s="149" t="s">
        <v>1402</v>
      </c>
      <c r="G1193" s="150">
        <v>-144130</v>
      </c>
      <c r="H1193" s="134"/>
    </row>
    <row r="1194" spans="1:8" ht="21" x14ac:dyDescent="0.2">
      <c r="A1194" s="151" t="s">
        <v>207</v>
      </c>
      <c r="B1194" s="149" t="s">
        <v>1382</v>
      </c>
      <c r="C1194" s="149" t="s">
        <v>1440</v>
      </c>
      <c r="D1194" s="149" t="s">
        <v>1491</v>
      </c>
      <c r="E1194" s="149" t="s">
        <v>1435</v>
      </c>
      <c r="F1194" s="149" t="s">
        <v>1407</v>
      </c>
      <c r="G1194" s="150">
        <v>-15700</v>
      </c>
      <c r="H1194" s="134"/>
    </row>
    <row r="1195" spans="1:8" ht="21" x14ac:dyDescent="0.2">
      <c r="A1195" s="151" t="s">
        <v>207</v>
      </c>
      <c r="B1195" s="149" t="s">
        <v>1382</v>
      </c>
      <c r="C1195" s="149" t="s">
        <v>1458</v>
      </c>
      <c r="D1195" s="149" t="s">
        <v>1459</v>
      </c>
      <c r="E1195" s="149" t="s">
        <v>1435</v>
      </c>
      <c r="F1195" s="149" t="s">
        <v>1402</v>
      </c>
      <c r="G1195" s="150">
        <v>-13968.51</v>
      </c>
      <c r="H1195" s="134"/>
    </row>
    <row r="1196" spans="1:8" x14ac:dyDescent="0.2">
      <c r="A1196" s="149" t="s">
        <v>196</v>
      </c>
      <c r="B1196" s="149" t="s">
        <v>1343</v>
      </c>
      <c r="C1196" s="149" t="s">
        <v>1396</v>
      </c>
      <c r="D1196" s="149" t="s">
        <v>1397</v>
      </c>
      <c r="E1196" s="149" t="s">
        <v>1398</v>
      </c>
      <c r="F1196" s="149" t="s">
        <v>1399</v>
      </c>
      <c r="G1196" s="150">
        <v>-576896.84</v>
      </c>
      <c r="H1196" s="146">
        <v>17</v>
      </c>
    </row>
    <row r="1197" spans="1:8" x14ac:dyDescent="0.2">
      <c r="A1197" s="149" t="s">
        <v>196</v>
      </c>
      <c r="B1197" s="149" t="s">
        <v>1343</v>
      </c>
      <c r="C1197" s="149" t="s">
        <v>1458</v>
      </c>
      <c r="D1197" s="149" t="s">
        <v>1459</v>
      </c>
      <c r="E1197" s="149" t="s">
        <v>1398</v>
      </c>
      <c r="F1197" s="149" t="s">
        <v>1402</v>
      </c>
      <c r="G1197" s="150">
        <v>-78945138.060000002</v>
      </c>
      <c r="H1197" s="134"/>
    </row>
    <row r="1198" spans="1:8" x14ac:dyDescent="0.2">
      <c r="A1198" s="149" t="s">
        <v>196</v>
      </c>
      <c r="B1198" s="149" t="s">
        <v>1343</v>
      </c>
      <c r="C1198" s="149" t="s">
        <v>1460</v>
      </c>
      <c r="D1198" s="149" t="s">
        <v>1459</v>
      </c>
      <c r="E1198" s="149" t="s">
        <v>1398</v>
      </c>
      <c r="F1198" s="149" t="s">
        <v>1402</v>
      </c>
      <c r="G1198" s="150">
        <v>-71085.440000000002</v>
      </c>
      <c r="H1198" s="134"/>
    </row>
    <row r="1199" spans="1:8" x14ac:dyDescent="0.2">
      <c r="A1199" s="149" t="s">
        <v>196</v>
      </c>
      <c r="B1199" s="149" t="s">
        <v>1343</v>
      </c>
      <c r="C1199" s="149" t="s">
        <v>1461</v>
      </c>
      <c r="D1199" s="149" t="s">
        <v>1462</v>
      </c>
      <c r="E1199" s="149" t="s">
        <v>1398</v>
      </c>
      <c r="F1199" s="149" t="s">
        <v>1407</v>
      </c>
      <c r="G1199" s="150">
        <v>-3615098.53</v>
      </c>
      <c r="H1199" s="134"/>
    </row>
    <row r="1200" spans="1:8" x14ac:dyDescent="0.2">
      <c r="A1200" s="149" t="s">
        <v>196</v>
      </c>
      <c r="B1200" s="149" t="s">
        <v>1343</v>
      </c>
      <c r="C1200" s="149" t="s">
        <v>1463</v>
      </c>
      <c r="D1200" s="149" t="s">
        <v>1464</v>
      </c>
      <c r="E1200" s="149" t="s">
        <v>1398</v>
      </c>
      <c r="F1200" s="149" t="s">
        <v>1407</v>
      </c>
      <c r="G1200" s="150">
        <v>-459299.66</v>
      </c>
      <c r="H1200" s="134"/>
    </row>
    <row r="1201" spans="1:8" x14ac:dyDescent="0.2">
      <c r="A1201" s="149" t="s">
        <v>196</v>
      </c>
      <c r="B1201" s="149" t="s">
        <v>1343</v>
      </c>
      <c r="C1201" s="149" t="s">
        <v>1396</v>
      </c>
      <c r="D1201" s="149" t="s">
        <v>1397</v>
      </c>
      <c r="E1201" s="149" t="s">
        <v>1404</v>
      </c>
      <c r="F1201" s="149" t="s">
        <v>1399</v>
      </c>
      <c r="G1201" s="150">
        <v>-3000</v>
      </c>
      <c r="H1201" s="146">
        <v>17</v>
      </c>
    </row>
    <row r="1202" spans="1:8" x14ac:dyDescent="0.2">
      <c r="A1202" s="151" t="s">
        <v>201</v>
      </c>
      <c r="B1202" s="149" t="s">
        <v>1343</v>
      </c>
      <c r="C1202" s="149" t="s">
        <v>1396</v>
      </c>
      <c r="D1202" s="149" t="s">
        <v>1397</v>
      </c>
      <c r="E1202" s="149" t="s">
        <v>1408</v>
      </c>
      <c r="F1202" s="149" t="s">
        <v>1399</v>
      </c>
      <c r="G1202" s="150">
        <v>-173647.51</v>
      </c>
      <c r="H1202" s="146">
        <v>17</v>
      </c>
    </row>
    <row r="1203" spans="1:8" x14ac:dyDescent="0.2">
      <c r="A1203" s="151" t="s">
        <v>201</v>
      </c>
      <c r="B1203" s="149" t="s">
        <v>1343</v>
      </c>
      <c r="C1203" s="149" t="s">
        <v>1458</v>
      </c>
      <c r="D1203" s="149" t="s">
        <v>1459</v>
      </c>
      <c r="E1203" s="149" t="s">
        <v>1408</v>
      </c>
      <c r="F1203" s="149" t="s">
        <v>1402</v>
      </c>
      <c r="G1203" s="150">
        <v>-23641442.59</v>
      </c>
      <c r="H1203" s="134"/>
    </row>
    <row r="1204" spans="1:8" x14ac:dyDescent="0.2">
      <c r="A1204" s="151" t="s">
        <v>201</v>
      </c>
      <c r="B1204" s="149" t="s">
        <v>1343</v>
      </c>
      <c r="C1204" s="149" t="s">
        <v>1461</v>
      </c>
      <c r="D1204" s="149" t="s">
        <v>1462</v>
      </c>
      <c r="E1204" s="149" t="s">
        <v>1408</v>
      </c>
      <c r="F1204" s="149" t="s">
        <v>1407</v>
      </c>
      <c r="G1204" s="150">
        <v>-1091226.27</v>
      </c>
      <c r="H1204" s="134"/>
    </row>
    <row r="1205" spans="1:8" x14ac:dyDescent="0.2">
      <c r="A1205" s="151" t="s">
        <v>201</v>
      </c>
      <c r="B1205" s="149" t="s">
        <v>1343</v>
      </c>
      <c r="C1205" s="149" t="s">
        <v>1400</v>
      </c>
      <c r="D1205" s="149" t="s">
        <v>1465</v>
      </c>
      <c r="E1205" s="149" t="s">
        <v>1408</v>
      </c>
      <c r="F1205" s="149" t="s">
        <v>1402</v>
      </c>
      <c r="G1205" s="150">
        <v>-96386.45</v>
      </c>
      <c r="H1205" s="134"/>
    </row>
    <row r="1206" spans="1:8" x14ac:dyDescent="0.2">
      <c r="A1206" s="151" t="s">
        <v>201</v>
      </c>
      <c r="B1206" s="149" t="s">
        <v>1343</v>
      </c>
      <c r="C1206" s="149" t="s">
        <v>1463</v>
      </c>
      <c r="D1206" s="149" t="s">
        <v>1464</v>
      </c>
      <c r="E1206" s="149" t="s">
        <v>1408</v>
      </c>
      <c r="F1206" s="149" t="s">
        <v>1407</v>
      </c>
      <c r="G1206" s="150">
        <v>-138403.88</v>
      </c>
      <c r="H1206" s="134"/>
    </row>
    <row r="1207" spans="1:8" x14ac:dyDescent="0.2">
      <c r="A1207" s="149" t="s">
        <v>196</v>
      </c>
      <c r="B1207" s="149" t="s">
        <v>1343</v>
      </c>
      <c r="C1207" s="149" t="s">
        <v>1400</v>
      </c>
      <c r="D1207" s="149" t="s">
        <v>1465</v>
      </c>
      <c r="E1207" s="149" t="s">
        <v>1409</v>
      </c>
      <c r="F1207" s="149" t="s">
        <v>1402</v>
      </c>
      <c r="G1207" s="150">
        <v>-900001.92</v>
      </c>
      <c r="H1207" s="134"/>
    </row>
    <row r="1208" spans="1:8" x14ac:dyDescent="0.2">
      <c r="A1208" s="149" t="s">
        <v>196</v>
      </c>
      <c r="B1208" s="149" t="s">
        <v>1343</v>
      </c>
      <c r="C1208" s="149" t="s">
        <v>1403</v>
      </c>
      <c r="D1208" s="149" t="s">
        <v>1465</v>
      </c>
      <c r="E1208" s="149" t="s">
        <v>1409</v>
      </c>
      <c r="F1208" s="149" t="s">
        <v>1402</v>
      </c>
      <c r="G1208" s="150">
        <v>-282222.78999999998</v>
      </c>
      <c r="H1208" s="134"/>
    </row>
    <row r="1209" spans="1:8" x14ac:dyDescent="0.2">
      <c r="A1209" s="151" t="s">
        <v>1109</v>
      </c>
      <c r="B1209" s="149" t="s">
        <v>1343</v>
      </c>
      <c r="C1209" s="149" t="s">
        <v>1396</v>
      </c>
      <c r="D1209" s="149" t="s">
        <v>1397</v>
      </c>
      <c r="E1209" s="149" t="s">
        <v>1410</v>
      </c>
      <c r="F1209" s="149" t="s">
        <v>1399</v>
      </c>
      <c r="G1209" s="150">
        <v>-2030.44</v>
      </c>
      <c r="H1209" s="146">
        <v>17</v>
      </c>
    </row>
    <row r="1210" spans="1:8" x14ac:dyDescent="0.2">
      <c r="A1210" s="151" t="s">
        <v>1109</v>
      </c>
      <c r="B1210" s="149" t="s">
        <v>1343</v>
      </c>
      <c r="C1210" s="149" t="s">
        <v>1400</v>
      </c>
      <c r="D1210" s="149" t="s">
        <v>1465</v>
      </c>
      <c r="E1210" s="149" t="s">
        <v>1410</v>
      </c>
      <c r="F1210" s="149" t="s">
        <v>1402</v>
      </c>
      <c r="G1210" s="150">
        <v>-49519.16</v>
      </c>
      <c r="H1210" s="134"/>
    </row>
    <row r="1211" spans="1:8" x14ac:dyDescent="0.2">
      <c r="A1211" s="151" t="s">
        <v>1109</v>
      </c>
      <c r="B1211" s="149" t="s">
        <v>1343</v>
      </c>
      <c r="C1211" s="149" t="s">
        <v>1403</v>
      </c>
      <c r="D1211" s="149" t="s">
        <v>1465</v>
      </c>
      <c r="E1211" s="149" t="s">
        <v>1410</v>
      </c>
      <c r="F1211" s="149" t="s">
        <v>1402</v>
      </c>
      <c r="G1211" s="150">
        <v>-4689.6000000000004</v>
      </c>
      <c r="H1211" s="134"/>
    </row>
    <row r="1212" spans="1:8" x14ac:dyDescent="0.2">
      <c r="A1212" s="151" t="s">
        <v>1111</v>
      </c>
      <c r="B1212" s="149" t="s">
        <v>1343</v>
      </c>
      <c r="C1212" s="149" t="s">
        <v>1396</v>
      </c>
      <c r="D1212" s="149" t="s">
        <v>1397</v>
      </c>
      <c r="E1212" s="149" t="s">
        <v>1411</v>
      </c>
      <c r="F1212" s="149" t="s">
        <v>1399</v>
      </c>
      <c r="G1212" s="150">
        <v>-91188.23</v>
      </c>
      <c r="H1212" s="146">
        <v>17</v>
      </c>
    </row>
    <row r="1213" spans="1:8" x14ac:dyDescent="0.2">
      <c r="A1213" s="151" t="s">
        <v>1111</v>
      </c>
      <c r="B1213" s="149" t="s">
        <v>1343</v>
      </c>
      <c r="C1213" s="149" t="s">
        <v>1396</v>
      </c>
      <c r="D1213" s="149" t="s">
        <v>1412</v>
      </c>
      <c r="E1213" s="149" t="s">
        <v>1411</v>
      </c>
      <c r="F1213" s="149" t="s">
        <v>1399</v>
      </c>
      <c r="G1213" s="150">
        <v>-9329.5499999999993</v>
      </c>
      <c r="H1213" s="134"/>
    </row>
    <row r="1214" spans="1:8" x14ac:dyDescent="0.2">
      <c r="A1214" s="151" t="s">
        <v>1111</v>
      </c>
      <c r="B1214" s="149" t="s">
        <v>1343</v>
      </c>
      <c r="C1214" s="149" t="s">
        <v>1396</v>
      </c>
      <c r="D1214" s="149" t="s">
        <v>1434</v>
      </c>
      <c r="E1214" s="149" t="s">
        <v>1411</v>
      </c>
      <c r="F1214" s="149" t="s">
        <v>1399</v>
      </c>
      <c r="G1214" s="150">
        <v>-36500.550000000003</v>
      </c>
      <c r="H1214" s="134"/>
    </row>
    <row r="1215" spans="1:8" x14ac:dyDescent="0.2">
      <c r="A1215" s="151" t="s">
        <v>1111</v>
      </c>
      <c r="B1215" s="149" t="s">
        <v>1343</v>
      </c>
      <c r="C1215" s="149" t="s">
        <v>1400</v>
      </c>
      <c r="D1215" s="149" t="s">
        <v>1465</v>
      </c>
      <c r="E1215" s="149" t="s">
        <v>1411</v>
      </c>
      <c r="F1215" s="149" t="s">
        <v>1402</v>
      </c>
      <c r="G1215" s="150">
        <v>-5704771.4199999999</v>
      </c>
      <c r="H1215" s="134"/>
    </row>
    <row r="1216" spans="1:8" x14ac:dyDescent="0.2">
      <c r="A1216" s="151" t="s">
        <v>1111</v>
      </c>
      <c r="B1216" s="149" t="s">
        <v>1343</v>
      </c>
      <c r="C1216" s="149" t="s">
        <v>1403</v>
      </c>
      <c r="D1216" s="149" t="s">
        <v>1465</v>
      </c>
      <c r="E1216" s="149" t="s">
        <v>1411</v>
      </c>
      <c r="F1216" s="149" t="s">
        <v>1402</v>
      </c>
      <c r="G1216" s="150">
        <v>-13023.29</v>
      </c>
      <c r="H1216" s="134"/>
    </row>
    <row r="1217" spans="1:8" x14ac:dyDescent="0.2">
      <c r="A1217" s="151" t="s">
        <v>1113</v>
      </c>
      <c r="B1217" s="149" t="s">
        <v>1343</v>
      </c>
      <c r="C1217" s="149" t="s">
        <v>1396</v>
      </c>
      <c r="D1217" s="149" t="s">
        <v>1397</v>
      </c>
      <c r="E1217" s="149" t="s">
        <v>1414</v>
      </c>
      <c r="F1217" s="149" t="s">
        <v>1399</v>
      </c>
      <c r="G1217" s="150">
        <v>-251769.3</v>
      </c>
      <c r="H1217" s="146">
        <v>17</v>
      </c>
    </row>
    <row r="1218" spans="1:8" x14ac:dyDescent="0.2">
      <c r="A1218" s="151" t="s">
        <v>1113</v>
      </c>
      <c r="B1218" s="149" t="s">
        <v>1343</v>
      </c>
      <c r="C1218" s="149" t="s">
        <v>1396</v>
      </c>
      <c r="D1218" s="149" t="s">
        <v>1430</v>
      </c>
      <c r="E1218" s="149" t="s">
        <v>1414</v>
      </c>
      <c r="F1218" s="149" t="s">
        <v>1399</v>
      </c>
      <c r="G1218" s="150">
        <v>-2087.4899999999998</v>
      </c>
      <c r="H1218" s="134"/>
    </row>
    <row r="1219" spans="1:8" x14ac:dyDescent="0.2">
      <c r="A1219" s="151" t="s">
        <v>1113</v>
      </c>
      <c r="B1219" s="149" t="s">
        <v>1343</v>
      </c>
      <c r="C1219" s="149" t="s">
        <v>1396</v>
      </c>
      <c r="D1219" s="149" t="s">
        <v>1434</v>
      </c>
      <c r="E1219" s="149" t="s">
        <v>1414</v>
      </c>
      <c r="F1219" s="149" t="s">
        <v>1399</v>
      </c>
      <c r="G1219" s="150">
        <v>-292.33</v>
      </c>
      <c r="H1219" s="134"/>
    </row>
    <row r="1220" spans="1:8" x14ac:dyDescent="0.2">
      <c r="A1220" s="151" t="s">
        <v>1113</v>
      </c>
      <c r="B1220" s="149" t="s">
        <v>1343</v>
      </c>
      <c r="C1220" s="149" t="s">
        <v>1396</v>
      </c>
      <c r="D1220" s="149" t="s">
        <v>1437</v>
      </c>
      <c r="E1220" s="149" t="s">
        <v>1414</v>
      </c>
      <c r="F1220" s="149" t="s">
        <v>1399</v>
      </c>
      <c r="G1220" s="150">
        <v>-17986</v>
      </c>
      <c r="H1220" s="134"/>
    </row>
    <row r="1221" spans="1:8" x14ac:dyDescent="0.2">
      <c r="A1221" s="151" t="s">
        <v>1113</v>
      </c>
      <c r="B1221" s="149" t="s">
        <v>1343</v>
      </c>
      <c r="C1221" s="149" t="s">
        <v>1400</v>
      </c>
      <c r="D1221" s="149" t="s">
        <v>1465</v>
      </c>
      <c r="E1221" s="149" t="s">
        <v>1414</v>
      </c>
      <c r="F1221" s="149" t="s">
        <v>1402</v>
      </c>
      <c r="G1221" s="150">
        <v>-1075667.0900000001</v>
      </c>
      <c r="H1221" s="134"/>
    </row>
    <row r="1222" spans="1:8" x14ac:dyDescent="0.2">
      <c r="A1222" s="151" t="s">
        <v>1113</v>
      </c>
      <c r="B1222" s="149" t="s">
        <v>1343</v>
      </c>
      <c r="C1222" s="149" t="s">
        <v>1403</v>
      </c>
      <c r="D1222" s="149" t="s">
        <v>1465</v>
      </c>
      <c r="E1222" s="149" t="s">
        <v>1414</v>
      </c>
      <c r="F1222" s="149" t="s">
        <v>1402</v>
      </c>
      <c r="G1222" s="150">
        <v>-4722.96</v>
      </c>
      <c r="H1222" s="134"/>
    </row>
    <row r="1223" spans="1:8" x14ac:dyDescent="0.2">
      <c r="A1223" s="151" t="s">
        <v>1114</v>
      </c>
      <c r="B1223" s="149" t="s">
        <v>1343</v>
      </c>
      <c r="C1223" s="149" t="s">
        <v>1396</v>
      </c>
      <c r="D1223" s="149" t="s">
        <v>1397</v>
      </c>
      <c r="E1223" s="149" t="s">
        <v>1415</v>
      </c>
      <c r="F1223" s="149" t="s">
        <v>1399</v>
      </c>
      <c r="G1223" s="150">
        <v>-134851.03</v>
      </c>
      <c r="H1223" s="146">
        <v>17</v>
      </c>
    </row>
    <row r="1224" spans="1:8" x14ac:dyDescent="0.2">
      <c r="A1224" s="151" t="s">
        <v>1114</v>
      </c>
      <c r="B1224" s="149" t="s">
        <v>1343</v>
      </c>
      <c r="C1224" s="149" t="s">
        <v>1396</v>
      </c>
      <c r="D1224" s="149" t="s">
        <v>1430</v>
      </c>
      <c r="E1224" s="149" t="s">
        <v>1415</v>
      </c>
      <c r="F1224" s="149" t="s">
        <v>1399</v>
      </c>
      <c r="G1224" s="150">
        <v>-7714</v>
      </c>
      <c r="H1224" s="134"/>
    </row>
    <row r="1225" spans="1:8" x14ac:dyDescent="0.2">
      <c r="A1225" s="151" t="s">
        <v>1114</v>
      </c>
      <c r="B1225" s="149" t="s">
        <v>1343</v>
      </c>
      <c r="C1225" s="149" t="s">
        <v>1416</v>
      </c>
      <c r="D1225" s="149" t="s">
        <v>1417</v>
      </c>
      <c r="E1225" s="149" t="s">
        <v>1415</v>
      </c>
      <c r="F1225" s="149" t="s">
        <v>1402</v>
      </c>
      <c r="G1225" s="150">
        <v>-752727.45</v>
      </c>
      <c r="H1225" s="134"/>
    </row>
    <row r="1226" spans="1:8" x14ac:dyDescent="0.2">
      <c r="A1226" s="151" t="s">
        <v>1114</v>
      </c>
      <c r="B1226" s="149" t="s">
        <v>1343</v>
      </c>
      <c r="C1226" s="149" t="s">
        <v>1400</v>
      </c>
      <c r="D1226" s="149" t="s">
        <v>1418</v>
      </c>
      <c r="E1226" s="149" t="s">
        <v>1415</v>
      </c>
      <c r="F1226" s="149" t="s">
        <v>1402</v>
      </c>
      <c r="G1226" s="150">
        <v>-501818.3</v>
      </c>
      <c r="H1226" s="134"/>
    </row>
    <row r="1227" spans="1:8" x14ac:dyDescent="0.2">
      <c r="A1227" s="151" t="s">
        <v>1114</v>
      </c>
      <c r="B1227" s="149" t="s">
        <v>1343</v>
      </c>
      <c r="C1227" s="149" t="s">
        <v>1400</v>
      </c>
      <c r="D1227" s="149" t="s">
        <v>1419</v>
      </c>
      <c r="E1227" s="149" t="s">
        <v>1415</v>
      </c>
      <c r="F1227" s="149" t="s">
        <v>1402</v>
      </c>
      <c r="G1227" s="150">
        <v>-30474</v>
      </c>
      <c r="H1227" s="134"/>
    </row>
    <row r="1228" spans="1:8" x14ac:dyDescent="0.2">
      <c r="A1228" s="151" t="s">
        <v>1114</v>
      </c>
      <c r="B1228" s="149" t="s">
        <v>1343</v>
      </c>
      <c r="C1228" s="149" t="s">
        <v>1458</v>
      </c>
      <c r="D1228" s="149" t="s">
        <v>1459</v>
      </c>
      <c r="E1228" s="149" t="s">
        <v>1415</v>
      </c>
      <c r="F1228" s="149" t="s">
        <v>1402</v>
      </c>
      <c r="G1228" s="150">
        <v>-375399.7</v>
      </c>
      <c r="H1228" s="134"/>
    </row>
    <row r="1229" spans="1:8" x14ac:dyDescent="0.2">
      <c r="A1229" s="151" t="s">
        <v>1114</v>
      </c>
      <c r="B1229" s="149" t="s">
        <v>1343</v>
      </c>
      <c r="C1229" s="149" t="s">
        <v>1400</v>
      </c>
      <c r="D1229" s="149" t="s">
        <v>1465</v>
      </c>
      <c r="E1229" s="149" t="s">
        <v>1415</v>
      </c>
      <c r="F1229" s="149" t="s">
        <v>1402</v>
      </c>
      <c r="G1229" s="150">
        <v>-2497653.7999999998</v>
      </c>
      <c r="H1229" s="134"/>
    </row>
    <row r="1230" spans="1:8" x14ac:dyDescent="0.2">
      <c r="A1230" s="151" t="s">
        <v>1114</v>
      </c>
      <c r="B1230" s="149" t="s">
        <v>1343</v>
      </c>
      <c r="C1230" s="149" t="s">
        <v>1403</v>
      </c>
      <c r="D1230" s="149" t="s">
        <v>1465</v>
      </c>
      <c r="E1230" s="149" t="s">
        <v>1415</v>
      </c>
      <c r="F1230" s="149" t="s">
        <v>1402</v>
      </c>
      <c r="G1230" s="150">
        <v>-18525.599999999999</v>
      </c>
      <c r="H1230" s="134"/>
    </row>
    <row r="1231" spans="1:8" x14ac:dyDescent="0.2">
      <c r="A1231" s="151" t="s">
        <v>1114</v>
      </c>
      <c r="B1231" s="149" t="s">
        <v>1343</v>
      </c>
      <c r="C1231" s="149" t="s">
        <v>1400</v>
      </c>
      <c r="D1231" s="149" t="s">
        <v>1419</v>
      </c>
      <c r="E1231" s="149" t="s">
        <v>1420</v>
      </c>
      <c r="F1231" s="149" t="s">
        <v>1402</v>
      </c>
      <c r="G1231" s="150">
        <v>-8305</v>
      </c>
      <c r="H1231" s="134"/>
    </row>
    <row r="1232" spans="1:8" x14ac:dyDescent="0.2">
      <c r="A1232" s="151" t="s">
        <v>957</v>
      </c>
      <c r="B1232" s="149" t="s">
        <v>1343</v>
      </c>
      <c r="C1232" s="149" t="s">
        <v>1396</v>
      </c>
      <c r="D1232" s="149" t="s">
        <v>1397</v>
      </c>
      <c r="E1232" s="149" t="s">
        <v>1482</v>
      </c>
      <c r="F1232" s="149" t="s">
        <v>1399</v>
      </c>
      <c r="G1232" s="150">
        <v>-122220.31</v>
      </c>
      <c r="H1232" s="146">
        <v>17</v>
      </c>
    </row>
    <row r="1233" spans="1:8" x14ac:dyDescent="0.2">
      <c r="A1233" s="151" t="s">
        <v>957</v>
      </c>
      <c r="B1233" s="149" t="s">
        <v>1343</v>
      </c>
      <c r="C1233" s="149" t="s">
        <v>1458</v>
      </c>
      <c r="D1233" s="149" t="s">
        <v>1459</v>
      </c>
      <c r="E1233" s="149" t="s">
        <v>1424</v>
      </c>
      <c r="F1233" s="149" t="s">
        <v>1402</v>
      </c>
      <c r="G1233" s="150">
        <v>-558239.9</v>
      </c>
      <c r="H1233" s="134"/>
    </row>
    <row r="1234" spans="1:8" x14ac:dyDescent="0.2">
      <c r="A1234" s="151" t="s">
        <v>957</v>
      </c>
      <c r="B1234" s="149" t="s">
        <v>1343</v>
      </c>
      <c r="C1234" s="149" t="s">
        <v>1400</v>
      </c>
      <c r="D1234" s="149" t="s">
        <v>1465</v>
      </c>
      <c r="E1234" s="149" t="s">
        <v>1425</v>
      </c>
      <c r="F1234" s="149" t="s">
        <v>1402</v>
      </c>
      <c r="G1234" s="150">
        <v>-65099.98</v>
      </c>
      <c r="H1234" s="134"/>
    </row>
    <row r="1235" spans="1:8" x14ac:dyDescent="0.2">
      <c r="A1235" s="151" t="s">
        <v>959</v>
      </c>
      <c r="B1235" s="149" t="s">
        <v>1343</v>
      </c>
      <c r="C1235" s="149" t="s">
        <v>1396</v>
      </c>
      <c r="D1235" s="149" t="s">
        <v>1397</v>
      </c>
      <c r="E1235" s="149" t="s">
        <v>1426</v>
      </c>
      <c r="F1235" s="149" t="s">
        <v>1399</v>
      </c>
      <c r="G1235" s="150">
        <v>-1.32</v>
      </c>
      <c r="H1235" s="146">
        <v>17</v>
      </c>
    </row>
    <row r="1236" spans="1:8" x14ac:dyDescent="0.2">
      <c r="A1236" s="151" t="s">
        <v>959</v>
      </c>
      <c r="B1236" s="149" t="s">
        <v>1343</v>
      </c>
      <c r="C1236" s="149" t="s">
        <v>1400</v>
      </c>
      <c r="D1236" s="149" t="s">
        <v>1465</v>
      </c>
      <c r="E1236" s="149" t="s">
        <v>1426</v>
      </c>
      <c r="F1236" s="149" t="s">
        <v>1402</v>
      </c>
      <c r="G1236" s="150">
        <v>-2991538.68</v>
      </c>
      <c r="H1236" s="134"/>
    </row>
    <row r="1237" spans="1:8" x14ac:dyDescent="0.2">
      <c r="A1237" s="151" t="s">
        <v>959</v>
      </c>
      <c r="B1237" s="149" t="s">
        <v>1343</v>
      </c>
      <c r="C1237" s="149" t="s">
        <v>1396</v>
      </c>
      <c r="D1237" s="149" t="s">
        <v>1397</v>
      </c>
      <c r="E1237" s="149" t="s">
        <v>1446</v>
      </c>
      <c r="F1237" s="149" t="s">
        <v>1399</v>
      </c>
      <c r="G1237" s="150">
        <v>-0.36</v>
      </c>
      <c r="H1237" s="146">
        <v>17</v>
      </c>
    </row>
    <row r="1238" spans="1:8" x14ac:dyDescent="0.2">
      <c r="A1238" s="151" t="s">
        <v>959</v>
      </c>
      <c r="B1238" s="149" t="s">
        <v>1343</v>
      </c>
      <c r="C1238" s="149" t="s">
        <v>1396</v>
      </c>
      <c r="D1238" s="149" t="s">
        <v>1397</v>
      </c>
      <c r="E1238" s="149" t="s">
        <v>1428</v>
      </c>
      <c r="F1238" s="149" t="s">
        <v>1399</v>
      </c>
      <c r="G1238" s="150">
        <v>-1232.25</v>
      </c>
      <c r="H1238" s="146">
        <v>17</v>
      </c>
    </row>
    <row r="1239" spans="1:8" x14ac:dyDescent="0.2">
      <c r="A1239" s="151" t="s">
        <v>1115</v>
      </c>
      <c r="B1239" s="149" t="s">
        <v>1343</v>
      </c>
      <c r="C1239" s="149" t="s">
        <v>1396</v>
      </c>
      <c r="D1239" s="149" t="s">
        <v>1397</v>
      </c>
      <c r="E1239" s="149" t="s">
        <v>1429</v>
      </c>
      <c r="F1239" s="149" t="s">
        <v>1399</v>
      </c>
      <c r="G1239" s="150">
        <v>-266000</v>
      </c>
      <c r="H1239" s="146">
        <v>17</v>
      </c>
    </row>
    <row r="1240" spans="1:8" x14ac:dyDescent="0.2">
      <c r="A1240" s="151" t="s">
        <v>1115</v>
      </c>
      <c r="B1240" s="149" t="s">
        <v>1343</v>
      </c>
      <c r="C1240" s="149" t="s">
        <v>1458</v>
      </c>
      <c r="D1240" s="149" t="s">
        <v>1459</v>
      </c>
      <c r="E1240" s="149" t="s">
        <v>1429</v>
      </c>
      <c r="F1240" s="149" t="s">
        <v>1402</v>
      </c>
      <c r="G1240" s="150">
        <v>-4005388.7</v>
      </c>
      <c r="H1240" s="134"/>
    </row>
    <row r="1241" spans="1:8" x14ac:dyDescent="0.2">
      <c r="A1241" s="151" t="s">
        <v>207</v>
      </c>
      <c r="B1241" s="149" t="s">
        <v>1343</v>
      </c>
      <c r="C1241" s="149" t="s">
        <v>1396</v>
      </c>
      <c r="D1241" s="149" t="s">
        <v>1397</v>
      </c>
      <c r="E1241" s="149" t="s">
        <v>1479</v>
      </c>
      <c r="F1241" s="149" t="s">
        <v>1399</v>
      </c>
      <c r="G1241" s="150">
        <v>-19999.5</v>
      </c>
      <c r="H1241" s="146">
        <v>17</v>
      </c>
    </row>
    <row r="1242" spans="1:8" x14ac:dyDescent="0.2">
      <c r="A1242" s="151" t="s">
        <v>207</v>
      </c>
      <c r="B1242" s="149" t="s">
        <v>1343</v>
      </c>
      <c r="C1242" s="149" t="s">
        <v>1396</v>
      </c>
      <c r="D1242" s="149" t="s">
        <v>1397</v>
      </c>
      <c r="E1242" s="149" t="s">
        <v>1439</v>
      </c>
      <c r="F1242" s="149" t="s">
        <v>1399</v>
      </c>
      <c r="G1242" s="150">
        <v>-27200</v>
      </c>
      <c r="H1242" s="146">
        <v>17</v>
      </c>
    </row>
    <row r="1243" spans="1:8" x14ac:dyDescent="0.2">
      <c r="A1243" s="151" t="s">
        <v>207</v>
      </c>
      <c r="B1243" s="149" t="s">
        <v>1343</v>
      </c>
      <c r="C1243" s="149" t="s">
        <v>1396</v>
      </c>
      <c r="D1243" s="149" t="s">
        <v>1397</v>
      </c>
      <c r="E1243" s="149" t="s">
        <v>1433</v>
      </c>
      <c r="F1243" s="149" t="s">
        <v>1399</v>
      </c>
      <c r="G1243" s="150">
        <v>-243831.8</v>
      </c>
      <c r="H1243" s="146">
        <v>17</v>
      </c>
    </row>
    <row r="1244" spans="1:8" x14ac:dyDescent="0.2">
      <c r="A1244" s="151" t="s">
        <v>207</v>
      </c>
      <c r="B1244" s="149" t="s">
        <v>1343</v>
      </c>
      <c r="C1244" s="149" t="s">
        <v>1400</v>
      </c>
      <c r="D1244" s="149" t="s">
        <v>1419</v>
      </c>
      <c r="E1244" s="149" t="s">
        <v>1433</v>
      </c>
      <c r="F1244" s="149" t="s">
        <v>1402</v>
      </c>
      <c r="G1244" s="150">
        <v>-24000</v>
      </c>
      <c r="H1244" s="134"/>
    </row>
    <row r="1245" spans="1:8" x14ac:dyDescent="0.2">
      <c r="A1245" s="151" t="s">
        <v>207</v>
      </c>
      <c r="B1245" s="149" t="s">
        <v>1343</v>
      </c>
      <c r="C1245" s="149" t="s">
        <v>1440</v>
      </c>
      <c r="D1245" s="149" t="s">
        <v>1453</v>
      </c>
      <c r="E1245" s="149" t="s">
        <v>1433</v>
      </c>
      <c r="F1245" s="149" t="s">
        <v>1407</v>
      </c>
      <c r="G1245" s="150">
        <v>-5175</v>
      </c>
      <c r="H1245" s="134"/>
    </row>
    <row r="1246" spans="1:8" x14ac:dyDescent="0.2">
      <c r="A1246" s="151" t="s">
        <v>207</v>
      </c>
      <c r="B1246" s="149" t="s">
        <v>1343</v>
      </c>
      <c r="C1246" s="149" t="s">
        <v>1458</v>
      </c>
      <c r="D1246" s="149" t="s">
        <v>1459</v>
      </c>
      <c r="E1246" s="149" t="s">
        <v>1433</v>
      </c>
      <c r="F1246" s="149" t="s">
        <v>1402</v>
      </c>
      <c r="G1246" s="150">
        <v>-2110006.7999999998</v>
      </c>
      <c r="H1246" s="134"/>
    </row>
    <row r="1247" spans="1:8" x14ac:dyDescent="0.2">
      <c r="A1247" s="151" t="s">
        <v>207</v>
      </c>
      <c r="B1247" s="149" t="s">
        <v>1343</v>
      </c>
      <c r="C1247" s="149" t="s">
        <v>1400</v>
      </c>
      <c r="D1247" s="149" t="s">
        <v>1465</v>
      </c>
      <c r="E1247" s="149" t="s">
        <v>1433</v>
      </c>
      <c r="F1247" s="149" t="s">
        <v>1402</v>
      </c>
      <c r="G1247" s="150">
        <v>-53152</v>
      </c>
      <c r="H1247" s="134"/>
    </row>
    <row r="1248" spans="1:8" x14ac:dyDescent="0.2">
      <c r="A1248" s="151" t="s">
        <v>207</v>
      </c>
      <c r="B1248" s="149" t="s">
        <v>1343</v>
      </c>
      <c r="C1248" s="149" t="s">
        <v>1440</v>
      </c>
      <c r="D1248" s="149" t="s">
        <v>1453</v>
      </c>
      <c r="E1248" s="149" t="s">
        <v>1435</v>
      </c>
      <c r="F1248" s="149" t="s">
        <v>1407</v>
      </c>
      <c r="G1248" s="150">
        <v>-19080</v>
      </c>
      <c r="H1248" s="134"/>
    </row>
    <row r="1249" spans="1:8" x14ac:dyDescent="0.2">
      <c r="A1249" s="151" t="s">
        <v>207</v>
      </c>
      <c r="B1249" s="149" t="s">
        <v>1343</v>
      </c>
      <c r="C1249" s="149" t="s">
        <v>1458</v>
      </c>
      <c r="D1249" s="149" t="s">
        <v>1459</v>
      </c>
      <c r="E1249" s="149" t="s">
        <v>1435</v>
      </c>
      <c r="F1249" s="149" t="s">
        <v>1402</v>
      </c>
      <c r="G1249" s="150">
        <v>-11683.58</v>
      </c>
      <c r="H1249" s="134"/>
    </row>
    <row r="1250" spans="1:8" x14ac:dyDescent="0.2">
      <c r="A1250" s="149" t="s">
        <v>196</v>
      </c>
      <c r="B1250" s="149" t="s">
        <v>1344</v>
      </c>
      <c r="C1250" s="149" t="s">
        <v>1396</v>
      </c>
      <c r="D1250" s="149" t="s">
        <v>1397</v>
      </c>
      <c r="E1250" s="149" t="s">
        <v>1398</v>
      </c>
      <c r="F1250" s="149" t="s">
        <v>1399</v>
      </c>
      <c r="G1250" s="150">
        <v>-790397.03</v>
      </c>
      <c r="H1250" s="146">
        <v>17</v>
      </c>
    </row>
    <row r="1251" spans="1:8" x14ac:dyDescent="0.2">
      <c r="A1251" s="149" t="s">
        <v>196</v>
      </c>
      <c r="B1251" s="149" t="s">
        <v>1344</v>
      </c>
      <c r="C1251" s="149" t="s">
        <v>1458</v>
      </c>
      <c r="D1251" s="149" t="s">
        <v>1459</v>
      </c>
      <c r="E1251" s="149" t="s">
        <v>1398</v>
      </c>
      <c r="F1251" s="149" t="s">
        <v>1402</v>
      </c>
      <c r="G1251" s="150">
        <v>-111201625.48999999</v>
      </c>
      <c r="H1251" s="134"/>
    </row>
    <row r="1252" spans="1:8" x14ac:dyDescent="0.2">
      <c r="A1252" s="149" t="s">
        <v>196</v>
      </c>
      <c r="B1252" s="149" t="s">
        <v>1344</v>
      </c>
      <c r="C1252" s="149" t="s">
        <v>1460</v>
      </c>
      <c r="D1252" s="149" t="s">
        <v>1459</v>
      </c>
      <c r="E1252" s="149" t="s">
        <v>1398</v>
      </c>
      <c r="F1252" s="149" t="s">
        <v>1402</v>
      </c>
      <c r="G1252" s="150">
        <v>-65106.09</v>
      </c>
      <c r="H1252" s="134"/>
    </row>
    <row r="1253" spans="1:8" x14ac:dyDescent="0.2">
      <c r="A1253" s="149" t="s">
        <v>196</v>
      </c>
      <c r="B1253" s="149" t="s">
        <v>1344</v>
      </c>
      <c r="C1253" s="149" t="s">
        <v>1461</v>
      </c>
      <c r="D1253" s="149" t="s">
        <v>1462</v>
      </c>
      <c r="E1253" s="149" t="s">
        <v>1398</v>
      </c>
      <c r="F1253" s="149" t="s">
        <v>1407</v>
      </c>
      <c r="G1253" s="150">
        <v>-5965986.46</v>
      </c>
      <c r="H1253" s="134"/>
    </row>
    <row r="1254" spans="1:8" x14ac:dyDescent="0.2">
      <c r="A1254" s="149" t="s">
        <v>196</v>
      </c>
      <c r="B1254" s="149" t="s">
        <v>1344</v>
      </c>
      <c r="C1254" s="149" t="s">
        <v>1463</v>
      </c>
      <c r="D1254" s="149" t="s">
        <v>1464</v>
      </c>
      <c r="E1254" s="149" t="s">
        <v>1398</v>
      </c>
      <c r="F1254" s="149" t="s">
        <v>1407</v>
      </c>
      <c r="G1254" s="150">
        <v>-459851.36</v>
      </c>
      <c r="H1254" s="134"/>
    </row>
    <row r="1255" spans="1:8" x14ac:dyDescent="0.2">
      <c r="A1255" s="151" t="s">
        <v>201</v>
      </c>
      <c r="B1255" s="149" t="s">
        <v>1344</v>
      </c>
      <c r="C1255" s="149" t="s">
        <v>1396</v>
      </c>
      <c r="D1255" s="149" t="s">
        <v>1397</v>
      </c>
      <c r="E1255" s="149" t="s">
        <v>1408</v>
      </c>
      <c r="F1255" s="149" t="s">
        <v>1399</v>
      </c>
      <c r="G1255" s="150">
        <v>-237379.89</v>
      </c>
      <c r="H1255" s="146">
        <v>17</v>
      </c>
    </row>
    <row r="1256" spans="1:8" x14ac:dyDescent="0.2">
      <c r="A1256" s="151" t="s">
        <v>201</v>
      </c>
      <c r="B1256" s="149" t="s">
        <v>1344</v>
      </c>
      <c r="C1256" s="149" t="s">
        <v>1458</v>
      </c>
      <c r="D1256" s="149" t="s">
        <v>1459</v>
      </c>
      <c r="E1256" s="149" t="s">
        <v>1408</v>
      </c>
      <c r="F1256" s="149" t="s">
        <v>1402</v>
      </c>
      <c r="G1256" s="150">
        <v>-33549571.739999998</v>
      </c>
      <c r="H1256" s="134"/>
    </row>
    <row r="1257" spans="1:8" x14ac:dyDescent="0.2">
      <c r="A1257" s="151" t="s">
        <v>201</v>
      </c>
      <c r="B1257" s="149" t="s">
        <v>1344</v>
      </c>
      <c r="C1257" s="149" t="s">
        <v>1461</v>
      </c>
      <c r="D1257" s="149" t="s">
        <v>1462</v>
      </c>
      <c r="E1257" s="149" t="s">
        <v>1408</v>
      </c>
      <c r="F1257" s="149" t="s">
        <v>1407</v>
      </c>
      <c r="G1257" s="150">
        <v>-1781586</v>
      </c>
      <c r="H1257" s="134"/>
    </row>
    <row r="1258" spans="1:8" x14ac:dyDescent="0.2">
      <c r="A1258" s="151" t="s">
        <v>201</v>
      </c>
      <c r="B1258" s="149" t="s">
        <v>1344</v>
      </c>
      <c r="C1258" s="149" t="s">
        <v>1400</v>
      </c>
      <c r="D1258" s="149" t="s">
        <v>1465</v>
      </c>
      <c r="E1258" s="149" t="s">
        <v>1408</v>
      </c>
      <c r="F1258" s="149" t="s">
        <v>1402</v>
      </c>
      <c r="G1258" s="150">
        <v>-181197.93</v>
      </c>
      <c r="H1258" s="134"/>
    </row>
    <row r="1259" spans="1:8" x14ac:dyDescent="0.2">
      <c r="A1259" s="151" t="s">
        <v>201</v>
      </c>
      <c r="B1259" s="149" t="s">
        <v>1344</v>
      </c>
      <c r="C1259" s="149" t="s">
        <v>1463</v>
      </c>
      <c r="D1259" s="149" t="s">
        <v>1464</v>
      </c>
      <c r="E1259" s="149" t="s">
        <v>1408</v>
      </c>
      <c r="F1259" s="149" t="s">
        <v>1407</v>
      </c>
      <c r="G1259" s="150">
        <v>-137852.18</v>
      </c>
      <c r="H1259" s="134"/>
    </row>
    <row r="1260" spans="1:8" x14ac:dyDescent="0.2">
      <c r="A1260" s="149" t="s">
        <v>196</v>
      </c>
      <c r="B1260" s="149" t="s">
        <v>1344</v>
      </c>
      <c r="C1260" s="149" t="s">
        <v>1400</v>
      </c>
      <c r="D1260" s="149" t="s">
        <v>1465</v>
      </c>
      <c r="E1260" s="149" t="s">
        <v>1409</v>
      </c>
      <c r="F1260" s="149" t="s">
        <v>1402</v>
      </c>
      <c r="G1260" s="150">
        <v>-1872275.41</v>
      </c>
      <c r="H1260" s="134"/>
    </row>
    <row r="1261" spans="1:8" x14ac:dyDescent="0.2">
      <c r="A1261" s="149" t="s">
        <v>196</v>
      </c>
      <c r="B1261" s="149" t="s">
        <v>1344</v>
      </c>
      <c r="C1261" s="149" t="s">
        <v>1403</v>
      </c>
      <c r="D1261" s="149" t="s">
        <v>1465</v>
      </c>
      <c r="E1261" s="149" t="s">
        <v>1409</v>
      </c>
      <c r="F1261" s="149" t="s">
        <v>1402</v>
      </c>
      <c r="G1261" s="150">
        <v>-339067.87</v>
      </c>
      <c r="H1261" s="134"/>
    </row>
    <row r="1262" spans="1:8" x14ac:dyDescent="0.2">
      <c r="A1262" s="151" t="s">
        <v>1109</v>
      </c>
      <c r="B1262" s="149" t="s">
        <v>1344</v>
      </c>
      <c r="C1262" s="149" t="s">
        <v>1396</v>
      </c>
      <c r="D1262" s="149" t="s">
        <v>1397</v>
      </c>
      <c r="E1262" s="149" t="s">
        <v>1410</v>
      </c>
      <c r="F1262" s="149" t="s">
        <v>1399</v>
      </c>
      <c r="G1262" s="150">
        <v>-983.68</v>
      </c>
      <c r="H1262" s="146">
        <v>17</v>
      </c>
    </row>
    <row r="1263" spans="1:8" x14ac:dyDescent="0.2">
      <c r="A1263" s="151" t="s">
        <v>1109</v>
      </c>
      <c r="B1263" s="149" t="s">
        <v>1344</v>
      </c>
      <c r="C1263" s="149" t="s">
        <v>1400</v>
      </c>
      <c r="D1263" s="149" t="s">
        <v>1465</v>
      </c>
      <c r="E1263" s="149" t="s">
        <v>1410</v>
      </c>
      <c r="F1263" s="149" t="s">
        <v>1402</v>
      </c>
      <c r="G1263" s="150">
        <v>-81518.52</v>
      </c>
      <c r="H1263" s="134"/>
    </row>
    <row r="1264" spans="1:8" x14ac:dyDescent="0.2">
      <c r="A1264" s="151" t="s">
        <v>1109</v>
      </c>
      <c r="B1264" s="149" t="s">
        <v>1344</v>
      </c>
      <c r="C1264" s="149" t="s">
        <v>1403</v>
      </c>
      <c r="D1264" s="149" t="s">
        <v>1465</v>
      </c>
      <c r="E1264" s="149" t="s">
        <v>1410</v>
      </c>
      <c r="F1264" s="149" t="s">
        <v>1402</v>
      </c>
      <c r="G1264" s="150">
        <v>-7500.2</v>
      </c>
      <c r="H1264" s="134"/>
    </row>
    <row r="1265" spans="1:8" x14ac:dyDescent="0.2">
      <c r="A1265" s="151" t="s">
        <v>1111</v>
      </c>
      <c r="B1265" s="149" t="s">
        <v>1344</v>
      </c>
      <c r="C1265" s="149" t="s">
        <v>1396</v>
      </c>
      <c r="D1265" s="149" t="s">
        <v>1397</v>
      </c>
      <c r="E1265" s="149" t="s">
        <v>1411</v>
      </c>
      <c r="F1265" s="149" t="s">
        <v>1399</v>
      </c>
      <c r="G1265" s="150">
        <v>-694212</v>
      </c>
      <c r="H1265" s="146">
        <v>17</v>
      </c>
    </row>
    <row r="1266" spans="1:8" x14ac:dyDescent="0.2">
      <c r="A1266" s="151" t="s">
        <v>1111</v>
      </c>
      <c r="B1266" s="149" t="s">
        <v>1344</v>
      </c>
      <c r="C1266" s="149" t="s">
        <v>1396</v>
      </c>
      <c r="D1266" s="149" t="s">
        <v>1412</v>
      </c>
      <c r="E1266" s="149" t="s">
        <v>1411</v>
      </c>
      <c r="F1266" s="149" t="s">
        <v>1399</v>
      </c>
      <c r="G1266" s="150">
        <v>-97634.32</v>
      </c>
      <c r="H1266" s="134"/>
    </row>
    <row r="1267" spans="1:8" x14ac:dyDescent="0.2">
      <c r="A1267" s="151" t="s">
        <v>1111</v>
      </c>
      <c r="B1267" s="149" t="s">
        <v>1344</v>
      </c>
      <c r="C1267" s="149" t="s">
        <v>1400</v>
      </c>
      <c r="D1267" s="149" t="s">
        <v>1465</v>
      </c>
      <c r="E1267" s="149" t="s">
        <v>1411</v>
      </c>
      <c r="F1267" s="149" t="s">
        <v>1402</v>
      </c>
      <c r="G1267" s="150">
        <v>-5964689.9199999999</v>
      </c>
      <c r="H1267" s="134"/>
    </row>
    <row r="1268" spans="1:8" x14ac:dyDescent="0.2">
      <c r="A1268" s="151" t="s">
        <v>1111</v>
      </c>
      <c r="B1268" s="149" t="s">
        <v>1344</v>
      </c>
      <c r="C1268" s="149" t="s">
        <v>1403</v>
      </c>
      <c r="D1268" s="149" t="s">
        <v>1465</v>
      </c>
      <c r="E1268" s="149" t="s">
        <v>1411</v>
      </c>
      <c r="F1268" s="149" t="s">
        <v>1402</v>
      </c>
      <c r="G1268" s="150">
        <v>-136482.23999999999</v>
      </c>
      <c r="H1268" s="134"/>
    </row>
    <row r="1269" spans="1:8" x14ac:dyDescent="0.2">
      <c r="A1269" s="151" t="s">
        <v>1113</v>
      </c>
      <c r="B1269" s="149" t="s">
        <v>1344</v>
      </c>
      <c r="C1269" s="149" t="s">
        <v>1396</v>
      </c>
      <c r="D1269" s="149" t="s">
        <v>1397</v>
      </c>
      <c r="E1269" s="149" t="s">
        <v>1414</v>
      </c>
      <c r="F1269" s="149" t="s">
        <v>1399</v>
      </c>
      <c r="G1269" s="150">
        <v>-389154.88</v>
      </c>
      <c r="H1269" s="146">
        <v>17</v>
      </c>
    </row>
    <row r="1270" spans="1:8" x14ac:dyDescent="0.2">
      <c r="A1270" s="151" t="s">
        <v>1113</v>
      </c>
      <c r="B1270" s="149" t="s">
        <v>1344</v>
      </c>
      <c r="C1270" s="149" t="s">
        <v>1400</v>
      </c>
      <c r="D1270" s="149" t="s">
        <v>1465</v>
      </c>
      <c r="E1270" s="149" t="s">
        <v>1414</v>
      </c>
      <c r="F1270" s="149" t="s">
        <v>1402</v>
      </c>
      <c r="G1270" s="150">
        <v>-724850.3</v>
      </c>
      <c r="H1270" s="134"/>
    </row>
    <row r="1271" spans="1:8" x14ac:dyDescent="0.2">
      <c r="A1271" s="151" t="s">
        <v>1113</v>
      </c>
      <c r="B1271" s="149" t="s">
        <v>1344</v>
      </c>
      <c r="C1271" s="149" t="s">
        <v>1403</v>
      </c>
      <c r="D1271" s="149" t="s">
        <v>1465</v>
      </c>
      <c r="E1271" s="149" t="s">
        <v>1414</v>
      </c>
      <c r="F1271" s="149" t="s">
        <v>1402</v>
      </c>
      <c r="G1271" s="150">
        <v>-4942.08</v>
      </c>
      <c r="H1271" s="134"/>
    </row>
    <row r="1272" spans="1:8" x14ac:dyDescent="0.2">
      <c r="A1272" s="151" t="s">
        <v>1114</v>
      </c>
      <c r="B1272" s="149" t="s">
        <v>1344</v>
      </c>
      <c r="C1272" s="149" t="s">
        <v>1396</v>
      </c>
      <c r="D1272" s="149" t="s">
        <v>1397</v>
      </c>
      <c r="E1272" s="149" t="s">
        <v>1415</v>
      </c>
      <c r="F1272" s="149" t="s">
        <v>1399</v>
      </c>
      <c r="G1272" s="150">
        <v>-264152.59999999998</v>
      </c>
      <c r="H1272" s="146">
        <v>17</v>
      </c>
    </row>
    <row r="1273" spans="1:8" x14ac:dyDescent="0.2">
      <c r="A1273" s="151" t="s">
        <v>1114</v>
      </c>
      <c r="B1273" s="149" t="s">
        <v>1344</v>
      </c>
      <c r="C1273" s="149" t="s">
        <v>1396</v>
      </c>
      <c r="D1273" s="149" t="s">
        <v>1430</v>
      </c>
      <c r="E1273" s="149" t="s">
        <v>1415</v>
      </c>
      <c r="F1273" s="149" t="s">
        <v>1399</v>
      </c>
      <c r="G1273" s="150">
        <v>-4750</v>
      </c>
      <c r="H1273" s="134"/>
    </row>
    <row r="1274" spans="1:8" x14ac:dyDescent="0.2">
      <c r="A1274" s="151" t="s">
        <v>1114</v>
      </c>
      <c r="B1274" s="149" t="s">
        <v>1344</v>
      </c>
      <c r="C1274" s="149" t="s">
        <v>1416</v>
      </c>
      <c r="D1274" s="149" t="s">
        <v>1417</v>
      </c>
      <c r="E1274" s="149" t="s">
        <v>1415</v>
      </c>
      <c r="F1274" s="149" t="s">
        <v>1402</v>
      </c>
      <c r="G1274" s="150">
        <v>-777652.2</v>
      </c>
      <c r="H1274" s="134"/>
    </row>
    <row r="1275" spans="1:8" x14ac:dyDescent="0.2">
      <c r="A1275" s="151" t="s">
        <v>1114</v>
      </c>
      <c r="B1275" s="149" t="s">
        <v>1344</v>
      </c>
      <c r="C1275" s="149" t="s">
        <v>1400</v>
      </c>
      <c r="D1275" s="149" t="s">
        <v>1418</v>
      </c>
      <c r="E1275" s="149" t="s">
        <v>1415</v>
      </c>
      <c r="F1275" s="149" t="s">
        <v>1402</v>
      </c>
      <c r="G1275" s="150">
        <v>-518434.8</v>
      </c>
      <c r="H1275" s="134"/>
    </row>
    <row r="1276" spans="1:8" x14ac:dyDescent="0.2">
      <c r="A1276" s="151" t="s">
        <v>1114</v>
      </c>
      <c r="B1276" s="149" t="s">
        <v>1344</v>
      </c>
      <c r="C1276" s="149" t="s">
        <v>1400</v>
      </c>
      <c r="D1276" s="149" t="s">
        <v>1419</v>
      </c>
      <c r="E1276" s="149" t="s">
        <v>1415</v>
      </c>
      <c r="F1276" s="149" t="s">
        <v>1402</v>
      </c>
      <c r="G1276" s="150">
        <v>-30474</v>
      </c>
      <c r="H1276" s="134"/>
    </row>
    <row r="1277" spans="1:8" x14ac:dyDescent="0.2">
      <c r="A1277" s="151" t="s">
        <v>1114</v>
      </c>
      <c r="B1277" s="149" t="s">
        <v>1344</v>
      </c>
      <c r="C1277" s="149" t="s">
        <v>1440</v>
      </c>
      <c r="D1277" s="149" t="s">
        <v>1453</v>
      </c>
      <c r="E1277" s="149" t="s">
        <v>1415</v>
      </c>
      <c r="F1277" s="149" t="s">
        <v>1407</v>
      </c>
      <c r="G1277" s="150">
        <v>-100000</v>
      </c>
      <c r="H1277" s="134"/>
    </row>
    <row r="1278" spans="1:8" x14ac:dyDescent="0.2">
      <c r="A1278" s="151" t="s">
        <v>1114</v>
      </c>
      <c r="B1278" s="149" t="s">
        <v>1344</v>
      </c>
      <c r="C1278" s="149" t="s">
        <v>1400</v>
      </c>
      <c r="D1278" s="149" t="s">
        <v>1467</v>
      </c>
      <c r="E1278" s="149" t="s">
        <v>1415</v>
      </c>
      <c r="F1278" s="149" t="s">
        <v>1402</v>
      </c>
      <c r="G1278" s="150">
        <v>-14200</v>
      </c>
      <c r="H1278" s="134"/>
    </row>
    <row r="1279" spans="1:8" x14ac:dyDescent="0.2">
      <c r="A1279" s="151" t="s">
        <v>1114</v>
      </c>
      <c r="B1279" s="149" t="s">
        <v>1344</v>
      </c>
      <c r="C1279" s="149" t="s">
        <v>1458</v>
      </c>
      <c r="D1279" s="149" t="s">
        <v>1459</v>
      </c>
      <c r="E1279" s="149" t="s">
        <v>1415</v>
      </c>
      <c r="F1279" s="149" t="s">
        <v>1402</v>
      </c>
      <c r="G1279" s="150">
        <v>-392611.4</v>
      </c>
      <c r="H1279" s="134"/>
    </row>
    <row r="1280" spans="1:8" x14ac:dyDescent="0.2">
      <c r="A1280" s="151" t="s">
        <v>1114</v>
      </c>
      <c r="B1280" s="149" t="s">
        <v>1344</v>
      </c>
      <c r="C1280" s="149" t="s">
        <v>1400</v>
      </c>
      <c r="D1280" s="149" t="s">
        <v>1465</v>
      </c>
      <c r="E1280" s="149" t="s">
        <v>1415</v>
      </c>
      <c r="F1280" s="149" t="s">
        <v>1402</v>
      </c>
      <c r="G1280" s="150">
        <v>-1311667.6000000001</v>
      </c>
      <c r="H1280" s="134"/>
    </row>
    <row r="1281" spans="1:8" x14ac:dyDescent="0.2">
      <c r="A1281" s="151" t="s">
        <v>1114</v>
      </c>
      <c r="B1281" s="149" t="s">
        <v>1344</v>
      </c>
      <c r="C1281" s="149" t="s">
        <v>1400</v>
      </c>
      <c r="D1281" s="149" t="s">
        <v>1419</v>
      </c>
      <c r="E1281" s="149" t="s">
        <v>1420</v>
      </c>
      <c r="F1281" s="149" t="s">
        <v>1402</v>
      </c>
      <c r="G1281" s="150">
        <v>-8580</v>
      </c>
      <c r="H1281" s="134"/>
    </row>
    <row r="1282" spans="1:8" x14ac:dyDescent="0.2">
      <c r="A1282" s="151" t="s">
        <v>957</v>
      </c>
      <c r="B1282" s="149" t="s">
        <v>1344</v>
      </c>
      <c r="C1282" s="149" t="s">
        <v>1396</v>
      </c>
      <c r="D1282" s="149" t="s">
        <v>1397</v>
      </c>
      <c r="E1282" s="149" t="s">
        <v>1482</v>
      </c>
      <c r="F1282" s="149" t="s">
        <v>1399</v>
      </c>
      <c r="G1282" s="150">
        <v>-65532.73</v>
      </c>
      <c r="H1282" s="146">
        <v>17</v>
      </c>
    </row>
    <row r="1283" spans="1:8" x14ac:dyDescent="0.2">
      <c r="A1283" s="151" t="s">
        <v>957</v>
      </c>
      <c r="B1283" s="149" t="s">
        <v>1344</v>
      </c>
      <c r="C1283" s="149" t="s">
        <v>1458</v>
      </c>
      <c r="D1283" s="149" t="s">
        <v>1459</v>
      </c>
      <c r="E1283" s="149" t="s">
        <v>1424</v>
      </c>
      <c r="F1283" s="149" t="s">
        <v>1402</v>
      </c>
      <c r="G1283" s="150">
        <v>-461016.46</v>
      </c>
      <c r="H1283" s="134"/>
    </row>
    <row r="1284" spans="1:8" x14ac:dyDescent="0.2">
      <c r="A1284" s="151" t="s">
        <v>957</v>
      </c>
      <c r="B1284" s="149" t="s">
        <v>1344</v>
      </c>
      <c r="C1284" s="149" t="s">
        <v>1400</v>
      </c>
      <c r="D1284" s="149" t="s">
        <v>1465</v>
      </c>
      <c r="E1284" s="149" t="s">
        <v>1425</v>
      </c>
      <c r="F1284" s="149" t="s">
        <v>1402</v>
      </c>
      <c r="G1284" s="150">
        <v>-65099.95</v>
      </c>
      <c r="H1284" s="134"/>
    </row>
    <row r="1285" spans="1:8" x14ac:dyDescent="0.2">
      <c r="A1285" s="151" t="s">
        <v>959</v>
      </c>
      <c r="B1285" s="149" t="s">
        <v>1344</v>
      </c>
      <c r="C1285" s="149" t="s">
        <v>1400</v>
      </c>
      <c r="D1285" s="149" t="s">
        <v>1465</v>
      </c>
      <c r="E1285" s="149" t="s">
        <v>1426</v>
      </c>
      <c r="F1285" s="149" t="s">
        <v>1402</v>
      </c>
      <c r="G1285" s="150">
        <v>-1824377</v>
      </c>
      <c r="H1285" s="134"/>
    </row>
    <row r="1286" spans="1:8" x14ac:dyDescent="0.2">
      <c r="A1286" s="151" t="s">
        <v>959</v>
      </c>
      <c r="B1286" s="149" t="s">
        <v>1344</v>
      </c>
      <c r="C1286" s="149" t="s">
        <v>1396</v>
      </c>
      <c r="D1286" s="149" t="s">
        <v>1397</v>
      </c>
      <c r="E1286" s="149" t="s">
        <v>1446</v>
      </c>
      <c r="F1286" s="149" t="s">
        <v>1399</v>
      </c>
      <c r="G1286" s="150">
        <v>-4250</v>
      </c>
      <c r="H1286" s="146">
        <v>17</v>
      </c>
    </row>
    <row r="1287" spans="1:8" x14ac:dyDescent="0.2">
      <c r="A1287" s="151" t="s">
        <v>959</v>
      </c>
      <c r="B1287" s="149" t="s">
        <v>1344</v>
      </c>
      <c r="C1287" s="149" t="s">
        <v>1396</v>
      </c>
      <c r="D1287" s="149" t="s">
        <v>1397</v>
      </c>
      <c r="E1287" s="149" t="s">
        <v>1428</v>
      </c>
      <c r="F1287" s="149" t="s">
        <v>1399</v>
      </c>
      <c r="G1287" s="150">
        <v>-25.88</v>
      </c>
      <c r="H1287" s="146">
        <v>17</v>
      </c>
    </row>
    <row r="1288" spans="1:8" x14ac:dyDescent="0.2">
      <c r="A1288" s="151" t="s">
        <v>1115</v>
      </c>
      <c r="B1288" s="149" t="s">
        <v>1344</v>
      </c>
      <c r="C1288" s="149" t="s">
        <v>1396</v>
      </c>
      <c r="D1288" s="149" t="s">
        <v>1397</v>
      </c>
      <c r="E1288" s="149" t="s">
        <v>1429</v>
      </c>
      <c r="F1288" s="149" t="s">
        <v>1399</v>
      </c>
      <c r="G1288" s="150">
        <v>-510747.76</v>
      </c>
      <c r="H1288" s="146">
        <v>17</v>
      </c>
    </row>
    <row r="1289" spans="1:8" x14ac:dyDescent="0.2">
      <c r="A1289" s="151" t="s">
        <v>1115</v>
      </c>
      <c r="B1289" s="149" t="s">
        <v>1344</v>
      </c>
      <c r="C1289" s="149" t="s">
        <v>1458</v>
      </c>
      <c r="D1289" s="149" t="s">
        <v>1459</v>
      </c>
      <c r="E1289" s="149" t="s">
        <v>1429</v>
      </c>
      <c r="F1289" s="149" t="s">
        <v>1402</v>
      </c>
      <c r="G1289" s="150">
        <v>-16746775.779999999</v>
      </c>
      <c r="H1289" s="134"/>
    </row>
    <row r="1290" spans="1:8" x14ac:dyDescent="0.2">
      <c r="A1290" s="151" t="s">
        <v>207</v>
      </c>
      <c r="B1290" s="149" t="s">
        <v>1344</v>
      </c>
      <c r="C1290" s="149" t="s">
        <v>1396</v>
      </c>
      <c r="D1290" s="149" t="s">
        <v>1397</v>
      </c>
      <c r="E1290" s="149" t="s">
        <v>1433</v>
      </c>
      <c r="F1290" s="149" t="s">
        <v>1399</v>
      </c>
      <c r="G1290" s="150">
        <v>-296100.34000000003</v>
      </c>
      <c r="H1290" s="146">
        <v>17</v>
      </c>
    </row>
    <row r="1291" spans="1:8" x14ac:dyDescent="0.2">
      <c r="A1291" s="151" t="s">
        <v>207</v>
      </c>
      <c r="B1291" s="149" t="s">
        <v>1344</v>
      </c>
      <c r="C1291" s="149" t="s">
        <v>1400</v>
      </c>
      <c r="D1291" s="149" t="s">
        <v>1419</v>
      </c>
      <c r="E1291" s="149" t="s">
        <v>1433</v>
      </c>
      <c r="F1291" s="149" t="s">
        <v>1402</v>
      </c>
      <c r="G1291" s="150">
        <v>-24000</v>
      </c>
      <c r="H1291" s="134"/>
    </row>
    <row r="1292" spans="1:8" x14ac:dyDescent="0.2">
      <c r="A1292" s="151" t="s">
        <v>207</v>
      </c>
      <c r="B1292" s="149" t="s">
        <v>1344</v>
      </c>
      <c r="C1292" s="149" t="s">
        <v>1458</v>
      </c>
      <c r="D1292" s="149" t="s">
        <v>1459</v>
      </c>
      <c r="E1292" s="149" t="s">
        <v>1433</v>
      </c>
      <c r="F1292" s="149" t="s">
        <v>1402</v>
      </c>
      <c r="G1292" s="150">
        <v>-1164543.08</v>
      </c>
      <c r="H1292" s="134"/>
    </row>
    <row r="1293" spans="1:8" x14ac:dyDescent="0.2">
      <c r="A1293" s="151" t="s">
        <v>207</v>
      </c>
      <c r="B1293" s="149" t="s">
        <v>1344</v>
      </c>
      <c r="C1293" s="149" t="s">
        <v>1400</v>
      </c>
      <c r="D1293" s="149" t="s">
        <v>1467</v>
      </c>
      <c r="E1293" s="149" t="s">
        <v>1435</v>
      </c>
      <c r="F1293" s="149" t="s">
        <v>1402</v>
      </c>
      <c r="G1293" s="150">
        <v>-1920</v>
      </c>
      <c r="H1293" s="134"/>
    </row>
    <row r="1294" spans="1:8" x14ac:dyDescent="0.2">
      <c r="A1294" s="151" t="s">
        <v>207</v>
      </c>
      <c r="B1294" s="149" t="s">
        <v>1344</v>
      </c>
      <c r="C1294" s="149" t="s">
        <v>1458</v>
      </c>
      <c r="D1294" s="149" t="s">
        <v>1459</v>
      </c>
      <c r="E1294" s="149" t="s">
        <v>1435</v>
      </c>
      <c r="F1294" s="149" t="s">
        <v>1402</v>
      </c>
      <c r="G1294" s="150">
        <v>-12510.4</v>
      </c>
      <c r="H1294" s="134"/>
    </row>
    <row r="1295" spans="1:8" x14ac:dyDescent="0.2">
      <c r="A1295" s="149" t="s">
        <v>196</v>
      </c>
      <c r="B1295" s="149" t="s">
        <v>1345</v>
      </c>
      <c r="C1295" s="149" t="s">
        <v>1396</v>
      </c>
      <c r="D1295" s="149" t="s">
        <v>1397</v>
      </c>
      <c r="E1295" s="149" t="s">
        <v>1398</v>
      </c>
      <c r="F1295" s="149" t="s">
        <v>1399</v>
      </c>
      <c r="G1295" s="150">
        <v>-1165740.17</v>
      </c>
      <c r="H1295" s="146">
        <v>17</v>
      </c>
    </row>
    <row r="1296" spans="1:8" x14ac:dyDescent="0.2">
      <c r="A1296" s="149" t="s">
        <v>196</v>
      </c>
      <c r="B1296" s="149" t="s">
        <v>1345</v>
      </c>
      <c r="C1296" s="149" t="s">
        <v>1458</v>
      </c>
      <c r="D1296" s="149" t="s">
        <v>1459</v>
      </c>
      <c r="E1296" s="149" t="s">
        <v>1398</v>
      </c>
      <c r="F1296" s="149" t="s">
        <v>1402</v>
      </c>
      <c r="G1296" s="150">
        <v>-131219077.3</v>
      </c>
      <c r="H1296" s="134"/>
    </row>
    <row r="1297" spans="1:8" x14ac:dyDescent="0.2">
      <c r="A1297" s="149" t="s">
        <v>196</v>
      </c>
      <c r="B1297" s="149" t="s">
        <v>1345</v>
      </c>
      <c r="C1297" s="149" t="s">
        <v>1460</v>
      </c>
      <c r="D1297" s="149" t="s">
        <v>1459</v>
      </c>
      <c r="E1297" s="149" t="s">
        <v>1398</v>
      </c>
      <c r="F1297" s="149" t="s">
        <v>1402</v>
      </c>
      <c r="G1297" s="150">
        <v>-191712.1</v>
      </c>
      <c r="H1297" s="134"/>
    </row>
    <row r="1298" spans="1:8" x14ac:dyDescent="0.2">
      <c r="A1298" s="149" t="s">
        <v>196</v>
      </c>
      <c r="B1298" s="149" t="s">
        <v>1345</v>
      </c>
      <c r="C1298" s="149" t="s">
        <v>1461</v>
      </c>
      <c r="D1298" s="149" t="s">
        <v>1462</v>
      </c>
      <c r="E1298" s="149" t="s">
        <v>1398</v>
      </c>
      <c r="F1298" s="149" t="s">
        <v>1407</v>
      </c>
      <c r="G1298" s="150">
        <v>-6999872.3600000003</v>
      </c>
      <c r="H1298" s="134"/>
    </row>
    <row r="1299" spans="1:8" x14ac:dyDescent="0.2">
      <c r="A1299" s="149" t="s">
        <v>196</v>
      </c>
      <c r="B1299" s="149" t="s">
        <v>1345</v>
      </c>
      <c r="C1299" s="149" t="s">
        <v>1463</v>
      </c>
      <c r="D1299" s="149" t="s">
        <v>1464</v>
      </c>
      <c r="E1299" s="149" t="s">
        <v>1398</v>
      </c>
      <c r="F1299" s="149" t="s">
        <v>1407</v>
      </c>
      <c r="G1299" s="150">
        <v>-459065.69</v>
      </c>
      <c r="H1299" s="134"/>
    </row>
    <row r="1300" spans="1:8" x14ac:dyDescent="0.2">
      <c r="A1300" s="149" t="s">
        <v>196</v>
      </c>
      <c r="B1300" s="149" t="s">
        <v>1345</v>
      </c>
      <c r="C1300" s="149" t="s">
        <v>1396</v>
      </c>
      <c r="D1300" s="149" t="s">
        <v>1397</v>
      </c>
      <c r="E1300" s="149" t="s">
        <v>1404</v>
      </c>
      <c r="F1300" s="149" t="s">
        <v>1399</v>
      </c>
      <c r="G1300" s="150">
        <v>-13500</v>
      </c>
      <c r="H1300" s="146">
        <v>17</v>
      </c>
    </row>
    <row r="1301" spans="1:8" x14ac:dyDescent="0.2">
      <c r="A1301" s="151" t="s">
        <v>201</v>
      </c>
      <c r="B1301" s="149" t="s">
        <v>1345</v>
      </c>
      <c r="C1301" s="149" t="s">
        <v>1396</v>
      </c>
      <c r="D1301" s="149" t="s">
        <v>1397</v>
      </c>
      <c r="E1301" s="149" t="s">
        <v>1408</v>
      </c>
      <c r="F1301" s="149" t="s">
        <v>1399</v>
      </c>
      <c r="G1301" s="150">
        <v>-376716.25</v>
      </c>
      <c r="H1301" s="146">
        <v>17</v>
      </c>
    </row>
    <row r="1302" spans="1:8" x14ac:dyDescent="0.2">
      <c r="A1302" s="151" t="s">
        <v>201</v>
      </c>
      <c r="B1302" s="149" t="s">
        <v>1345</v>
      </c>
      <c r="C1302" s="149" t="s">
        <v>1458</v>
      </c>
      <c r="D1302" s="149" t="s">
        <v>1459</v>
      </c>
      <c r="E1302" s="149" t="s">
        <v>1408</v>
      </c>
      <c r="F1302" s="149" t="s">
        <v>1402</v>
      </c>
      <c r="G1302" s="150">
        <v>-39331107.100000001</v>
      </c>
      <c r="H1302" s="134"/>
    </row>
    <row r="1303" spans="1:8" x14ac:dyDescent="0.2">
      <c r="A1303" s="151" t="s">
        <v>201</v>
      </c>
      <c r="B1303" s="149" t="s">
        <v>1345</v>
      </c>
      <c r="C1303" s="149" t="s">
        <v>1461</v>
      </c>
      <c r="D1303" s="149" t="s">
        <v>1462</v>
      </c>
      <c r="E1303" s="149" t="s">
        <v>1408</v>
      </c>
      <c r="F1303" s="149" t="s">
        <v>1407</v>
      </c>
      <c r="G1303" s="150">
        <v>-2104363.15</v>
      </c>
      <c r="H1303" s="134"/>
    </row>
    <row r="1304" spans="1:8" x14ac:dyDescent="0.2">
      <c r="A1304" s="151" t="s">
        <v>201</v>
      </c>
      <c r="B1304" s="149" t="s">
        <v>1345</v>
      </c>
      <c r="C1304" s="149" t="s">
        <v>1400</v>
      </c>
      <c r="D1304" s="149" t="s">
        <v>1465</v>
      </c>
      <c r="E1304" s="149" t="s">
        <v>1408</v>
      </c>
      <c r="F1304" s="149" t="s">
        <v>1402</v>
      </c>
      <c r="G1304" s="150">
        <v>-111526.99</v>
      </c>
      <c r="H1304" s="134"/>
    </row>
    <row r="1305" spans="1:8" x14ac:dyDescent="0.2">
      <c r="A1305" s="151" t="s">
        <v>201</v>
      </c>
      <c r="B1305" s="149" t="s">
        <v>1345</v>
      </c>
      <c r="C1305" s="149" t="s">
        <v>1463</v>
      </c>
      <c r="D1305" s="149" t="s">
        <v>1464</v>
      </c>
      <c r="E1305" s="149" t="s">
        <v>1408</v>
      </c>
      <c r="F1305" s="149" t="s">
        <v>1407</v>
      </c>
      <c r="G1305" s="150">
        <v>-138637.85</v>
      </c>
      <c r="H1305" s="134"/>
    </row>
    <row r="1306" spans="1:8" x14ac:dyDescent="0.2">
      <c r="A1306" s="149" t="s">
        <v>196</v>
      </c>
      <c r="B1306" s="149" t="s">
        <v>1345</v>
      </c>
      <c r="C1306" s="149" t="s">
        <v>1400</v>
      </c>
      <c r="D1306" s="149" t="s">
        <v>1465</v>
      </c>
      <c r="E1306" s="149" t="s">
        <v>1409</v>
      </c>
      <c r="F1306" s="149" t="s">
        <v>1402</v>
      </c>
      <c r="G1306" s="150">
        <v>-1142875.5900000001</v>
      </c>
      <c r="H1306" s="134"/>
    </row>
    <row r="1307" spans="1:8" x14ac:dyDescent="0.2">
      <c r="A1307" s="149" t="s">
        <v>196</v>
      </c>
      <c r="B1307" s="149" t="s">
        <v>1345</v>
      </c>
      <c r="C1307" s="149" t="s">
        <v>1403</v>
      </c>
      <c r="D1307" s="149" t="s">
        <v>1465</v>
      </c>
      <c r="E1307" s="149" t="s">
        <v>1409</v>
      </c>
      <c r="F1307" s="149" t="s">
        <v>1402</v>
      </c>
      <c r="G1307" s="150">
        <v>-556719.26</v>
      </c>
      <c r="H1307" s="134"/>
    </row>
    <row r="1308" spans="1:8" x14ac:dyDescent="0.2">
      <c r="A1308" s="151" t="s">
        <v>1109</v>
      </c>
      <c r="B1308" s="149" t="s">
        <v>1345</v>
      </c>
      <c r="C1308" s="149" t="s">
        <v>1396</v>
      </c>
      <c r="D1308" s="149" t="s">
        <v>1397</v>
      </c>
      <c r="E1308" s="149" t="s">
        <v>1410</v>
      </c>
      <c r="F1308" s="149" t="s">
        <v>1399</v>
      </c>
      <c r="G1308" s="150">
        <v>-36122.339999999997</v>
      </c>
      <c r="H1308" s="146">
        <v>17</v>
      </c>
    </row>
    <row r="1309" spans="1:8" x14ac:dyDescent="0.2">
      <c r="A1309" s="151" t="s">
        <v>1109</v>
      </c>
      <c r="B1309" s="149" t="s">
        <v>1345</v>
      </c>
      <c r="C1309" s="149" t="s">
        <v>1400</v>
      </c>
      <c r="D1309" s="149" t="s">
        <v>1465</v>
      </c>
      <c r="E1309" s="149" t="s">
        <v>1410</v>
      </c>
      <c r="F1309" s="149" t="s">
        <v>1402</v>
      </c>
      <c r="G1309" s="150">
        <v>-93315</v>
      </c>
      <c r="H1309" s="134"/>
    </row>
    <row r="1310" spans="1:8" x14ac:dyDescent="0.2">
      <c r="A1310" s="151" t="s">
        <v>1111</v>
      </c>
      <c r="B1310" s="149" t="s">
        <v>1345</v>
      </c>
      <c r="C1310" s="149" t="s">
        <v>1396</v>
      </c>
      <c r="D1310" s="149" t="s">
        <v>1397</v>
      </c>
      <c r="E1310" s="149" t="s">
        <v>1411</v>
      </c>
      <c r="F1310" s="149" t="s">
        <v>1399</v>
      </c>
      <c r="G1310" s="150">
        <v>-649134.6</v>
      </c>
      <c r="H1310" s="146">
        <v>17</v>
      </c>
    </row>
    <row r="1311" spans="1:8" x14ac:dyDescent="0.2">
      <c r="A1311" s="151" t="s">
        <v>1111</v>
      </c>
      <c r="B1311" s="149" t="s">
        <v>1345</v>
      </c>
      <c r="C1311" s="149" t="s">
        <v>1396</v>
      </c>
      <c r="D1311" s="149" t="s">
        <v>1412</v>
      </c>
      <c r="E1311" s="149" t="s">
        <v>1411</v>
      </c>
      <c r="F1311" s="149" t="s">
        <v>1399</v>
      </c>
      <c r="G1311" s="150">
        <v>-36124.32</v>
      </c>
      <c r="H1311" s="134"/>
    </row>
    <row r="1312" spans="1:8" x14ac:dyDescent="0.2">
      <c r="A1312" s="151" t="s">
        <v>1111</v>
      </c>
      <c r="B1312" s="149" t="s">
        <v>1345</v>
      </c>
      <c r="C1312" s="149" t="s">
        <v>1396</v>
      </c>
      <c r="D1312" s="149" t="s">
        <v>1437</v>
      </c>
      <c r="E1312" s="149" t="s">
        <v>1411</v>
      </c>
      <c r="F1312" s="149" t="s">
        <v>1399</v>
      </c>
      <c r="G1312" s="150">
        <v>-41000</v>
      </c>
      <c r="H1312" s="134"/>
    </row>
    <row r="1313" spans="1:8" x14ac:dyDescent="0.2">
      <c r="A1313" s="151" t="s">
        <v>1111</v>
      </c>
      <c r="B1313" s="149" t="s">
        <v>1345</v>
      </c>
      <c r="C1313" s="149" t="s">
        <v>1400</v>
      </c>
      <c r="D1313" s="149" t="s">
        <v>1465</v>
      </c>
      <c r="E1313" s="149" t="s">
        <v>1411</v>
      </c>
      <c r="F1313" s="149" t="s">
        <v>1402</v>
      </c>
      <c r="G1313" s="150">
        <v>-8771957.1400000006</v>
      </c>
      <c r="H1313" s="134"/>
    </row>
    <row r="1314" spans="1:8" x14ac:dyDescent="0.2">
      <c r="A1314" s="151" t="s">
        <v>1111</v>
      </c>
      <c r="B1314" s="149" t="s">
        <v>1345</v>
      </c>
      <c r="C1314" s="149" t="s">
        <v>1403</v>
      </c>
      <c r="D1314" s="149" t="s">
        <v>1465</v>
      </c>
      <c r="E1314" s="149" t="s">
        <v>1411</v>
      </c>
      <c r="F1314" s="149" t="s">
        <v>1402</v>
      </c>
      <c r="G1314" s="150">
        <v>-41230.269999999997</v>
      </c>
      <c r="H1314" s="134"/>
    </row>
    <row r="1315" spans="1:8" x14ac:dyDescent="0.2">
      <c r="A1315" s="151" t="s">
        <v>1113</v>
      </c>
      <c r="B1315" s="149" t="s">
        <v>1345</v>
      </c>
      <c r="C1315" s="149" t="s">
        <v>1396</v>
      </c>
      <c r="D1315" s="149" t="s">
        <v>1397</v>
      </c>
      <c r="E1315" s="149" t="s">
        <v>1414</v>
      </c>
      <c r="F1315" s="149" t="s">
        <v>1399</v>
      </c>
      <c r="G1315" s="150">
        <v>-109541.16</v>
      </c>
      <c r="H1315" s="146">
        <v>17</v>
      </c>
    </row>
    <row r="1316" spans="1:8" x14ac:dyDescent="0.2">
      <c r="A1316" s="151" t="s">
        <v>1113</v>
      </c>
      <c r="B1316" s="149" t="s">
        <v>1345</v>
      </c>
      <c r="C1316" s="149" t="s">
        <v>1400</v>
      </c>
      <c r="D1316" s="149" t="s">
        <v>1465</v>
      </c>
      <c r="E1316" s="149" t="s">
        <v>1414</v>
      </c>
      <c r="F1316" s="149" t="s">
        <v>1402</v>
      </c>
      <c r="G1316" s="150">
        <v>-2077064.78</v>
      </c>
      <c r="H1316" s="134"/>
    </row>
    <row r="1317" spans="1:8" x14ac:dyDescent="0.2">
      <c r="A1317" s="151" t="s">
        <v>1114</v>
      </c>
      <c r="B1317" s="149" t="s">
        <v>1345</v>
      </c>
      <c r="C1317" s="149" t="s">
        <v>1396</v>
      </c>
      <c r="D1317" s="149" t="s">
        <v>1397</v>
      </c>
      <c r="E1317" s="149" t="s">
        <v>1415</v>
      </c>
      <c r="F1317" s="149" t="s">
        <v>1399</v>
      </c>
      <c r="G1317" s="150">
        <v>-515430.64</v>
      </c>
      <c r="H1317" s="146">
        <v>17</v>
      </c>
    </row>
    <row r="1318" spans="1:8" x14ac:dyDescent="0.2">
      <c r="A1318" s="151" t="s">
        <v>1114</v>
      </c>
      <c r="B1318" s="149" t="s">
        <v>1345</v>
      </c>
      <c r="C1318" s="149" t="s">
        <v>1416</v>
      </c>
      <c r="D1318" s="149" t="s">
        <v>1417</v>
      </c>
      <c r="E1318" s="149" t="s">
        <v>1415</v>
      </c>
      <c r="F1318" s="149" t="s">
        <v>1402</v>
      </c>
      <c r="G1318" s="150">
        <v>-807960.7</v>
      </c>
      <c r="H1318" s="134"/>
    </row>
    <row r="1319" spans="1:8" x14ac:dyDescent="0.2">
      <c r="A1319" s="151" t="s">
        <v>1114</v>
      </c>
      <c r="B1319" s="149" t="s">
        <v>1345</v>
      </c>
      <c r="C1319" s="149" t="s">
        <v>1400</v>
      </c>
      <c r="D1319" s="149" t="s">
        <v>1418</v>
      </c>
      <c r="E1319" s="149" t="s">
        <v>1415</v>
      </c>
      <c r="F1319" s="149" t="s">
        <v>1402</v>
      </c>
      <c r="G1319" s="150">
        <v>-538640.46</v>
      </c>
      <c r="H1319" s="134"/>
    </row>
    <row r="1320" spans="1:8" x14ac:dyDescent="0.2">
      <c r="A1320" s="151" t="s">
        <v>1114</v>
      </c>
      <c r="B1320" s="149" t="s">
        <v>1345</v>
      </c>
      <c r="C1320" s="149" t="s">
        <v>1400</v>
      </c>
      <c r="D1320" s="149" t="s">
        <v>1419</v>
      </c>
      <c r="E1320" s="149" t="s">
        <v>1415</v>
      </c>
      <c r="F1320" s="149" t="s">
        <v>1402</v>
      </c>
      <c r="G1320" s="150">
        <v>-31168.78</v>
      </c>
      <c r="H1320" s="134"/>
    </row>
    <row r="1321" spans="1:8" x14ac:dyDescent="0.2">
      <c r="A1321" s="151" t="s">
        <v>1114</v>
      </c>
      <c r="B1321" s="149" t="s">
        <v>1345</v>
      </c>
      <c r="C1321" s="149" t="s">
        <v>1440</v>
      </c>
      <c r="D1321" s="149" t="s">
        <v>1491</v>
      </c>
      <c r="E1321" s="149" t="s">
        <v>1415</v>
      </c>
      <c r="F1321" s="149" t="s">
        <v>1407</v>
      </c>
      <c r="G1321" s="150">
        <v>-27050.400000000001</v>
      </c>
      <c r="H1321" s="134"/>
    </row>
    <row r="1322" spans="1:8" x14ac:dyDescent="0.2">
      <c r="A1322" s="151" t="s">
        <v>1114</v>
      </c>
      <c r="B1322" s="149" t="s">
        <v>1345</v>
      </c>
      <c r="C1322" s="149" t="s">
        <v>1458</v>
      </c>
      <c r="D1322" s="149" t="s">
        <v>1459</v>
      </c>
      <c r="E1322" s="149" t="s">
        <v>1415</v>
      </c>
      <c r="F1322" s="149" t="s">
        <v>1402</v>
      </c>
      <c r="G1322" s="150">
        <v>-311559.5</v>
      </c>
      <c r="H1322" s="134"/>
    </row>
    <row r="1323" spans="1:8" x14ac:dyDescent="0.2">
      <c r="A1323" s="151" t="s">
        <v>1114</v>
      </c>
      <c r="B1323" s="149" t="s">
        <v>1345</v>
      </c>
      <c r="C1323" s="149" t="s">
        <v>1458</v>
      </c>
      <c r="D1323" s="149" t="s">
        <v>1469</v>
      </c>
      <c r="E1323" s="149" t="s">
        <v>1415</v>
      </c>
      <c r="F1323" s="149" t="s">
        <v>1402</v>
      </c>
      <c r="G1323" s="150">
        <v>-170000</v>
      </c>
      <c r="H1323" s="134"/>
    </row>
    <row r="1324" spans="1:8" x14ac:dyDescent="0.2">
      <c r="A1324" s="151" t="s">
        <v>1114</v>
      </c>
      <c r="B1324" s="149" t="s">
        <v>1345</v>
      </c>
      <c r="C1324" s="149" t="s">
        <v>1400</v>
      </c>
      <c r="D1324" s="149" t="s">
        <v>1465</v>
      </c>
      <c r="E1324" s="149" t="s">
        <v>1415</v>
      </c>
      <c r="F1324" s="149" t="s">
        <v>1402</v>
      </c>
      <c r="G1324" s="150">
        <v>-2674528.11</v>
      </c>
      <c r="H1324" s="134"/>
    </row>
    <row r="1325" spans="1:8" x14ac:dyDescent="0.2">
      <c r="A1325" s="151" t="s">
        <v>1114</v>
      </c>
      <c r="B1325" s="149" t="s">
        <v>1345</v>
      </c>
      <c r="C1325" s="149" t="s">
        <v>1400</v>
      </c>
      <c r="D1325" s="149" t="s">
        <v>1419</v>
      </c>
      <c r="E1325" s="149" t="s">
        <v>1420</v>
      </c>
      <c r="F1325" s="149" t="s">
        <v>1402</v>
      </c>
      <c r="G1325" s="150">
        <v>-8937.5</v>
      </c>
      <c r="H1325" s="134"/>
    </row>
    <row r="1326" spans="1:8" x14ac:dyDescent="0.2">
      <c r="A1326" s="151" t="s">
        <v>1114</v>
      </c>
      <c r="B1326" s="149" t="s">
        <v>1345</v>
      </c>
      <c r="C1326" s="149" t="s">
        <v>1400</v>
      </c>
      <c r="D1326" s="149" t="s">
        <v>1465</v>
      </c>
      <c r="E1326" s="149" t="s">
        <v>1420</v>
      </c>
      <c r="F1326" s="149" t="s">
        <v>1402</v>
      </c>
      <c r="G1326" s="150">
        <v>-8918.94</v>
      </c>
      <c r="H1326" s="134"/>
    </row>
    <row r="1327" spans="1:8" x14ac:dyDescent="0.2">
      <c r="A1327" s="151" t="s">
        <v>957</v>
      </c>
      <c r="B1327" s="149" t="s">
        <v>1345</v>
      </c>
      <c r="C1327" s="149" t="s">
        <v>1458</v>
      </c>
      <c r="D1327" s="149" t="s">
        <v>1459</v>
      </c>
      <c r="E1327" s="149" t="s">
        <v>1424</v>
      </c>
      <c r="F1327" s="149" t="s">
        <v>1402</v>
      </c>
      <c r="G1327" s="150">
        <v>-570475.24</v>
      </c>
      <c r="H1327" s="134"/>
    </row>
    <row r="1328" spans="1:8" x14ac:dyDescent="0.2">
      <c r="A1328" s="151" t="s">
        <v>957</v>
      </c>
      <c r="B1328" s="149" t="s">
        <v>1345</v>
      </c>
      <c r="C1328" s="149" t="s">
        <v>1492</v>
      </c>
      <c r="D1328" s="149" t="s">
        <v>1465</v>
      </c>
      <c r="E1328" s="149" t="s">
        <v>1424</v>
      </c>
      <c r="F1328" s="149" t="s">
        <v>1407</v>
      </c>
      <c r="G1328" s="150">
        <v>-2400000</v>
      </c>
      <c r="H1328" s="134"/>
    </row>
    <row r="1329" spans="1:8" x14ac:dyDescent="0.2">
      <c r="A1329" s="151" t="s">
        <v>959</v>
      </c>
      <c r="B1329" s="149" t="s">
        <v>1345</v>
      </c>
      <c r="C1329" s="149" t="s">
        <v>1396</v>
      </c>
      <c r="D1329" s="149" t="s">
        <v>1397</v>
      </c>
      <c r="E1329" s="149" t="s">
        <v>1426</v>
      </c>
      <c r="F1329" s="149" t="s">
        <v>1399</v>
      </c>
      <c r="G1329" s="150">
        <v>-850</v>
      </c>
      <c r="H1329" s="146">
        <v>17</v>
      </c>
    </row>
    <row r="1330" spans="1:8" x14ac:dyDescent="0.2">
      <c r="A1330" s="151" t="s">
        <v>959</v>
      </c>
      <c r="B1330" s="149" t="s">
        <v>1345</v>
      </c>
      <c r="C1330" s="149" t="s">
        <v>1400</v>
      </c>
      <c r="D1330" s="149" t="s">
        <v>1465</v>
      </c>
      <c r="E1330" s="149" t="s">
        <v>1426</v>
      </c>
      <c r="F1330" s="149" t="s">
        <v>1402</v>
      </c>
      <c r="G1330" s="150">
        <v>-4013215</v>
      </c>
      <c r="H1330" s="134"/>
    </row>
    <row r="1331" spans="1:8" x14ac:dyDescent="0.2">
      <c r="A1331" s="151" t="s">
        <v>959</v>
      </c>
      <c r="B1331" s="149" t="s">
        <v>1345</v>
      </c>
      <c r="C1331" s="149" t="s">
        <v>1396</v>
      </c>
      <c r="D1331" s="149" t="s">
        <v>1397</v>
      </c>
      <c r="E1331" s="149" t="s">
        <v>1446</v>
      </c>
      <c r="F1331" s="149" t="s">
        <v>1399</v>
      </c>
      <c r="G1331" s="150">
        <v>-0.14000000000000001</v>
      </c>
      <c r="H1331" s="146">
        <v>17</v>
      </c>
    </row>
    <row r="1332" spans="1:8" x14ac:dyDescent="0.2">
      <c r="A1332" s="151" t="s">
        <v>959</v>
      </c>
      <c r="B1332" s="149" t="s">
        <v>1345</v>
      </c>
      <c r="C1332" s="149" t="s">
        <v>1396</v>
      </c>
      <c r="D1332" s="149" t="s">
        <v>1397</v>
      </c>
      <c r="E1332" s="149" t="s">
        <v>1428</v>
      </c>
      <c r="F1332" s="149" t="s">
        <v>1399</v>
      </c>
      <c r="G1332" s="150">
        <v>-149.07</v>
      </c>
      <c r="H1332" s="146">
        <v>17</v>
      </c>
    </row>
    <row r="1333" spans="1:8" x14ac:dyDescent="0.2">
      <c r="A1333" s="151" t="s">
        <v>1115</v>
      </c>
      <c r="B1333" s="149" t="s">
        <v>1345</v>
      </c>
      <c r="C1333" s="149" t="s">
        <v>1396</v>
      </c>
      <c r="D1333" s="149" t="s">
        <v>1397</v>
      </c>
      <c r="E1333" s="149" t="s">
        <v>1429</v>
      </c>
      <c r="F1333" s="149" t="s">
        <v>1399</v>
      </c>
      <c r="G1333" s="150">
        <v>-75819</v>
      </c>
      <c r="H1333" s="146">
        <v>17</v>
      </c>
    </row>
    <row r="1334" spans="1:8" x14ac:dyDescent="0.2">
      <c r="A1334" s="151" t="s">
        <v>1115</v>
      </c>
      <c r="B1334" s="149" t="s">
        <v>1345</v>
      </c>
      <c r="C1334" s="149" t="s">
        <v>1458</v>
      </c>
      <c r="D1334" s="149" t="s">
        <v>1459</v>
      </c>
      <c r="E1334" s="149" t="s">
        <v>1429</v>
      </c>
      <c r="F1334" s="149" t="s">
        <v>1402</v>
      </c>
      <c r="G1334" s="150">
        <v>-11401270.029999999</v>
      </c>
      <c r="H1334" s="134"/>
    </row>
    <row r="1335" spans="1:8" x14ac:dyDescent="0.2">
      <c r="A1335" s="151" t="s">
        <v>1115</v>
      </c>
      <c r="B1335" s="149" t="s">
        <v>1345</v>
      </c>
      <c r="C1335" s="149" t="s">
        <v>1471</v>
      </c>
      <c r="D1335" s="149" t="s">
        <v>1465</v>
      </c>
      <c r="E1335" s="149" t="s">
        <v>1429</v>
      </c>
      <c r="F1335" s="149" t="s">
        <v>1407</v>
      </c>
      <c r="G1335" s="150">
        <v>-90834</v>
      </c>
      <c r="H1335" s="134"/>
    </row>
    <row r="1336" spans="1:8" x14ac:dyDescent="0.2">
      <c r="A1336" s="151" t="s">
        <v>1115</v>
      </c>
      <c r="B1336" s="149" t="s">
        <v>1345</v>
      </c>
      <c r="C1336" s="149" t="s">
        <v>1472</v>
      </c>
      <c r="D1336" s="149" t="s">
        <v>1465</v>
      </c>
      <c r="E1336" s="149" t="s">
        <v>1429</v>
      </c>
      <c r="F1336" s="149" t="s">
        <v>1407</v>
      </c>
      <c r="G1336" s="150">
        <v>-698490.25</v>
      </c>
      <c r="H1336" s="134"/>
    </row>
    <row r="1337" spans="1:8" x14ac:dyDescent="0.2">
      <c r="A1337" s="151" t="s">
        <v>1115</v>
      </c>
      <c r="B1337" s="149" t="s">
        <v>1345</v>
      </c>
      <c r="C1337" s="149" t="s">
        <v>1450</v>
      </c>
      <c r="D1337" s="149" t="s">
        <v>1480</v>
      </c>
      <c r="E1337" s="149" t="s">
        <v>1429</v>
      </c>
      <c r="F1337" s="149" t="s">
        <v>1407</v>
      </c>
      <c r="G1337" s="150">
        <v>-130000</v>
      </c>
      <c r="H1337" s="134"/>
    </row>
    <row r="1338" spans="1:8" x14ac:dyDescent="0.2">
      <c r="A1338" s="151" t="s">
        <v>207</v>
      </c>
      <c r="B1338" s="149" t="s">
        <v>1345</v>
      </c>
      <c r="C1338" s="149" t="s">
        <v>1400</v>
      </c>
      <c r="D1338" s="149" t="s">
        <v>1465</v>
      </c>
      <c r="E1338" s="149" t="s">
        <v>1432</v>
      </c>
      <c r="F1338" s="149" t="s">
        <v>1402</v>
      </c>
      <c r="G1338" s="150">
        <v>-87181.2</v>
      </c>
      <c r="H1338" s="134"/>
    </row>
    <row r="1339" spans="1:8" x14ac:dyDescent="0.2">
      <c r="A1339" s="151" t="s">
        <v>207</v>
      </c>
      <c r="B1339" s="149" t="s">
        <v>1345</v>
      </c>
      <c r="C1339" s="149" t="s">
        <v>1396</v>
      </c>
      <c r="D1339" s="149" t="s">
        <v>1397</v>
      </c>
      <c r="E1339" s="149" t="s">
        <v>1439</v>
      </c>
      <c r="F1339" s="149" t="s">
        <v>1399</v>
      </c>
      <c r="G1339" s="150">
        <v>-69201.259999999995</v>
      </c>
      <c r="H1339" s="146">
        <v>17</v>
      </c>
    </row>
    <row r="1340" spans="1:8" x14ac:dyDescent="0.2">
      <c r="A1340" s="151" t="s">
        <v>207</v>
      </c>
      <c r="B1340" s="149" t="s">
        <v>1345</v>
      </c>
      <c r="C1340" s="149" t="s">
        <v>1450</v>
      </c>
      <c r="D1340" s="149" t="s">
        <v>1480</v>
      </c>
      <c r="E1340" s="149" t="s">
        <v>1439</v>
      </c>
      <c r="F1340" s="149" t="s">
        <v>1407</v>
      </c>
      <c r="G1340" s="150">
        <v>-120000</v>
      </c>
      <c r="H1340" s="134"/>
    </row>
    <row r="1341" spans="1:8" x14ac:dyDescent="0.2">
      <c r="A1341" s="151" t="s">
        <v>207</v>
      </c>
      <c r="B1341" s="149" t="s">
        <v>1345</v>
      </c>
      <c r="C1341" s="149" t="s">
        <v>1396</v>
      </c>
      <c r="D1341" s="149" t="s">
        <v>1397</v>
      </c>
      <c r="E1341" s="149" t="s">
        <v>1433</v>
      </c>
      <c r="F1341" s="149" t="s">
        <v>1399</v>
      </c>
      <c r="G1341" s="150">
        <v>-92861</v>
      </c>
      <c r="H1341" s="146">
        <v>17</v>
      </c>
    </row>
    <row r="1342" spans="1:8" x14ac:dyDescent="0.2">
      <c r="A1342" s="151" t="s">
        <v>207</v>
      </c>
      <c r="B1342" s="149" t="s">
        <v>1345</v>
      </c>
      <c r="C1342" s="149" t="s">
        <v>1396</v>
      </c>
      <c r="D1342" s="149" t="s">
        <v>1430</v>
      </c>
      <c r="E1342" s="149" t="s">
        <v>1433</v>
      </c>
      <c r="F1342" s="149" t="s">
        <v>1399</v>
      </c>
      <c r="G1342" s="150">
        <v>-92976</v>
      </c>
      <c r="H1342" s="134"/>
    </row>
    <row r="1343" spans="1:8" x14ac:dyDescent="0.2">
      <c r="A1343" s="151" t="s">
        <v>207</v>
      </c>
      <c r="B1343" s="149" t="s">
        <v>1345</v>
      </c>
      <c r="C1343" s="149" t="s">
        <v>1396</v>
      </c>
      <c r="D1343" s="149" t="s">
        <v>1444</v>
      </c>
      <c r="E1343" s="149" t="s">
        <v>1433</v>
      </c>
      <c r="F1343" s="149" t="s">
        <v>1399</v>
      </c>
      <c r="G1343" s="150">
        <v>-101890.8</v>
      </c>
      <c r="H1343" s="152">
        <v>19</v>
      </c>
    </row>
    <row r="1344" spans="1:8" x14ac:dyDescent="0.2">
      <c r="A1344" s="151" t="s">
        <v>207</v>
      </c>
      <c r="B1344" s="149" t="s">
        <v>1345</v>
      </c>
      <c r="C1344" s="149" t="s">
        <v>1400</v>
      </c>
      <c r="D1344" s="149" t="s">
        <v>1419</v>
      </c>
      <c r="E1344" s="149" t="s">
        <v>1433</v>
      </c>
      <c r="F1344" s="149" t="s">
        <v>1402</v>
      </c>
      <c r="G1344" s="150">
        <v>-28101.45</v>
      </c>
      <c r="H1344" s="134"/>
    </row>
    <row r="1345" spans="1:8" x14ac:dyDescent="0.2">
      <c r="A1345" s="151" t="s">
        <v>207</v>
      </c>
      <c r="B1345" s="149" t="s">
        <v>1345</v>
      </c>
      <c r="C1345" s="149" t="s">
        <v>1458</v>
      </c>
      <c r="D1345" s="149" t="s">
        <v>1459</v>
      </c>
      <c r="E1345" s="149" t="s">
        <v>1433</v>
      </c>
      <c r="F1345" s="149" t="s">
        <v>1402</v>
      </c>
      <c r="G1345" s="150">
        <v>-200000</v>
      </c>
      <c r="H1345" s="134"/>
    </row>
    <row r="1346" spans="1:8" x14ac:dyDescent="0.2">
      <c r="A1346" s="151" t="s">
        <v>207</v>
      </c>
      <c r="B1346" s="149" t="s">
        <v>1345</v>
      </c>
      <c r="C1346" s="149" t="s">
        <v>1458</v>
      </c>
      <c r="D1346" s="149" t="s">
        <v>1469</v>
      </c>
      <c r="E1346" s="149" t="s">
        <v>1433</v>
      </c>
      <c r="F1346" s="149" t="s">
        <v>1402</v>
      </c>
      <c r="G1346" s="150">
        <v>-290000</v>
      </c>
      <c r="H1346" s="134"/>
    </row>
    <row r="1347" spans="1:8" x14ac:dyDescent="0.2">
      <c r="A1347" s="151" t="s">
        <v>207</v>
      </c>
      <c r="B1347" s="149" t="s">
        <v>1345</v>
      </c>
      <c r="C1347" s="149" t="s">
        <v>1400</v>
      </c>
      <c r="D1347" s="149" t="s">
        <v>1465</v>
      </c>
      <c r="E1347" s="149" t="s">
        <v>1433</v>
      </c>
      <c r="F1347" s="149" t="s">
        <v>1402</v>
      </c>
      <c r="G1347" s="150">
        <v>-252480</v>
      </c>
      <c r="H1347" s="134"/>
    </row>
    <row r="1348" spans="1:8" x14ac:dyDescent="0.2">
      <c r="A1348" s="151" t="s">
        <v>207</v>
      </c>
      <c r="B1348" s="149" t="s">
        <v>1345</v>
      </c>
      <c r="C1348" s="149" t="s">
        <v>1400</v>
      </c>
      <c r="D1348" s="149" t="s">
        <v>1467</v>
      </c>
      <c r="E1348" s="149" t="s">
        <v>1435</v>
      </c>
      <c r="F1348" s="149" t="s">
        <v>1402</v>
      </c>
      <c r="G1348" s="150">
        <v>-4240</v>
      </c>
      <c r="H1348" s="134"/>
    </row>
    <row r="1349" spans="1:8" x14ac:dyDescent="0.2">
      <c r="A1349" s="151" t="s">
        <v>207</v>
      </c>
      <c r="B1349" s="149" t="s">
        <v>1345</v>
      </c>
      <c r="C1349" s="149" t="s">
        <v>1458</v>
      </c>
      <c r="D1349" s="149" t="s">
        <v>1459</v>
      </c>
      <c r="E1349" s="149" t="s">
        <v>1435</v>
      </c>
      <c r="F1349" s="149" t="s">
        <v>1402</v>
      </c>
      <c r="G1349" s="150">
        <v>-84245</v>
      </c>
      <c r="H1349" s="134"/>
    </row>
    <row r="1350" spans="1:8" x14ac:dyDescent="0.2">
      <c r="A1350" s="149" t="s">
        <v>196</v>
      </c>
      <c r="B1350" s="149" t="s">
        <v>1346</v>
      </c>
      <c r="C1350" s="149" t="s">
        <v>1396</v>
      </c>
      <c r="D1350" s="149" t="s">
        <v>1397</v>
      </c>
      <c r="E1350" s="149" t="s">
        <v>1398</v>
      </c>
      <c r="F1350" s="149" t="s">
        <v>1399</v>
      </c>
      <c r="G1350" s="150">
        <v>-880183.25</v>
      </c>
      <c r="H1350" s="146">
        <v>17</v>
      </c>
    </row>
    <row r="1351" spans="1:8" x14ac:dyDescent="0.2">
      <c r="A1351" s="149" t="s">
        <v>196</v>
      </c>
      <c r="B1351" s="149" t="s">
        <v>1346</v>
      </c>
      <c r="C1351" s="149" t="s">
        <v>1458</v>
      </c>
      <c r="D1351" s="149" t="s">
        <v>1459</v>
      </c>
      <c r="E1351" s="149" t="s">
        <v>1398</v>
      </c>
      <c r="F1351" s="149" t="s">
        <v>1402</v>
      </c>
      <c r="G1351" s="150">
        <v>-106534124.70999999</v>
      </c>
      <c r="H1351" s="134"/>
    </row>
    <row r="1352" spans="1:8" x14ac:dyDescent="0.2">
      <c r="A1352" s="149" t="s">
        <v>196</v>
      </c>
      <c r="B1352" s="149" t="s">
        <v>1346</v>
      </c>
      <c r="C1352" s="149" t="s">
        <v>1460</v>
      </c>
      <c r="D1352" s="149" t="s">
        <v>1459</v>
      </c>
      <c r="E1352" s="149" t="s">
        <v>1398</v>
      </c>
      <c r="F1352" s="149" t="s">
        <v>1402</v>
      </c>
      <c r="G1352" s="150">
        <v>-172972.07</v>
      </c>
      <c r="H1352" s="134"/>
    </row>
    <row r="1353" spans="1:8" x14ac:dyDescent="0.2">
      <c r="A1353" s="149" t="s">
        <v>196</v>
      </c>
      <c r="B1353" s="149" t="s">
        <v>1346</v>
      </c>
      <c r="C1353" s="149" t="s">
        <v>1461</v>
      </c>
      <c r="D1353" s="149" t="s">
        <v>1462</v>
      </c>
      <c r="E1353" s="149" t="s">
        <v>1398</v>
      </c>
      <c r="F1353" s="149" t="s">
        <v>1407</v>
      </c>
      <c r="G1353" s="150">
        <v>-5108713.16</v>
      </c>
      <c r="H1353" s="134"/>
    </row>
    <row r="1354" spans="1:8" x14ac:dyDescent="0.2">
      <c r="A1354" s="149" t="s">
        <v>196</v>
      </c>
      <c r="B1354" s="149" t="s">
        <v>1346</v>
      </c>
      <c r="C1354" s="149" t="s">
        <v>1463</v>
      </c>
      <c r="D1354" s="149" t="s">
        <v>1464</v>
      </c>
      <c r="E1354" s="149" t="s">
        <v>1398</v>
      </c>
      <c r="F1354" s="149" t="s">
        <v>1407</v>
      </c>
      <c r="G1354" s="150">
        <v>-459677.63</v>
      </c>
      <c r="H1354" s="134"/>
    </row>
    <row r="1355" spans="1:8" x14ac:dyDescent="0.2">
      <c r="A1355" s="149" t="s">
        <v>196</v>
      </c>
      <c r="B1355" s="149" t="s">
        <v>1346</v>
      </c>
      <c r="C1355" s="149" t="s">
        <v>1396</v>
      </c>
      <c r="D1355" s="149" t="s">
        <v>1397</v>
      </c>
      <c r="E1355" s="149" t="s">
        <v>1404</v>
      </c>
      <c r="F1355" s="149" t="s">
        <v>1399</v>
      </c>
      <c r="G1355" s="150">
        <v>-4500</v>
      </c>
      <c r="H1355" s="146">
        <v>17</v>
      </c>
    </row>
    <row r="1356" spans="1:8" x14ac:dyDescent="0.2">
      <c r="A1356" s="151" t="s">
        <v>201</v>
      </c>
      <c r="B1356" s="149" t="s">
        <v>1346</v>
      </c>
      <c r="C1356" s="149" t="s">
        <v>1396</v>
      </c>
      <c r="D1356" s="149" t="s">
        <v>1397</v>
      </c>
      <c r="E1356" s="149" t="s">
        <v>1408</v>
      </c>
      <c r="F1356" s="149" t="s">
        <v>1399</v>
      </c>
      <c r="G1356" s="150">
        <v>-264821.25</v>
      </c>
      <c r="H1356" s="146">
        <v>17</v>
      </c>
    </row>
    <row r="1357" spans="1:8" x14ac:dyDescent="0.2">
      <c r="A1357" s="151" t="s">
        <v>201</v>
      </c>
      <c r="B1357" s="149" t="s">
        <v>1346</v>
      </c>
      <c r="C1357" s="149" t="s">
        <v>1458</v>
      </c>
      <c r="D1357" s="149" t="s">
        <v>1459</v>
      </c>
      <c r="E1357" s="149" t="s">
        <v>1408</v>
      </c>
      <c r="F1357" s="149" t="s">
        <v>1402</v>
      </c>
      <c r="G1357" s="150">
        <v>-32092018.280000001</v>
      </c>
      <c r="H1357" s="134"/>
    </row>
    <row r="1358" spans="1:8" x14ac:dyDescent="0.2">
      <c r="A1358" s="151" t="s">
        <v>201</v>
      </c>
      <c r="B1358" s="149" t="s">
        <v>1346</v>
      </c>
      <c r="C1358" s="149" t="s">
        <v>1461</v>
      </c>
      <c r="D1358" s="149" t="s">
        <v>1462</v>
      </c>
      <c r="E1358" s="149" t="s">
        <v>1408</v>
      </c>
      <c r="F1358" s="149" t="s">
        <v>1407</v>
      </c>
      <c r="G1358" s="150">
        <v>-1542824.67</v>
      </c>
      <c r="H1358" s="134"/>
    </row>
    <row r="1359" spans="1:8" x14ac:dyDescent="0.2">
      <c r="A1359" s="151" t="s">
        <v>201</v>
      </c>
      <c r="B1359" s="149" t="s">
        <v>1346</v>
      </c>
      <c r="C1359" s="149" t="s">
        <v>1400</v>
      </c>
      <c r="D1359" s="149" t="s">
        <v>1465</v>
      </c>
      <c r="E1359" s="149" t="s">
        <v>1408</v>
      </c>
      <c r="F1359" s="149" t="s">
        <v>1402</v>
      </c>
      <c r="G1359" s="150">
        <v>-64161.81</v>
      </c>
      <c r="H1359" s="134"/>
    </row>
    <row r="1360" spans="1:8" x14ac:dyDescent="0.2">
      <c r="A1360" s="151" t="s">
        <v>201</v>
      </c>
      <c r="B1360" s="149" t="s">
        <v>1346</v>
      </c>
      <c r="C1360" s="149" t="s">
        <v>1463</v>
      </c>
      <c r="D1360" s="149" t="s">
        <v>1464</v>
      </c>
      <c r="E1360" s="149" t="s">
        <v>1408</v>
      </c>
      <c r="F1360" s="149" t="s">
        <v>1407</v>
      </c>
      <c r="G1360" s="150">
        <v>-138025.91</v>
      </c>
      <c r="H1360" s="134"/>
    </row>
    <row r="1361" spans="1:8" x14ac:dyDescent="0.2">
      <c r="A1361" s="149" t="s">
        <v>196</v>
      </c>
      <c r="B1361" s="149" t="s">
        <v>1346</v>
      </c>
      <c r="C1361" s="149" t="s">
        <v>1400</v>
      </c>
      <c r="D1361" s="149" t="s">
        <v>1465</v>
      </c>
      <c r="E1361" s="149" t="s">
        <v>1409</v>
      </c>
      <c r="F1361" s="149" t="s">
        <v>1402</v>
      </c>
      <c r="G1361" s="150">
        <v>-1154561.3400000001</v>
      </c>
      <c r="H1361" s="134"/>
    </row>
    <row r="1362" spans="1:8" x14ac:dyDescent="0.2">
      <c r="A1362" s="149" t="s">
        <v>196</v>
      </c>
      <c r="B1362" s="149" t="s">
        <v>1346</v>
      </c>
      <c r="C1362" s="149" t="s">
        <v>1403</v>
      </c>
      <c r="D1362" s="149" t="s">
        <v>1465</v>
      </c>
      <c r="E1362" s="149" t="s">
        <v>1409</v>
      </c>
      <c r="F1362" s="149" t="s">
        <v>1402</v>
      </c>
      <c r="G1362" s="150">
        <v>-321577.82</v>
      </c>
      <c r="H1362" s="134"/>
    </row>
    <row r="1363" spans="1:8" x14ac:dyDescent="0.2">
      <c r="A1363" s="151" t="s">
        <v>1109</v>
      </c>
      <c r="B1363" s="149" t="s">
        <v>1346</v>
      </c>
      <c r="C1363" s="149" t="s">
        <v>1400</v>
      </c>
      <c r="D1363" s="149" t="s">
        <v>1465</v>
      </c>
      <c r="E1363" s="149" t="s">
        <v>1410</v>
      </c>
      <c r="F1363" s="149" t="s">
        <v>1402</v>
      </c>
      <c r="G1363" s="150">
        <v>-105835.97</v>
      </c>
      <c r="H1363" s="134"/>
    </row>
    <row r="1364" spans="1:8" x14ac:dyDescent="0.2">
      <c r="A1364" s="151" t="s">
        <v>1111</v>
      </c>
      <c r="B1364" s="149" t="s">
        <v>1346</v>
      </c>
      <c r="C1364" s="149" t="s">
        <v>1396</v>
      </c>
      <c r="D1364" s="149" t="s">
        <v>1397</v>
      </c>
      <c r="E1364" s="149" t="s">
        <v>1411</v>
      </c>
      <c r="F1364" s="149" t="s">
        <v>1399</v>
      </c>
      <c r="G1364" s="150">
        <v>-81222.59</v>
      </c>
      <c r="H1364" s="146">
        <v>17</v>
      </c>
    </row>
    <row r="1365" spans="1:8" x14ac:dyDescent="0.2">
      <c r="A1365" s="151" t="s">
        <v>1111</v>
      </c>
      <c r="B1365" s="149" t="s">
        <v>1346</v>
      </c>
      <c r="C1365" s="149" t="s">
        <v>1396</v>
      </c>
      <c r="D1365" s="149" t="s">
        <v>1412</v>
      </c>
      <c r="E1365" s="149" t="s">
        <v>1411</v>
      </c>
      <c r="F1365" s="149" t="s">
        <v>1399</v>
      </c>
      <c r="G1365" s="150">
        <v>-106374.92</v>
      </c>
      <c r="H1365" s="134"/>
    </row>
    <row r="1366" spans="1:8" x14ac:dyDescent="0.2">
      <c r="A1366" s="151" t="s">
        <v>1111</v>
      </c>
      <c r="B1366" s="149" t="s">
        <v>1346</v>
      </c>
      <c r="C1366" s="149" t="s">
        <v>1400</v>
      </c>
      <c r="D1366" s="149" t="s">
        <v>1465</v>
      </c>
      <c r="E1366" s="149" t="s">
        <v>1411</v>
      </c>
      <c r="F1366" s="149" t="s">
        <v>1402</v>
      </c>
      <c r="G1366" s="150">
        <v>-5724552.3600000003</v>
      </c>
      <c r="H1366" s="134"/>
    </row>
    <row r="1367" spans="1:8" x14ac:dyDescent="0.2">
      <c r="A1367" s="151" t="s">
        <v>1111</v>
      </c>
      <c r="B1367" s="149" t="s">
        <v>1346</v>
      </c>
      <c r="C1367" s="149" t="s">
        <v>1403</v>
      </c>
      <c r="D1367" s="149" t="s">
        <v>1465</v>
      </c>
      <c r="E1367" s="149" t="s">
        <v>1411</v>
      </c>
      <c r="F1367" s="149" t="s">
        <v>1402</v>
      </c>
      <c r="G1367" s="150">
        <v>-354098.47</v>
      </c>
      <c r="H1367" s="134"/>
    </row>
    <row r="1368" spans="1:8" x14ac:dyDescent="0.2">
      <c r="A1368" s="151" t="s">
        <v>1113</v>
      </c>
      <c r="B1368" s="149" t="s">
        <v>1346</v>
      </c>
      <c r="C1368" s="149" t="s">
        <v>1396</v>
      </c>
      <c r="D1368" s="149" t="s">
        <v>1397</v>
      </c>
      <c r="E1368" s="149" t="s">
        <v>1414</v>
      </c>
      <c r="F1368" s="149" t="s">
        <v>1399</v>
      </c>
      <c r="G1368" s="150">
        <v>-117387</v>
      </c>
      <c r="H1368" s="146">
        <v>17</v>
      </c>
    </row>
    <row r="1369" spans="1:8" x14ac:dyDescent="0.2">
      <c r="A1369" s="151" t="s">
        <v>1113</v>
      </c>
      <c r="B1369" s="149" t="s">
        <v>1346</v>
      </c>
      <c r="C1369" s="149" t="s">
        <v>1400</v>
      </c>
      <c r="D1369" s="149" t="s">
        <v>1465</v>
      </c>
      <c r="E1369" s="149" t="s">
        <v>1414</v>
      </c>
      <c r="F1369" s="149" t="s">
        <v>1402</v>
      </c>
      <c r="G1369" s="150">
        <v>-936248.91</v>
      </c>
      <c r="H1369" s="134"/>
    </row>
    <row r="1370" spans="1:8" x14ac:dyDescent="0.2">
      <c r="A1370" s="151" t="s">
        <v>1114</v>
      </c>
      <c r="B1370" s="149" t="s">
        <v>1346</v>
      </c>
      <c r="C1370" s="149" t="s">
        <v>1396</v>
      </c>
      <c r="D1370" s="149" t="s">
        <v>1397</v>
      </c>
      <c r="E1370" s="149" t="s">
        <v>1415</v>
      </c>
      <c r="F1370" s="149" t="s">
        <v>1399</v>
      </c>
      <c r="G1370" s="150">
        <v>-204245.9</v>
      </c>
      <c r="H1370" s="146">
        <v>17</v>
      </c>
    </row>
    <row r="1371" spans="1:8" x14ac:dyDescent="0.2">
      <c r="A1371" s="151" t="s">
        <v>1114</v>
      </c>
      <c r="B1371" s="149" t="s">
        <v>1346</v>
      </c>
      <c r="C1371" s="149" t="s">
        <v>1396</v>
      </c>
      <c r="D1371" s="149" t="s">
        <v>1430</v>
      </c>
      <c r="E1371" s="149" t="s">
        <v>1415</v>
      </c>
      <c r="F1371" s="149" t="s">
        <v>1399</v>
      </c>
      <c r="G1371" s="150">
        <v>-54899.49</v>
      </c>
      <c r="H1371" s="134"/>
    </row>
    <row r="1372" spans="1:8" x14ac:dyDescent="0.2">
      <c r="A1372" s="151" t="s">
        <v>1114</v>
      </c>
      <c r="B1372" s="149" t="s">
        <v>1346</v>
      </c>
      <c r="C1372" s="149" t="s">
        <v>1396</v>
      </c>
      <c r="D1372" s="149" t="s">
        <v>1434</v>
      </c>
      <c r="E1372" s="149" t="s">
        <v>1415</v>
      </c>
      <c r="F1372" s="149" t="s">
        <v>1399</v>
      </c>
      <c r="G1372" s="150">
        <v>-7582.11</v>
      </c>
      <c r="H1372" s="134"/>
    </row>
    <row r="1373" spans="1:8" x14ac:dyDescent="0.2">
      <c r="A1373" s="151" t="s">
        <v>1114</v>
      </c>
      <c r="B1373" s="149" t="s">
        <v>1346</v>
      </c>
      <c r="C1373" s="149" t="s">
        <v>1416</v>
      </c>
      <c r="D1373" s="149" t="s">
        <v>1417</v>
      </c>
      <c r="E1373" s="149" t="s">
        <v>1415</v>
      </c>
      <c r="F1373" s="149" t="s">
        <v>1402</v>
      </c>
      <c r="G1373" s="150">
        <v>-731790.66</v>
      </c>
      <c r="H1373" s="134"/>
    </row>
    <row r="1374" spans="1:8" x14ac:dyDescent="0.2">
      <c r="A1374" s="151" t="s">
        <v>1114</v>
      </c>
      <c r="B1374" s="149" t="s">
        <v>1346</v>
      </c>
      <c r="C1374" s="149" t="s">
        <v>1400</v>
      </c>
      <c r="D1374" s="149" t="s">
        <v>1418</v>
      </c>
      <c r="E1374" s="149" t="s">
        <v>1415</v>
      </c>
      <c r="F1374" s="149" t="s">
        <v>1402</v>
      </c>
      <c r="G1374" s="150">
        <v>-487860.44</v>
      </c>
      <c r="H1374" s="134"/>
    </row>
    <row r="1375" spans="1:8" x14ac:dyDescent="0.2">
      <c r="A1375" s="151" t="s">
        <v>1114</v>
      </c>
      <c r="B1375" s="149" t="s">
        <v>1346</v>
      </c>
      <c r="C1375" s="149" t="s">
        <v>1400</v>
      </c>
      <c r="D1375" s="149" t="s">
        <v>1419</v>
      </c>
      <c r="E1375" s="149" t="s">
        <v>1415</v>
      </c>
      <c r="F1375" s="149" t="s">
        <v>1402</v>
      </c>
      <c r="G1375" s="150">
        <v>-30473.5</v>
      </c>
      <c r="H1375" s="134"/>
    </row>
    <row r="1376" spans="1:8" x14ac:dyDescent="0.2">
      <c r="A1376" s="151" t="s">
        <v>1114</v>
      </c>
      <c r="B1376" s="149" t="s">
        <v>1346</v>
      </c>
      <c r="C1376" s="149" t="s">
        <v>1396</v>
      </c>
      <c r="D1376" s="149" t="s">
        <v>1437</v>
      </c>
      <c r="E1376" s="149" t="s">
        <v>1415</v>
      </c>
      <c r="F1376" s="149" t="s">
        <v>1399</v>
      </c>
      <c r="G1376" s="150">
        <v>-8895.8700000000008</v>
      </c>
      <c r="H1376" s="134"/>
    </row>
    <row r="1377" spans="1:8" x14ac:dyDescent="0.2">
      <c r="A1377" s="151" t="s">
        <v>1114</v>
      </c>
      <c r="B1377" s="149" t="s">
        <v>1346</v>
      </c>
      <c r="C1377" s="149" t="s">
        <v>1458</v>
      </c>
      <c r="D1377" s="149" t="s">
        <v>1459</v>
      </c>
      <c r="E1377" s="149" t="s">
        <v>1415</v>
      </c>
      <c r="F1377" s="149" t="s">
        <v>1402</v>
      </c>
      <c r="G1377" s="150">
        <v>-343270</v>
      </c>
      <c r="H1377" s="134"/>
    </row>
    <row r="1378" spans="1:8" x14ac:dyDescent="0.2">
      <c r="A1378" s="151" t="s">
        <v>1114</v>
      </c>
      <c r="B1378" s="149" t="s">
        <v>1346</v>
      </c>
      <c r="C1378" s="149" t="s">
        <v>1458</v>
      </c>
      <c r="D1378" s="149" t="s">
        <v>1469</v>
      </c>
      <c r="E1378" s="149" t="s">
        <v>1415</v>
      </c>
      <c r="F1378" s="149" t="s">
        <v>1402</v>
      </c>
      <c r="G1378" s="150">
        <v>-170000</v>
      </c>
      <c r="H1378" s="134"/>
    </row>
    <row r="1379" spans="1:8" x14ac:dyDescent="0.2">
      <c r="A1379" s="151" t="s">
        <v>1114</v>
      </c>
      <c r="B1379" s="149" t="s">
        <v>1346</v>
      </c>
      <c r="C1379" s="149" t="s">
        <v>1400</v>
      </c>
      <c r="D1379" s="149" t="s">
        <v>1465</v>
      </c>
      <c r="E1379" s="149" t="s">
        <v>1415</v>
      </c>
      <c r="F1379" s="149" t="s">
        <v>1402</v>
      </c>
      <c r="G1379" s="150">
        <v>-1686210.4</v>
      </c>
      <c r="H1379" s="134"/>
    </row>
    <row r="1380" spans="1:8" x14ac:dyDescent="0.2">
      <c r="A1380" s="151" t="s">
        <v>1114</v>
      </c>
      <c r="B1380" s="149" t="s">
        <v>1346</v>
      </c>
      <c r="C1380" s="149" t="s">
        <v>1400</v>
      </c>
      <c r="D1380" s="149" t="s">
        <v>1419</v>
      </c>
      <c r="E1380" s="149" t="s">
        <v>1420</v>
      </c>
      <c r="F1380" s="149" t="s">
        <v>1402</v>
      </c>
      <c r="G1380" s="150">
        <v>-8074</v>
      </c>
      <c r="H1380" s="134"/>
    </row>
    <row r="1381" spans="1:8" x14ac:dyDescent="0.2">
      <c r="A1381" s="151" t="s">
        <v>1114</v>
      </c>
      <c r="B1381" s="149" t="s">
        <v>1346</v>
      </c>
      <c r="C1381" s="149" t="s">
        <v>1400</v>
      </c>
      <c r="D1381" s="149" t="s">
        <v>1465</v>
      </c>
      <c r="E1381" s="149" t="s">
        <v>1420</v>
      </c>
      <c r="F1381" s="149" t="s">
        <v>1402</v>
      </c>
      <c r="G1381" s="150">
        <v>-4892.62</v>
      </c>
      <c r="H1381" s="134"/>
    </row>
    <row r="1382" spans="1:8" x14ac:dyDescent="0.2">
      <c r="A1382" s="151" t="s">
        <v>957</v>
      </c>
      <c r="B1382" s="149" t="s">
        <v>1346</v>
      </c>
      <c r="C1382" s="149" t="s">
        <v>1458</v>
      </c>
      <c r="D1382" s="149" t="s">
        <v>1459</v>
      </c>
      <c r="E1382" s="149" t="s">
        <v>1442</v>
      </c>
      <c r="F1382" s="149" t="s">
        <v>1402</v>
      </c>
      <c r="G1382" s="150">
        <v>-9852.1200000000008</v>
      </c>
      <c r="H1382" s="134"/>
    </row>
    <row r="1383" spans="1:8" x14ac:dyDescent="0.2">
      <c r="A1383" s="151" t="s">
        <v>957</v>
      </c>
      <c r="B1383" s="149" t="s">
        <v>1346</v>
      </c>
      <c r="C1383" s="149" t="s">
        <v>1458</v>
      </c>
      <c r="D1383" s="149" t="s">
        <v>1459</v>
      </c>
      <c r="E1383" s="149" t="s">
        <v>1424</v>
      </c>
      <c r="F1383" s="149" t="s">
        <v>1402</v>
      </c>
      <c r="G1383" s="150">
        <v>-517291.8</v>
      </c>
      <c r="H1383" s="134"/>
    </row>
    <row r="1384" spans="1:8" x14ac:dyDescent="0.2">
      <c r="A1384" s="151" t="s">
        <v>957</v>
      </c>
      <c r="B1384" s="149" t="s">
        <v>1346</v>
      </c>
      <c r="C1384" s="149" t="s">
        <v>1396</v>
      </c>
      <c r="D1384" s="149" t="s">
        <v>1397</v>
      </c>
      <c r="E1384" s="149" t="s">
        <v>1425</v>
      </c>
      <c r="F1384" s="149" t="s">
        <v>1399</v>
      </c>
      <c r="G1384" s="150">
        <v>-49502.84</v>
      </c>
      <c r="H1384" s="146">
        <v>17</v>
      </c>
    </row>
    <row r="1385" spans="1:8" x14ac:dyDescent="0.2">
      <c r="A1385" s="151" t="s">
        <v>957</v>
      </c>
      <c r="B1385" s="149" t="s">
        <v>1346</v>
      </c>
      <c r="C1385" s="149" t="s">
        <v>1400</v>
      </c>
      <c r="D1385" s="149" t="s">
        <v>1465</v>
      </c>
      <c r="E1385" s="149" t="s">
        <v>1425</v>
      </c>
      <c r="F1385" s="149" t="s">
        <v>1402</v>
      </c>
      <c r="G1385" s="150">
        <v>-70287.679999999993</v>
      </c>
      <c r="H1385" s="134"/>
    </row>
    <row r="1386" spans="1:8" x14ac:dyDescent="0.2">
      <c r="A1386" s="151" t="s">
        <v>959</v>
      </c>
      <c r="B1386" s="149" t="s">
        <v>1346</v>
      </c>
      <c r="C1386" s="149" t="s">
        <v>1400</v>
      </c>
      <c r="D1386" s="149" t="s">
        <v>1465</v>
      </c>
      <c r="E1386" s="149" t="s">
        <v>1426</v>
      </c>
      <c r="F1386" s="149" t="s">
        <v>1402</v>
      </c>
      <c r="G1386" s="150">
        <v>-2638706</v>
      </c>
      <c r="H1386" s="134"/>
    </row>
    <row r="1387" spans="1:8" x14ac:dyDescent="0.2">
      <c r="A1387" s="151" t="s">
        <v>959</v>
      </c>
      <c r="B1387" s="149" t="s">
        <v>1346</v>
      </c>
      <c r="C1387" s="149" t="s">
        <v>1396</v>
      </c>
      <c r="D1387" s="149" t="s">
        <v>1397</v>
      </c>
      <c r="E1387" s="149" t="s">
        <v>1428</v>
      </c>
      <c r="F1387" s="149" t="s">
        <v>1399</v>
      </c>
      <c r="G1387" s="150">
        <v>-1573.52</v>
      </c>
      <c r="H1387" s="146">
        <v>17</v>
      </c>
    </row>
    <row r="1388" spans="1:8" x14ac:dyDescent="0.2">
      <c r="A1388" s="151" t="s">
        <v>1115</v>
      </c>
      <c r="B1388" s="149" t="s">
        <v>1346</v>
      </c>
      <c r="C1388" s="149" t="s">
        <v>1396</v>
      </c>
      <c r="D1388" s="149" t="s">
        <v>1397</v>
      </c>
      <c r="E1388" s="149" t="s">
        <v>1429</v>
      </c>
      <c r="F1388" s="149" t="s">
        <v>1399</v>
      </c>
      <c r="G1388" s="150">
        <v>-28443.66</v>
      </c>
      <c r="H1388" s="146">
        <v>17</v>
      </c>
    </row>
    <row r="1389" spans="1:8" x14ac:dyDescent="0.2">
      <c r="A1389" s="151" t="s">
        <v>1115</v>
      </c>
      <c r="B1389" s="149" t="s">
        <v>1346</v>
      </c>
      <c r="C1389" s="149" t="s">
        <v>1396</v>
      </c>
      <c r="D1389" s="149" t="s">
        <v>1430</v>
      </c>
      <c r="E1389" s="149" t="s">
        <v>1429</v>
      </c>
      <c r="F1389" s="149" t="s">
        <v>1399</v>
      </c>
      <c r="G1389" s="150">
        <v>-92090.69</v>
      </c>
      <c r="H1389" s="134"/>
    </row>
    <row r="1390" spans="1:8" x14ac:dyDescent="0.2">
      <c r="A1390" s="151" t="s">
        <v>1115</v>
      </c>
      <c r="B1390" s="149" t="s">
        <v>1346</v>
      </c>
      <c r="C1390" s="149" t="s">
        <v>1458</v>
      </c>
      <c r="D1390" s="149" t="s">
        <v>1459</v>
      </c>
      <c r="E1390" s="149" t="s">
        <v>1429</v>
      </c>
      <c r="F1390" s="149" t="s">
        <v>1402</v>
      </c>
      <c r="G1390" s="150">
        <v>-13429196.85</v>
      </c>
      <c r="H1390" s="134"/>
    </row>
    <row r="1391" spans="1:8" x14ac:dyDescent="0.2">
      <c r="A1391" s="151" t="s">
        <v>1115</v>
      </c>
      <c r="B1391" s="149" t="s">
        <v>1346</v>
      </c>
      <c r="C1391" s="149" t="s">
        <v>1400</v>
      </c>
      <c r="D1391" s="149" t="s">
        <v>1465</v>
      </c>
      <c r="E1391" s="149" t="s">
        <v>1429</v>
      </c>
      <c r="F1391" s="149" t="s">
        <v>1402</v>
      </c>
      <c r="G1391" s="150">
        <v>-108806.82</v>
      </c>
      <c r="H1391" s="134"/>
    </row>
    <row r="1392" spans="1:8" x14ac:dyDescent="0.2">
      <c r="A1392" s="151" t="s">
        <v>1115</v>
      </c>
      <c r="B1392" s="149" t="s">
        <v>1346</v>
      </c>
      <c r="C1392" s="149" t="s">
        <v>1472</v>
      </c>
      <c r="D1392" s="149" t="s">
        <v>1465</v>
      </c>
      <c r="E1392" s="149" t="s">
        <v>1429</v>
      </c>
      <c r="F1392" s="149" t="s">
        <v>1407</v>
      </c>
      <c r="G1392" s="150">
        <v>-796394.2</v>
      </c>
      <c r="H1392" s="134"/>
    </row>
    <row r="1393" spans="1:8" x14ac:dyDescent="0.2">
      <c r="A1393" s="151" t="s">
        <v>207</v>
      </c>
      <c r="B1393" s="149" t="s">
        <v>1346</v>
      </c>
      <c r="C1393" s="149" t="s">
        <v>1396</v>
      </c>
      <c r="D1393" s="149" t="s">
        <v>1397</v>
      </c>
      <c r="E1393" s="149" t="s">
        <v>1431</v>
      </c>
      <c r="F1393" s="149" t="s">
        <v>1399</v>
      </c>
      <c r="G1393" s="150">
        <v>-25629.78</v>
      </c>
      <c r="H1393" s="146">
        <v>17</v>
      </c>
    </row>
    <row r="1394" spans="1:8" x14ac:dyDescent="0.2">
      <c r="A1394" s="151" t="s">
        <v>207</v>
      </c>
      <c r="B1394" s="149" t="s">
        <v>1346</v>
      </c>
      <c r="C1394" s="149" t="s">
        <v>1400</v>
      </c>
      <c r="D1394" s="149" t="s">
        <v>1465</v>
      </c>
      <c r="E1394" s="149" t="s">
        <v>1432</v>
      </c>
      <c r="F1394" s="149" t="s">
        <v>1402</v>
      </c>
      <c r="G1394" s="150">
        <v>-103040</v>
      </c>
      <c r="H1394" s="134"/>
    </row>
    <row r="1395" spans="1:8" x14ac:dyDescent="0.2">
      <c r="A1395" s="151" t="s">
        <v>207</v>
      </c>
      <c r="B1395" s="149" t="s">
        <v>1346</v>
      </c>
      <c r="C1395" s="149" t="s">
        <v>1396</v>
      </c>
      <c r="D1395" s="149" t="s">
        <v>1397</v>
      </c>
      <c r="E1395" s="149" t="s">
        <v>1479</v>
      </c>
      <c r="F1395" s="149" t="s">
        <v>1399</v>
      </c>
      <c r="G1395" s="150">
        <v>-19996.8</v>
      </c>
      <c r="H1395" s="146">
        <v>17</v>
      </c>
    </row>
    <row r="1396" spans="1:8" x14ac:dyDescent="0.2">
      <c r="A1396" s="151" t="s">
        <v>207</v>
      </c>
      <c r="B1396" s="149" t="s">
        <v>1346</v>
      </c>
      <c r="C1396" s="149" t="s">
        <v>1396</v>
      </c>
      <c r="D1396" s="149" t="s">
        <v>1430</v>
      </c>
      <c r="E1396" s="149" t="s">
        <v>1479</v>
      </c>
      <c r="F1396" s="149" t="s">
        <v>1399</v>
      </c>
      <c r="G1396" s="150">
        <v>-19963.439999999999</v>
      </c>
      <c r="H1396" s="134"/>
    </row>
    <row r="1397" spans="1:8" x14ac:dyDescent="0.2">
      <c r="A1397" s="151" t="s">
        <v>207</v>
      </c>
      <c r="B1397" s="149" t="s">
        <v>1346</v>
      </c>
      <c r="C1397" s="149" t="s">
        <v>1396</v>
      </c>
      <c r="D1397" s="149" t="s">
        <v>1397</v>
      </c>
      <c r="E1397" s="149" t="s">
        <v>1439</v>
      </c>
      <c r="F1397" s="149" t="s">
        <v>1399</v>
      </c>
      <c r="G1397" s="150">
        <v>-48570</v>
      </c>
      <c r="H1397" s="146">
        <v>17</v>
      </c>
    </row>
    <row r="1398" spans="1:8" x14ac:dyDescent="0.2">
      <c r="A1398" s="151" t="s">
        <v>207</v>
      </c>
      <c r="B1398" s="149" t="s">
        <v>1346</v>
      </c>
      <c r="C1398" s="149" t="s">
        <v>1396</v>
      </c>
      <c r="D1398" s="149" t="s">
        <v>1397</v>
      </c>
      <c r="E1398" s="149" t="s">
        <v>1433</v>
      </c>
      <c r="F1398" s="149" t="s">
        <v>1399</v>
      </c>
      <c r="G1398" s="150">
        <v>-208728.27</v>
      </c>
      <c r="H1398" s="146">
        <v>17</v>
      </c>
    </row>
    <row r="1399" spans="1:8" x14ac:dyDescent="0.2">
      <c r="A1399" s="151" t="s">
        <v>207</v>
      </c>
      <c r="B1399" s="149" t="s">
        <v>1346</v>
      </c>
      <c r="C1399" s="149" t="s">
        <v>1396</v>
      </c>
      <c r="D1399" s="149" t="s">
        <v>1430</v>
      </c>
      <c r="E1399" s="149" t="s">
        <v>1433</v>
      </c>
      <c r="F1399" s="149" t="s">
        <v>1399</v>
      </c>
      <c r="G1399" s="150">
        <v>-61971.3</v>
      </c>
      <c r="H1399" s="134"/>
    </row>
    <row r="1400" spans="1:8" x14ac:dyDescent="0.2">
      <c r="A1400" s="151" t="s">
        <v>207</v>
      </c>
      <c r="B1400" s="149" t="s">
        <v>1346</v>
      </c>
      <c r="C1400" s="149" t="s">
        <v>1400</v>
      </c>
      <c r="D1400" s="149" t="s">
        <v>1419</v>
      </c>
      <c r="E1400" s="149" t="s">
        <v>1433</v>
      </c>
      <c r="F1400" s="149" t="s">
        <v>1402</v>
      </c>
      <c r="G1400" s="150">
        <v>-23199.7</v>
      </c>
      <c r="H1400" s="134"/>
    </row>
    <row r="1401" spans="1:8" x14ac:dyDescent="0.2">
      <c r="A1401" s="151" t="s">
        <v>207</v>
      </c>
      <c r="B1401" s="149" t="s">
        <v>1346</v>
      </c>
      <c r="C1401" s="149" t="s">
        <v>1396</v>
      </c>
      <c r="D1401" s="149" t="s">
        <v>1437</v>
      </c>
      <c r="E1401" s="149" t="s">
        <v>1433</v>
      </c>
      <c r="F1401" s="149" t="s">
        <v>1399</v>
      </c>
      <c r="G1401" s="150">
        <v>-16800</v>
      </c>
      <c r="H1401" s="134"/>
    </row>
    <row r="1402" spans="1:8" x14ac:dyDescent="0.2">
      <c r="A1402" s="151" t="s">
        <v>207</v>
      </c>
      <c r="B1402" s="149" t="s">
        <v>1346</v>
      </c>
      <c r="C1402" s="149" t="s">
        <v>1458</v>
      </c>
      <c r="D1402" s="149" t="s">
        <v>1459</v>
      </c>
      <c r="E1402" s="149" t="s">
        <v>1433</v>
      </c>
      <c r="F1402" s="149" t="s">
        <v>1402</v>
      </c>
      <c r="G1402" s="150">
        <v>-1744792.2</v>
      </c>
      <c r="H1402" s="134"/>
    </row>
    <row r="1403" spans="1:8" x14ac:dyDescent="0.2">
      <c r="A1403" s="151" t="s">
        <v>207</v>
      </c>
      <c r="B1403" s="149" t="s">
        <v>1346</v>
      </c>
      <c r="C1403" s="149" t="s">
        <v>1458</v>
      </c>
      <c r="D1403" s="149" t="s">
        <v>1469</v>
      </c>
      <c r="E1403" s="149" t="s">
        <v>1433</v>
      </c>
      <c r="F1403" s="149" t="s">
        <v>1402</v>
      </c>
      <c r="G1403" s="150">
        <v>-280000</v>
      </c>
      <c r="H1403" s="134"/>
    </row>
    <row r="1404" spans="1:8" x14ac:dyDescent="0.2">
      <c r="A1404" s="151" t="s">
        <v>207</v>
      </c>
      <c r="B1404" s="149" t="s">
        <v>1346</v>
      </c>
      <c r="C1404" s="149" t="s">
        <v>1400</v>
      </c>
      <c r="D1404" s="149" t="s">
        <v>1465</v>
      </c>
      <c r="E1404" s="149" t="s">
        <v>1433</v>
      </c>
      <c r="F1404" s="149" t="s">
        <v>1402</v>
      </c>
      <c r="G1404" s="150">
        <v>-56184</v>
      </c>
      <c r="H1404" s="134"/>
    </row>
    <row r="1405" spans="1:8" x14ac:dyDescent="0.2">
      <c r="A1405" s="151" t="s">
        <v>207</v>
      </c>
      <c r="B1405" s="149" t="s">
        <v>1346</v>
      </c>
      <c r="C1405" s="149" t="s">
        <v>1490</v>
      </c>
      <c r="D1405" s="149" t="s">
        <v>1465</v>
      </c>
      <c r="E1405" s="149" t="s">
        <v>1493</v>
      </c>
      <c r="F1405" s="149" t="s">
        <v>1407</v>
      </c>
      <c r="G1405" s="150">
        <v>-109612.28</v>
      </c>
      <c r="H1405" s="134"/>
    </row>
    <row r="1406" spans="1:8" x14ac:dyDescent="0.2">
      <c r="A1406" s="151" t="s">
        <v>207</v>
      </c>
      <c r="B1406" s="149" t="s">
        <v>1346</v>
      </c>
      <c r="C1406" s="149" t="s">
        <v>1458</v>
      </c>
      <c r="D1406" s="149" t="s">
        <v>1459</v>
      </c>
      <c r="E1406" s="149" t="s">
        <v>1435</v>
      </c>
      <c r="F1406" s="149" t="s">
        <v>1402</v>
      </c>
      <c r="G1406" s="150">
        <v>-99006.2</v>
      </c>
      <c r="H1406" s="134"/>
    </row>
    <row r="1407" spans="1:8" x14ac:dyDescent="0.2">
      <c r="A1407" s="149" t="s">
        <v>196</v>
      </c>
      <c r="B1407" s="149" t="s">
        <v>1347</v>
      </c>
      <c r="C1407" s="149" t="s">
        <v>1396</v>
      </c>
      <c r="D1407" s="149" t="s">
        <v>1397</v>
      </c>
      <c r="E1407" s="149" t="s">
        <v>1398</v>
      </c>
      <c r="F1407" s="149" t="s">
        <v>1399</v>
      </c>
      <c r="G1407" s="150">
        <v>-978519.59</v>
      </c>
      <c r="H1407" s="146">
        <v>17</v>
      </c>
    </row>
    <row r="1408" spans="1:8" x14ac:dyDescent="0.2">
      <c r="A1408" s="149" t="s">
        <v>196</v>
      </c>
      <c r="B1408" s="149" t="s">
        <v>1347</v>
      </c>
      <c r="C1408" s="149" t="s">
        <v>1458</v>
      </c>
      <c r="D1408" s="149" t="s">
        <v>1459</v>
      </c>
      <c r="E1408" s="149" t="s">
        <v>1398</v>
      </c>
      <c r="F1408" s="149" t="s">
        <v>1402</v>
      </c>
      <c r="G1408" s="150">
        <v>-150969024.75</v>
      </c>
      <c r="H1408" s="134"/>
    </row>
    <row r="1409" spans="1:8" x14ac:dyDescent="0.2">
      <c r="A1409" s="149" t="s">
        <v>196</v>
      </c>
      <c r="B1409" s="149" t="s">
        <v>1347</v>
      </c>
      <c r="C1409" s="149" t="s">
        <v>1460</v>
      </c>
      <c r="D1409" s="149" t="s">
        <v>1459</v>
      </c>
      <c r="E1409" s="149" t="s">
        <v>1398</v>
      </c>
      <c r="F1409" s="149" t="s">
        <v>1402</v>
      </c>
      <c r="G1409" s="150">
        <v>-162837.25</v>
      </c>
      <c r="H1409" s="134"/>
    </row>
    <row r="1410" spans="1:8" x14ac:dyDescent="0.2">
      <c r="A1410" s="149" t="s">
        <v>196</v>
      </c>
      <c r="B1410" s="149" t="s">
        <v>1347</v>
      </c>
      <c r="C1410" s="149" t="s">
        <v>1461</v>
      </c>
      <c r="D1410" s="149" t="s">
        <v>1462</v>
      </c>
      <c r="E1410" s="149" t="s">
        <v>1398</v>
      </c>
      <c r="F1410" s="149" t="s">
        <v>1407</v>
      </c>
      <c r="G1410" s="150">
        <v>-7955830.21</v>
      </c>
      <c r="H1410" s="134"/>
    </row>
    <row r="1411" spans="1:8" x14ac:dyDescent="0.2">
      <c r="A1411" s="149" t="s">
        <v>196</v>
      </c>
      <c r="B1411" s="149" t="s">
        <v>1347</v>
      </c>
      <c r="C1411" s="149" t="s">
        <v>1463</v>
      </c>
      <c r="D1411" s="149" t="s">
        <v>1464</v>
      </c>
      <c r="E1411" s="149" t="s">
        <v>1398</v>
      </c>
      <c r="F1411" s="149" t="s">
        <v>1407</v>
      </c>
      <c r="G1411" s="150">
        <v>-459179.35</v>
      </c>
      <c r="H1411" s="134"/>
    </row>
    <row r="1412" spans="1:8" x14ac:dyDescent="0.2">
      <c r="A1412" s="151" t="s">
        <v>201</v>
      </c>
      <c r="B1412" s="149" t="s">
        <v>1347</v>
      </c>
      <c r="C1412" s="149" t="s">
        <v>1396</v>
      </c>
      <c r="D1412" s="149" t="s">
        <v>1397</v>
      </c>
      <c r="E1412" s="149" t="s">
        <v>1408</v>
      </c>
      <c r="F1412" s="149" t="s">
        <v>1399</v>
      </c>
      <c r="G1412" s="150">
        <v>-294134.34999999998</v>
      </c>
      <c r="H1412" s="146">
        <v>17</v>
      </c>
    </row>
    <row r="1413" spans="1:8" x14ac:dyDescent="0.2">
      <c r="A1413" s="151" t="s">
        <v>201</v>
      </c>
      <c r="B1413" s="149" t="s">
        <v>1347</v>
      </c>
      <c r="C1413" s="149" t="s">
        <v>1458</v>
      </c>
      <c r="D1413" s="149" t="s">
        <v>1459</v>
      </c>
      <c r="E1413" s="149" t="s">
        <v>1408</v>
      </c>
      <c r="F1413" s="149" t="s">
        <v>1402</v>
      </c>
      <c r="G1413" s="150">
        <v>-45483784.82</v>
      </c>
      <c r="H1413" s="134"/>
    </row>
    <row r="1414" spans="1:8" x14ac:dyDescent="0.2">
      <c r="A1414" s="151" t="s">
        <v>201</v>
      </c>
      <c r="B1414" s="149" t="s">
        <v>1347</v>
      </c>
      <c r="C1414" s="149" t="s">
        <v>1461</v>
      </c>
      <c r="D1414" s="149" t="s">
        <v>1462</v>
      </c>
      <c r="E1414" s="149" t="s">
        <v>1408</v>
      </c>
      <c r="F1414" s="149" t="s">
        <v>1407</v>
      </c>
      <c r="G1414" s="150">
        <v>-2216824.59</v>
      </c>
      <c r="H1414" s="134"/>
    </row>
    <row r="1415" spans="1:8" x14ac:dyDescent="0.2">
      <c r="A1415" s="151" t="s">
        <v>201</v>
      </c>
      <c r="B1415" s="149" t="s">
        <v>1347</v>
      </c>
      <c r="C1415" s="149" t="s">
        <v>1400</v>
      </c>
      <c r="D1415" s="149" t="s">
        <v>1465</v>
      </c>
      <c r="E1415" s="149" t="s">
        <v>1408</v>
      </c>
      <c r="F1415" s="149" t="s">
        <v>1402</v>
      </c>
      <c r="G1415" s="150">
        <v>-269377.64</v>
      </c>
      <c r="H1415" s="134"/>
    </row>
    <row r="1416" spans="1:8" x14ac:dyDescent="0.2">
      <c r="A1416" s="151" t="s">
        <v>201</v>
      </c>
      <c r="B1416" s="149" t="s">
        <v>1347</v>
      </c>
      <c r="C1416" s="149" t="s">
        <v>1463</v>
      </c>
      <c r="D1416" s="149" t="s">
        <v>1464</v>
      </c>
      <c r="E1416" s="149" t="s">
        <v>1408</v>
      </c>
      <c r="F1416" s="149" t="s">
        <v>1407</v>
      </c>
      <c r="G1416" s="150">
        <v>-138524.19</v>
      </c>
      <c r="H1416" s="134"/>
    </row>
    <row r="1417" spans="1:8" x14ac:dyDescent="0.2">
      <c r="A1417" s="149" t="s">
        <v>196</v>
      </c>
      <c r="B1417" s="149" t="s">
        <v>1347</v>
      </c>
      <c r="C1417" s="149" t="s">
        <v>1396</v>
      </c>
      <c r="D1417" s="149" t="s">
        <v>1397</v>
      </c>
      <c r="E1417" s="149" t="s">
        <v>1409</v>
      </c>
      <c r="F1417" s="149" t="s">
        <v>1399</v>
      </c>
      <c r="G1417" s="150">
        <v>-20138.71</v>
      </c>
      <c r="H1417" s="146">
        <v>17</v>
      </c>
    </row>
    <row r="1418" spans="1:8" x14ac:dyDescent="0.2">
      <c r="A1418" s="149" t="s">
        <v>196</v>
      </c>
      <c r="B1418" s="149" t="s">
        <v>1347</v>
      </c>
      <c r="C1418" s="149" t="s">
        <v>1400</v>
      </c>
      <c r="D1418" s="149" t="s">
        <v>1465</v>
      </c>
      <c r="E1418" s="149" t="s">
        <v>1409</v>
      </c>
      <c r="F1418" s="149" t="s">
        <v>1402</v>
      </c>
      <c r="G1418" s="150">
        <v>-3131140.6</v>
      </c>
      <c r="H1418" s="134"/>
    </row>
    <row r="1419" spans="1:8" x14ac:dyDescent="0.2">
      <c r="A1419" s="149" t="s">
        <v>196</v>
      </c>
      <c r="B1419" s="149" t="s">
        <v>1347</v>
      </c>
      <c r="C1419" s="149" t="s">
        <v>1403</v>
      </c>
      <c r="D1419" s="149" t="s">
        <v>1465</v>
      </c>
      <c r="E1419" s="149" t="s">
        <v>1409</v>
      </c>
      <c r="F1419" s="149" t="s">
        <v>1402</v>
      </c>
      <c r="G1419" s="150">
        <v>-451901.76</v>
      </c>
      <c r="H1419" s="134"/>
    </row>
    <row r="1420" spans="1:8" x14ac:dyDescent="0.2">
      <c r="A1420" s="151" t="s">
        <v>1109</v>
      </c>
      <c r="B1420" s="149" t="s">
        <v>1347</v>
      </c>
      <c r="C1420" s="149" t="s">
        <v>1396</v>
      </c>
      <c r="D1420" s="149" t="s">
        <v>1397</v>
      </c>
      <c r="E1420" s="149" t="s">
        <v>1410</v>
      </c>
      <c r="F1420" s="149" t="s">
        <v>1399</v>
      </c>
      <c r="G1420" s="150">
        <v>-490.65</v>
      </c>
      <c r="H1420" s="146">
        <v>17</v>
      </c>
    </row>
    <row r="1421" spans="1:8" x14ac:dyDescent="0.2">
      <c r="A1421" s="151" t="s">
        <v>1109</v>
      </c>
      <c r="B1421" s="149" t="s">
        <v>1347</v>
      </c>
      <c r="C1421" s="149" t="s">
        <v>1400</v>
      </c>
      <c r="D1421" s="149" t="s">
        <v>1465</v>
      </c>
      <c r="E1421" s="149" t="s">
        <v>1410</v>
      </c>
      <c r="F1421" s="149" t="s">
        <v>1402</v>
      </c>
      <c r="G1421" s="150">
        <v>-64572</v>
      </c>
      <c r="H1421" s="134"/>
    </row>
    <row r="1422" spans="1:8" x14ac:dyDescent="0.2">
      <c r="A1422" s="151" t="s">
        <v>1111</v>
      </c>
      <c r="B1422" s="149" t="s">
        <v>1347</v>
      </c>
      <c r="C1422" s="149" t="s">
        <v>1396</v>
      </c>
      <c r="D1422" s="149" t="s">
        <v>1397</v>
      </c>
      <c r="E1422" s="149" t="s">
        <v>1411</v>
      </c>
      <c r="F1422" s="149" t="s">
        <v>1399</v>
      </c>
      <c r="G1422" s="150">
        <v>-1120647.6200000001</v>
      </c>
      <c r="H1422" s="146">
        <v>17</v>
      </c>
    </row>
    <row r="1423" spans="1:8" x14ac:dyDescent="0.2">
      <c r="A1423" s="151" t="s">
        <v>1111</v>
      </c>
      <c r="B1423" s="149" t="s">
        <v>1347</v>
      </c>
      <c r="C1423" s="149" t="s">
        <v>1396</v>
      </c>
      <c r="D1423" s="149" t="s">
        <v>1434</v>
      </c>
      <c r="E1423" s="149" t="s">
        <v>1411</v>
      </c>
      <c r="F1423" s="149" t="s">
        <v>1399</v>
      </c>
      <c r="G1423" s="150">
        <v>-189973.52</v>
      </c>
      <c r="H1423" s="134"/>
    </row>
    <row r="1424" spans="1:8" x14ac:dyDescent="0.2">
      <c r="A1424" s="151" t="s">
        <v>1111</v>
      </c>
      <c r="B1424" s="149" t="s">
        <v>1347</v>
      </c>
      <c r="C1424" s="149" t="s">
        <v>1396</v>
      </c>
      <c r="D1424" s="149" t="s">
        <v>1437</v>
      </c>
      <c r="E1424" s="149" t="s">
        <v>1411</v>
      </c>
      <c r="F1424" s="149" t="s">
        <v>1399</v>
      </c>
      <c r="G1424" s="150">
        <v>-33377.160000000003</v>
      </c>
      <c r="H1424" s="134"/>
    </row>
    <row r="1425" spans="1:8" x14ac:dyDescent="0.2">
      <c r="A1425" s="151" t="s">
        <v>1111</v>
      </c>
      <c r="B1425" s="149" t="s">
        <v>1347</v>
      </c>
      <c r="C1425" s="149" t="s">
        <v>1400</v>
      </c>
      <c r="D1425" s="149" t="s">
        <v>1465</v>
      </c>
      <c r="E1425" s="149" t="s">
        <v>1411</v>
      </c>
      <c r="F1425" s="149" t="s">
        <v>1402</v>
      </c>
      <c r="G1425" s="150">
        <v>-12437202.810000001</v>
      </c>
      <c r="H1425" s="134"/>
    </row>
    <row r="1426" spans="1:8" x14ac:dyDescent="0.2">
      <c r="A1426" s="151" t="s">
        <v>1111</v>
      </c>
      <c r="B1426" s="149" t="s">
        <v>1347</v>
      </c>
      <c r="C1426" s="149" t="s">
        <v>1403</v>
      </c>
      <c r="D1426" s="149" t="s">
        <v>1465</v>
      </c>
      <c r="E1426" s="149" t="s">
        <v>1411</v>
      </c>
      <c r="F1426" s="149" t="s">
        <v>1402</v>
      </c>
      <c r="G1426" s="150">
        <v>-334328.53000000003</v>
      </c>
      <c r="H1426" s="134"/>
    </row>
    <row r="1427" spans="1:8" x14ac:dyDescent="0.2">
      <c r="A1427" s="151" t="s">
        <v>1113</v>
      </c>
      <c r="B1427" s="149" t="s">
        <v>1347</v>
      </c>
      <c r="C1427" s="149" t="s">
        <v>1396</v>
      </c>
      <c r="D1427" s="149" t="s">
        <v>1434</v>
      </c>
      <c r="E1427" s="149" t="s">
        <v>1414</v>
      </c>
      <c r="F1427" s="149" t="s">
        <v>1399</v>
      </c>
      <c r="G1427" s="150">
        <v>-19950</v>
      </c>
      <c r="H1427" s="134"/>
    </row>
    <row r="1428" spans="1:8" x14ac:dyDescent="0.2">
      <c r="A1428" s="151" t="s">
        <v>1113</v>
      </c>
      <c r="B1428" s="149" t="s">
        <v>1347</v>
      </c>
      <c r="C1428" s="149" t="s">
        <v>1400</v>
      </c>
      <c r="D1428" s="149" t="s">
        <v>1465</v>
      </c>
      <c r="E1428" s="149" t="s">
        <v>1414</v>
      </c>
      <c r="F1428" s="149" t="s">
        <v>1402</v>
      </c>
      <c r="G1428" s="150">
        <v>-1290660.97</v>
      </c>
      <c r="H1428" s="134"/>
    </row>
    <row r="1429" spans="1:8" x14ac:dyDescent="0.2">
      <c r="A1429" s="151" t="s">
        <v>1114</v>
      </c>
      <c r="B1429" s="149" t="s">
        <v>1347</v>
      </c>
      <c r="C1429" s="149" t="s">
        <v>1396</v>
      </c>
      <c r="D1429" s="149" t="s">
        <v>1397</v>
      </c>
      <c r="E1429" s="149" t="s">
        <v>1415</v>
      </c>
      <c r="F1429" s="149" t="s">
        <v>1399</v>
      </c>
      <c r="G1429" s="150">
        <v>-189861.5</v>
      </c>
      <c r="H1429" s="146">
        <v>17</v>
      </c>
    </row>
    <row r="1430" spans="1:8" x14ac:dyDescent="0.2">
      <c r="A1430" s="151" t="s">
        <v>1114</v>
      </c>
      <c r="B1430" s="149" t="s">
        <v>1347</v>
      </c>
      <c r="C1430" s="149" t="s">
        <v>1396</v>
      </c>
      <c r="D1430" s="149" t="s">
        <v>1434</v>
      </c>
      <c r="E1430" s="149" t="s">
        <v>1415</v>
      </c>
      <c r="F1430" s="149" t="s">
        <v>1399</v>
      </c>
      <c r="G1430" s="150">
        <v>-20000</v>
      </c>
      <c r="H1430" s="134"/>
    </row>
    <row r="1431" spans="1:8" x14ac:dyDescent="0.2">
      <c r="A1431" s="151" t="s">
        <v>1114</v>
      </c>
      <c r="B1431" s="149" t="s">
        <v>1347</v>
      </c>
      <c r="C1431" s="149" t="s">
        <v>1416</v>
      </c>
      <c r="D1431" s="149" t="s">
        <v>1417</v>
      </c>
      <c r="E1431" s="149" t="s">
        <v>1415</v>
      </c>
      <c r="F1431" s="149" t="s">
        <v>1402</v>
      </c>
      <c r="G1431" s="150">
        <v>-777652.2</v>
      </c>
      <c r="H1431" s="134"/>
    </row>
    <row r="1432" spans="1:8" x14ac:dyDescent="0.2">
      <c r="A1432" s="151" t="s">
        <v>1114</v>
      </c>
      <c r="B1432" s="149" t="s">
        <v>1347</v>
      </c>
      <c r="C1432" s="149" t="s">
        <v>1400</v>
      </c>
      <c r="D1432" s="149" t="s">
        <v>1418</v>
      </c>
      <c r="E1432" s="149" t="s">
        <v>1415</v>
      </c>
      <c r="F1432" s="149" t="s">
        <v>1402</v>
      </c>
      <c r="G1432" s="150">
        <v>-518434.8</v>
      </c>
      <c r="H1432" s="134"/>
    </row>
    <row r="1433" spans="1:8" x14ac:dyDescent="0.2">
      <c r="A1433" s="151" t="s">
        <v>1114</v>
      </c>
      <c r="B1433" s="149" t="s">
        <v>1347</v>
      </c>
      <c r="C1433" s="149" t="s">
        <v>1400</v>
      </c>
      <c r="D1433" s="149" t="s">
        <v>1419</v>
      </c>
      <c r="E1433" s="149" t="s">
        <v>1415</v>
      </c>
      <c r="F1433" s="149" t="s">
        <v>1402</v>
      </c>
      <c r="G1433" s="150">
        <v>-30474</v>
      </c>
      <c r="H1433" s="134"/>
    </row>
    <row r="1434" spans="1:8" x14ac:dyDescent="0.2">
      <c r="A1434" s="151" t="s">
        <v>1114</v>
      </c>
      <c r="B1434" s="149" t="s">
        <v>1347</v>
      </c>
      <c r="C1434" s="149" t="s">
        <v>1440</v>
      </c>
      <c r="D1434" s="149" t="s">
        <v>1491</v>
      </c>
      <c r="E1434" s="149" t="s">
        <v>1415</v>
      </c>
      <c r="F1434" s="149" t="s">
        <v>1407</v>
      </c>
      <c r="G1434" s="150">
        <v>-27050.400000000001</v>
      </c>
      <c r="H1434" s="134"/>
    </row>
    <row r="1435" spans="1:8" x14ac:dyDescent="0.2">
      <c r="A1435" s="151" t="s">
        <v>1114</v>
      </c>
      <c r="B1435" s="149" t="s">
        <v>1347</v>
      </c>
      <c r="C1435" s="149" t="s">
        <v>1458</v>
      </c>
      <c r="D1435" s="149" t="s">
        <v>1459</v>
      </c>
      <c r="E1435" s="149" t="s">
        <v>1415</v>
      </c>
      <c r="F1435" s="149" t="s">
        <v>1402</v>
      </c>
      <c r="G1435" s="150">
        <v>-520310</v>
      </c>
      <c r="H1435" s="134"/>
    </row>
    <row r="1436" spans="1:8" x14ac:dyDescent="0.2">
      <c r="A1436" s="151" t="s">
        <v>1114</v>
      </c>
      <c r="B1436" s="149" t="s">
        <v>1347</v>
      </c>
      <c r="C1436" s="149" t="s">
        <v>1400</v>
      </c>
      <c r="D1436" s="149" t="s">
        <v>1465</v>
      </c>
      <c r="E1436" s="149" t="s">
        <v>1415</v>
      </c>
      <c r="F1436" s="149" t="s">
        <v>1402</v>
      </c>
      <c r="G1436" s="150">
        <v>-1572112.25</v>
      </c>
      <c r="H1436" s="134"/>
    </row>
    <row r="1437" spans="1:8" x14ac:dyDescent="0.2">
      <c r="A1437" s="151" t="s">
        <v>1114</v>
      </c>
      <c r="B1437" s="149" t="s">
        <v>1347</v>
      </c>
      <c r="C1437" s="149" t="s">
        <v>1400</v>
      </c>
      <c r="D1437" s="149" t="s">
        <v>1419</v>
      </c>
      <c r="E1437" s="149" t="s">
        <v>1420</v>
      </c>
      <c r="F1437" s="149" t="s">
        <v>1402</v>
      </c>
      <c r="G1437" s="150">
        <v>-8580</v>
      </c>
      <c r="H1437" s="134"/>
    </row>
    <row r="1438" spans="1:8" x14ac:dyDescent="0.2">
      <c r="A1438" s="151" t="s">
        <v>1114</v>
      </c>
      <c r="B1438" s="149" t="s">
        <v>1347</v>
      </c>
      <c r="C1438" s="149" t="s">
        <v>1400</v>
      </c>
      <c r="D1438" s="149" t="s">
        <v>1465</v>
      </c>
      <c r="E1438" s="149" t="s">
        <v>1420</v>
      </c>
      <c r="F1438" s="149" t="s">
        <v>1402</v>
      </c>
      <c r="G1438" s="150">
        <v>-5135.92</v>
      </c>
      <c r="H1438" s="134"/>
    </row>
    <row r="1439" spans="1:8" x14ac:dyDescent="0.2">
      <c r="A1439" s="151" t="s">
        <v>957</v>
      </c>
      <c r="B1439" s="149" t="s">
        <v>1347</v>
      </c>
      <c r="C1439" s="149" t="s">
        <v>1458</v>
      </c>
      <c r="D1439" s="149" t="s">
        <v>1459</v>
      </c>
      <c r="E1439" s="149" t="s">
        <v>1424</v>
      </c>
      <c r="F1439" s="149" t="s">
        <v>1402</v>
      </c>
      <c r="G1439" s="150">
        <v>-951386.91</v>
      </c>
      <c r="H1439" s="134"/>
    </row>
    <row r="1440" spans="1:8" x14ac:dyDescent="0.2">
      <c r="A1440" s="151" t="s">
        <v>959</v>
      </c>
      <c r="B1440" s="149" t="s">
        <v>1347</v>
      </c>
      <c r="C1440" s="149" t="s">
        <v>1400</v>
      </c>
      <c r="D1440" s="149" t="s">
        <v>1465</v>
      </c>
      <c r="E1440" s="149" t="s">
        <v>1426</v>
      </c>
      <c r="F1440" s="149" t="s">
        <v>1402</v>
      </c>
      <c r="G1440" s="150">
        <v>-3206189</v>
      </c>
      <c r="H1440" s="134"/>
    </row>
    <row r="1441" spans="1:8" x14ac:dyDescent="0.2">
      <c r="A1441" s="151" t="s">
        <v>959</v>
      </c>
      <c r="B1441" s="149" t="s">
        <v>1347</v>
      </c>
      <c r="C1441" s="149" t="s">
        <v>1396</v>
      </c>
      <c r="D1441" s="149" t="s">
        <v>1397</v>
      </c>
      <c r="E1441" s="149" t="s">
        <v>1446</v>
      </c>
      <c r="F1441" s="149" t="s">
        <v>1399</v>
      </c>
      <c r="G1441" s="150">
        <v>-0.08</v>
      </c>
      <c r="H1441" s="146">
        <v>17</v>
      </c>
    </row>
    <row r="1442" spans="1:8" x14ac:dyDescent="0.2">
      <c r="A1442" s="151" t="s">
        <v>959</v>
      </c>
      <c r="B1442" s="149" t="s">
        <v>1347</v>
      </c>
      <c r="C1442" s="149" t="s">
        <v>1396</v>
      </c>
      <c r="D1442" s="149" t="s">
        <v>1397</v>
      </c>
      <c r="E1442" s="149" t="s">
        <v>1484</v>
      </c>
      <c r="F1442" s="149" t="s">
        <v>1399</v>
      </c>
      <c r="G1442" s="150">
        <v>-3224.74</v>
      </c>
      <c r="H1442" s="146">
        <v>17</v>
      </c>
    </row>
    <row r="1443" spans="1:8" x14ac:dyDescent="0.2">
      <c r="A1443" s="151" t="s">
        <v>959</v>
      </c>
      <c r="B1443" s="149" t="s">
        <v>1347</v>
      </c>
      <c r="C1443" s="149" t="s">
        <v>1396</v>
      </c>
      <c r="D1443" s="149" t="s">
        <v>1397</v>
      </c>
      <c r="E1443" s="149" t="s">
        <v>1428</v>
      </c>
      <c r="F1443" s="149" t="s">
        <v>1399</v>
      </c>
      <c r="G1443" s="150">
        <v>-1909.69</v>
      </c>
      <c r="H1443" s="146">
        <v>17</v>
      </c>
    </row>
    <row r="1444" spans="1:8" x14ac:dyDescent="0.2">
      <c r="A1444" s="151" t="s">
        <v>959</v>
      </c>
      <c r="B1444" s="149" t="s">
        <v>1347</v>
      </c>
      <c r="C1444" s="149" t="s">
        <v>1396</v>
      </c>
      <c r="D1444" s="149" t="s">
        <v>1397</v>
      </c>
      <c r="E1444" s="149" t="s">
        <v>1483</v>
      </c>
      <c r="F1444" s="149" t="s">
        <v>1399</v>
      </c>
      <c r="G1444" s="150">
        <v>-2000</v>
      </c>
      <c r="H1444" s="146">
        <v>17</v>
      </c>
    </row>
    <row r="1445" spans="1:8" x14ac:dyDescent="0.2">
      <c r="A1445" s="151" t="s">
        <v>959</v>
      </c>
      <c r="B1445" s="149" t="s">
        <v>1347</v>
      </c>
      <c r="C1445" s="149" t="s">
        <v>1396</v>
      </c>
      <c r="D1445" s="149" t="s">
        <v>1434</v>
      </c>
      <c r="E1445" s="149" t="s">
        <v>1483</v>
      </c>
      <c r="F1445" s="149" t="s">
        <v>1399</v>
      </c>
      <c r="G1445" s="150">
        <v>-10169.85</v>
      </c>
      <c r="H1445" s="134"/>
    </row>
    <row r="1446" spans="1:8" x14ac:dyDescent="0.2">
      <c r="A1446" s="151" t="s">
        <v>1115</v>
      </c>
      <c r="B1446" s="149" t="s">
        <v>1347</v>
      </c>
      <c r="C1446" s="149" t="s">
        <v>1396</v>
      </c>
      <c r="D1446" s="149" t="s">
        <v>1397</v>
      </c>
      <c r="E1446" s="149" t="s">
        <v>1429</v>
      </c>
      <c r="F1446" s="149" t="s">
        <v>1399</v>
      </c>
      <c r="G1446" s="150">
        <v>-293100</v>
      </c>
      <c r="H1446" s="146">
        <v>17</v>
      </c>
    </row>
    <row r="1447" spans="1:8" x14ac:dyDescent="0.2">
      <c r="A1447" s="151" t="s">
        <v>1115</v>
      </c>
      <c r="B1447" s="149" t="s">
        <v>1347</v>
      </c>
      <c r="C1447" s="149" t="s">
        <v>1458</v>
      </c>
      <c r="D1447" s="149" t="s">
        <v>1459</v>
      </c>
      <c r="E1447" s="149" t="s">
        <v>1429</v>
      </c>
      <c r="F1447" s="149" t="s">
        <v>1402</v>
      </c>
      <c r="G1447" s="150">
        <v>-26953977.98</v>
      </c>
      <c r="H1447" s="134"/>
    </row>
    <row r="1448" spans="1:8" x14ac:dyDescent="0.2">
      <c r="A1448" s="151" t="s">
        <v>1115</v>
      </c>
      <c r="B1448" s="149" t="s">
        <v>1347</v>
      </c>
      <c r="C1448" s="149" t="s">
        <v>1472</v>
      </c>
      <c r="D1448" s="149" t="s">
        <v>1465</v>
      </c>
      <c r="E1448" s="149" t="s">
        <v>1429</v>
      </c>
      <c r="F1448" s="149" t="s">
        <v>1407</v>
      </c>
      <c r="G1448" s="150">
        <v>-200000</v>
      </c>
      <c r="H1448" s="134"/>
    </row>
    <row r="1449" spans="1:8" x14ac:dyDescent="0.2">
      <c r="A1449" s="151" t="s">
        <v>207</v>
      </c>
      <c r="B1449" s="149" t="s">
        <v>1347</v>
      </c>
      <c r="C1449" s="149" t="s">
        <v>1400</v>
      </c>
      <c r="D1449" s="149" t="s">
        <v>1465</v>
      </c>
      <c r="E1449" s="149" t="s">
        <v>1432</v>
      </c>
      <c r="F1449" s="149" t="s">
        <v>1402</v>
      </c>
      <c r="G1449" s="150">
        <v>-87156</v>
      </c>
      <c r="H1449" s="134"/>
    </row>
    <row r="1450" spans="1:8" x14ac:dyDescent="0.2">
      <c r="A1450" s="151" t="s">
        <v>207</v>
      </c>
      <c r="B1450" s="149" t="s">
        <v>1347</v>
      </c>
      <c r="C1450" s="149" t="s">
        <v>1396</v>
      </c>
      <c r="D1450" s="149" t="s">
        <v>1397</v>
      </c>
      <c r="E1450" s="149" t="s">
        <v>1439</v>
      </c>
      <c r="F1450" s="149" t="s">
        <v>1399</v>
      </c>
      <c r="G1450" s="150">
        <v>-36509</v>
      </c>
      <c r="H1450" s="146">
        <v>17</v>
      </c>
    </row>
    <row r="1451" spans="1:8" x14ac:dyDescent="0.2">
      <c r="A1451" s="151" t="s">
        <v>207</v>
      </c>
      <c r="B1451" s="149" t="s">
        <v>1347</v>
      </c>
      <c r="C1451" s="149" t="s">
        <v>1458</v>
      </c>
      <c r="D1451" s="149" t="s">
        <v>1459</v>
      </c>
      <c r="E1451" s="149" t="s">
        <v>1439</v>
      </c>
      <c r="F1451" s="149" t="s">
        <v>1402</v>
      </c>
      <c r="G1451" s="150">
        <v>-16000</v>
      </c>
      <c r="H1451" s="134"/>
    </row>
    <row r="1452" spans="1:8" x14ac:dyDescent="0.2">
      <c r="A1452" s="151" t="s">
        <v>207</v>
      </c>
      <c r="B1452" s="149" t="s">
        <v>1347</v>
      </c>
      <c r="C1452" s="149" t="s">
        <v>1396</v>
      </c>
      <c r="D1452" s="149" t="s">
        <v>1397</v>
      </c>
      <c r="E1452" s="149" t="s">
        <v>1433</v>
      </c>
      <c r="F1452" s="149" t="s">
        <v>1399</v>
      </c>
      <c r="G1452" s="150">
        <v>-16650</v>
      </c>
      <c r="H1452" s="146">
        <v>17</v>
      </c>
    </row>
    <row r="1453" spans="1:8" x14ac:dyDescent="0.2">
      <c r="A1453" s="151" t="s">
        <v>207</v>
      </c>
      <c r="B1453" s="149" t="s">
        <v>1347</v>
      </c>
      <c r="C1453" s="149" t="s">
        <v>1400</v>
      </c>
      <c r="D1453" s="149" t="s">
        <v>1419</v>
      </c>
      <c r="E1453" s="149" t="s">
        <v>1433</v>
      </c>
      <c r="F1453" s="149" t="s">
        <v>1402</v>
      </c>
      <c r="G1453" s="150">
        <v>-24000</v>
      </c>
      <c r="H1453" s="134"/>
    </row>
    <row r="1454" spans="1:8" x14ac:dyDescent="0.2">
      <c r="A1454" s="151" t="s">
        <v>207</v>
      </c>
      <c r="B1454" s="149" t="s">
        <v>1347</v>
      </c>
      <c r="C1454" s="149" t="s">
        <v>1458</v>
      </c>
      <c r="D1454" s="149" t="s">
        <v>1459</v>
      </c>
      <c r="E1454" s="149" t="s">
        <v>1433</v>
      </c>
      <c r="F1454" s="149" t="s">
        <v>1402</v>
      </c>
      <c r="G1454" s="150">
        <v>-2212836.83</v>
      </c>
      <c r="H1454" s="134"/>
    </row>
    <row r="1455" spans="1:8" x14ac:dyDescent="0.2">
      <c r="A1455" s="151" t="s">
        <v>207</v>
      </c>
      <c r="B1455" s="149" t="s">
        <v>1347</v>
      </c>
      <c r="C1455" s="149" t="s">
        <v>1400</v>
      </c>
      <c r="D1455" s="149" t="s">
        <v>1465</v>
      </c>
      <c r="E1455" s="149" t="s">
        <v>1433</v>
      </c>
      <c r="F1455" s="149" t="s">
        <v>1402</v>
      </c>
      <c r="G1455" s="150">
        <v>-525410</v>
      </c>
      <c r="H1455" s="134"/>
    </row>
    <row r="1456" spans="1:8" x14ac:dyDescent="0.2">
      <c r="A1456" s="151" t="s">
        <v>207</v>
      </c>
      <c r="B1456" s="149" t="s">
        <v>1347</v>
      </c>
      <c r="C1456" s="149" t="s">
        <v>1458</v>
      </c>
      <c r="D1456" s="149" t="s">
        <v>1459</v>
      </c>
      <c r="E1456" s="149" t="s">
        <v>1435</v>
      </c>
      <c r="F1456" s="149" t="s">
        <v>1402</v>
      </c>
      <c r="G1456" s="150">
        <v>-63013.5</v>
      </c>
      <c r="H1456" s="134"/>
    </row>
    <row r="1457" spans="1:8" x14ac:dyDescent="0.2">
      <c r="A1457" s="149" t="s">
        <v>196</v>
      </c>
      <c r="B1457" s="149" t="s">
        <v>1329</v>
      </c>
      <c r="C1457" s="149" t="s">
        <v>1396</v>
      </c>
      <c r="D1457" s="149" t="s">
        <v>1397</v>
      </c>
      <c r="E1457" s="149" t="s">
        <v>1398</v>
      </c>
      <c r="F1457" s="149" t="s">
        <v>1399</v>
      </c>
      <c r="G1457" s="150">
        <v>-911796.23</v>
      </c>
      <c r="H1457" s="146">
        <v>17</v>
      </c>
    </row>
    <row r="1458" spans="1:8" x14ac:dyDescent="0.2">
      <c r="A1458" s="149" t="s">
        <v>196</v>
      </c>
      <c r="B1458" s="149" t="s">
        <v>1329</v>
      </c>
      <c r="C1458" s="149" t="s">
        <v>1458</v>
      </c>
      <c r="D1458" s="149" t="s">
        <v>1459</v>
      </c>
      <c r="E1458" s="149" t="s">
        <v>1398</v>
      </c>
      <c r="F1458" s="149" t="s">
        <v>1402</v>
      </c>
      <c r="G1458" s="150">
        <v>-111834854.7</v>
      </c>
      <c r="H1458" s="134"/>
    </row>
    <row r="1459" spans="1:8" x14ac:dyDescent="0.2">
      <c r="A1459" s="149" t="s">
        <v>196</v>
      </c>
      <c r="B1459" s="149" t="s">
        <v>1329</v>
      </c>
      <c r="C1459" s="149" t="s">
        <v>1460</v>
      </c>
      <c r="D1459" s="149" t="s">
        <v>1459</v>
      </c>
      <c r="E1459" s="149" t="s">
        <v>1398</v>
      </c>
      <c r="F1459" s="149" t="s">
        <v>1402</v>
      </c>
      <c r="G1459" s="150">
        <v>-579459.68999999994</v>
      </c>
      <c r="H1459" s="134"/>
    </row>
    <row r="1460" spans="1:8" x14ac:dyDescent="0.2">
      <c r="A1460" s="149" t="s">
        <v>196</v>
      </c>
      <c r="B1460" s="149" t="s">
        <v>1329</v>
      </c>
      <c r="C1460" s="149" t="s">
        <v>1461</v>
      </c>
      <c r="D1460" s="149" t="s">
        <v>1462</v>
      </c>
      <c r="E1460" s="149" t="s">
        <v>1398</v>
      </c>
      <c r="F1460" s="149" t="s">
        <v>1407</v>
      </c>
      <c r="G1460" s="150">
        <v>-6236456.3499999996</v>
      </c>
      <c r="H1460" s="134"/>
    </row>
    <row r="1461" spans="1:8" x14ac:dyDescent="0.2">
      <c r="A1461" s="149" t="s">
        <v>196</v>
      </c>
      <c r="B1461" s="149" t="s">
        <v>1329</v>
      </c>
      <c r="C1461" s="149" t="s">
        <v>1463</v>
      </c>
      <c r="D1461" s="149" t="s">
        <v>1464</v>
      </c>
      <c r="E1461" s="149" t="s">
        <v>1398</v>
      </c>
      <c r="F1461" s="149" t="s">
        <v>1407</v>
      </c>
      <c r="G1461" s="150">
        <v>-459065.69</v>
      </c>
      <c r="H1461" s="134"/>
    </row>
    <row r="1462" spans="1:8" x14ac:dyDescent="0.2">
      <c r="A1462" s="151" t="s">
        <v>201</v>
      </c>
      <c r="B1462" s="149" t="s">
        <v>1329</v>
      </c>
      <c r="C1462" s="149" t="s">
        <v>1396</v>
      </c>
      <c r="D1462" s="149" t="s">
        <v>1397</v>
      </c>
      <c r="E1462" s="149" t="s">
        <v>1408</v>
      </c>
      <c r="F1462" s="149" t="s">
        <v>1399</v>
      </c>
      <c r="G1462" s="150">
        <v>-288805.09000000003</v>
      </c>
      <c r="H1462" s="146">
        <v>17</v>
      </c>
    </row>
    <row r="1463" spans="1:8" x14ac:dyDescent="0.2">
      <c r="A1463" s="151" t="s">
        <v>201</v>
      </c>
      <c r="B1463" s="149" t="s">
        <v>1329</v>
      </c>
      <c r="C1463" s="149" t="s">
        <v>1458</v>
      </c>
      <c r="D1463" s="149" t="s">
        <v>1459</v>
      </c>
      <c r="E1463" s="149" t="s">
        <v>1408</v>
      </c>
      <c r="F1463" s="149" t="s">
        <v>1402</v>
      </c>
      <c r="G1463" s="150">
        <v>-33984685.729999997</v>
      </c>
      <c r="H1463" s="134"/>
    </row>
    <row r="1464" spans="1:8" x14ac:dyDescent="0.2">
      <c r="A1464" s="151" t="s">
        <v>201</v>
      </c>
      <c r="B1464" s="149" t="s">
        <v>1329</v>
      </c>
      <c r="C1464" s="149" t="s">
        <v>1461</v>
      </c>
      <c r="D1464" s="149" t="s">
        <v>1462</v>
      </c>
      <c r="E1464" s="149" t="s">
        <v>1408</v>
      </c>
      <c r="F1464" s="149" t="s">
        <v>1407</v>
      </c>
      <c r="G1464" s="150">
        <v>-1883402.2</v>
      </c>
      <c r="H1464" s="134"/>
    </row>
    <row r="1465" spans="1:8" x14ac:dyDescent="0.2">
      <c r="A1465" s="151" t="s">
        <v>201</v>
      </c>
      <c r="B1465" s="149" t="s">
        <v>1329</v>
      </c>
      <c r="C1465" s="149" t="s">
        <v>1400</v>
      </c>
      <c r="D1465" s="149" t="s">
        <v>1465</v>
      </c>
      <c r="E1465" s="149" t="s">
        <v>1408</v>
      </c>
      <c r="F1465" s="149" t="s">
        <v>1402</v>
      </c>
      <c r="G1465" s="150">
        <v>-106520.19</v>
      </c>
      <c r="H1465" s="134"/>
    </row>
    <row r="1466" spans="1:8" x14ac:dyDescent="0.2">
      <c r="A1466" s="151" t="s">
        <v>201</v>
      </c>
      <c r="B1466" s="149" t="s">
        <v>1329</v>
      </c>
      <c r="C1466" s="149" t="s">
        <v>1463</v>
      </c>
      <c r="D1466" s="149" t="s">
        <v>1464</v>
      </c>
      <c r="E1466" s="149" t="s">
        <v>1408</v>
      </c>
      <c r="F1466" s="149" t="s">
        <v>1407</v>
      </c>
      <c r="G1466" s="150">
        <v>-138637.85</v>
      </c>
      <c r="H1466" s="134"/>
    </row>
    <row r="1467" spans="1:8" x14ac:dyDescent="0.2">
      <c r="A1467" s="149" t="s">
        <v>196</v>
      </c>
      <c r="B1467" s="149" t="s">
        <v>1329</v>
      </c>
      <c r="C1467" s="149" t="s">
        <v>1400</v>
      </c>
      <c r="D1467" s="149" t="s">
        <v>1465</v>
      </c>
      <c r="E1467" s="149" t="s">
        <v>1409</v>
      </c>
      <c r="F1467" s="149" t="s">
        <v>1402</v>
      </c>
      <c r="G1467" s="150">
        <v>-1918262.59</v>
      </c>
      <c r="H1467" s="134"/>
    </row>
    <row r="1468" spans="1:8" x14ac:dyDescent="0.2">
      <c r="A1468" s="149" t="s">
        <v>196</v>
      </c>
      <c r="B1468" s="149" t="s">
        <v>1329</v>
      </c>
      <c r="C1468" s="149" t="s">
        <v>1403</v>
      </c>
      <c r="D1468" s="149" t="s">
        <v>1465</v>
      </c>
      <c r="E1468" s="149" t="s">
        <v>1409</v>
      </c>
      <c r="F1468" s="149" t="s">
        <v>1402</v>
      </c>
      <c r="G1468" s="150">
        <v>-384648.96000000002</v>
      </c>
      <c r="H1468" s="134"/>
    </row>
    <row r="1469" spans="1:8" x14ac:dyDescent="0.2">
      <c r="A1469" s="151" t="s">
        <v>1109</v>
      </c>
      <c r="B1469" s="149" t="s">
        <v>1329</v>
      </c>
      <c r="C1469" s="149" t="s">
        <v>1400</v>
      </c>
      <c r="D1469" s="149" t="s">
        <v>1465</v>
      </c>
      <c r="E1469" s="149" t="s">
        <v>1410</v>
      </c>
      <c r="F1469" s="149" t="s">
        <v>1402</v>
      </c>
      <c r="G1469" s="150">
        <v>-92963.520000000004</v>
      </c>
      <c r="H1469" s="134"/>
    </row>
    <row r="1470" spans="1:8" x14ac:dyDescent="0.2">
      <c r="A1470" s="151" t="s">
        <v>1111</v>
      </c>
      <c r="B1470" s="149" t="s">
        <v>1329</v>
      </c>
      <c r="C1470" s="149" t="s">
        <v>1396</v>
      </c>
      <c r="D1470" s="149" t="s">
        <v>1397</v>
      </c>
      <c r="E1470" s="149" t="s">
        <v>1411</v>
      </c>
      <c r="F1470" s="149" t="s">
        <v>1399</v>
      </c>
      <c r="G1470" s="150">
        <v>-1090798.25</v>
      </c>
      <c r="H1470" s="146">
        <v>17</v>
      </c>
    </row>
    <row r="1471" spans="1:8" x14ac:dyDescent="0.2">
      <c r="A1471" s="151" t="s">
        <v>1111</v>
      </c>
      <c r="B1471" s="149" t="s">
        <v>1329</v>
      </c>
      <c r="C1471" s="149" t="s">
        <v>1396</v>
      </c>
      <c r="D1471" s="149" t="s">
        <v>1412</v>
      </c>
      <c r="E1471" s="149" t="s">
        <v>1411</v>
      </c>
      <c r="F1471" s="149" t="s">
        <v>1399</v>
      </c>
      <c r="G1471" s="150">
        <v>-3402.01</v>
      </c>
      <c r="H1471" s="134"/>
    </row>
    <row r="1472" spans="1:8" x14ac:dyDescent="0.2">
      <c r="A1472" s="151" t="s">
        <v>1111</v>
      </c>
      <c r="B1472" s="149" t="s">
        <v>1329</v>
      </c>
      <c r="C1472" s="149" t="s">
        <v>1400</v>
      </c>
      <c r="D1472" s="149" t="s">
        <v>1465</v>
      </c>
      <c r="E1472" s="149" t="s">
        <v>1411</v>
      </c>
      <c r="F1472" s="149" t="s">
        <v>1402</v>
      </c>
      <c r="G1472" s="150">
        <v>-4362398.3099999996</v>
      </c>
      <c r="H1472" s="134"/>
    </row>
    <row r="1473" spans="1:8" x14ac:dyDescent="0.2">
      <c r="A1473" s="151" t="s">
        <v>1111</v>
      </c>
      <c r="B1473" s="149" t="s">
        <v>1329</v>
      </c>
      <c r="C1473" s="149" t="s">
        <v>1403</v>
      </c>
      <c r="D1473" s="149" t="s">
        <v>1465</v>
      </c>
      <c r="E1473" s="149" t="s">
        <v>1411</v>
      </c>
      <c r="F1473" s="149" t="s">
        <v>1402</v>
      </c>
      <c r="G1473" s="150">
        <v>-296678.25</v>
      </c>
      <c r="H1473" s="134"/>
    </row>
    <row r="1474" spans="1:8" x14ac:dyDescent="0.2">
      <c r="A1474" s="151" t="s">
        <v>1113</v>
      </c>
      <c r="B1474" s="149" t="s">
        <v>1329</v>
      </c>
      <c r="C1474" s="149" t="s">
        <v>1396</v>
      </c>
      <c r="D1474" s="149" t="s">
        <v>1397</v>
      </c>
      <c r="E1474" s="149" t="s">
        <v>1414</v>
      </c>
      <c r="F1474" s="149" t="s">
        <v>1399</v>
      </c>
      <c r="G1474" s="150">
        <v>-102632.4</v>
      </c>
      <c r="H1474" s="146">
        <v>17</v>
      </c>
    </row>
    <row r="1475" spans="1:8" x14ac:dyDescent="0.2">
      <c r="A1475" s="151" t="s">
        <v>1113</v>
      </c>
      <c r="B1475" s="149" t="s">
        <v>1329</v>
      </c>
      <c r="C1475" s="149" t="s">
        <v>1400</v>
      </c>
      <c r="D1475" s="149" t="s">
        <v>1465</v>
      </c>
      <c r="E1475" s="149" t="s">
        <v>1414</v>
      </c>
      <c r="F1475" s="149" t="s">
        <v>1402</v>
      </c>
      <c r="G1475" s="150">
        <v>-780841.94</v>
      </c>
      <c r="H1475" s="134"/>
    </row>
    <row r="1476" spans="1:8" x14ac:dyDescent="0.2">
      <c r="A1476" s="151" t="s">
        <v>1114</v>
      </c>
      <c r="B1476" s="149" t="s">
        <v>1329</v>
      </c>
      <c r="C1476" s="149" t="s">
        <v>1396</v>
      </c>
      <c r="D1476" s="149" t="s">
        <v>1397</v>
      </c>
      <c r="E1476" s="149" t="s">
        <v>1415</v>
      </c>
      <c r="F1476" s="149" t="s">
        <v>1399</v>
      </c>
      <c r="G1476" s="150">
        <v>-253396.44</v>
      </c>
      <c r="H1476" s="146">
        <v>17</v>
      </c>
    </row>
    <row r="1477" spans="1:8" x14ac:dyDescent="0.2">
      <c r="A1477" s="151" t="s">
        <v>1114</v>
      </c>
      <c r="B1477" s="149" t="s">
        <v>1329</v>
      </c>
      <c r="C1477" s="149" t="s">
        <v>1416</v>
      </c>
      <c r="D1477" s="149" t="s">
        <v>1417</v>
      </c>
      <c r="E1477" s="149" t="s">
        <v>1415</v>
      </c>
      <c r="F1477" s="149" t="s">
        <v>1402</v>
      </c>
      <c r="G1477" s="150">
        <v>-752727.45</v>
      </c>
      <c r="H1477" s="134"/>
    </row>
    <row r="1478" spans="1:8" x14ac:dyDescent="0.2">
      <c r="A1478" s="151" t="s">
        <v>1114</v>
      </c>
      <c r="B1478" s="149" t="s">
        <v>1329</v>
      </c>
      <c r="C1478" s="149" t="s">
        <v>1400</v>
      </c>
      <c r="D1478" s="149" t="s">
        <v>1418</v>
      </c>
      <c r="E1478" s="149" t="s">
        <v>1415</v>
      </c>
      <c r="F1478" s="149" t="s">
        <v>1402</v>
      </c>
      <c r="G1478" s="150">
        <v>-501818.3</v>
      </c>
      <c r="H1478" s="134"/>
    </row>
    <row r="1479" spans="1:8" x14ac:dyDescent="0.2">
      <c r="A1479" s="151" t="s">
        <v>1114</v>
      </c>
      <c r="B1479" s="149" t="s">
        <v>1329</v>
      </c>
      <c r="C1479" s="149" t="s">
        <v>1400</v>
      </c>
      <c r="D1479" s="149" t="s">
        <v>1419</v>
      </c>
      <c r="E1479" s="149" t="s">
        <v>1415</v>
      </c>
      <c r="F1479" s="149" t="s">
        <v>1402</v>
      </c>
      <c r="G1479" s="150">
        <v>-30473.5</v>
      </c>
      <c r="H1479" s="134"/>
    </row>
    <row r="1480" spans="1:8" x14ac:dyDescent="0.2">
      <c r="A1480" s="151" t="s">
        <v>1114</v>
      </c>
      <c r="B1480" s="149" t="s">
        <v>1329</v>
      </c>
      <c r="C1480" s="149" t="s">
        <v>1440</v>
      </c>
      <c r="D1480" s="149" t="s">
        <v>1491</v>
      </c>
      <c r="E1480" s="149" t="s">
        <v>1415</v>
      </c>
      <c r="F1480" s="149" t="s">
        <v>1407</v>
      </c>
      <c r="G1480" s="150">
        <v>-54100.78</v>
      </c>
      <c r="H1480" s="134"/>
    </row>
    <row r="1481" spans="1:8" x14ac:dyDescent="0.2">
      <c r="A1481" s="151" t="s">
        <v>1114</v>
      </c>
      <c r="B1481" s="149" t="s">
        <v>1329</v>
      </c>
      <c r="C1481" s="149" t="s">
        <v>1458</v>
      </c>
      <c r="D1481" s="149" t="s">
        <v>1459</v>
      </c>
      <c r="E1481" s="149" t="s">
        <v>1415</v>
      </c>
      <c r="F1481" s="149" t="s">
        <v>1402</v>
      </c>
      <c r="G1481" s="150">
        <v>-1260129.3</v>
      </c>
      <c r="H1481" s="134"/>
    </row>
    <row r="1482" spans="1:8" x14ac:dyDescent="0.2">
      <c r="A1482" s="151" t="s">
        <v>1114</v>
      </c>
      <c r="B1482" s="149" t="s">
        <v>1329</v>
      </c>
      <c r="C1482" s="149" t="s">
        <v>1458</v>
      </c>
      <c r="D1482" s="149" t="s">
        <v>1469</v>
      </c>
      <c r="E1482" s="149" t="s">
        <v>1415</v>
      </c>
      <c r="F1482" s="149" t="s">
        <v>1402</v>
      </c>
      <c r="G1482" s="150">
        <v>-170000</v>
      </c>
      <c r="H1482" s="134"/>
    </row>
    <row r="1483" spans="1:8" x14ac:dyDescent="0.2">
      <c r="A1483" s="151" t="s">
        <v>1114</v>
      </c>
      <c r="B1483" s="149" t="s">
        <v>1329</v>
      </c>
      <c r="C1483" s="149" t="s">
        <v>1400</v>
      </c>
      <c r="D1483" s="149" t="s">
        <v>1465</v>
      </c>
      <c r="E1483" s="149" t="s">
        <v>1415</v>
      </c>
      <c r="F1483" s="149" t="s">
        <v>1402</v>
      </c>
      <c r="G1483" s="150">
        <v>-1641137.93</v>
      </c>
      <c r="H1483" s="134"/>
    </row>
    <row r="1484" spans="1:8" x14ac:dyDescent="0.2">
      <c r="A1484" s="151" t="s">
        <v>1114</v>
      </c>
      <c r="B1484" s="149" t="s">
        <v>1329</v>
      </c>
      <c r="C1484" s="149" t="s">
        <v>1396</v>
      </c>
      <c r="D1484" s="149" t="s">
        <v>1397</v>
      </c>
      <c r="E1484" s="149" t="s">
        <v>1420</v>
      </c>
      <c r="F1484" s="149" t="s">
        <v>1399</v>
      </c>
      <c r="G1484" s="150">
        <v>-3829.81</v>
      </c>
      <c r="H1484" s="146">
        <v>17</v>
      </c>
    </row>
    <row r="1485" spans="1:8" x14ac:dyDescent="0.2">
      <c r="A1485" s="151" t="s">
        <v>1114</v>
      </c>
      <c r="B1485" s="149" t="s">
        <v>1329</v>
      </c>
      <c r="C1485" s="149" t="s">
        <v>1400</v>
      </c>
      <c r="D1485" s="149" t="s">
        <v>1419</v>
      </c>
      <c r="E1485" s="149" t="s">
        <v>1420</v>
      </c>
      <c r="F1485" s="149" t="s">
        <v>1402</v>
      </c>
      <c r="G1485" s="150">
        <v>-8262.5</v>
      </c>
      <c r="H1485" s="134"/>
    </row>
    <row r="1486" spans="1:8" x14ac:dyDescent="0.2">
      <c r="A1486" s="151" t="s">
        <v>957</v>
      </c>
      <c r="B1486" s="149" t="s">
        <v>1329</v>
      </c>
      <c r="C1486" s="149" t="s">
        <v>1458</v>
      </c>
      <c r="D1486" s="149" t="s">
        <v>1459</v>
      </c>
      <c r="E1486" s="149" t="s">
        <v>1442</v>
      </c>
      <c r="F1486" s="149" t="s">
        <v>1402</v>
      </c>
      <c r="G1486" s="150">
        <v>-7047.21</v>
      </c>
      <c r="H1486" s="134"/>
    </row>
    <row r="1487" spans="1:8" x14ac:dyDescent="0.2">
      <c r="A1487" s="151" t="s">
        <v>957</v>
      </c>
      <c r="B1487" s="149" t="s">
        <v>1329</v>
      </c>
      <c r="C1487" s="149" t="s">
        <v>1396</v>
      </c>
      <c r="D1487" s="149" t="s">
        <v>1397</v>
      </c>
      <c r="E1487" s="149" t="s">
        <v>1482</v>
      </c>
      <c r="F1487" s="149" t="s">
        <v>1399</v>
      </c>
      <c r="G1487" s="150">
        <v>-16709.939999999999</v>
      </c>
      <c r="H1487" s="146">
        <v>17</v>
      </c>
    </row>
    <row r="1488" spans="1:8" x14ac:dyDescent="0.2">
      <c r="A1488" s="151" t="s">
        <v>957</v>
      </c>
      <c r="B1488" s="149" t="s">
        <v>1329</v>
      </c>
      <c r="C1488" s="149" t="s">
        <v>1400</v>
      </c>
      <c r="D1488" s="149" t="s">
        <v>1465</v>
      </c>
      <c r="E1488" s="149" t="s">
        <v>1482</v>
      </c>
      <c r="F1488" s="149" t="s">
        <v>1402</v>
      </c>
      <c r="G1488" s="150">
        <v>-80856.06</v>
      </c>
      <c r="H1488" s="134"/>
    </row>
    <row r="1489" spans="1:8" x14ac:dyDescent="0.2">
      <c r="A1489" s="151" t="s">
        <v>957</v>
      </c>
      <c r="B1489" s="149" t="s">
        <v>1329</v>
      </c>
      <c r="C1489" s="149" t="s">
        <v>1458</v>
      </c>
      <c r="D1489" s="149" t="s">
        <v>1459</v>
      </c>
      <c r="E1489" s="149" t="s">
        <v>1424</v>
      </c>
      <c r="F1489" s="149" t="s">
        <v>1402</v>
      </c>
      <c r="G1489" s="150">
        <v>-763454.46</v>
      </c>
      <c r="H1489" s="134"/>
    </row>
    <row r="1490" spans="1:8" x14ac:dyDescent="0.2">
      <c r="A1490" s="151" t="s">
        <v>957</v>
      </c>
      <c r="B1490" s="149" t="s">
        <v>1329</v>
      </c>
      <c r="C1490" s="149" t="s">
        <v>1396</v>
      </c>
      <c r="D1490" s="149" t="s">
        <v>1397</v>
      </c>
      <c r="E1490" s="149" t="s">
        <v>1425</v>
      </c>
      <c r="F1490" s="149" t="s">
        <v>1399</v>
      </c>
      <c r="G1490" s="150">
        <v>-97655.2</v>
      </c>
      <c r="H1490" s="146">
        <v>17</v>
      </c>
    </row>
    <row r="1491" spans="1:8" x14ac:dyDescent="0.2">
      <c r="A1491" s="151" t="s">
        <v>959</v>
      </c>
      <c r="B1491" s="149" t="s">
        <v>1329</v>
      </c>
      <c r="C1491" s="149" t="s">
        <v>1396</v>
      </c>
      <c r="D1491" s="149" t="s">
        <v>1397</v>
      </c>
      <c r="E1491" s="149" t="s">
        <v>1426</v>
      </c>
      <c r="F1491" s="149" t="s">
        <v>1399</v>
      </c>
      <c r="G1491" s="150">
        <v>-8201</v>
      </c>
      <c r="H1491" s="146">
        <v>17</v>
      </c>
    </row>
    <row r="1492" spans="1:8" x14ac:dyDescent="0.2">
      <c r="A1492" s="151" t="s">
        <v>959</v>
      </c>
      <c r="B1492" s="149" t="s">
        <v>1329</v>
      </c>
      <c r="C1492" s="149" t="s">
        <v>1400</v>
      </c>
      <c r="D1492" s="149" t="s">
        <v>1465</v>
      </c>
      <c r="E1492" s="149" t="s">
        <v>1426</v>
      </c>
      <c r="F1492" s="149" t="s">
        <v>1402</v>
      </c>
      <c r="G1492" s="150">
        <v>-1176126</v>
      </c>
      <c r="H1492" s="134"/>
    </row>
    <row r="1493" spans="1:8" x14ac:dyDescent="0.2">
      <c r="A1493" s="151" t="s">
        <v>959</v>
      </c>
      <c r="B1493" s="149" t="s">
        <v>1329</v>
      </c>
      <c r="C1493" s="149" t="s">
        <v>1396</v>
      </c>
      <c r="D1493" s="149" t="s">
        <v>1397</v>
      </c>
      <c r="E1493" s="149" t="s">
        <v>1446</v>
      </c>
      <c r="F1493" s="149" t="s">
        <v>1399</v>
      </c>
      <c r="G1493" s="150">
        <v>-0.06</v>
      </c>
      <c r="H1493" s="146">
        <v>17</v>
      </c>
    </row>
    <row r="1494" spans="1:8" x14ac:dyDescent="0.2">
      <c r="A1494" s="151" t="s">
        <v>959</v>
      </c>
      <c r="B1494" s="149" t="s">
        <v>1329</v>
      </c>
      <c r="C1494" s="149" t="s">
        <v>1396</v>
      </c>
      <c r="D1494" s="149" t="s">
        <v>1397</v>
      </c>
      <c r="E1494" s="149" t="s">
        <v>1428</v>
      </c>
      <c r="F1494" s="149" t="s">
        <v>1399</v>
      </c>
      <c r="G1494" s="150">
        <v>-5401.82</v>
      </c>
      <c r="H1494" s="146">
        <v>17</v>
      </c>
    </row>
    <row r="1495" spans="1:8" x14ac:dyDescent="0.2">
      <c r="A1495" s="151" t="s">
        <v>1115</v>
      </c>
      <c r="B1495" s="149" t="s">
        <v>1329</v>
      </c>
      <c r="C1495" s="149" t="s">
        <v>1396</v>
      </c>
      <c r="D1495" s="149" t="s">
        <v>1397</v>
      </c>
      <c r="E1495" s="149" t="s">
        <v>1429</v>
      </c>
      <c r="F1495" s="149" t="s">
        <v>1399</v>
      </c>
      <c r="G1495" s="150">
        <v>-572071.74</v>
      </c>
      <c r="H1495" s="146">
        <v>17</v>
      </c>
    </row>
    <row r="1496" spans="1:8" x14ac:dyDescent="0.2">
      <c r="A1496" s="151" t="s">
        <v>1115</v>
      </c>
      <c r="B1496" s="149" t="s">
        <v>1329</v>
      </c>
      <c r="C1496" s="149" t="s">
        <v>1396</v>
      </c>
      <c r="D1496" s="149" t="s">
        <v>1438</v>
      </c>
      <c r="E1496" s="149" t="s">
        <v>1429</v>
      </c>
      <c r="F1496" s="149" t="s">
        <v>1399</v>
      </c>
      <c r="G1496" s="150">
        <v>-197800</v>
      </c>
      <c r="H1496" s="152">
        <v>19</v>
      </c>
    </row>
    <row r="1497" spans="1:8" x14ac:dyDescent="0.2">
      <c r="A1497" s="151" t="s">
        <v>1115</v>
      </c>
      <c r="B1497" s="149" t="s">
        <v>1329</v>
      </c>
      <c r="C1497" s="149" t="s">
        <v>1458</v>
      </c>
      <c r="D1497" s="149" t="s">
        <v>1459</v>
      </c>
      <c r="E1497" s="149" t="s">
        <v>1429</v>
      </c>
      <c r="F1497" s="149" t="s">
        <v>1402</v>
      </c>
      <c r="G1497" s="150">
        <v>-26024731.140000001</v>
      </c>
      <c r="H1497" s="134"/>
    </row>
    <row r="1498" spans="1:8" x14ac:dyDescent="0.2">
      <c r="A1498" s="151" t="s">
        <v>207</v>
      </c>
      <c r="B1498" s="149" t="s">
        <v>1329</v>
      </c>
      <c r="C1498" s="149" t="s">
        <v>1400</v>
      </c>
      <c r="D1498" s="149" t="s">
        <v>1465</v>
      </c>
      <c r="E1498" s="149" t="s">
        <v>1432</v>
      </c>
      <c r="F1498" s="149" t="s">
        <v>1402</v>
      </c>
      <c r="G1498" s="150">
        <v>-56474.879999999997</v>
      </c>
      <c r="H1498" s="134"/>
    </row>
    <row r="1499" spans="1:8" x14ac:dyDescent="0.2">
      <c r="A1499" s="151" t="s">
        <v>207</v>
      </c>
      <c r="B1499" s="149" t="s">
        <v>1329</v>
      </c>
      <c r="C1499" s="149" t="s">
        <v>1396</v>
      </c>
      <c r="D1499" s="149" t="s">
        <v>1397</v>
      </c>
      <c r="E1499" s="149" t="s">
        <v>1433</v>
      </c>
      <c r="F1499" s="149" t="s">
        <v>1399</v>
      </c>
      <c r="G1499" s="150">
        <v>-156303.70000000001</v>
      </c>
      <c r="H1499" s="146">
        <v>17</v>
      </c>
    </row>
    <row r="1500" spans="1:8" x14ac:dyDescent="0.2">
      <c r="A1500" s="151" t="s">
        <v>207</v>
      </c>
      <c r="B1500" s="149" t="s">
        <v>1329</v>
      </c>
      <c r="C1500" s="149" t="s">
        <v>1396</v>
      </c>
      <c r="D1500" s="149" t="s">
        <v>1434</v>
      </c>
      <c r="E1500" s="149" t="s">
        <v>1433</v>
      </c>
      <c r="F1500" s="149" t="s">
        <v>1399</v>
      </c>
      <c r="G1500" s="150">
        <v>-53764.07</v>
      </c>
      <c r="H1500" s="134"/>
    </row>
    <row r="1501" spans="1:8" x14ac:dyDescent="0.2">
      <c r="A1501" s="151" t="s">
        <v>207</v>
      </c>
      <c r="B1501" s="149" t="s">
        <v>1329</v>
      </c>
      <c r="C1501" s="149" t="s">
        <v>1400</v>
      </c>
      <c r="D1501" s="149" t="s">
        <v>1419</v>
      </c>
      <c r="E1501" s="149" t="s">
        <v>1433</v>
      </c>
      <c r="F1501" s="149" t="s">
        <v>1402</v>
      </c>
      <c r="G1501" s="150">
        <v>-24043</v>
      </c>
      <c r="H1501" s="134"/>
    </row>
    <row r="1502" spans="1:8" x14ac:dyDescent="0.2">
      <c r="A1502" s="151" t="s">
        <v>207</v>
      </c>
      <c r="B1502" s="149" t="s">
        <v>1329</v>
      </c>
      <c r="C1502" s="149" t="s">
        <v>1396</v>
      </c>
      <c r="D1502" s="149" t="s">
        <v>1438</v>
      </c>
      <c r="E1502" s="149" t="s">
        <v>1433</v>
      </c>
      <c r="F1502" s="149" t="s">
        <v>1399</v>
      </c>
      <c r="G1502" s="150">
        <v>-2200</v>
      </c>
      <c r="H1502" s="152">
        <v>19</v>
      </c>
    </row>
    <row r="1503" spans="1:8" x14ac:dyDescent="0.2">
      <c r="A1503" s="151" t="s">
        <v>207</v>
      </c>
      <c r="B1503" s="149" t="s">
        <v>1329</v>
      </c>
      <c r="C1503" s="149" t="s">
        <v>1396</v>
      </c>
      <c r="D1503" s="149" t="s">
        <v>1437</v>
      </c>
      <c r="E1503" s="149" t="s">
        <v>1433</v>
      </c>
      <c r="F1503" s="149" t="s">
        <v>1399</v>
      </c>
      <c r="G1503" s="150">
        <v>-19068.38</v>
      </c>
      <c r="H1503" s="134"/>
    </row>
    <row r="1504" spans="1:8" x14ac:dyDescent="0.2">
      <c r="A1504" s="151" t="s">
        <v>207</v>
      </c>
      <c r="B1504" s="149" t="s">
        <v>1329</v>
      </c>
      <c r="C1504" s="149" t="s">
        <v>1458</v>
      </c>
      <c r="D1504" s="149" t="s">
        <v>1459</v>
      </c>
      <c r="E1504" s="149" t="s">
        <v>1433</v>
      </c>
      <c r="F1504" s="149" t="s">
        <v>1402</v>
      </c>
      <c r="G1504" s="150">
        <v>-163428.4</v>
      </c>
      <c r="H1504" s="134"/>
    </row>
    <row r="1505" spans="1:8" x14ac:dyDescent="0.2">
      <c r="A1505" s="151" t="s">
        <v>207</v>
      </c>
      <c r="B1505" s="149" t="s">
        <v>1329</v>
      </c>
      <c r="C1505" s="149" t="s">
        <v>1458</v>
      </c>
      <c r="D1505" s="149" t="s">
        <v>1469</v>
      </c>
      <c r="E1505" s="149" t="s">
        <v>1433</v>
      </c>
      <c r="F1505" s="149" t="s">
        <v>1402</v>
      </c>
      <c r="G1505" s="150">
        <v>-280000</v>
      </c>
      <c r="H1505" s="134"/>
    </row>
    <row r="1506" spans="1:8" x14ac:dyDescent="0.2">
      <c r="A1506" s="151" t="s">
        <v>207</v>
      </c>
      <c r="B1506" s="149" t="s">
        <v>1329</v>
      </c>
      <c r="C1506" s="149" t="s">
        <v>1400</v>
      </c>
      <c r="D1506" s="149" t="s">
        <v>1465</v>
      </c>
      <c r="E1506" s="149" t="s">
        <v>1433</v>
      </c>
      <c r="F1506" s="149" t="s">
        <v>1402</v>
      </c>
      <c r="G1506" s="150">
        <v>-150000</v>
      </c>
      <c r="H1506" s="134"/>
    </row>
    <row r="1507" spans="1:8" x14ac:dyDescent="0.2">
      <c r="A1507" s="151" t="s">
        <v>207</v>
      </c>
      <c r="B1507" s="149" t="s">
        <v>1329</v>
      </c>
      <c r="C1507" s="149" t="s">
        <v>1396</v>
      </c>
      <c r="D1507" s="149" t="s">
        <v>1397</v>
      </c>
      <c r="E1507" s="149" t="s">
        <v>1435</v>
      </c>
      <c r="F1507" s="149" t="s">
        <v>1399</v>
      </c>
      <c r="G1507" s="150">
        <v>-18000</v>
      </c>
      <c r="H1507" s="146">
        <v>17</v>
      </c>
    </row>
    <row r="1508" spans="1:8" x14ac:dyDescent="0.2">
      <c r="A1508" s="151" t="s">
        <v>207</v>
      </c>
      <c r="B1508" s="149" t="s">
        <v>1329</v>
      </c>
      <c r="C1508" s="149" t="s">
        <v>1458</v>
      </c>
      <c r="D1508" s="149" t="s">
        <v>1459</v>
      </c>
      <c r="E1508" s="149" t="s">
        <v>1435</v>
      </c>
      <c r="F1508" s="149" t="s">
        <v>1402</v>
      </c>
      <c r="G1508" s="150">
        <v>-14744.6</v>
      </c>
      <c r="H1508" s="134"/>
    </row>
    <row r="1509" spans="1:8" x14ac:dyDescent="0.2">
      <c r="A1509" s="149" t="s">
        <v>196</v>
      </c>
      <c r="B1509" s="149" t="s">
        <v>1350</v>
      </c>
      <c r="C1509" s="149" t="s">
        <v>1396</v>
      </c>
      <c r="D1509" s="149" t="s">
        <v>1397</v>
      </c>
      <c r="E1509" s="149" t="s">
        <v>1398</v>
      </c>
      <c r="F1509" s="149" t="s">
        <v>1399</v>
      </c>
      <c r="G1509" s="150">
        <v>-1370822.52</v>
      </c>
      <c r="H1509" s="146">
        <v>17</v>
      </c>
    </row>
    <row r="1510" spans="1:8" x14ac:dyDescent="0.2">
      <c r="A1510" s="149" t="s">
        <v>196</v>
      </c>
      <c r="B1510" s="149" t="s">
        <v>1350</v>
      </c>
      <c r="C1510" s="149" t="s">
        <v>1458</v>
      </c>
      <c r="D1510" s="149" t="s">
        <v>1459</v>
      </c>
      <c r="E1510" s="149" t="s">
        <v>1398</v>
      </c>
      <c r="F1510" s="149" t="s">
        <v>1402</v>
      </c>
      <c r="G1510" s="150">
        <v>-180625076.78</v>
      </c>
      <c r="H1510" s="134"/>
    </row>
    <row r="1511" spans="1:8" x14ac:dyDescent="0.2">
      <c r="A1511" s="149" t="s">
        <v>196</v>
      </c>
      <c r="B1511" s="149" t="s">
        <v>1350</v>
      </c>
      <c r="C1511" s="149" t="s">
        <v>1460</v>
      </c>
      <c r="D1511" s="149" t="s">
        <v>1459</v>
      </c>
      <c r="E1511" s="149" t="s">
        <v>1398</v>
      </c>
      <c r="F1511" s="149" t="s">
        <v>1402</v>
      </c>
      <c r="G1511" s="150">
        <v>-218838.79</v>
      </c>
      <c r="H1511" s="134"/>
    </row>
    <row r="1512" spans="1:8" x14ac:dyDescent="0.2">
      <c r="A1512" s="149" t="s">
        <v>196</v>
      </c>
      <c r="B1512" s="149" t="s">
        <v>1350</v>
      </c>
      <c r="C1512" s="149" t="s">
        <v>1461</v>
      </c>
      <c r="D1512" s="149" t="s">
        <v>1462</v>
      </c>
      <c r="E1512" s="149" t="s">
        <v>1398</v>
      </c>
      <c r="F1512" s="149" t="s">
        <v>1407</v>
      </c>
      <c r="G1512" s="150">
        <v>-9772085.4199999999</v>
      </c>
      <c r="H1512" s="134"/>
    </row>
    <row r="1513" spans="1:8" x14ac:dyDescent="0.2">
      <c r="A1513" s="149" t="s">
        <v>196</v>
      </c>
      <c r="B1513" s="149" t="s">
        <v>1350</v>
      </c>
      <c r="C1513" s="149" t="s">
        <v>1463</v>
      </c>
      <c r="D1513" s="149" t="s">
        <v>1464</v>
      </c>
      <c r="E1513" s="149" t="s">
        <v>1398</v>
      </c>
      <c r="F1513" s="149" t="s">
        <v>1407</v>
      </c>
      <c r="G1513" s="150">
        <v>-464437.27</v>
      </c>
      <c r="H1513" s="134"/>
    </row>
    <row r="1514" spans="1:8" x14ac:dyDescent="0.2">
      <c r="A1514" s="149" t="s">
        <v>196</v>
      </c>
      <c r="B1514" s="149" t="s">
        <v>1350</v>
      </c>
      <c r="C1514" s="149" t="s">
        <v>1396</v>
      </c>
      <c r="D1514" s="149" t="s">
        <v>1397</v>
      </c>
      <c r="E1514" s="149" t="s">
        <v>1404</v>
      </c>
      <c r="F1514" s="149" t="s">
        <v>1399</v>
      </c>
      <c r="G1514" s="150">
        <v>-300</v>
      </c>
      <c r="H1514" s="146">
        <v>17</v>
      </c>
    </row>
    <row r="1515" spans="1:8" x14ac:dyDescent="0.2">
      <c r="A1515" s="151" t="s">
        <v>201</v>
      </c>
      <c r="B1515" s="149" t="s">
        <v>1350</v>
      </c>
      <c r="C1515" s="149" t="s">
        <v>1396</v>
      </c>
      <c r="D1515" s="149" t="s">
        <v>1397</v>
      </c>
      <c r="E1515" s="149" t="s">
        <v>1408</v>
      </c>
      <c r="F1515" s="149" t="s">
        <v>1399</v>
      </c>
      <c r="G1515" s="150">
        <v>-444494.15</v>
      </c>
      <c r="H1515" s="146">
        <v>17</v>
      </c>
    </row>
    <row r="1516" spans="1:8" x14ac:dyDescent="0.2">
      <c r="A1516" s="151" t="s">
        <v>201</v>
      </c>
      <c r="B1516" s="149" t="s">
        <v>1350</v>
      </c>
      <c r="C1516" s="149" t="s">
        <v>1458</v>
      </c>
      <c r="D1516" s="149" t="s">
        <v>1459</v>
      </c>
      <c r="E1516" s="149" t="s">
        <v>1408</v>
      </c>
      <c r="F1516" s="149" t="s">
        <v>1402</v>
      </c>
      <c r="G1516" s="150">
        <v>-54355878.780000001</v>
      </c>
      <c r="H1516" s="134"/>
    </row>
    <row r="1517" spans="1:8" x14ac:dyDescent="0.2">
      <c r="A1517" s="151" t="s">
        <v>201</v>
      </c>
      <c r="B1517" s="149" t="s">
        <v>1350</v>
      </c>
      <c r="C1517" s="149" t="s">
        <v>1461</v>
      </c>
      <c r="D1517" s="149" t="s">
        <v>1462</v>
      </c>
      <c r="E1517" s="149" t="s">
        <v>1408</v>
      </c>
      <c r="F1517" s="149" t="s">
        <v>1407</v>
      </c>
      <c r="G1517" s="150">
        <v>-2949146.34</v>
      </c>
      <c r="H1517" s="134"/>
    </row>
    <row r="1518" spans="1:8" x14ac:dyDescent="0.2">
      <c r="A1518" s="151" t="s">
        <v>201</v>
      </c>
      <c r="B1518" s="149" t="s">
        <v>1350</v>
      </c>
      <c r="C1518" s="149" t="s">
        <v>1400</v>
      </c>
      <c r="D1518" s="149" t="s">
        <v>1465</v>
      </c>
      <c r="E1518" s="149" t="s">
        <v>1408</v>
      </c>
      <c r="F1518" s="149" t="s">
        <v>1402</v>
      </c>
      <c r="G1518" s="150">
        <v>-40416.559999999998</v>
      </c>
      <c r="H1518" s="134"/>
    </row>
    <row r="1519" spans="1:8" x14ac:dyDescent="0.2">
      <c r="A1519" s="151" t="s">
        <v>201</v>
      </c>
      <c r="B1519" s="149" t="s">
        <v>1350</v>
      </c>
      <c r="C1519" s="149" t="s">
        <v>1463</v>
      </c>
      <c r="D1519" s="149" t="s">
        <v>1464</v>
      </c>
      <c r="E1519" s="149" t="s">
        <v>1408</v>
      </c>
      <c r="F1519" s="149" t="s">
        <v>1407</v>
      </c>
      <c r="G1519" s="150">
        <v>-133266.26999999999</v>
      </c>
      <c r="H1519" s="134"/>
    </row>
    <row r="1520" spans="1:8" x14ac:dyDescent="0.2">
      <c r="A1520" s="149" t="s">
        <v>196</v>
      </c>
      <c r="B1520" s="149" t="s">
        <v>1350</v>
      </c>
      <c r="C1520" s="149" t="s">
        <v>1396</v>
      </c>
      <c r="D1520" s="149" t="s">
        <v>1397</v>
      </c>
      <c r="E1520" s="149" t="s">
        <v>1409</v>
      </c>
      <c r="F1520" s="149" t="s">
        <v>1399</v>
      </c>
      <c r="G1520" s="150">
        <v>-7449.4</v>
      </c>
      <c r="H1520" s="146">
        <v>17</v>
      </c>
    </row>
    <row r="1521" spans="1:8" x14ac:dyDescent="0.2">
      <c r="A1521" s="149" t="s">
        <v>196</v>
      </c>
      <c r="B1521" s="149" t="s">
        <v>1350</v>
      </c>
      <c r="C1521" s="149" t="s">
        <v>1400</v>
      </c>
      <c r="D1521" s="149" t="s">
        <v>1465</v>
      </c>
      <c r="E1521" s="149" t="s">
        <v>1409</v>
      </c>
      <c r="F1521" s="149" t="s">
        <v>1402</v>
      </c>
      <c r="G1521" s="150">
        <v>-1956347.39</v>
      </c>
      <c r="H1521" s="134"/>
    </row>
    <row r="1522" spans="1:8" x14ac:dyDescent="0.2">
      <c r="A1522" s="149" t="s">
        <v>196</v>
      </c>
      <c r="B1522" s="149" t="s">
        <v>1350</v>
      </c>
      <c r="C1522" s="149" t="s">
        <v>1403</v>
      </c>
      <c r="D1522" s="149" t="s">
        <v>1465</v>
      </c>
      <c r="E1522" s="149" t="s">
        <v>1409</v>
      </c>
      <c r="F1522" s="149" t="s">
        <v>1402</v>
      </c>
      <c r="G1522" s="150">
        <v>-274893.34000000003</v>
      </c>
      <c r="H1522" s="134"/>
    </row>
    <row r="1523" spans="1:8" x14ac:dyDescent="0.2">
      <c r="A1523" s="151" t="s">
        <v>1109</v>
      </c>
      <c r="B1523" s="149" t="s">
        <v>1350</v>
      </c>
      <c r="C1523" s="149" t="s">
        <v>1396</v>
      </c>
      <c r="D1523" s="149" t="s">
        <v>1397</v>
      </c>
      <c r="E1523" s="149" t="s">
        <v>1410</v>
      </c>
      <c r="F1523" s="149" t="s">
        <v>1399</v>
      </c>
      <c r="G1523" s="150">
        <v>-7.2</v>
      </c>
      <c r="H1523" s="146">
        <v>17</v>
      </c>
    </row>
    <row r="1524" spans="1:8" x14ac:dyDescent="0.2">
      <c r="A1524" s="151" t="s">
        <v>1109</v>
      </c>
      <c r="B1524" s="149" t="s">
        <v>1350</v>
      </c>
      <c r="C1524" s="149" t="s">
        <v>1400</v>
      </c>
      <c r="D1524" s="149" t="s">
        <v>1465</v>
      </c>
      <c r="E1524" s="149" t="s">
        <v>1410</v>
      </c>
      <c r="F1524" s="149" t="s">
        <v>1402</v>
      </c>
      <c r="G1524" s="150">
        <v>-115617.60000000001</v>
      </c>
      <c r="H1524" s="134"/>
    </row>
    <row r="1525" spans="1:8" x14ac:dyDescent="0.2">
      <c r="A1525" s="151" t="s">
        <v>1111</v>
      </c>
      <c r="B1525" s="149" t="s">
        <v>1350</v>
      </c>
      <c r="C1525" s="149" t="s">
        <v>1396</v>
      </c>
      <c r="D1525" s="149" t="s">
        <v>1397</v>
      </c>
      <c r="E1525" s="149" t="s">
        <v>1411</v>
      </c>
      <c r="F1525" s="149" t="s">
        <v>1399</v>
      </c>
      <c r="G1525" s="150">
        <v>-1408424.72</v>
      </c>
      <c r="H1525" s="146">
        <v>17</v>
      </c>
    </row>
    <row r="1526" spans="1:8" x14ac:dyDescent="0.2">
      <c r="A1526" s="151" t="s">
        <v>1111</v>
      </c>
      <c r="B1526" s="149" t="s">
        <v>1350</v>
      </c>
      <c r="C1526" s="149" t="s">
        <v>1396</v>
      </c>
      <c r="D1526" s="149" t="s">
        <v>1412</v>
      </c>
      <c r="E1526" s="149" t="s">
        <v>1411</v>
      </c>
      <c r="F1526" s="149" t="s">
        <v>1399</v>
      </c>
      <c r="G1526" s="150">
        <v>-23741.11</v>
      </c>
      <c r="H1526" s="134"/>
    </row>
    <row r="1527" spans="1:8" x14ac:dyDescent="0.2">
      <c r="A1527" s="151" t="s">
        <v>1111</v>
      </c>
      <c r="B1527" s="149" t="s">
        <v>1350</v>
      </c>
      <c r="C1527" s="149" t="s">
        <v>1396</v>
      </c>
      <c r="D1527" s="149" t="s">
        <v>1430</v>
      </c>
      <c r="E1527" s="149" t="s">
        <v>1411</v>
      </c>
      <c r="F1527" s="149" t="s">
        <v>1399</v>
      </c>
      <c r="G1527" s="150">
        <v>-200000</v>
      </c>
      <c r="H1527" s="134"/>
    </row>
    <row r="1528" spans="1:8" x14ac:dyDescent="0.2">
      <c r="A1528" s="151" t="s">
        <v>1111</v>
      </c>
      <c r="B1528" s="149" t="s">
        <v>1350</v>
      </c>
      <c r="C1528" s="149" t="s">
        <v>1396</v>
      </c>
      <c r="D1528" s="149" t="s">
        <v>1434</v>
      </c>
      <c r="E1528" s="149" t="s">
        <v>1411</v>
      </c>
      <c r="F1528" s="149" t="s">
        <v>1399</v>
      </c>
      <c r="G1528" s="150">
        <v>-60153.73</v>
      </c>
      <c r="H1528" s="134"/>
    </row>
    <row r="1529" spans="1:8" x14ac:dyDescent="0.2">
      <c r="A1529" s="151" t="s">
        <v>1111</v>
      </c>
      <c r="B1529" s="149" t="s">
        <v>1350</v>
      </c>
      <c r="C1529" s="149" t="s">
        <v>1400</v>
      </c>
      <c r="D1529" s="149" t="s">
        <v>1465</v>
      </c>
      <c r="E1529" s="149" t="s">
        <v>1411</v>
      </c>
      <c r="F1529" s="149" t="s">
        <v>1402</v>
      </c>
      <c r="G1529" s="150">
        <v>-11717734.550000001</v>
      </c>
      <c r="H1529" s="134"/>
    </row>
    <row r="1530" spans="1:8" x14ac:dyDescent="0.2">
      <c r="A1530" s="151" t="s">
        <v>1111</v>
      </c>
      <c r="B1530" s="149" t="s">
        <v>1350</v>
      </c>
      <c r="C1530" s="149" t="s">
        <v>1403</v>
      </c>
      <c r="D1530" s="149" t="s">
        <v>1465</v>
      </c>
      <c r="E1530" s="149" t="s">
        <v>1411</v>
      </c>
      <c r="F1530" s="149" t="s">
        <v>1402</v>
      </c>
      <c r="G1530" s="150">
        <v>-129992.28</v>
      </c>
      <c r="H1530" s="134"/>
    </row>
    <row r="1531" spans="1:8" x14ac:dyDescent="0.2">
      <c r="A1531" s="151" t="s">
        <v>1113</v>
      </c>
      <c r="B1531" s="149" t="s">
        <v>1350</v>
      </c>
      <c r="C1531" s="149" t="s">
        <v>1396</v>
      </c>
      <c r="D1531" s="149" t="s">
        <v>1397</v>
      </c>
      <c r="E1531" s="149" t="s">
        <v>1414</v>
      </c>
      <c r="F1531" s="149" t="s">
        <v>1399</v>
      </c>
      <c r="G1531" s="150">
        <v>-276694.28000000003</v>
      </c>
      <c r="H1531" s="146">
        <v>17</v>
      </c>
    </row>
    <row r="1532" spans="1:8" x14ac:dyDescent="0.2">
      <c r="A1532" s="151" t="s">
        <v>1113</v>
      </c>
      <c r="B1532" s="149" t="s">
        <v>1350</v>
      </c>
      <c r="C1532" s="149" t="s">
        <v>1400</v>
      </c>
      <c r="D1532" s="149" t="s">
        <v>1465</v>
      </c>
      <c r="E1532" s="149" t="s">
        <v>1414</v>
      </c>
      <c r="F1532" s="149" t="s">
        <v>1402</v>
      </c>
      <c r="G1532" s="150">
        <v>-970113.64</v>
      </c>
      <c r="H1532" s="134"/>
    </row>
    <row r="1533" spans="1:8" x14ac:dyDescent="0.2">
      <c r="A1533" s="151" t="s">
        <v>1114</v>
      </c>
      <c r="B1533" s="149" t="s">
        <v>1350</v>
      </c>
      <c r="C1533" s="149" t="s">
        <v>1396</v>
      </c>
      <c r="D1533" s="149" t="s">
        <v>1397</v>
      </c>
      <c r="E1533" s="149" t="s">
        <v>1415</v>
      </c>
      <c r="F1533" s="149" t="s">
        <v>1399</v>
      </c>
      <c r="G1533" s="150">
        <v>-297040.32</v>
      </c>
      <c r="H1533" s="146">
        <v>17</v>
      </c>
    </row>
    <row r="1534" spans="1:8" x14ac:dyDescent="0.2">
      <c r="A1534" s="151" t="s">
        <v>1114</v>
      </c>
      <c r="B1534" s="149" t="s">
        <v>1350</v>
      </c>
      <c r="C1534" s="149" t="s">
        <v>1416</v>
      </c>
      <c r="D1534" s="149" t="s">
        <v>1417</v>
      </c>
      <c r="E1534" s="149" t="s">
        <v>1415</v>
      </c>
      <c r="F1534" s="149" t="s">
        <v>1402</v>
      </c>
      <c r="G1534" s="150">
        <v>-1120616.76</v>
      </c>
      <c r="H1534" s="134"/>
    </row>
    <row r="1535" spans="1:8" x14ac:dyDescent="0.2">
      <c r="A1535" s="151" t="s">
        <v>1114</v>
      </c>
      <c r="B1535" s="149" t="s">
        <v>1350</v>
      </c>
      <c r="C1535" s="149" t="s">
        <v>1400</v>
      </c>
      <c r="D1535" s="149" t="s">
        <v>1418</v>
      </c>
      <c r="E1535" s="149" t="s">
        <v>1415</v>
      </c>
      <c r="F1535" s="149" t="s">
        <v>1402</v>
      </c>
      <c r="G1535" s="150">
        <v>-747077.84</v>
      </c>
      <c r="H1535" s="134"/>
    </row>
    <row r="1536" spans="1:8" x14ac:dyDescent="0.2">
      <c r="A1536" s="151" t="s">
        <v>1114</v>
      </c>
      <c r="B1536" s="149" t="s">
        <v>1350</v>
      </c>
      <c r="C1536" s="149" t="s">
        <v>1400</v>
      </c>
      <c r="D1536" s="149" t="s">
        <v>1419</v>
      </c>
      <c r="E1536" s="149" t="s">
        <v>1415</v>
      </c>
      <c r="F1536" s="149" t="s">
        <v>1402</v>
      </c>
      <c r="G1536" s="150">
        <v>-30473.5</v>
      </c>
      <c r="H1536" s="134"/>
    </row>
    <row r="1537" spans="1:8" x14ac:dyDescent="0.2">
      <c r="A1537" s="151" t="s">
        <v>1114</v>
      </c>
      <c r="B1537" s="149" t="s">
        <v>1350</v>
      </c>
      <c r="C1537" s="149" t="s">
        <v>1458</v>
      </c>
      <c r="D1537" s="149" t="s">
        <v>1459</v>
      </c>
      <c r="E1537" s="149" t="s">
        <v>1415</v>
      </c>
      <c r="F1537" s="149" t="s">
        <v>1402</v>
      </c>
      <c r="G1537" s="150">
        <v>-170000</v>
      </c>
      <c r="H1537" s="134"/>
    </row>
    <row r="1538" spans="1:8" x14ac:dyDescent="0.2">
      <c r="A1538" s="151" t="s">
        <v>1114</v>
      </c>
      <c r="B1538" s="149" t="s">
        <v>1350</v>
      </c>
      <c r="C1538" s="149" t="s">
        <v>1460</v>
      </c>
      <c r="D1538" s="149" t="s">
        <v>1459</v>
      </c>
      <c r="E1538" s="149" t="s">
        <v>1415</v>
      </c>
      <c r="F1538" s="149" t="s">
        <v>1402</v>
      </c>
      <c r="G1538" s="150">
        <v>-150000</v>
      </c>
      <c r="H1538" s="134"/>
    </row>
    <row r="1539" spans="1:8" x14ac:dyDescent="0.2">
      <c r="A1539" s="151" t="s">
        <v>1114</v>
      </c>
      <c r="B1539" s="149" t="s">
        <v>1350</v>
      </c>
      <c r="C1539" s="149" t="s">
        <v>1458</v>
      </c>
      <c r="D1539" s="149" t="s">
        <v>1469</v>
      </c>
      <c r="E1539" s="149" t="s">
        <v>1415</v>
      </c>
      <c r="F1539" s="149" t="s">
        <v>1402</v>
      </c>
      <c r="G1539" s="150">
        <v>-170000</v>
      </c>
      <c r="H1539" s="134"/>
    </row>
    <row r="1540" spans="1:8" x14ac:dyDescent="0.2">
      <c r="A1540" s="151" t="s">
        <v>1114</v>
      </c>
      <c r="B1540" s="149" t="s">
        <v>1350</v>
      </c>
      <c r="C1540" s="149" t="s">
        <v>1400</v>
      </c>
      <c r="D1540" s="149" t="s">
        <v>1465</v>
      </c>
      <c r="E1540" s="149" t="s">
        <v>1415</v>
      </c>
      <c r="F1540" s="149" t="s">
        <v>1402</v>
      </c>
      <c r="G1540" s="150">
        <v>-1565803.5</v>
      </c>
      <c r="H1540" s="134"/>
    </row>
    <row r="1541" spans="1:8" x14ac:dyDescent="0.2">
      <c r="A1541" s="151" t="s">
        <v>1114</v>
      </c>
      <c r="B1541" s="149" t="s">
        <v>1350</v>
      </c>
      <c r="C1541" s="149" t="s">
        <v>1400</v>
      </c>
      <c r="D1541" s="149" t="s">
        <v>1419</v>
      </c>
      <c r="E1541" s="149" t="s">
        <v>1420</v>
      </c>
      <c r="F1541" s="149" t="s">
        <v>1402</v>
      </c>
      <c r="G1541" s="150">
        <v>-12364</v>
      </c>
      <c r="H1541" s="134"/>
    </row>
    <row r="1542" spans="1:8" x14ac:dyDescent="0.2">
      <c r="A1542" s="151" t="s">
        <v>1114</v>
      </c>
      <c r="B1542" s="149" t="s">
        <v>1350</v>
      </c>
      <c r="C1542" s="149" t="s">
        <v>1400</v>
      </c>
      <c r="D1542" s="149" t="s">
        <v>1465</v>
      </c>
      <c r="E1542" s="149" t="s">
        <v>1420</v>
      </c>
      <c r="F1542" s="149" t="s">
        <v>1402</v>
      </c>
      <c r="G1542" s="150">
        <v>-8147.81</v>
      </c>
      <c r="H1542" s="134"/>
    </row>
    <row r="1543" spans="1:8" x14ac:dyDescent="0.2">
      <c r="A1543" s="151" t="s">
        <v>957</v>
      </c>
      <c r="B1543" s="149" t="s">
        <v>1350</v>
      </c>
      <c r="C1543" s="149" t="s">
        <v>1458</v>
      </c>
      <c r="D1543" s="149" t="s">
        <v>1459</v>
      </c>
      <c r="E1543" s="149" t="s">
        <v>1424</v>
      </c>
      <c r="F1543" s="149" t="s">
        <v>1402</v>
      </c>
      <c r="G1543" s="150">
        <v>-898949.03</v>
      </c>
      <c r="H1543" s="134"/>
    </row>
    <row r="1544" spans="1:8" x14ac:dyDescent="0.2">
      <c r="A1544" s="151" t="s">
        <v>957</v>
      </c>
      <c r="B1544" s="149" t="s">
        <v>1350</v>
      </c>
      <c r="C1544" s="149" t="s">
        <v>1396</v>
      </c>
      <c r="D1544" s="149" t="s">
        <v>1397</v>
      </c>
      <c r="E1544" s="149" t="s">
        <v>1425</v>
      </c>
      <c r="F1544" s="149" t="s">
        <v>1399</v>
      </c>
      <c r="G1544" s="150">
        <v>-40296.9</v>
      </c>
      <c r="H1544" s="146">
        <v>17</v>
      </c>
    </row>
    <row r="1545" spans="1:8" x14ac:dyDescent="0.2">
      <c r="A1545" s="151" t="s">
        <v>957</v>
      </c>
      <c r="B1545" s="149" t="s">
        <v>1350</v>
      </c>
      <c r="C1545" s="149" t="s">
        <v>1400</v>
      </c>
      <c r="D1545" s="149" t="s">
        <v>1465</v>
      </c>
      <c r="E1545" s="149" t="s">
        <v>1425</v>
      </c>
      <c r="F1545" s="149" t="s">
        <v>1402</v>
      </c>
      <c r="G1545" s="150">
        <v>-100319.1</v>
      </c>
      <c r="H1545" s="134"/>
    </row>
    <row r="1546" spans="1:8" x14ac:dyDescent="0.2">
      <c r="A1546" s="151" t="s">
        <v>959</v>
      </c>
      <c r="B1546" s="149" t="s">
        <v>1350</v>
      </c>
      <c r="C1546" s="149" t="s">
        <v>1400</v>
      </c>
      <c r="D1546" s="149" t="s">
        <v>1465</v>
      </c>
      <c r="E1546" s="149" t="s">
        <v>1426</v>
      </c>
      <c r="F1546" s="149" t="s">
        <v>1402</v>
      </c>
      <c r="G1546" s="150">
        <v>-2175116</v>
      </c>
      <c r="H1546" s="134"/>
    </row>
    <row r="1547" spans="1:8" x14ac:dyDescent="0.2">
      <c r="A1547" s="151" t="s">
        <v>959</v>
      </c>
      <c r="B1547" s="149" t="s">
        <v>1350</v>
      </c>
      <c r="C1547" s="149" t="s">
        <v>1396</v>
      </c>
      <c r="D1547" s="149" t="s">
        <v>1397</v>
      </c>
      <c r="E1547" s="149" t="s">
        <v>1446</v>
      </c>
      <c r="F1547" s="149" t="s">
        <v>1399</v>
      </c>
      <c r="G1547" s="150">
        <v>-0.48</v>
      </c>
      <c r="H1547" s="146">
        <v>17</v>
      </c>
    </row>
    <row r="1548" spans="1:8" x14ac:dyDescent="0.2">
      <c r="A1548" s="151" t="s">
        <v>959</v>
      </c>
      <c r="B1548" s="149" t="s">
        <v>1350</v>
      </c>
      <c r="C1548" s="149" t="s">
        <v>1396</v>
      </c>
      <c r="D1548" s="149" t="s">
        <v>1397</v>
      </c>
      <c r="E1548" s="149" t="s">
        <v>1428</v>
      </c>
      <c r="F1548" s="149" t="s">
        <v>1399</v>
      </c>
      <c r="G1548" s="150">
        <v>-2634.74</v>
      </c>
      <c r="H1548" s="146">
        <v>17</v>
      </c>
    </row>
    <row r="1549" spans="1:8" x14ac:dyDescent="0.2">
      <c r="A1549" s="151" t="s">
        <v>959</v>
      </c>
      <c r="B1549" s="149" t="s">
        <v>1350</v>
      </c>
      <c r="C1549" s="149" t="s">
        <v>1396</v>
      </c>
      <c r="D1549" s="149" t="s">
        <v>1397</v>
      </c>
      <c r="E1549" s="149" t="s">
        <v>1483</v>
      </c>
      <c r="F1549" s="149" t="s">
        <v>1399</v>
      </c>
      <c r="G1549" s="150">
        <v>-1036</v>
      </c>
      <c r="H1549" s="146">
        <v>17</v>
      </c>
    </row>
    <row r="1550" spans="1:8" x14ac:dyDescent="0.2">
      <c r="A1550" s="151" t="s">
        <v>1115</v>
      </c>
      <c r="B1550" s="149" t="s">
        <v>1350</v>
      </c>
      <c r="C1550" s="149" t="s">
        <v>1396</v>
      </c>
      <c r="D1550" s="149" t="s">
        <v>1397</v>
      </c>
      <c r="E1550" s="149" t="s">
        <v>1429</v>
      </c>
      <c r="F1550" s="149" t="s">
        <v>1399</v>
      </c>
      <c r="G1550" s="150">
        <v>-276775</v>
      </c>
      <c r="H1550" s="146">
        <v>17</v>
      </c>
    </row>
    <row r="1551" spans="1:8" x14ac:dyDescent="0.2">
      <c r="A1551" s="151" t="s">
        <v>1115</v>
      </c>
      <c r="B1551" s="149" t="s">
        <v>1350</v>
      </c>
      <c r="C1551" s="149" t="s">
        <v>1396</v>
      </c>
      <c r="D1551" s="149" t="s">
        <v>1430</v>
      </c>
      <c r="E1551" s="149" t="s">
        <v>1429</v>
      </c>
      <c r="F1551" s="149" t="s">
        <v>1399</v>
      </c>
      <c r="G1551" s="150">
        <v>-232700</v>
      </c>
      <c r="H1551" s="134"/>
    </row>
    <row r="1552" spans="1:8" x14ac:dyDescent="0.2">
      <c r="A1552" s="151" t="s">
        <v>1115</v>
      </c>
      <c r="B1552" s="149" t="s">
        <v>1350</v>
      </c>
      <c r="C1552" s="149" t="s">
        <v>1458</v>
      </c>
      <c r="D1552" s="149" t="s">
        <v>1459</v>
      </c>
      <c r="E1552" s="149" t="s">
        <v>1429</v>
      </c>
      <c r="F1552" s="149" t="s">
        <v>1402</v>
      </c>
      <c r="G1552" s="150">
        <v>-19271651.550000001</v>
      </c>
      <c r="H1552" s="134"/>
    </row>
    <row r="1553" spans="1:8" x14ac:dyDescent="0.2">
      <c r="A1553" s="151" t="s">
        <v>1115</v>
      </c>
      <c r="B1553" s="149" t="s">
        <v>1350</v>
      </c>
      <c r="C1553" s="149" t="s">
        <v>1458</v>
      </c>
      <c r="D1553" s="149" t="s">
        <v>1469</v>
      </c>
      <c r="E1553" s="149" t="s">
        <v>1429</v>
      </c>
      <c r="F1553" s="149" t="s">
        <v>1402</v>
      </c>
      <c r="G1553" s="150">
        <v>-74898</v>
      </c>
      <c r="H1553" s="134"/>
    </row>
    <row r="1554" spans="1:8" x14ac:dyDescent="0.2">
      <c r="A1554" s="151" t="s">
        <v>1115</v>
      </c>
      <c r="B1554" s="149" t="s">
        <v>1350</v>
      </c>
      <c r="C1554" s="149" t="s">
        <v>1396</v>
      </c>
      <c r="D1554" s="149" t="s">
        <v>1485</v>
      </c>
      <c r="E1554" s="149" t="s">
        <v>1429</v>
      </c>
      <c r="F1554" s="151"/>
      <c r="G1554" s="150">
        <v>-50000</v>
      </c>
      <c r="H1554" s="134">
        <v>11</v>
      </c>
    </row>
    <row r="1555" spans="1:8" x14ac:dyDescent="0.2">
      <c r="A1555" s="151" t="s">
        <v>1115</v>
      </c>
      <c r="B1555" s="149" t="s">
        <v>1350</v>
      </c>
      <c r="C1555" s="149" t="s">
        <v>1472</v>
      </c>
      <c r="D1555" s="149" t="s">
        <v>1465</v>
      </c>
      <c r="E1555" s="149" t="s">
        <v>1429</v>
      </c>
      <c r="F1555" s="149" t="s">
        <v>1407</v>
      </c>
      <c r="G1555" s="150">
        <v>-719950</v>
      </c>
      <c r="H1555" s="134"/>
    </row>
    <row r="1556" spans="1:8" x14ac:dyDescent="0.2">
      <c r="A1556" s="151" t="s">
        <v>207</v>
      </c>
      <c r="B1556" s="149" t="s">
        <v>1350</v>
      </c>
      <c r="C1556" s="149" t="s">
        <v>1396</v>
      </c>
      <c r="D1556" s="149" t="s">
        <v>1397</v>
      </c>
      <c r="E1556" s="149" t="s">
        <v>1431</v>
      </c>
      <c r="F1556" s="149" t="s">
        <v>1399</v>
      </c>
      <c r="G1556" s="150">
        <v>-12000</v>
      </c>
      <c r="H1556" s="146">
        <v>17</v>
      </c>
    </row>
    <row r="1557" spans="1:8" x14ac:dyDescent="0.2">
      <c r="A1557" s="151" t="s">
        <v>207</v>
      </c>
      <c r="B1557" s="149" t="s">
        <v>1350</v>
      </c>
      <c r="C1557" s="149" t="s">
        <v>1396</v>
      </c>
      <c r="D1557" s="149" t="s">
        <v>1397</v>
      </c>
      <c r="E1557" s="149" t="s">
        <v>1432</v>
      </c>
      <c r="F1557" s="149" t="s">
        <v>1399</v>
      </c>
      <c r="G1557" s="150">
        <v>-6090.52</v>
      </c>
      <c r="H1557" s="146">
        <v>17</v>
      </c>
    </row>
    <row r="1558" spans="1:8" x14ac:dyDescent="0.2">
      <c r="A1558" s="151" t="s">
        <v>207</v>
      </c>
      <c r="B1558" s="149" t="s">
        <v>1350</v>
      </c>
      <c r="C1558" s="149" t="s">
        <v>1400</v>
      </c>
      <c r="D1558" s="149" t="s">
        <v>1465</v>
      </c>
      <c r="E1558" s="149" t="s">
        <v>1432</v>
      </c>
      <c r="F1558" s="149" t="s">
        <v>1402</v>
      </c>
      <c r="G1558" s="150">
        <v>-44300.480000000003</v>
      </c>
      <c r="H1558" s="134"/>
    </row>
    <row r="1559" spans="1:8" x14ac:dyDescent="0.2">
      <c r="A1559" s="151" t="s">
        <v>207</v>
      </c>
      <c r="B1559" s="149" t="s">
        <v>1350</v>
      </c>
      <c r="C1559" s="149" t="s">
        <v>1396</v>
      </c>
      <c r="D1559" s="149" t="s">
        <v>1397</v>
      </c>
      <c r="E1559" s="149" t="s">
        <v>1439</v>
      </c>
      <c r="F1559" s="149" t="s">
        <v>1399</v>
      </c>
      <c r="G1559" s="150">
        <v>-61500</v>
      </c>
      <c r="H1559" s="146">
        <v>17</v>
      </c>
    </row>
    <row r="1560" spans="1:8" x14ac:dyDescent="0.2">
      <c r="A1560" s="151" t="s">
        <v>207</v>
      </c>
      <c r="B1560" s="149" t="s">
        <v>1350</v>
      </c>
      <c r="C1560" s="149" t="s">
        <v>1396</v>
      </c>
      <c r="D1560" s="149" t="s">
        <v>1397</v>
      </c>
      <c r="E1560" s="149" t="s">
        <v>1433</v>
      </c>
      <c r="F1560" s="149" t="s">
        <v>1399</v>
      </c>
      <c r="G1560" s="150">
        <v>-194149.8</v>
      </c>
      <c r="H1560" s="146">
        <v>17</v>
      </c>
    </row>
    <row r="1561" spans="1:8" x14ac:dyDescent="0.2">
      <c r="A1561" s="151" t="s">
        <v>207</v>
      </c>
      <c r="B1561" s="149" t="s">
        <v>1350</v>
      </c>
      <c r="C1561" s="149" t="s">
        <v>1400</v>
      </c>
      <c r="D1561" s="149" t="s">
        <v>1419</v>
      </c>
      <c r="E1561" s="149" t="s">
        <v>1433</v>
      </c>
      <c r="F1561" s="149" t="s">
        <v>1402</v>
      </c>
      <c r="G1561" s="150">
        <v>-35108.410000000003</v>
      </c>
      <c r="H1561" s="134"/>
    </row>
    <row r="1562" spans="1:8" x14ac:dyDescent="0.2">
      <c r="A1562" s="151" t="s">
        <v>207</v>
      </c>
      <c r="B1562" s="149" t="s">
        <v>1350</v>
      </c>
      <c r="C1562" s="149" t="s">
        <v>1458</v>
      </c>
      <c r="D1562" s="149" t="s">
        <v>1459</v>
      </c>
      <c r="E1562" s="149" t="s">
        <v>1433</v>
      </c>
      <c r="F1562" s="149" t="s">
        <v>1402</v>
      </c>
      <c r="G1562" s="150">
        <v>-2329614</v>
      </c>
      <c r="H1562" s="134"/>
    </row>
    <row r="1563" spans="1:8" x14ac:dyDescent="0.2">
      <c r="A1563" s="151" t="s">
        <v>207</v>
      </c>
      <c r="B1563" s="149" t="s">
        <v>1350</v>
      </c>
      <c r="C1563" s="149" t="s">
        <v>1458</v>
      </c>
      <c r="D1563" s="149" t="s">
        <v>1469</v>
      </c>
      <c r="E1563" s="149" t="s">
        <v>1433</v>
      </c>
      <c r="F1563" s="149" t="s">
        <v>1402</v>
      </c>
      <c r="G1563" s="150">
        <v>-225096</v>
      </c>
      <c r="H1563" s="134"/>
    </row>
    <row r="1564" spans="1:8" x14ac:dyDescent="0.2">
      <c r="A1564" s="151" t="s">
        <v>207</v>
      </c>
      <c r="B1564" s="149" t="s">
        <v>1350</v>
      </c>
      <c r="C1564" s="149" t="s">
        <v>1400</v>
      </c>
      <c r="D1564" s="149" t="s">
        <v>1465</v>
      </c>
      <c r="E1564" s="149" t="s">
        <v>1433</v>
      </c>
      <c r="F1564" s="149" t="s">
        <v>1402</v>
      </c>
      <c r="G1564" s="150">
        <v>-135897.20000000001</v>
      </c>
      <c r="H1564" s="134"/>
    </row>
    <row r="1565" spans="1:8" x14ac:dyDescent="0.2">
      <c r="A1565" s="151" t="s">
        <v>207</v>
      </c>
      <c r="B1565" s="149" t="s">
        <v>1350</v>
      </c>
      <c r="C1565" s="149" t="s">
        <v>1396</v>
      </c>
      <c r="D1565" s="149" t="s">
        <v>1397</v>
      </c>
      <c r="E1565" s="149" t="s">
        <v>1435</v>
      </c>
      <c r="F1565" s="149" t="s">
        <v>1399</v>
      </c>
      <c r="G1565" s="150">
        <v>-2000</v>
      </c>
      <c r="H1565" s="146">
        <v>17</v>
      </c>
    </row>
    <row r="1566" spans="1:8" x14ac:dyDescent="0.2">
      <c r="A1566" s="151" t="s">
        <v>207</v>
      </c>
      <c r="B1566" s="149" t="s">
        <v>1350</v>
      </c>
      <c r="C1566" s="149" t="s">
        <v>1458</v>
      </c>
      <c r="D1566" s="149" t="s">
        <v>1459</v>
      </c>
      <c r="E1566" s="149" t="s">
        <v>1435</v>
      </c>
      <c r="F1566" s="149" t="s">
        <v>1402</v>
      </c>
      <c r="G1566" s="150">
        <v>-25699.599999999999</v>
      </c>
      <c r="H1566" s="134"/>
    </row>
    <row r="1567" spans="1:8" ht="21" x14ac:dyDescent="0.2">
      <c r="A1567" s="149" t="s">
        <v>196</v>
      </c>
      <c r="B1567" s="149" t="s">
        <v>1383</v>
      </c>
      <c r="C1567" s="149" t="s">
        <v>1396</v>
      </c>
      <c r="D1567" s="149" t="s">
        <v>1397</v>
      </c>
      <c r="E1567" s="149" t="s">
        <v>1398</v>
      </c>
      <c r="F1567" s="149" t="s">
        <v>1399</v>
      </c>
      <c r="G1567" s="150">
        <v>-607461.81999999995</v>
      </c>
      <c r="H1567" s="146">
        <v>17</v>
      </c>
    </row>
    <row r="1568" spans="1:8" ht="21" x14ac:dyDescent="0.2">
      <c r="A1568" s="149" t="s">
        <v>196</v>
      </c>
      <c r="B1568" s="149" t="s">
        <v>1383</v>
      </c>
      <c r="C1568" s="149" t="s">
        <v>1458</v>
      </c>
      <c r="D1568" s="149" t="s">
        <v>1459</v>
      </c>
      <c r="E1568" s="149" t="s">
        <v>1398</v>
      </c>
      <c r="F1568" s="149" t="s">
        <v>1402</v>
      </c>
      <c r="G1568" s="150">
        <v>-82655222.359999999</v>
      </c>
      <c r="H1568" s="134"/>
    </row>
    <row r="1569" spans="1:8" ht="21" x14ac:dyDescent="0.2">
      <c r="A1569" s="149" t="s">
        <v>196</v>
      </c>
      <c r="B1569" s="149" t="s">
        <v>1383</v>
      </c>
      <c r="C1569" s="149" t="s">
        <v>1460</v>
      </c>
      <c r="D1569" s="149" t="s">
        <v>1459</v>
      </c>
      <c r="E1569" s="149" t="s">
        <v>1398</v>
      </c>
      <c r="F1569" s="149" t="s">
        <v>1402</v>
      </c>
      <c r="G1569" s="150">
        <v>-735888.47</v>
      </c>
      <c r="H1569" s="134"/>
    </row>
    <row r="1570" spans="1:8" ht="21" x14ac:dyDescent="0.2">
      <c r="A1570" s="149" t="s">
        <v>196</v>
      </c>
      <c r="B1570" s="149" t="s">
        <v>1383</v>
      </c>
      <c r="C1570" s="149" t="s">
        <v>1461</v>
      </c>
      <c r="D1570" s="149" t="s">
        <v>1462</v>
      </c>
      <c r="E1570" s="149" t="s">
        <v>1398</v>
      </c>
      <c r="F1570" s="149" t="s">
        <v>1407</v>
      </c>
      <c r="G1570" s="150">
        <v>-4591320.6100000003</v>
      </c>
      <c r="H1570" s="134"/>
    </row>
    <row r="1571" spans="1:8" ht="21" x14ac:dyDescent="0.2">
      <c r="A1571" s="149" t="s">
        <v>196</v>
      </c>
      <c r="B1571" s="149" t="s">
        <v>1383</v>
      </c>
      <c r="C1571" s="149" t="s">
        <v>1463</v>
      </c>
      <c r="D1571" s="149" t="s">
        <v>1464</v>
      </c>
      <c r="E1571" s="149" t="s">
        <v>1398</v>
      </c>
      <c r="F1571" s="149" t="s">
        <v>1407</v>
      </c>
      <c r="G1571" s="150">
        <v>-459437.45</v>
      </c>
      <c r="H1571" s="134"/>
    </row>
    <row r="1572" spans="1:8" ht="21" x14ac:dyDescent="0.2">
      <c r="A1572" s="149" t="s">
        <v>196</v>
      </c>
      <c r="B1572" s="149" t="s">
        <v>1383</v>
      </c>
      <c r="C1572" s="149" t="s">
        <v>1396</v>
      </c>
      <c r="D1572" s="149" t="s">
        <v>1397</v>
      </c>
      <c r="E1572" s="149" t="s">
        <v>1404</v>
      </c>
      <c r="F1572" s="149" t="s">
        <v>1399</v>
      </c>
      <c r="G1572" s="150">
        <v>-3000</v>
      </c>
      <c r="H1572" s="146">
        <v>17</v>
      </c>
    </row>
    <row r="1573" spans="1:8" ht="21" x14ac:dyDescent="0.2">
      <c r="A1573" s="151" t="s">
        <v>201</v>
      </c>
      <c r="B1573" s="149" t="s">
        <v>1383</v>
      </c>
      <c r="C1573" s="149" t="s">
        <v>1396</v>
      </c>
      <c r="D1573" s="149" t="s">
        <v>1397</v>
      </c>
      <c r="E1573" s="149" t="s">
        <v>1408</v>
      </c>
      <c r="F1573" s="149" t="s">
        <v>1399</v>
      </c>
      <c r="G1573" s="150">
        <v>-182512.61</v>
      </c>
      <c r="H1573" s="146">
        <v>17</v>
      </c>
    </row>
    <row r="1574" spans="1:8" ht="21" x14ac:dyDescent="0.2">
      <c r="A1574" s="151" t="s">
        <v>201</v>
      </c>
      <c r="B1574" s="149" t="s">
        <v>1383</v>
      </c>
      <c r="C1574" s="149" t="s">
        <v>1458</v>
      </c>
      <c r="D1574" s="149" t="s">
        <v>1459</v>
      </c>
      <c r="E1574" s="149" t="s">
        <v>1408</v>
      </c>
      <c r="F1574" s="149" t="s">
        <v>1402</v>
      </c>
      <c r="G1574" s="150">
        <v>-25000347.960000001</v>
      </c>
      <c r="H1574" s="134"/>
    </row>
    <row r="1575" spans="1:8" ht="21" x14ac:dyDescent="0.2">
      <c r="A1575" s="151" t="s">
        <v>201</v>
      </c>
      <c r="B1575" s="149" t="s">
        <v>1383</v>
      </c>
      <c r="C1575" s="149" t="s">
        <v>1461</v>
      </c>
      <c r="D1575" s="149" t="s">
        <v>1462</v>
      </c>
      <c r="E1575" s="149" t="s">
        <v>1408</v>
      </c>
      <c r="F1575" s="149" t="s">
        <v>1407</v>
      </c>
      <c r="G1575" s="150">
        <v>-1371125.1</v>
      </c>
      <c r="H1575" s="134"/>
    </row>
    <row r="1576" spans="1:8" ht="21" x14ac:dyDescent="0.2">
      <c r="A1576" s="151" t="s">
        <v>201</v>
      </c>
      <c r="B1576" s="149" t="s">
        <v>1383</v>
      </c>
      <c r="C1576" s="149" t="s">
        <v>1400</v>
      </c>
      <c r="D1576" s="149" t="s">
        <v>1465</v>
      </c>
      <c r="E1576" s="149" t="s">
        <v>1408</v>
      </c>
      <c r="F1576" s="149" t="s">
        <v>1402</v>
      </c>
      <c r="G1576" s="150">
        <v>-170547.78</v>
      </c>
      <c r="H1576" s="134"/>
    </row>
    <row r="1577" spans="1:8" ht="21" x14ac:dyDescent="0.2">
      <c r="A1577" s="151" t="s">
        <v>201</v>
      </c>
      <c r="B1577" s="149" t="s">
        <v>1383</v>
      </c>
      <c r="C1577" s="149" t="s">
        <v>1463</v>
      </c>
      <c r="D1577" s="149" t="s">
        <v>1464</v>
      </c>
      <c r="E1577" s="149" t="s">
        <v>1408</v>
      </c>
      <c r="F1577" s="149" t="s">
        <v>1407</v>
      </c>
      <c r="G1577" s="150">
        <v>-138266.09</v>
      </c>
      <c r="H1577" s="134"/>
    </row>
    <row r="1578" spans="1:8" ht="21" x14ac:dyDescent="0.2">
      <c r="A1578" s="149" t="s">
        <v>196</v>
      </c>
      <c r="B1578" s="149" t="s">
        <v>1383</v>
      </c>
      <c r="C1578" s="149" t="s">
        <v>1400</v>
      </c>
      <c r="D1578" s="149" t="s">
        <v>1465</v>
      </c>
      <c r="E1578" s="149" t="s">
        <v>1409</v>
      </c>
      <c r="F1578" s="149" t="s">
        <v>1402</v>
      </c>
      <c r="G1578" s="150">
        <v>-1174334</v>
      </c>
      <c r="H1578" s="134"/>
    </row>
    <row r="1579" spans="1:8" ht="21" x14ac:dyDescent="0.2">
      <c r="A1579" s="149" t="s">
        <v>196</v>
      </c>
      <c r="B1579" s="149" t="s">
        <v>1383</v>
      </c>
      <c r="C1579" s="149" t="s">
        <v>1403</v>
      </c>
      <c r="D1579" s="149" t="s">
        <v>1465</v>
      </c>
      <c r="E1579" s="149" t="s">
        <v>1409</v>
      </c>
      <c r="F1579" s="149" t="s">
        <v>1402</v>
      </c>
      <c r="G1579" s="150">
        <v>-176344.53</v>
      </c>
      <c r="H1579" s="134"/>
    </row>
    <row r="1580" spans="1:8" ht="21" x14ac:dyDescent="0.2">
      <c r="A1580" s="151" t="s">
        <v>1109</v>
      </c>
      <c r="B1580" s="149" t="s">
        <v>1383</v>
      </c>
      <c r="C1580" s="149" t="s">
        <v>1400</v>
      </c>
      <c r="D1580" s="149" t="s">
        <v>1465</v>
      </c>
      <c r="E1580" s="149" t="s">
        <v>1410</v>
      </c>
      <c r="F1580" s="149" t="s">
        <v>1402</v>
      </c>
      <c r="G1580" s="150">
        <v>-26822.959999999999</v>
      </c>
      <c r="H1580" s="134"/>
    </row>
    <row r="1581" spans="1:8" ht="21" x14ac:dyDescent="0.2">
      <c r="A1581" s="151" t="s">
        <v>1111</v>
      </c>
      <c r="B1581" s="149" t="s">
        <v>1383</v>
      </c>
      <c r="C1581" s="149" t="s">
        <v>1396</v>
      </c>
      <c r="D1581" s="149" t="s">
        <v>1397</v>
      </c>
      <c r="E1581" s="149" t="s">
        <v>1411</v>
      </c>
      <c r="F1581" s="149" t="s">
        <v>1399</v>
      </c>
      <c r="G1581" s="150">
        <v>-824878.28</v>
      </c>
      <c r="H1581" s="146">
        <v>17</v>
      </c>
    </row>
    <row r="1582" spans="1:8" ht="21" x14ac:dyDescent="0.2">
      <c r="A1582" s="151" t="s">
        <v>1111</v>
      </c>
      <c r="B1582" s="149" t="s">
        <v>1383</v>
      </c>
      <c r="C1582" s="149" t="s">
        <v>1396</v>
      </c>
      <c r="D1582" s="149" t="s">
        <v>1412</v>
      </c>
      <c r="E1582" s="149" t="s">
        <v>1411</v>
      </c>
      <c r="F1582" s="149" t="s">
        <v>1399</v>
      </c>
      <c r="G1582" s="150">
        <v>-5427.56</v>
      </c>
      <c r="H1582" s="134"/>
    </row>
    <row r="1583" spans="1:8" ht="21" x14ac:dyDescent="0.2">
      <c r="A1583" s="151" t="s">
        <v>1111</v>
      </c>
      <c r="B1583" s="149" t="s">
        <v>1383</v>
      </c>
      <c r="C1583" s="149" t="s">
        <v>1396</v>
      </c>
      <c r="D1583" s="149" t="s">
        <v>1434</v>
      </c>
      <c r="E1583" s="149" t="s">
        <v>1411</v>
      </c>
      <c r="F1583" s="149" t="s">
        <v>1399</v>
      </c>
      <c r="G1583" s="150">
        <v>-33301.43</v>
      </c>
      <c r="H1583" s="134"/>
    </row>
    <row r="1584" spans="1:8" ht="21" x14ac:dyDescent="0.2">
      <c r="A1584" s="151" t="s">
        <v>1111</v>
      </c>
      <c r="B1584" s="149" t="s">
        <v>1383</v>
      </c>
      <c r="C1584" s="149" t="s">
        <v>1400</v>
      </c>
      <c r="D1584" s="149" t="s">
        <v>1465</v>
      </c>
      <c r="E1584" s="149" t="s">
        <v>1411</v>
      </c>
      <c r="F1584" s="149" t="s">
        <v>1402</v>
      </c>
      <c r="G1584" s="150">
        <v>-2908548.06</v>
      </c>
      <c r="H1584" s="134"/>
    </row>
    <row r="1585" spans="1:8" ht="21" x14ac:dyDescent="0.2">
      <c r="A1585" s="151" t="s">
        <v>1111</v>
      </c>
      <c r="B1585" s="149" t="s">
        <v>1383</v>
      </c>
      <c r="C1585" s="149" t="s">
        <v>1403</v>
      </c>
      <c r="D1585" s="149" t="s">
        <v>1465</v>
      </c>
      <c r="E1585" s="149" t="s">
        <v>1411</v>
      </c>
      <c r="F1585" s="149" t="s">
        <v>1402</v>
      </c>
      <c r="G1585" s="150">
        <v>-153126.62</v>
      </c>
      <c r="H1585" s="134"/>
    </row>
    <row r="1586" spans="1:8" ht="21" x14ac:dyDescent="0.2">
      <c r="A1586" s="151" t="s">
        <v>1113</v>
      </c>
      <c r="B1586" s="149" t="s">
        <v>1383</v>
      </c>
      <c r="C1586" s="149" t="s">
        <v>1396</v>
      </c>
      <c r="D1586" s="149" t="s">
        <v>1397</v>
      </c>
      <c r="E1586" s="149" t="s">
        <v>1414</v>
      </c>
      <c r="F1586" s="149" t="s">
        <v>1399</v>
      </c>
      <c r="G1586" s="150">
        <v>-44816</v>
      </c>
      <c r="H1586" s="146">
        <v>17</v>
      </c>
    </row>
    <row r="1587" spans="1:8" ht="21" x14ac:dyDescent="0.2">
      <c r="A1587" s="151" t="s">
        <v>1113</v>
      </c>
      <c r="B1587" s="149" t="s">
        <v>1383</v>
      </c>
      <c r="C1587" s="149" t="s">
        <v>1400</v>
      </c>
      <c r="D1587" s="149" t="s">
        <v>1465</v>
      </c>
      <c r="E1587" s="149" t="s">
        <v>1414</v>
      </c>
      <c r="F1587" s="149" t="s">
        <v>1402</v>
      </c>
      <c r="G1587" s="150">
        <v>-649080.06000000006</v>
      </c>
      <c r="H1587" s="134"/>
    </row>
    <row r="1588" spans="1:8" ht="21" x14ac:dyDescent="0.2">
      <c r="A1588" s="151" t="s">
        <v>1114</v>
      </c>
      <c r="B1588" s="149" t="s">
        <v>1383</v>
      </c>
      <c r="C1588" s="149" t="s">
        <v>1396</v>
      </c>
      <c r="D1588" s="149" t="s">
        <v>1397</v>
      </c>
      <c r="E1588" s="149" t="s">
        <v>1415</v>
      </c>
      <c r="F1588" s="149" t="s">
        <v>1399</v>
      </c>
      <c r="G1588" s="150">
        <v>-70274.67</v>
      </c>
      <c r="H1588" s="146">
        <v>17</v>
      </c>
    </row>
    <row r="1589" spans="1:8" ht="21" x14ac:dyDescent="0.2">
      <c r="A1589" s="151" t="s">
        <v>1114</v>
      </c>
      <c r="B1589" s="149" t="s">
        <v>1383</v>
      </c>
      <c r="C1589" s="149" t="s">
        <v>1416</v>
      </c>
      <c r="D1589" s="149" t="s">
        <v>1417</v>
      </c>
      <c r="E1589" s="149" t="s">
        <v>1415</v>
      </c>
      <c r="F1589" s="149" t="s">
        <v>1402</v>
      </c>
      <c r="G1589" s="150">
        <v>-598194</v>
      </c>
      <c r="H1589" s="134"/>
    </row>
    <row r="1590" spans="1:8" ht="21" x14ac:dyDescent="0.2">
      <c r="A1590" s="151" t="s">
        <v>1114</v>
      </c>
      <c r="B1590" s="149" t="s">
        <v>1383</v>
      </c>
      <c r="C1590" s="149" t="s">
        <v>1400</v>
      </c>
      <c r="D1590" s="149" t="s">
        <v>1418</v>
      </c>
      <c r="E1590" s="149" t="s">
        <v>1415</v>
      </c>
      <c r="F1590" s="149" t="s">
        <v>1402</v>
      </c>
      <c r="G1590" s="150">
        <v>-398796</v>
      </c>
      <c r="H1590" s="134"/>
    </row>
    <row r="1591" spans="1:8" ht="21" x14ac:dyDescent="0.2">
      <c r="A1591" s="151" t="s">
        <v>1114</v>
      </c>
      <c r="B1591" s="149" t="s">
        <v>1383</v>
      </c>
      <c r="C1591" s="149" t="s">
        <v>1400</v>
      </c>
      <c r="D1591" s="149" t="s">
        <v>1419</v>
      </c>
      <c r="E1591" s="149" t="s">
        <v>1415</v>
      </c>
      <c r="F1591" s="149" t="s">
        <v>1402</v>
      </c>
      <c r="G1591" s="150">
        <v>-31168.799999999999</v>
      </c>
      <c r="H1591" s="134"/>
    </row>
    <row r="1592" spans="1:8" ht="21" x14ac:dyDescent="0.2">
      <c r="A1592" s="151" t="s">
        <v>1114</v>
      </c>
      <c r="B1592" s="149" t="s">
        <v>1383</v>
      </c>
      <c r="C1592" s="149" t="s">
        <v>1458</v>
      </c>
      <c r="D1592" s="149" t="s">
        <v>1459</v>
      </c>
      <c r="E1592" s="149" t="s">
        <v>1415</v>
      </c>
      <c r="F1592" s="149" t="s">
        <v>1402</v>
      </c>
      <c r="G1592" s="150">
        <v>-226940</v>
      </c>
      <c r="H1592" s="134"/>
    </row>
    <row r="1593" spans="1:8" ht="21" x14ac:dyDescent="0.2">
      <c r="A1593" s="151" t="s">
        <v>1114</v>
      </c>
      <c r="B1593" s="149" t="s">
        <v>1383</v>
      </c>
      <c r="C1593" s="149" t="s">
        <v>1458</v>
      </c>
      <c r="D1593" s="149" t="s">
        <v>1469</v>
      </c>
      <c r="E1593" s="149" t="s">
        <v>1415</v>
      </c>
      <c r="F1593" s="149" t="s">
        <v>1402</v>
      </c>
      <c r="G1593" s="150">
        <v>-170000</v>
      </c>
      <c r="H1593" s="134"/>
    </row>
    <row r="1594" spans="1:8" ht="21" x14ac:dyDescent="0.2">
      <c r="A1594" s="151" t="s">
        <v>1114</v>
      </c>
      <c r="B1594" s="149" t="s">
        <v>1383</v>
      </c>
      <c r="C1594" s="149" t="s">
        <v>1400</v>
      </c>
      <c r="D1594" s="149" t="s">
        <v>1465</v>
      </c>
      <c r="E1594" s="149" t="s">
        <v>1415</v>
      </c>
      <c r="F1594" s="149" t="s">
        <v>1402</v>
      </c>
      <c r="G1594" s="150">
        <v>-1502591.1</v>
      </c>
      <c r="H1594" s="134"/>
    </row>
    <row r="1595" spans="1:8" ht="21" x14ac:dyDescent="0.2">
      <c r="A1595" s="151" t="s">
        <v>1114</v>
      </c>
      <c r="B1595" s="149" t="s">
        <v>1383</v>
      </c>
      <c r="C1595" s="149" t="s">
        <v>1396</v>
      </c>
      <c r="D1595" s="149" t="s">
        <v>1397</v>
      </c>
      <c r="E1595" s="149" t="s">
        <v>1420</v>
      </c>
      <c r="F1595" s="149" t="s">
        <v>1399</v>
      </c>
      <c r="G1595" s="150">
        <v>-1100</v>
      </c>
      <c r="H1595" s="146">
        <v>17</v>
      </c>
    </row>
    <row r="1596" spans="1:8" ht="21" x14ac:dyDescent="0.2">
      <c r="A1596" s="151" t="s">
        <v>1114</v>
      </c>
      <c r="B1596" s="149" t="s">
        <v>1383</v>
      </c>
      <c r="C1596" s="149" t="s">
        <v>1400</v>
      </c>
      <c r="D1596" s="149" t="s">
        <v>1419</v>
      </c>
      <c r="E1596" s="149" t="s">
        <v>1420</v>
      </c>
      <c r="F1596" s="149" t="s">
        <v>1402</v>
      </c>
      <c r="G1596" s="150">
        <v>-5775</v>
      </c>
      <c r="H1596" s="134"/>
    </row>
    <row r="1597" spans="1:8" ht="21" x14ac:dyDescent="0.2">
      <c r="A1597" s="151" t="s">
        <v>1114</v>
      </c>
      <c r="B1597" s="149" t="s">
        <v>1383</v>
      </c>
      <c r="C1597" s="149" t="s">
        <v>1400</v>
      </c>
      <c r="D1597" s="149" t="s">
        <v>1465</v>
      </c>
      <c r="E1597" s="149" t="s">
        <v>1420</v>
      </c>
      <c r="F1597" s="149" t="s">
        <v>1402</v>
      </c>
      <c r="G1597" s="150">
        <v>-13878.51</v>
      </c>
      <c r="H1597" s="134"/>
    </row>
    <row r="1598" spans="1:8" ht="21" x14ac:dyDescent="0.2">
      <c r="A1598" s="151" t="s">
        <v>957</v>
      </c>
      <c r="B1598" s="149" t="s">
        <v>1383</v>
      </c>
      <c r="C1598" s="149" t="s">
        <v>1458</v>
      </c>
      <c r="D1598" s="149" t="s">
        <v>1459</v>
      </c>
      <c r="E1598" s="149" t="s">
        <v>1442</v>
      </c>
      <c r="F1598" s="149" t="s">
        <v>1402</v>
      </c>
      <c r="G1598" s="150">
        <v>-2436.3000000000002</v>
      </c>
      <c r="H1598" s="134"/>
    </row>
    <row r="1599" spans="1:8" ht="21" x14ac:dyDescent="0.2">
      <c r="A1599" s="151" t="s">
        <v>957</v>
      </c>
      <c r="B1599" s="149" t="s">
        <v>1383</v>
      </c>
      <c r="C1599" s="149" t="s">
        <v>1400</v>
      </c>
      <c r="D1599" s="149" t="s">
        <v>1465</v>
      </c>
      <c r="E1599" s="149" t="s">
        <v>1482</v>
      </c>
      <c r="F1599" s="149" t="s">
        <v>1402</v>
      </c>
      <c r="G1599" s="150">
        <v>-210698</v>
      </c>
      <c r="H1599" s="134"/>
    </row>
    <row r="1600" spans="1:8" ht="21" x14ac:dyDescent="0.2">
      <c r="A1600" s="151" t="s">
        <v>957</v>
      </c>
      <c r="B1600" s="149" t="s">
        <v>1383</v>
      </c>
      <c r="C1600" s="149" t="s">
        <v>1458</v>
      </c>
      <c r="D1600" s="149" t="s">
        <v>1459</v>
      </c>
      <c r="E1600" s="149" t="s">
        <v>1424</v>
      </c>
      <c r="F1600" s="149" t="s">
        <v>1402</v>
      </c>
      <c r="G1600" s="150">
        <v>-291559.12</v>
      </c>
      <c r="H1600" s="134"/>
    </row>
    <row r="1601" spans="1:8" ht="21" x14ac:dyDescent="0.2">
      <c r="A1601" s="151" t="s">
        <v>959</v>
      </c>
      <c r="B1601" s="149" t="s">
        <v>1383</v>
      </c>
      <c r="C1601" s="149" t="s">
        <v>1400</v>
      </c>
      <c r="D1601" s="149" t="s">
        <v>1465</v>
      </c>
      <c r="E1601" s="149" t="s">
        <v>1426</v>
      </c>
      <c r="F1601" s="149" t="s">
        <v>1402</v>
      </c>
      <c r="G1601" s="150">
        <v>-1451307</v>
      </c>
      <c r="H1601" s="134"/>
    </row>
    <row r="1602" spans="1:8" ht="21" x14ac:dyDescent="0.2">
      <c r="A1602" s="151" t="s">
        <v>959</v>
      </c>
      <c r="B1602" s="149" t="s">
        <v>1383</v>
      </c>
      <c r="C1602" s="149" t="s">
        <v>1396</v>
      </c>
      <c r="D1602" s="149" t="s">
        <v>1397</v>
      </c>
      <c r="E1602" s="149" t="s">
        <v>1446</v>
      </c>
      <c r="F1602" s="149" t="s">
        <v>1399</v>
      </c>
      <c r="G1602" s="150">
        <v>-0.04</v>
      </c>
      <c r="H1602" s="146">
        <v>17</v>
      </c>
    </row>
    <row r="1603" spans="1:8" ht="21" x14ac:dyDescent="0.2">
      <c r="A1603" s="151" t="s">
        <v>959</v>
      </c>
      <c r="B1603" s="149" t="s">
        <v>1383</v>
      </c>
      <c r="C1603" s="149" t="s">
        <v>1396</v>
      </c>
      <c r="D1603" s="149" t="s">
        <v>1397</v>
      </c>
      <c r="E1603" s="149" t="s">
        <v>1427</v>
      </c>
      <c r="F1603" s="149" t="s">
        <v>1399</v>
      </c>
      <c r="G1603" s="150">
        <v>-6700</v>
      </c>
      <c r="H1603" s="146">
        <v>17</v>
      </c>
    </row>
    <row r="1604" spans="1:8" ht="21" x14ac:dyDescent="0.2">
      <c r="A1604" s="151" t="s">
        <v>959</v>
      </c>
      <c r="B1604" s="149" t="s">
        <v>1383</v>
      </c>
      <c r="C1604" s="149" t="s">
        <v>1396</v>
      </c>
      <c r="D1604" s="149" t="s">
        <v>1397</v>
      </c>
      <c r="E1604" s="149" t="s">
        <v>1428</v>
      </c>
      <c r="F1604" s="149" t="s">
        <v>1399</v>
      </c>
      <c r="G1604" s="150">
        <v>-2950.77</v>
      </c>
      <c r="H1604" s="146">
        <v>17</v>
      </c>
    </row>
    <row r="1605" spans="1:8" ht="21" x14ac:dyDescent="0.2">
      <c r="A1605" s="151" t="s">
        <v>1115</v>
      </c>
      <c r="B1605" s="149" t="s">
        <v>1383</v>
      </c>
      <c r="C1605" s="149" t="s">
        <v>1458</v>
      </c>
      <c r="D1605" s="149" t="s">
        <v>1459</v>
      </c>
      <c r="E1605" s="149" t="s">
        <v>1429</v>
      </c>
      <c r="F1605" s="149" t="s">
        <v>1402</v>
      </c>
      <c r="G1605" s="150">
        <v>-12344509.25</v>
      </c>
      <c r="H1605" s="134"/>
    </row>
    <row r="1606" spans="1:8" ht="21" x14ac:dyDescent="0.2">
      <c r="A1606" s="151" t="s">
        <v>1115</v>
      </c>
      <c r="B1606" s="149" t="s">
        <v>1383</v>
      </c>
      <c r="C1606" s="149" t="s">
        <v>1472</v>
      </c>
      <c r="D1606" s="149" t="s">
        <v>1465</v>
      </c>
      <c r="E1606" s="149" t="s">
        <v>1429</v>
      </c>
      <c r="F1606" s="149" t="s">
        <v>1407</v>
      </c>
      <c r="G1606" s="150">
        <v>-418900</v>
      </c>
      <c r="H1606" s="134"/>
    </row>
    <row r="1607" spans="1:8" ht="21" x14ac:dyDescent="0.2">
      <c r="A1607" s="151" t="s">
        <v>207</v>
      </c>
      <c r="B1607" s="149" t="s">
        <v>1383</v>
      </c>
      <c r="C1607" s="149" t="s">
        <v>1396</v>
      </c>
      <c r="D1607" s="149" t="s">
        <v>1397</v>
      </c>
      <c r="E1607" s="149" t="s">
        <v>1432</v>
      </c>
      <c r="F1607" s="149" t="s">
        <v>1399</v>
      </c>
      <c r="G1607" s="150">
        <v>-2498.69</v>
      </c>
      <c r="H1607" s="146">
        <v>17</v>
      </c>
    </row>
    <row r="1608" spans="1:8" ht="21" x14ac:dyDescent="0.2">
      <c r="A1608" s="151" t="s">
        <v>207</v>
      </c>
      <c r="B1608" s="149" t="s">
        <v>1383</v>
      </c>
      <c r="C1608" s="149" t="s">
        <v>1400</v>
      </c>
      <c r="D1608" s="149" t="s">
        <v>1465</v>
      </c>
      <c r="E1608" s="149" t="s">
        <v>1432</v>
      </c>
      <c r="F1608" s="149" t="s">
        <v>1402</v>
      </c>
      <c r="G1608" s="150">
        <v>-71069.600000000006</v>
      </c>
      <c r="H1608" s="134"/>
    </row>
    <row r="1609" spans="1:8" ht="21" x14ac:dyDescent="0.2">
      <c r="A1609" s="151" t="s">
        <v>207</v>
      </c>
      <c r="B1609" s="149" t="s">
        <v>1383</v>
      </c>
      <c r="C1609" s="149" t="s">
        <v>1458</v>
      </c>
      <c r="D1609" s="149" t="s">
        <v>1459</v>
      </c>
      <c r="E1609" s="149" t="s">
        <v>1439</v>
      </c>
      <c r="F1609" s="149" t="s">
        <v>1402</v>
      </c>
      <c r="G1609" s="150">
        <v>-40095</v>
      </c>
      <c r="H1609" s="134"/>
    </row>
    <row r="1610" spans="1:8" ht="21" x14ac:dyDescent="0.2">
      <c r="A1610" s="151" t="s">
        <v>207</v>
      </c>
      <c r="B1610" s="149" t="s">
        <v>1383</v>
      </c>
      <c r="C1610" s="149" t="s">
        <v>1396</v>
      </c>
      <c r="D1610" s="149" t="s">
        <v>1397</v>
      </c>
      <c r="E1610" s="149" t="s">
        <v>1433</v>
      </c>
      <c r="F1610" s="149" t="s">
        <v>1399</v>
      </c>
      <c r="G1610" s="150">
        <v>-341970</v>
      </c>
      <c r="H1610" s="146">
        <v>17</v>
      </c>
    </row>
    <row r="1611" spans="1:8" ht="21" x14ac:dyDescent="0.2">
      <c r="A1611" s="151" t="s">
        <v>207</v>
      </c>
      <c r="B1611" s="149" t="s">
        <v>1383</v>
      </c>
      <c r="C1611" s="149" t="s">
        <v>1400</v>
      </c>
      <c r="D1611" s="149" t="s">
        <v>1419</v>
      </c>
      <c r="E1611" s="149" t="s">
        <v>1433</v>
      </c>
      <c r="F1611" s="149" t="s">
        <v>1402</v>
      </c>
      <c r="G1611" s="150">
        <v>-20357</v>
      </c>
      <c r="H1611" s="134"/>
    </row>
    <row r="1612" spans="1:8" ht="21" x14ac:dyDescent="0.2">
      <c r="A1612" s="151" t="s">
        <v>207</v>
      </c>
      <c r="B1612" s="149" t="s">
        <v>1383</v>
      </c>
      <c r="C1612" s="149" t="s">
        <v>1396</v>
      </c>
      <c r="D1612" s="149" t="s">
        <v>1437</v>
      </c>
      <c r="E1612" s="149" t="s">
        <v>1433</v>
      </c>
      <c r="F1612" s="149" t="s">
        <v>1399</v>
      </c>
      <c r="G1612" s="150">
        <v>-2392.75</v>
      </c>
      <c r="H1612" s="134"/>
    </row>
    <row r="1613" spans="1:8" ht="21" x14ac:dyDescent="0.2">
      <c r="A1613" s="151" t="s">
        <v>207</v>
      </c>
      <c r="B1613" s="149" t="s">
        <v>1383</v>
      </c>
      <c r="C1613" s="149" t="s">
        <v>1458</v>
      </c>
      <c r="D1613" s="149" t="s">
        <v>1459</v>
      </c>
      <c r="E1613" s="149" t="s">
        <v>1433</v>
      </c>
      <c r="F1613" s="149" t="s">
        <v>1402</v>
      </c>
      <c r="G1613" s="150">
        <v>-189840</v>
      </c>
      <c r="H1613" s="134"/>
    </row>
    <row r="1614" spans="1:8" ht="21" x14ac:dyDescent="0.2">
      <c r="A1614" s="151" t="s">
        <v>207</v>
      </c>
      <c r="B1614" s="149" t="s">
        <v>1383</v>
      </c>
      <c r="C1614" s="149" t="s">
        <v>1458</v>
      </c>
      <c r="D1614" s="149" t="s">
        <v>1469</v>
      </c>
      <c r="E1614" s="149" t="s">
        <v>1433</v>
      </c>
      <c r="F1614" s="149" t="s">
        <v>1402</v>
      </c>
      <c r="G1614" s="150">
        <v>-290000</v>
      </c>
      <c r="H1614" s="134"/>
    </row>
    <row r="1615" spans="1:8" ht="21" x14ac:dyDescent="0.2">
      <c r="A1615" s="151" t="s">
        <v>207</v>
      </c>
      <c r="B1615" s="149" t="s">
        <v>1383</v>
      </c>
      <c r="C1615" s="149" t="s">
        <v>1400</v>
      </c>
      <c r="D1615" s="149" t="s">
        <v>1465</v>
      </c>
      <c r="E1615" s="149" t="s">
        <v>1433</v>
      </c>
      <c r="F1615" s="149" t="s">
        <v>1402</v>
      </c>
      <c r="G1615" s="150">
        <v>-100000</v>
      </c>
      <c r="H1615" s="134"/>
    </row>
    <row r="1616" spans="1:8" ht="21" x14ac:dyDescent="0.2">
      <c r="A1616" s="151" t="s">
        <v>207</v>
      </c>
      <c r="B1616" s="149" t="s">
        <v>1383</v>
      </c>
      <c r="C1616" s="149" t="s">
        <v>1458</v>
      </c>
      <c r="D1616" s="149" t="s">
        <v>1459</v>
      </c>
      <c r="E1616" s="149" t="s">
        <v>1435</v>
      </c>
      <c r="F1616" s="149" t="s">
        <v>1402</v>
      </c>
      <c r="G1616" s="150">
        <v>-9905</v>
      </c>
      <c r="H1616" s="134"/>
    </row>
    <row r="1617" spans="1:8" x14ac:dyDescent="0.2">
      <c r="A1617" s="149" t="s">
        <v>196</v>
      </c>
      <c r="B1617" s="149" t="s">
        <v>1351</v>
      </c>
      <c r="C1617" s="149" t="s">
        <v>1396</v>
      </c>
      <c r="D1617" s="149" t="s">
        <v>1397</v>
      </c>
      <c r="E1617" s="149" t="s">
        <v>1398</v>
      </c>
      <c r="F1617" s="149" t="s">
        <v>1399</v>
      </c>
      <c r="G1617" s="150">
        <v>-3081250.62</v>
      </c>
      <c r="H1617" s="146">
        <v>17</v>
      </c>
    </row>
    <row r="1618" spans="1:8" x14ac:dyDescent="0.2">
      <c r="A1618" s="149" t="s">
        <v>196</v>
      </c>
      <c r="B1618" s="149" t="s">
        <v>1351</v>
      </c>
      <c r="C1618" s="149" t="s">
        <v>1458</v>
      </c>
      <c r="D1618" s="149" t="s">
        <v>1459</v>
      </c>
      <c r="E1618" s="149" t="s">
        <v>1398</v>
      </c>
      <c r="F1618" s="149" t="s">
        <v>1402</v>
      </c>
      <c r="G1618" s="150">
        <v>-201882248.30000001</v>
      </c>
      <c r="H1618" s="134"/>
    </row>
    <row r="1619" spans="1:8" x14ac:dyDescent="0.2">
      <c r="A1619" s="149" t="s">
        <v>196</v>
      </c>
      <c r="B1619" s="149" t="s">
        <v>1351</v>
      </c>
      <c r="C1619" s="149" t="s">
        <v>1460</v>
      </c>
      <c r="D1619" s="149" t="s">
        <v>1459</v>
      </c>
      <c r="E1619" s="149" t="s">
        <v>1398</v>
      </c>
      <c r="F1619" s="149" t="s">
        <v>1402</v>
      </c>
      <c r="G1619" s="150">
        <v>-331201.8</v>
      </c>
      <c r="H1619" s="134"/>
    </row>
    <row r="1620" spans="1:8" x14ac:dyDescent="0.2">
      <c r="A1620" s="149" t="s">
        <v>196</v>
      </c>
      <c r="B1620" s="149" t="s">
        <v>1351</v>
      </c>
      <c r="C1620" s="149" t="s">
        <v>1458</v>
      </c>
      <c r="D1620" s="149" t="s">
        <v>1469</v>
      </c>
      <c r="E1620" s="149" t="s">
        <v>1398</v>
      </c>
      <c r="F1620" s="149" t="s">
        <v>1402</v>
      </c>
      <c r="G1620" s="150">
        <v>-119763.84</v>
      </c>
      <c r="H1620" s="134"/>
    </row>
    <row r="1621" spans="1:8" x14ac:dyDescent="0.2">
      <c r="A1621" s="149" t="s">
        <v>196</v>
      </c>
      <c r="B1621" s="149" t="s">
        <v>1351</v>
      </c>
      <c r="C1621" s="149" t="s">
        <v>1461</v>
      </c>
      <c r="D1621" s="149" t="s">
        <v>1462</v>
      </c>
      <c r="E1621" s="149" t="s">
        <v>1398</v>
      </c>
      <c r="F1621" s="149" t="s">
        <v>1407</v>
      </c>
      <c r="G1621" s="150">
        <v>-10369639.130000001</v>
      </c>
      <c r="H1621" s="134"/>
    </row>
    <row r="1622" spans="1:8" x14ac:dyDescent="0.2">
      <c r="A1622" s="149" t="s">
        <v>196</v>
      </c>
      <c r="B1622" s="149" t="s">
        <v>1351</v>
      </c>
      <c r="C1622" s="149" t="s">
        <v>1463</v>
      </c>
      <c r="D1622" s="149" t="s">
        <v>1464</v>
      </c>
      <c r="E1622" s="149" t="s">
        <v>1398</v>
      </c>
      <c r="F1622" s="149" t="s">
        <v>1407</v>
      </c>
      <c r="G1622" s="150">
        <v>-459364.4</v>
      </c>
      <c r="H1622" s="134"/>
    </row>
    <row r="1623" spans="1:8" x14ac:dyDescent="0.2">
      <c r="A1623" s="149" t="s">
        <v>196</v>
      </c>
      <c r="B1623" s="149" t="s">
        <v>1351</v>
      </c>
      <c r="C1623" s="149" t="s">
        <v>1396</v>
      </c>
      <c r="D1623" s="149" t="s">
        <v>1397</v>
      </c>
      <c r="E1623" s="149" t="s">
        <v>1404</v>
      </c>
      <c r="F1623" s="149" t="s">
        <v>1399</v>
      </c>
      <c r="G1623" s="150">
        <v>-19300</v>
      </c>
      <c r="H1623" s="146">
        <v>17</v>
      </c>
    </row>
    <row r="1624" spans="1:8" x14ac:dyDescent="0.2">
      <c r="A1624" s="151" t="s">
        <v>201</v>
      </c>
      <c r="B1624" s="149" t="s">
        <v>1351</v>
      </c>
      <c r="C1624" s="149" t="s">
        <v>1396</v>
      </c>
      <c r="D1624" s="149" t="s">
        <v>1397</v>
      </c>
      <c r="E1624" s="149" t="s">
        <v>1408</v>
      </c>
      <c r="F1624" s="149" t="s">
        <v>1399</v>
      </c>
      <c r="G1624" s="150">
        <v>-924501.45</v>
      </c>
      <c r="H1624" s="146">
        <v>17</v>
      </c>
    </row>
    <row r="1625" spans="1:8" x14ac:dyDescent="0.2">
      <c r="A1625" s="151" t="s">
        <v>201</v>
      </c>
      <c r="B1625" s="149" t="s">
        <v>1351</v>
      </c>
      <c r="C1625" s="149" t="s">
        <v>1458</v>
      </c>
      <c r="D1625" s="149" t="s">
        <v>1459</v>
      </c>
      <c r="E1625" s="149" t="s">
        <v>1408</v>
      </c>
      <c r="F1625" s="149" t="s">
        <v>1402</v>
      </c>
      <c r="G1625" s="150">
        <v>-60831111.880000003</v>
      </c>
      <c r="H1625" s="134"/>
    </row>
    <row r="1626" spans="1:8" x14ac:dyDescent="0.2">
      <c r="A1626" s="151" t="s">
        <v>201</v>
      </c>
      <c r="B1626" s="149" t="s">
        <v>1351</v>
      </c>
      <c r="C1626" s="149" t="s">
        <v>1458</v>
      </c>
      <c r="D1626" s="149" t="s">
        <v>1469</v>
      </c>
      <c r="E1626" s="149" t="s">
        <v>1408</v>
      </c>
      <c r="F1626" s="149" t="s">
        <v>1402</v>
      </c>
      <c r="G1626" s="150">
        <v>-32457.599999999999</v>
      </c>
      <c r="H1626" s="134"/>
    </row>
    <row r="1627" spans="1:8" x14ac:dyDescent="0.2">
      <c r="A1627" s="151" t="s">
        <v>201</v>
      </c>
      <c r="B1627" s="149" t="s">
        <v>1351</v>
      </c>
      <c r="C1627" s="149" t="s">
        <v>1461</v>
      </c>
      <c r="D1627" s="149" t="s">
        <v>1462</v>
      </c>
      <c r="E1627" s="149" t="s">
        <v>1408</v>
      </c>
      <c r="F1627" s="149" t="s">
        <v>1407</v>
      </c>
      <c r="G1627" s="150">
        <v>-3127287.08</v>
      </c>
      <c r="H1627" s="134"/>
    </row>
    <row r="1628" spans="1:8" x14ac:dyDescent="0.2">
      <c r="A1628" s="151" t="s">
        <v>201</v>
      </c>
      <c r="B1628" s="149" t="s">
        <v>1351</v>
      </c>
      <c r="C1628" s="149" t="s">
        <v>1400</v>
      </c>
      <c r="D1628" s="149" t="s">
        <v>1465</v>
      </c>
      <c r="E1628" s="149" t="s">
        <v>1408</v>
      </c>
      <c r="F1628" s="149" t="s">
        <v>1402</v>
      </c>
      <c r="G1628" s="150">
        <v>-198174.6</v>
      </c>
      <c r="H1628" s="134"/>
    </row>
    <row r="1629" spans="1:8" x14ac:dyDescent="0.2">
      <c r="A1629" s="151" t="s">
        <v>201</v>
      </c>
      <c r="B1629" s="149" t="s">
        <v>1351</v>
      </c>
      <c r="C1629" s="149" t="s">
        <v>1463</v>
      </c>
      <c r="D1629" s="149" t="s">
        <v>1464</v>
      </c>
      <c r="E1629" s="149" t="s">
        <v>1408</v>
      </c>
      <c r="F1629" s="149" t="s">
        <v>1407</v>
      </c>
      <c r="G1629" s="150">
        <v>-138339.14000000001</v>
      </c>
      <c r="H1629" s="134"/>
    </row>
    <row r="1630" spans="1:8" x14ac:dyDescent="0.2">
      <c r="A1630" s="149" t="s">
        <v>196</v>
      </c>
      <c r="B1630" s="149" t="s">
        <v>1351</v>
      </c>
      <c r="C1630" s="149" t="s">
        <v>1396</v>
      </c>
      <c r="D1630" s="149" t="s">
        <v>1397</v>
      </c>
      <c r="E1630" s="149" t="s">
        <v>1409</v>
      </c>
      <c r="F1630" s="149" t="s">
        <v>1399</v>
      </c>
      <c r="G1630" s="150">
        <v>-1552.8</v>
      </c>
      <c r="H1630" s="146">
        <v>17</v>
      </c>
    </row>
    <row r="1631" spans="1:8" x14ac:dyDescent="0.2">
      <c r="A1631" s="149" t="s">
        <v>196</v>
      </c>
      <c r="B1631" s="149" t="s">
        <v>1351</v>
      </c>
      <c r="C1631" s="149" t="s">
        <v>1400</v>
      </c>
      <c r="D1631" s="149" t="s">
        <v>1465</v>
      </c>
      <c r="E1631" s="149" t="s">
        <v>1409</v>
      </c>
      <c r="F1631" s="149" t="s">
        <v>1402</v>
      </c>
      <c r="G1631" s="150">
        <v>-2665810.23</v>
      </c>
      <c r="H1631" s="134"/>
    </row>
    <row r="1632" spans="1:8" x14ac:dyDescent="0.2">
      <c r="A1632" s="149" t="s">
        <v>196</v>
      </c>
      <c r="B1632" s="149" t="s">
        <v>1351</v>
      </c>
      <c r="C1632" s="149" t="s">
        <v>1403</v>
      </c>
      <c r="D1632" s="149" t="s">
        <v>1465</v>
      </c>
      <c r="E1632" s="149" t="s">
        <v>1409</v>
      </c>
      <c r="F1632" s="149" t="s">
        <v>1402</v>
      </c>
      <c r="G1632" s="150">
        <v>-900710.85</v>
      </c>
      <c r="H1632" s="134"/>
    </row>
    <row r="1633" spans="1:8" x14ac:dyDescent="0.2">
      <c r="A1633" s="151" t="s">
        <v>1109</v>
      </c>
      <c r="B1633" s="149" t="s">
        <v>1351</v>
      </c>
      <c r="C1633" s="149" t="s">
        <v>1396</v>
      </c>
      <c r="D1633" s="149" t="s">
        <v>1397</v>
      </c>
      <c r="E1633" s="149" t="s">
        <v>1410</v>
      </c>
      <c r="F1633" s="149" t="s">
        <v>1399</v>
      </c>
      <c r="G1633" s="150">
        <v>-41854.870000000003</v>
      </c>
      <c r="H1633" s="146">
        <v>17</v>
      </c>
    </row>
    <row r="1634" spans="1:8" x14ac:dyDescent="0.2">
      <c r="A1634" s="151" t="s">
        <v>1109</v>
      </c>
      <c r="B1634" s="149" t="s">
        <v>1351</v>
      </c>
      <c r="C1634" s="149" t="s">
        <v>1400</v>
      </c>
      <c r="D1634" s="149" t="s">
        <v>1465</v>
      </c>
      <c r="E1634" s="149" t="s">
        <v>1410</v>
      </c>
      <c r="F1634" s="149" t="s">
        <v>1402</v>
      </c>
      <c r="G1634" s="150">
        <v>-158560.17000000001</v>
      </c>
      <c r="H1634" s="134"/>
    </row>
    <row r="1635" spans="1:8" x14ac:dyDescent="0.2">
      <c r="A1635" s="151" t="s">
        <v>1111</v>
      </c>
      <c r="B1635" s="149" t="s">
        <v>1351</v>
      </c>
      <c r="C1635" s="149" t="s">
        <v>1396</v>
      </c>
      <c r="D1635" s="149" t="s">
        <v>1397</v>
      </c>
      <c r="E1635" s="149" t="s">
        <v>1411</v>
      </c>
      <c r="F1635" s="149" t="s">
        <v>1399</v>
      </c>
      <c r="G1635" s="150">
        <v>-1292272.51</v>
      </c>
      <c r="H1635" s="146">
        <v>17</v>
      </c>
    </row>
    <row r="1636" spans="1:8" x14ac:dyDescent="0.2">
      <c r="A1636" s="151" t="s">
        <v>1111</v>
      </c>
      <c r="B1636" s="149" t="s">
        <v>1351</v>
      </c>
      <c r="C1636" s="149" t="s">
        <v>1396</v>
      </c>
      <c r="D1636" s="149" t="s">
        <v>1412</v>
      </c>
      <c r="E1636" s="149" t="s">
        <v>1411</v>
      </c>
      <c r="F1636" s="149" t="s">
        <v>1399</v>
      </c>
      <c r="G1636" s="150">
        <v>-5086.34</v>
      </c>
      <c r="H1636" s="134"/>
    </row>
    <row r="1637" spans="1:8" x14ac:dyDescent="0.2">
      <c r="A1637" s="151" t="s">
        <v>1111</v>
      </c>
      <c r="B1637" s="149" t="s">
        <v>1351</v>
      </c>
      <c r="C1637" s="149" t="s">
        <v>1400</v>
      </c>
      <c r="D1637" s="149" t="s">
        <v>1465</v>
      </c>
      <c r="E1637" s="149" t="s">
        <v>1411</v>
      </c>
      <c r="F1637" s="149" t="s">
        <v>1402</v>
      </c>
      <c r="G1637" s="150">
        <v>-11709417.15</v>
      </c>
      <c r="H1637" s="134"/>
    </row>
    <row r="1638" spans="1:8" x14ac:dyDescent="0.2">
      <c r="A1638" s="151" t="s">
        <v>1113</v>
      </c>
      <c r="B1638" s="149" t="s">
        <v>1351</v>
      </c>
      <c r="C1638" s="149" t="s">
        <v>1396</v>
      </c>
      <c r="D1638" s="149" t="s">
        <v>1397</v>
      </c>
      <c r="E1638" s="149" t="s">
        <v>1414</v>
      </c>
      <c r="F1638" s="149" t="s">
        <v>1399</v>
      </c>
      <c r="G1638" s="150">
        <v>-1459592.1</v>
      </c>
      <c r="H1638" s="146">
        <v>17</v>
      </c>
    </row>
    <row r="1639" spans="1:8" x14ac:dyDescent="0.2">
      <c r="A1639" s="151" t="s">
        <v>1113</v>
      </c>
      <c r="B1639" s="149" t="s">
        <v>1351</v>
      </c>
      <c r="C1639" s="149" t="s">
        <v>1400</v>
      </c>
      <c r="D1639" s="149" t="s">
        <v>1465</v>
      </c>
      <c r="E1639" s="149" t="s">
        <v>1414</v>
      </c>
      <c r="F1639" s="149" t="s">
        <v>1402</v>
      </c>
      <c r="G1639" s="150">
        <v>-1323218.73</v>
      </c>
      <c r="H1639" s="134"/>
    </row>
    <row r="1640" spans="1:8" x14ac:dyDescent="0.2">
      <c r="A1640" s="151" t="s">
        <v>1114</v>
      </c>
      <c r="B1640" s="149" t="s">
        <v>1351</v>
      </c>
      <c r="C1640" s="149" t="s">
        <v>1396</v>
      </c>
      <c r="D1640" s="149" t="s">
        <v>1397</v>
      </c>
      <c r="E1640" s="149" t="s">
        <v>1415</v>
      </c>
      <c r="F1640" s="149" t="s">
        <v>1399</v>
      </c>
      <c r="G1640" s="150">
        <v>-331424.46000000002</v>
      </c>
      <c r="H1640" s="146">
        <v>17</v>
      </c>
    </row>
    <row r="1641" spans="1:8" x14ac:dyDescent="0.2">
      <c r="A1641" s="151" t="s">
        <v>1114</v>
      </c>
      <c r="B1641" s="149" t="s">
        <v>1351</v>
      </c>
      <c r="C1641" s="149" t="s">
        <v>1416</v>
      </c>
      <c r="D1641" s="149" t="s">
        <v>1417</v>
      </c>
      <c r="E1641" s="149" t="s">
        <v>1415</v>
      </c>
      <c r="F1641" s="149" t="s">
        <v>1402</v>
      </c>
      <c r="G1641" s="150">
        <v>-1624296.11</v>
      </c>
      <c r="H1641" s="134"/>
    </row>
    <row r="1642" spans="1:8" x14ac:dyDescent="0.2">
      <c r="A1642" s="151" t="s">
        <v>1114</v>
      </c>
      <c r="B1642" s="149" t="s">
        <v>1351</v>
      </c>
      <c r="C1642" s="149" t="s">
        <v>1400</v>
      </c>
      <c r="D1642" s="149" t="s">
        <v>1418</v>
      </c>
      <c r="E1642" s="149" t="s">
        <v>1415</v>
      </c>
      <c r="F1642" s="149" t="s">
        <v>1402</v>
      </c>
      <c r="G1642" s="150">
        <v>-1082864.07</v>
      </c>
      <c r="H1642" s="134"/>
    </row>
    <row r="1643" spans="1:8" x14ac:dyDescent="0.2">
      <c r="A1643" s="151" t="s">
        <v>1114</v>
      </c>
      <c r="B1643" s="149" t="s">
        <v>1351</v>
      </c>
      <c r="C1643" s="149" t="s">
        <v>1400</v>
      </c>
      <c r="D1643" s="149" t="s">
        <v>1419</v>
      </c>
      <c r="E1643" s="149" t="s">
        <v>1415</v>
      </c>
      <c r="F1643" s="149" t="s">
        <v>1402</v>
      </c>
      <c r="G1643" s="150">
        <v>-30471.599999999999</v>
      </c>
      <c r="H1643" s="134"/>
    </row>
    <row r="1644" spans="1:8" x14ac:dyDescent="0.2">
      <c r="A1644" s="151" t="s">
        <v>1114</v>
      </c>
      <c r="B1644" s="149" t="s">
        <v>1351</v>
      </c>
      <c r="C1644" s="149" t="s">
        <v>1458</v>
      </c>
      <c r="D1644" s="149" t="s">
        <v>1459</v>
      </c>
      <c r="E1644" s="149" t="s">
        <v>1415</v>
      </c>
      <c r="F1644" s="149" t="s">
        <v>1402</v>
      </c>
      <c r="G1644" s="150">
        <v>-388683</v>
      </c>
      <c r="H1644" s="134"/>
    </row>
    <row r="1645" spans="1:8" x14ac:dyDescent="0.2">
      <c r="A1645" s="151" t="s">
        <v>1114</v>
      </c>
      <c r="B1645" s="149" t="s">
        <v>1351</v>
      </c>
      <c r="C1645" s="149" t="s">
        <v>1458</v>
      </c>
      <c r="D1645" s="149" t="s">
        <v>1469</v>
      </c>
      <c r="E1645" s="149" t="s">
        <v>1415</v>
      </c>
      <c r="F1645" s="149" t="s">
        <v>1402</v>
      </c>
      <c r="G1645" s="150">
        <v>-225500</v>
      </c>
      <c r="H1645" s="134"/>
    </row>
    <row r="1646" spans="1:8" x14ac:dyDescent="0.2">
      <c r="A1646" s="151" t="s">
        <v>1114</v>
      </c>
      <c r="B1646" s="149" t="s">
        <v>1351</v>
      </c>
      <c r="C1646" s="149" t="s">
        <v>1400</v>
      </c>
      <c r="D1646" s="149" t="s">
        <v>1465</v>
      </c>
      <c r="E1646" s="149" t="s">
        <v>1415</v>
      </c>
      <c r="F1646" s="149" t="s">
        <v>1402</v>
      </c>
      <c r="G1646" s="150">
        <v>-2615955.5</v>
      </c>
      <c r="H1646" s="134"/>
    </row>
    <row r="1647" spans="1:8" x14ac:dyDescent="0.2">
      <c r="A1647" s="151" t="s">
        <v>1114</v>
      </c>
      <c r="B1647" s="149" t="s">
        <v>1351</v>
      </c>
      <c r="C1647" s="149" t="s">
        <v>1396</v>
      </c>
      <c r="D1647" s="149" t="s">
        <v>1397</v>
      </c>
      <c r="E1647" s="149" t="s">
        <v>1420</v>
      </c>
      <c r="F1647" s="149" t="s">
        <v>1399</v>
      </c>
      <c r="G1647" s="150">
        <v>-4423.38</v>
      </c>
      <c r="H1647" s="146">
        <v>17</v>
      </c>
    </row>
    <row r="1648" spans="1:8" x14ac:dyDescent="0.2">
      <c r="A1648" s="151" t="s">
        <v>1114</v>
      </c>
      <c r="B1648" s="149" t="s">
        <v>1351</v>
      </c>
      <c r="C1648" s="149" t="s">
        <v>1400</v>
      </c>
      <c r="D1648" s="149" t="s">
        <v>1419</v>
      </c>
      <c r="E1648" s="149" t="s">
        <v>1420</v>
      </c>
      <c r="F1648" s="149" t="s">
        <v>1402</v>
      </c>
      <c r="G1648" s="150">
        <v>-18000.400000000001</v>
      </c>
      <c r="H1648" s="134"/>
    </row>
    <row r="1649" spans="1:8" x14ac:dyDescent="0.2">
      <c r="A1649" s="151" t="s">
        <v>1114</v>
      </c>
      <c r="B1649" s="149" t="s">
        <v>1351</v>
      </c>
      <c r="C1649" s="149" t="s">
        <v>1400</v>
      </c>
      <c r="D1649" s="149" t="s">
        <v>1465</v>
      </c>
      <c r="E1649" s="149" t="s">
        <v>1420</v>
      </c>
      <c r="F1649" s="149" t="s">
        <v>1402</v>
      </c>
      <c r="G1649" s="150">
        <v>-11267.33</v>
      </c>
      <c r="H1649" s="134"/>
    </row>
    <row r="1650" spans="1:8" x14ac:dyDescent="0.2">
      <c r="A1650" s="151" t="s">
        <v>957</v>
      </c>
      <c r="B1650" s="149" t="s">
        <v>1351</v>
      </c>
      <c r="C1650" s="149" t="s">
        <v>1458</v>
      </c>
      <c r="D1650" s="149" t="s">
        <v>1459</v>
      </c>
      <c r="E1650" s="149" t="s">
        <v>1442</v>
      </c>
      <c r="F1650" s="149" t="s">
        <v>1402</v>
      </c>
      <c r="G1650" s="150">
        <v>-4195.74</v>
      </c>
      <c r="H1650" s="134"/>
    </row>
    <row r="1651" spans="1:8" x14ac:dyDescent="0.2">
      <c r="A1651" s="151" t="s">
        <v>957</v>
      </c>
      <c r="B1651" s="149" t="s">
        <v>1351</v>
      </c>
      <c r="C1651" s="149" t="s">
        <v>1458</v>
      </c>
      <c r="D1651" s="149" t="s">
        <v>1459</v>
      </c>
      <c r="E1651" s="149" t="s">
        <v>1424</v>
      </c>
      <c r="F1651" s="149" t="s">
        <v>1402</v>
      </c>
      <c r="G1651" s="150">
        <v>-897612.82</v>
      </c>
      <c r="H1651" s="134"/>
    </row>
    <row r="1652" spans="1:8" x14ac:dyDescent="0.2">
      <c r="A1652" s="151" t="s">
        <v>959</v>
      </c>
      <c r="B1652" s="149" t="s">
        <v>1351</v>
      </c>
      <c r="C1652" s="149" t="s">
        <v>1400</v>
      </c>
      <c r="D1652" s="149" t="s">
        <v>1465</v>
      </c>
      <c r="E1652" s="149" t="s">
        <v>1426</v>
      </c>
      <c r="F1652" s="149" t="s">
        <v>1402</v>
      </c>
      <c r="G1652" s="150">
        <v>-4767216</v>
      </c>
      <c r="H1652" s="134"/>
    </row>
    <row r="1653" spans="1:8" x14ac:dyDescent="0.2">
      <c r="A1653" s="151" t="s">
        <v>959</v>
      </c>
      <c r="B1653" s="149" t="s">
        <v>1351</v>
      </c>
      <c r="C1653" s="149" t="s">
        <v>1396</v>
      </c>
      <c r="D1653" s="149" t="s">
        <v>1397</v>
      </c>
      <c r="E1653" s="149" t="s">
        <v>1446</v>
      </c>
      <c r="F1653" s="149" t="s">
        <v>1399</v>
      </c>
      <c r="G1653" s="150">
        <v>-0.41</v>
      </c>
      <c r="H1653" s="146">
        <v>17</v>
      </c>
    </row>
    <row r="1654" spans="1:8" x14ac:dyDescent="0.2">
      <c r="A1654" s="151" t="s">
        <v>959</v>
      </c>
      <c r="B1654" s="149" t="s">
        <v>1351</v>
      </c>
      <c r="C1654" s="149" t="s">
        <v>1396</v>
      </c>
      <c r="D1654" s="149" t="s">
        <v>1397</v>
      </c>
      <c r="E1654" s="149" t="s">
        <v>1427</v>
      </c>
      <c r="F1654" s="149" t="s">
        <v>1399</v>
      </c>
      <c r="G1654" s="150">
        <v>-15000</v>
      </c>
      <c r="H1654" s="146">
        <v>17</v>
      </c>
    </row>
    <row r="1655" spans="1:8" x14ac:dyDescent="0.2">
      <c r="A1655" s="151" t="s">
        <v>959</v>
      </c>
      <c r="B1655" s="149" t="s">
        <v>1351</v>
      </c>
      <c r="C1655" s="149" t="s">
        <v>1396</v>
      </c>
      <c r="D1655" s="149" t="s">
        <v>1397</v>
      </c>
      <c r="E1655" s="149" t="s">
        <v>1428</v>
      </c>
      <c r="F1655" s="149" t="s">
        <v>1399</v>
      </c>
      <c r="G1655" s="150">
        <v>-1995.85</v>
      </c>
      <c r="H1655" s="146">
        <v>17</v>
      </c>
    </row>
    <row r="1656" spans="1:8" x14ac:dyDescent="0.2">
      <c r="A1656" s="151" t="s">
        <v>1115</v>
      </c>
      <c r="B1656" s="149" t="s">
        <v>1351</v>
      </c>
      <c r="C1656" s="149" t="s">
        <v>1396</v>
      </c>
      <c r="D1656" s="149" t="s">
        <v>1397</v>
      </c>
      <c r="E1656" s="149" t="s">
        <v>1429</v>
      </c>
      <c r="F1656" s="149" t="s">
        <v>1399</v>
      </c>
      <c r="G1656" s="150">
        <v>-2499822.44</v>
      </c>
      <c r="H1656" s="146">
        <v>17</v>
      </c>
    </row>
    <row r="1657" spans="1:8" x14ac:dyDescent="0.2">
      <c r="A1657" s="151" t="s">
        <v>1115</v>
      </c>
      <c r="B1657" s="149" t="s">
        <v>1351</v>
      </c>
      <c r="C1657" s="149" t="s">
        <v>1396</v>
      </c>
      <c r="D1657" s="149" t="s">
        <v>1434</v>
      </c>
      <c r="E1657" s="149" t="s">
        <v>1429</v>
      </c>
      <c r="F1657" s="149" t="s">
        <v>1399</v>
      </c>
      <c r="G1657" s="150">
        <v>-27747.56</v>
      </c>
      <c r="H1657" s="134"/>
    </row>
    <row r="1658" spans="1:8" x14ac:dyDescent="0.2">
      <c r="A1658" s="151" t="s">
        <v>1115</v>
      </c>
      <c r="B1658" s="149" t="s">
        <v>1351</v>
      </c>
      <c r="C1658" s="149" t="s">
        <v>1396</v>
      </c>
      <c r="D1658" s="149" t="s">
        <v>1437</v>
      </c>
      <c r="E1658" s="149" t="s">
        <v>1429</v>
      </c>
      <c r="F1658" s="149" t="s">
        <v>1399</v>
      </c>
      <c r="G1658" s="150">
        <v>-19510</v>
      </c>
      <c r="H1658" s="134"/>
    </row>
    <row r="1659" spans="1:8" x14ac:dyDescent="0.2">
      <c r="A1659" s="151" t="s">
        <v>1115</v>
      </c>
      <c r="B1659" s="149" t="s">
        <v>1351</v>
      </c>
      <c r="C1659" s="149" t="s">
        <v>1458</v>
      </c>
      <c r="D1659" s="149" t="s">
        <v>1459</v>
      </c>
      <c r="E1659" s="149" t="s">
        <v>1429</v>
      </c>
      <c r="F1659" s="149" t="s">
        <v>1402</v>
      </c>
      <c r="G1659" s="150">
        <v>-31975963.149999999</v>
      </c>
      <c r="H1659" s="134"/>
    </row>
    <row r="1660" spans="1:8" x14ac:dyDescent="0.2">
      <c r="A1660" s="151" t="s">
        <v>1115</v>
      </c>
      <c r="B1660" s="149" t="s">
        <v>1351</v>
      </c>
      <c r="C1660" s="149" t="s">
        <v>1472</v>
      </c>
      <c r="D1660" s="149" t="s">
        <v>1465</v>
      </c>
      <c r="E1660" s="149" t="s">
        <v>1429</v>
      </c>
      <c r="F1660" s="149" t="s">
        <v>1407</v>
      </c>
      <c r="G1660" s="150">
        <v>-248990</v>
      </c>
      <c r="H1660" s="134"/>
    </row>
    <row r="1661" spans="1:8" x14ac:dyDescent="0.2">
      <c r="A1661" s="151" t="s">
        <v>207</v>
      </c>
      <c r="B1661" s="149" t="s">
        <v>1351</v>
      </c>
      <c r="C1661" s="149" t="s">
        <v>1400</v>
      </c>
      <c r="D1661" s="149" t="s">
        <v>1465</v>
      </c>
      <c r="E1661" s="149" t="s">
        <v>1432</v>
      </c>
      <c r="F1661" s="149" t="s">
        <v>1402</v>
      </c>
      <c r="G1661" s="150">
        <v>-68115</v>
      </c>
      <c r="H1661" s="134"/>
    </row>
    <row r="1662" spans="1:8" x14ac:dyDescent="0.2">
      <c r="A1662" s="151" t="s">
        <v>207</v>
      </c>
      <c r="B1662" s="149" t="s">
        <v>1351</v>
      </c>
      <c r="C1662" s="149" t="s">
        <v>1396</v>
      </c>
      <c r="D1662" s="149" t="s">
        <v>1397</v>
      </c>
      <c r="E1662" s="149" t="s">
        <v>1479</v>
      </c>
      <c r="F1662" s="149" t="s">
        <v>1399</v>
      </c>
      <c r="G1662" s="150">
        <v>-494940</v>
      </c>
      <c r="H1662" s="146">
        <v>17</v>
      </c>
    </row>
    <row r="1663" spans="1:8" x14ac:dyDescent="0.2">
      <c r="A1663" s="151" t="s">
        <v>207</v>
      </c>
      <c r="B1663" s="149" t="s">
        <v>1351</v>
      </c>
      <c r="C1663" s="149" t="s">
        <v>1396</v>
      </c>
      <c r="D1663" s="149" t="s">
        <v>1397</v>
      </c>
      <c r="E1663" s="149" t="s">
        <v>1439</v>
      </c>
      <c r="F1663" s="149" t="s">
        <v>1399</v>
      </c>
      <c r="G1663" s="150">
        <v>-79950</v>
      </c>
      <c r="H1663" s="146">
        <v>17</v>
      </c>
    </row>
    <row r="1664" spans="1:8" x14ac:dyDescent="0.2">
      <c r="A1664" s="151" t="s">
        <v>207</v>
      </c>
      <c r="B1664" s="149" t="s">
        <v>1351</v>
      </c>
      <c r="C1664" s="149" t="s">
        <v>1466</v>
      </c>
      <c r="D1664" s="149" t="s">
        <v>1467</v>
      </c>
      <c r="E1664" s="149" t="s">
        <v>1439</v>
      </c>
      <c r="F1664" s="149" t="s">
        <v>1407</v>
      </c>
      <c r="G1664" s="150">
        <v>-20000</v>
      </c>
      <c r="H1664" s="134"/>
    </row>
    <row r="1665" spans="1:8" x14ac:dyDescent="0.2">
      <c r="A1665" s="151" t="s">
        <v>207</v>
      </c>
      <c r="B1665" s="149" t="s">
        <v>1351</v>
      </c>
      <c r="C1665" s="149" t="s">
        <v>1396</v>
      </c>
      <c r="D1665" s="149" t="s">
        <v>1397</v>
      </c>
      <c r="E1665" s="149" t="s">
        <v>1433</v>
      </c>
      <c r="F1665" s="149" t="s">
        <v>1399</v>
      </c>
      <c r="G1665" s="150">
        <v>-1142278.51</v>
      </c>
      <c r="H1665" s="146">
        <v>17</v>
      </c>
    </row>
    <row r="1666" spans="1:8" x14ac:dyDescent="0.2">
      <c r="A1666" s="151" t="s">
        <v>207</v>
      </c>
      <c r="B1666" s="149" t="s">
        <v>1351</v>
      </c>
      <c r="C1666" s="149" t="s">
        <v>1400</v>
      </c>
      <c r="D1666" s="149" t="s">
        <v>1419</v>
      </c>
      <c r="E1666" s="149" t="s">
        <v>1433</v>
      </c>
      <c r="F1666" s="149" t="s">
        <v>1402</v>
      </c>
      <c r="G1666" s="150">
        <v>-54720</v>
      </c>
      <c r="H1666" s="134"/>
    </row>
    <row r="1667" spans="1:8" x14ac:dyDescent="0.2">
      <c r="A1667" s="151" t="s">
        <v>207</v>
      </c>
      <c r="B1667" s="149" t="s">
        <v>1351</v>
      </c>
      <c r="C1667" s="149" t="s">
        <v>1458</v>
      </c>
      <c r="D1667" s="149" t="s">
        <v>1459</v>
      </c>
      <c r="E1667" s="149" t="s">
        <v>1433</v>
      </c>
      <c r="F1667" s="149" t="s">
        <v>1402</v>
      </c>
      <c r="G1667" s="150">
        <v>-2576890</v>
      </c>
      <c r="H1667" s="134"/>
    </row>
    <row r="1668" spans="1:8" x14ac:dyDescent="0.2">
      <c r="A1668" s="151" t="s">
        <v>207</v>
      </c>
      <c r="B1668" s="149" t="s">
        <v>1351</v>
      </c>
      <c r="C1668" s="149" t="s">
        <v>1458</v>
      </c>
      <c r="D1668" s="149" t="s">
        <v>1469</v>
      </c>
      <c r="E1668" s="149" t="s">
        <v>1433</v>
      </c>
      <c r="F1668" s="149" t="s">
        <v>1402</v>
      </c>
      <c r="G1668" s="150">
        <v>-280000</v>
      </c>
      <c r="H1668" s="134"/>
    </row>
    <row r="1669" spans="1:8" x14ac:dyDescent="0.2">
      <c r="A1669" s="151" t="s">
        <v>207</v>
      </c>
      <c r="B1669" s="149" t="s">
        <v>1351</v>
      </c>
      <c r="C1669" s="149" t="s">
        <v>1400</v>
      </c>
      <c r="D1669" s="149" t="s">
        <v>1465</v>
      </c>
      <c r="E1669" s="149" t="s">
        <v>1433</v>
      </c>
      <c r="F1669" s="149" t="s">
        <v>1402</v>
      </c>
      <c r="G1669" s="150">
        <v>-628036.49</v>
      </c>
      <c r="H1669" s="134"/>
    </row>
    <row r="1670" spans="1:8" x14ac:dyDescent="0.2">
      <c r="A1670" s="151" t="s">
        <v>207</v>
      </c>
      <c r="B1670" s="149" t="s">
        <v>1351</v>
      </c>
      <c r="C1670" s="149" t="s">
        <v>1494</v>
      </c>
      <c r="D1670" s="149" t="s">
        <v>1465</v>
      </c>
      <c r="E1670" s="149" t="s">
        <v>1433</v>
      </c>
      <c r="F1670" s="149" t="s">
        <v>1407</v>
      </c>
      <c r="G1670" s="150">
        <v>-140000</v>
      </c>
      <c r="H1670" s="134"/>
    </row>
    <row r="1671" spans="1:8" x14ac:dyDescent="0.2">
      <c r="A1671" s="151" t="s">
        <v>207</v>
      </c>
      <c r="B1671" s="149" t="s">
        <v>1351</v>
      </c>
      <c r="C1671" s="149" t="s">
        <v>1440</v>
      </c>
      <c r="D1671" s="149" t="s">
        <v>1491</v>
      </c>
      <c r="E1671" s="149" t="s">
        <v>1435</v>
      </c>
      <c r="F1671" s="149" t="s">
        <v>1407</v>
      </c>
      <c r="G1671" s="150">
        <v>-14160</v>
      </c>
      <c r="H1671" s="134"/>
    </row>
    <row r="1672" spans="1:8" x14ac:dyDescent="0.2">
      <c r="A1672" s="151" t="s">
        <v>207</v>
      </c>
      <c r="B1672" s="149" t="s">
        <v>1351</v>
      </c>
      <c r="C1672" s="149" t="s">
        <v>1458</v>
      </c>
      <c r="D1672" s="149" t="s">
        <v>1459</v>
      </c>
      <c r="E1672" s="149" t="s">
        <v>1435</v>
      </c>
      <c r="F1672" s="149" t="s">
        <v>1402</v>
      </c>
      <c r="G1672" s="150">
        <v>-32798</v>
      </c>
      <c r="H1672" s="134"/>
    </row>
    <row r="1673" spans="1:8" x14ac:dyDescent="0.2">
      <c r="A1673" s="149" t="s">
        <v>196</v>
      </c>
      <c r="B1673" s="149" t="s">
        <v>1352</v>
      </c>
      <c r="C1673" s="149" t="s">
        <v>1396</v>
      </c>
      <c r="D1673" s="149" t="s">
        <v>1397</v>
      </c>
      <c r="E1673" s="149" t="s">
        <v>1398</v>
      </c>
      <c r="F1673" s="149" t="s">
        <v>1399</v>
      </c>
      <c r="G1673" s="150">
        <v>-1602716.53</v>
      </c>
      <c r="H1673" s="146">
        <v>17</v>
      </c>
    </row>
    <row r="1674" spans="1:8" x14ac:dyDescent="0.2">
      <c r="A1674" s="149" t="s">
        <v>196</v>
      </c>
      <c r="B1674" s="149" t="s">
        <v>1352</v>
      </c>
      <c r="C1674" s="149" t="s">
        <v>1458</v>
      </c>
      <c r="D1674" s="149" t="s">
        <v>1459</v>
      </c>
      <c r="E1674" s="149" t="s">
        <v>1398</v>
      </c>
      <c r="F1674" s="149" t="s">
        <v>1402</v>
      </c>
      <c r="G1674" s="150">
        <v>-210246246.43000001</v>
      </c>
      <c r="H1674" s="134"/>
    </row>
    <row r="1675" spans="1:8" x14ac:dyDescent="0.2">
      <c r="A1675" s="149" t="s">
        <v>196</v>
      </c>
      <c r="B1675" s="149" t="s">
        <v>1352</v>
      </c>
      <c r="C1675" s="149" t="s">
        <v>1460</v>
      </c>
      <c r="D1675" s="149" t="s">
        <v>1459</v>
      </c>
      <c r="E1675" s="149" t="s">
        <v>1398</v>
      </c>
      <c r="F1675" s="149" t="s">
        <v>1402</v>
      </c>
      <c r="G1675" s="150">
        <v>-282348.56</v>
      </c>
      <c r="H1675" s="134"/>
    </row>
    <row r="1676" spans="1:8" x14ac:dyDescent="0.2">
      <c r="A1676" s="149" t="s">
        <v>196</v>
      </c>
      <c r="B1676" s="149" t="s">
        <v>1352</v>
      </c>
      <c r="C1676" s="149" t="s">
        <v>1458</v>
      </c>
      <c r="D1676" s="149" t="s">
        <v>1469</v>
      </c>
      <c r="E1676" s="149" t="s">
        <v>1398</v>
      </c>
      <c r="F1676" s="149" t="s">
        <v>1402</v>
      </c>
      <c r="G1676" s="150">
        <v>-125568.72</v>
      </c>
      <c r="H1676" s="134"/>
    </row>
    <row r="1677" spans="1:8" x14ac:dyDescent="0.2">
      <c r="A1677" s="149" t="s">
        <v>196</v>
      </c>
      <c r="B1677" s="149" t="s">
        <v>1352</v>
      </c>
      <c r="C1677" s="149" t="s">
        <v>1461</v>
      </c>
      <c r="D1677" s="149" t="s">
        <v>1462</v>
      </c>
      <c r="E1677" s="149" t="s">
        <v>1398</v>
      </c>
      <c r="F1677" s="149" t="s">
        <v>1407</v>
      </c>
      <c r="G1677" s="150">
        <v>-10963065.27</v>
      </c>
      <c r="H1677" s="134"/>
    </row>
    <row r="1678" spans="1:8" x14ac:dyDescent="0.2">
      <c r="A1678" s="149" t="s">
        <v>196</v>
      </c>
      <c r="B1678" s="149" t="s">
        <v>1352</v>
      </c>
      <c r="C1678" s="149" t="s">
        <v>1463</v>
      </c>
      <c r="D1678" s="149" t="s">
        <v>1464</v>
      </c>
      <c r="E1678" s="149" t="s">
        <v>1398</v>
      </c>
      <c r="F1678" s="149" t="s">
        <v>1407</v>
      </c>
      <c r="G1678" s="150">
        <v>-464385.13</v>
      </c>
      <c r="H1678" s="134"/>
    </row>
    <row r="1679" spans="1:8" x14ac:dyDescent="0.2">
      <c r="A1679" s="149" t="s">
        <v>196</v>
      </c>
      <c r="B1679" s="149" t="s">
        <v>1352</v>
      </c>
      <c r="C1679" s="149" t="s">
        <v>1396</v>
      </c>
      <c r="D1679" s="149" t="s">
        <v>1397</v>
      </c>
      <c r="E1679" s="149" t="s">
        <v>1404</v>
      </c>
      <c r="F1679" s="149" t="s">
        <v>1399</v>
      </c>
      <c r="G1679" s="150">
        <v>-39000</v>
      </c>
      <c r="H1679" s="146">
        <v>17</v>
      </c>
    </row>
    <row r="1680" spans="1:8" x14ac:dyDescent="0.2">
      <c r="A1680" s="151" t="s">
        <v>201</v>
      </c>
      <c r="B1680" s="149" t="s">
        <v>1352</v>
      </c>
      <c r="C1680" s="149" t="s">
        <v>1396</v>
      </c>
      <c r="D1680" s="149" t="s">
        <v>1397</v>
      </c>
      <c r="E1680" s="149" t="s">
        <v>1408</v>
      </c>
      <c r="F1680" s="149" t="s">
        <v>1399</v>
      </c>
      <c r="G1680" s="150">
        <v>-450395.33</v>
      </c>
      <c r="H1680" s="146">
        <v>17</v>
      </c>
    </row>
    <row r="1681" spans="1:8" x14ac:dyDescent="0.2">
      <c r="A1681" s="151" t="s">
        <v>201</v>
      </c>
      <c r="B1681" s="149" t="s">
        <v>1352</v>
      </c>
      <c r="C1681" s="149" t="s">
        <v>1458</v>
      </c>
      <c r="D1681" s="149" t="s">
        <v>1459</v>
      </c>
      <c r="E1681" s="149" t="s">
        <v>1408</v>
      </c>
      <c r="F1681" s="149" t="s">
        <v>1402</v>
      </c>
      <c r="G1681" s="150">
        <v>-63324808.350000001</v>
      </c>
      <c r="H1681" s="134"/>
    </row>
    <row r="1682" spans="1:8" x14ac:dyDescent="0.2">
      <c r="A1682" s="151" t="s">
        <v>201</v>
      </c>
      <c r="B1682" s="149" t="s">
        <v>1352</v>
      </c>
      <c r="C1682" s="149" t="s">
        <v>1458</v>
      </c>
      <c r="D1682" s="149" t="s">
        <v>1469</v>
      </c>
      <c r="E1682" s="149" t="s">
        <v>1408</v>
      </c>
      <c r="F1682" s="149" t="s">
        <v>1402</v>
      </c>
      <c r="G1682" s="150">
        <v>-34030.800000000003</v>
      </c>
      <c r="H1682" s="134"/>
    </row>
    <row r="1683" spans="1:8" x14ac:dyDescent="0.2">
      <c r="A1683" s="151" t="s">
        <v>201</v>
      </c>
      <c r="B1683" s="149" t="s">
        <v>1352</v>
      </c>
      <c r="C1683" s="149" t="s">
        <v>1461</v>
      </c>
      <c r="D1683" s="149" t="s">
        <v>1462</v>
      </c>
      <c r="E1683" s="149" t="s">
        <v>1408</v>
      </c>
      <c r="F1683" s="149" t="s">
        <v>1407</v>
      </c>
      <c r="G1683" s="150">
        <v>-3276036.32</v>
      </c>
      <c r="H1683" s="134"/>
    </row>
    <row r="1684" spans="1:8" x14ac:dyDescent="0.2">
      <c r="A1684" s="151" t="s">
        <v>201</v>
      </c>
      <c r="B1684" s="149" t="s">
        <v>1352</v>
      </c>
      <c r="C1684" s="149" t="s">
        <v>1400</v>
      </c>
      <c r="D1684" s="149" t="s">
        <v>1465</v>
      </c>
      <c r="E1684" s="149" t="s">
        <v>1408</v>
      </c>
      <c r="F1684" s="149" t="s">
        <v>1402</v>
      </c>
      <c r="G1684" s="150">
        <v>-597250.48</v>
      </c>
      <c r="H1684" s="134"/>
    </row>
    <row r="1685" spans="1:8" x14ac:dyDescent="0.2">
      <c r="A1685" s="151" t="s">
        <v>201</v>
      </c>
      <c r="B1685" s="149" t="s">
        <v>1352</v>
      </c>
      <c r="C1685" s="149" t="s">
        <v>1463</v>
      </c>
      <c r="D1685" s="149" t="s">
        <v>1464</v>
      </c>
      <c r="E1685" s="149" t="s">
        <v>1408</v>
      </c>
      <c r="F1685" s="149" t="s">
        <v>1407</v>
      </c>
      <c r="G1685" s="150">
        <v>-133318.41</v>
      </c>
      <c r="H1685" s="134"/>
    </row>
    <row r="1686" spans="1:8" x14ac:dyDescent="0.2">
      <c r="A1686" s="149" t="s">
        <v>196</v>
      </c>
      <c r="B1686" s="149" t="s">
        <v>1352</v>
      </c>
      <c r="C1686" s="149" t="s">
        <v>1400</v>
      </c>
      <c r="D1686" s="149" t="s">
        <v>1465</v>
      </c>
      <c r="E1686" s="149" t="s">
        <v>1409</v>
      </c>
      <c r="F1686" s="149" t="s">
        <v>1402</v>
      </c>
      <c r="G1686" s="150">
        <v>-4777551.26</v>
      </c>
      <c r="H1686" s="134"/>
    </row>
    <row r="1687" spans="1:8" x14ac:dyDescent="0.2">
      <c r="A1687" s="149" t="s">
        <v>196</v>
      </c>
      <c r="B1687" s="149" t="s">
        <v>1352</v>
      </c>
      <c r="C1687" s="149" t="s">
        <v>1403</v>
      </c>
      <c r="D1687" s="149" t="s">
        <v>1465</v>
      </c>
      <c r="E1687" s="149" t="s">
        <v>1409</v>
      </c>
      <c r="F1687" s="149" t="s">
        <v>1402</v>
      </c>
      <c r="G1687" s="150">
        <v>-453343.6</v>
      </c>
      <c r="H1687" s="134"/>
    </row>
    <row r="1688" spans="1:8" x14ac:dyDescent="0.2">
      <c r="A1688" s="151" t="s">
        <v>1109</v>
      </c>
      <c r="B1688" s="149" t="s">
        <v>1352</v>
      </c>
      <c r="C1688" s="149" t="s">
        <v>1396</v>
      </c>
      <c r="D1688" s="149" t="s">
        <v>1397</v>
      </c>
      <c r="E1688" s="149" t="s">
        <v>1410</v>
      </c>
      <c r="F1688" s="149" t="s">
        <v>1399</v>
      </c>
      <c r="G1688" s="150">
        <v>-1254.0999999999999</v>
      </c>
      <c r="H1688" s="146">
        <v>17</v>
      </c>
    </row>
    <row r="1689" spans="1:8" x14ac:dyDescent="0.2">
      <c r="A1689" s="151" t="s">
        <v>1109</v>
      </c>
      <c r="B1689" s="149" t="s">
        <v>1352</v>
      </c>
      <c r="C1689" s="149" t="s">
        <v>1400</v>
      </c>
      <c r="D1689" s="149" t="s">
        <v>1465</v>
      </c>
      <c r="E1689" s="149" t="s">
        <v>1410</v>
      </c>
      <c r="F1689" s="149" t="s">
        <v>1402</v>
      </c>
      <c r="G1689" s="150">
        <v>-105918.71</v>
      </c>
      <c r="H1689" s="134"/>
    </row>
    <row r="1690" spans="1:8" x14ac:dyDescent="0.2">
      <c r="A1690" s="151" t="s">
        <v>1111</v>
      </c>
      <c r="B1690" s="149" t="s">
        <v>1352</v>
      </c>
      <c r="C1690" s="149" t="s">
        <v>1396</v>
      </c>
      <c r="D1690" s="149" t="s">
        <v>1397</v>
      </c>
      <c r="E1690" s="149" t="s">
        <v>1411</v>
      </c>
      <c r="F1690" s="149" t="s">
        <v>1399</v>
      </c>
      <c r="G1690" s="150">
        <v>-877926.45</v>
      </c>
      <c r="H1690" s="146">
        <v>17</v>
      </c>
    </row>
    <row r="1691" spans="1:8" x14ac:dyDescent="0.2">
      <c r="A1691" s="151" t="s">
        <v>1111</v>
      </c>
      <c r="B1691" s="149" t="s">
        <v>1352</v>
      </c>
      <c r="C1691" s="149" t="s">
        <v>1396</v>
      </c>
      <c r="D1691" s="149" t="s">
        <v>1412</v>
      </c>
      <c r="E1691" s="149" t="s">
        <v>1411</v>
      </c>
      <c r="F1691" s="149" t="s">
        <v>1399</v>
      </c>
      <c r="G1691" s="150">
        <v>-12683.42</v>
      </c>
      <c r="H1691" s="134"/>
    </row>
    <row r="1692" spans="1:8" x14ac:dyDescent="0.2">
      <c r="A1692" s="151" t="s">
        <v>1111</v>
      </c>
      <c r="B1692" s="149" t="s">
        <v>1352</v>
      </c>
      <c r="C1692" s="149" t="s">
        <v>1396</v>
      </c>
      <c r="D1692" s="149" t="s">
        <v>1437</v>
      </c>
      <c r="E1692" s="149" t="s">
        <v>1411</v>
      </c>
      <c r="F1692" s="149" t="s">
        <v>1399</v>
      </c>
      <c r="G1692" s="150">
        <v>-27286</v>
      </c>
      <c r="H1692" s="134"/>
    </row>
    <row r="1693" spans="1:8" x14ac:dyDescent="0.2">
      <c r="A1693" s="151" t="s">
        <v>1111</v>
      </c>
      <c r="B1693" s="149" t="s">
        <v>1352</v>
      </c>
      <c r="C1693" s="149" t="s">
        <v>1400</v>
      </c>
      <c r="D1693" s="149" t="s">
        <v>1465</v>
      </c>
      <c r="E1693" s="149" t="s">
        <v>1411</v>
      </c>
      <c r="F1693" s="149" t="s">
        <v>1402</v>
      </c>
      <c r="G1693" s="150">
        <v>-19695999.41</v>
      </c>
      <c r="H1693" s="134"/>
    </row>
    <row r="1694" spans="1:8" x14ac:dyDescent="0.2">
      <c r="A1694" s="151" t="s">
        <v>1111</v>
      </c>
      <c r="B1694" s="149" t="s">
        <v>1352</v>
      </c>
      <c r="C1694" s="149" t="s">
        <v>1403</v>
      </c>
      <c r="D1694" s="149" t="s">
        <v>1465</v>
      </c>
      <c r="E1694" s="149" t="s">
        <v>1411</v>
      </c>
      <c r="F1694" s="149" t="s">
        <v>1402</v>
      </c>
      <c r="G1694" s="150">
        <v>-16915.080000000002</v>
      </c>
      <c r="H1694" s="134"/>
    </row>
    <row r="1695" spans="1:8" x14ac:dyDescent="0.2">
      <c r="A1695" s="151" t="s">
        <v>1113</v>
      </c>
      <c r="B1695" s="149" t="s">
        <v>1352</v>
      </c>
      <c r="C1695" s="149" t="s">
        <v>1396</v>
      </c>
      <c r="D1695" s="149" t="s">
        <v>1397</v>
      </c>
      <c r="E1695" s="149" t="s">
        <v>1414</v>
      </c>
      <c r="F1695" s="149" t="s">
        <v>1399</v>
      </c>
      <c r="G1695" s="150">
        <v>-275926.15999999997</v>
      </c>
      <c r="H1695" s="146">
        <v>17</v>
      </c>
    </row>
    <row r="1696" spans="1:8" x14ac:dyDescent="0.2">
      <c r="A1696" s="151" t="s">
        <v>1113</v>
      </c>
      <c r="B1696" s="149" t="s">
        <v>1352</v>
      </c>
      <c r="C1696" s="149" t="s">
        <v>1400</v>
      </c>
      <c r="D1696" s="149" t="s">
        <v>1465</v>
      </c>
      <c r="E1696" s="149" t="s">
        <v>1414</v>
      </c>
      <c r="F1696" s="149" t="s">
        <v>1402</v>
      </c>
      <c r="G1696" s="150">
        <v>-1178454.2</v>
      </c>
      <c r="H1696" s="134"/>
    </row>
    <row r="1697" spans="1:8" x14ac:dyDescent="0.2">
      <c r="A1697" s="151" t="s">
        <v>1114</v>
      </c>
      <c r="B1697" s="149" t="s">
        <v>1352</v>
      </c>
      <c r="C1697" s="149" t="s">
        <v>1396</v>
      </c>
      <c r="D1697" s="149" t="s">
        <v>1397</v>
      </c>
      <c r="E1697" s="149" t="s">
        <v>1415</v>
      </c>
      <c r="F1697" s="149" t="s">
        <v>1399</v>
      </c>
      <c r="G1697" s="150">
        <v>-435795.45</v>
      </c>
      <c r="H1697" s="146">
        <v>17</v>
      </c>
    </row>
    <row r="1698" spans="1:8" x14ac:dyDescent="0.2">
      <c r="A1698" s="151" t="s">
        <v>1114</v>
      </c>
      <c r="B1698" s="149" t="s">
        <v>1352</v>
      </c>
      <c r="C1698" s="149" t="s">
        <v>1396</v>
      </c>
      <c r="D1698" s="149" t="s">
        <v>1444</v>
      </c>
      <c r="E1698" s="149" t="s">
        <v>1415</v>
      </c>
      <c r="F1698" s="149" t="s">
        <v>1399</v>
      </c>
      <c r="G1698" s="150">
        <v>-8092</v>
      </c>
      <c r="H1698" s="152">
        <v>19</v>
      </c>
    </row>
    <row r="1699" spans="1:8" x14ac:dyDescent="0.2">
      <c r="A1699" s="151" t="s">
        <v>1114</v>
      </c>
      <c r="B1699" s="149" t="s">
        <v>1352</v>
      </c>
      <c r="C1699" s="149" t="s">
        <v>1416</v>
      </c>
      <c r="D1699" s="149" t="s">
        <v>1417</v>
      </c>
      <c r="E1699" s="149" t="s">
        <v>1415</v>
      </c>
      <c r="F1699" s="149" t="s">
        <v>1402</v>
      </c>
      <c r="G1699" s="150">
        <v>-1555304.4</v>
      </c>
      <c r="H1699" s="134"/>
    </row>
    <row r="1700" spans="1:8" x14ac:dyDescent="0.2">
      <c r="A1700" s="151" t="s">
        <v>1114</v>
      </c>
      <c r="B1700" s="149" t="s">
        <v>1352</v>
      </c>
      <c r="C1700" s="149" t="s">
        <v>1400</v>
      </c>
      <c r="D1700" s="149" t="s">
        <v>1418</v>
      </c>
      <c r="E1700" s="149" t="s">
        <v>1415</v>
      </c>
      <c r="F1700" s="149" t="s">
        <v>1402</v>
      </c>
      <c r="G1700" s="150">
        <v>-1036869.6</v>
      </c>
      <c r="H1700" s="134"/>
    </row>
    <row r="1701" spans="1:8" x14ac:dyDescent="0.2">
      <c r="A1701" s="151" t="s">
        <v>1114</v>
      </c>
      <c r="B1701" s="149" t="s">
        <v>1352</v>
      </c>
      <c r="C1701" s="149" t="s">
        <v>1400</v>
      </c>
      <c r="D1701" s="149" t="s">
        <v>1419</v>
      </c>
      <c r="E1701" s="149" t="s">
        <v>1415</v>
      </c>
      <c r="F1701" s="149" t="s">
        <v>1402</v>
      </c>
      <c r="G1701" s="150">
        <v>-60947</v>
      </c>
      <c r="H1701" s="134"/>
    </row>
    <row r="1702" spans="1:8" x14ac:dyDescent="0.2">
      <c r="A1702" s="151" t="s">
        <v>1114</v>
      </c>
      <c r="B1702" s="149" t="s">
        <v>1352</v>
      </c>
      <c r="C1702" s="149" t="s">
        <v>1400</v>
      </c>
      <c r="D1702" s="149" t="s">
        <v>1467</v>
      </c>
      <c r="E1702" s="149" t="s">
        <v>1415</v>
      </c>
      <c r="F1702" s="149" t="s">
        <v>1402</v>
      </c>
      <c r="G1702" s="150">
        <v>-674016.25</v>
      </c>
      <c r="H1702" s="134"/>
    </row>
    <row r="1703" spans="1:8" x14ac:dyDescent="0.2">
      <c r="A1703" s="151" t="s">
        <v>1114</v>
      </c>
      <c r="B1703" s="149" t="s">
        <v>1352</v>
      </c>
      <c r="C1703" s="149" t="s">
        <v>1458</v>
      </c>
      <c r="D1703" s="149" t="s">
        <v>1459</v>
      </c>
      <c r="E1703" s="149" t="s">
        <v>1415</v>
      </c>
      <c r="F1703" s="149" t="s">
        <v>1402</v>
      </c>
      <c r="G1703" s="150">
        <v>-287999</v>
      </c>
      <c r="H1703" s="134"/>
    </row>
    <row r="1704" spans="1:8" x14ac:dyDescent="0.2">
      <c r="A1704" s="151" t="s">
        <v>1114</v>
      </c>
      <c r="B1704" s="149" t="s">
        <v>1352</v>
      </c>
      <c r="C1704" s="149" t="s">
        <v>1458</v>
      </c>
      <c r="D1704" s="149" t="s">
        <v>1469</v>
      </c>
      <c r="E1704" s="149" t="s">
        <v>1415</v>
      </c>
      <c r="F1704" s="149" t="s">
        <v>1402</v>
      </c>
      <c r="G1704" s="150">
        <v>-250967</v>
      </c>
      <c r="H1704" s="134"/>
    </row>
    <row r="1705" spans="1:8" x14ac:dyDescent="0.2">
      <c r="A1705" s="151" t="s">
        <v>1114</v>
      </c>
      <c r="B1705" s="149" t="s">
        <v>1352</v>
      </c>
      <c r="C1705" s="149" t="s">
        <v>1400</v>
      </c>
      <c r="D1705" s="149" t="s">
        <v>1465</v>
      </c>
      <c r="E1705" s="149" t="s">
        <v>1415</v>
      </c>
      <c r="F1705" s="149" t="s">
        <v>1402</v>
      </c>
      <c r="G1705" s="150">
        <v>-3049964.71</v>
      </c>
      <c r="H1705" s="134"/>
    </row>
    <row r="1706" spans="1:8" x14ac:dyDescent="0.2">
      <c r="A1706" s="151" t="s">
        <v>1114</v>
      </c>
      <c r="B1706" s="149" t="s">
        <v>1352</v>
      </c>
      <c r="C1706" s="149" t="s">
        <v>1400</v>
      </c>
      <c r="D1706" s="149" t="s">
        <v>1419</v>
      </c>
      <c r="E1706" s="149" t="s">
        <v>1420</v>
      </c>
      <c r="F1706" s="149" t="s">
        <v>1402</v>
      </c>
      <c r="G1706" s="150">
        <v>-17160</v>
      </c>
      <c r="H1706" s="134"/>
    </row>
    <row r="1707" spans="1:8" x14ac:dyDescent="0.2">
      <c r="A1707" s="151" t="s">
        <v>1114</v>
      </c>
      <c r="B1707" s="149" t="s">
        <v>1352</v>
      </c>
      <c r="C1707" s="149" t="s">
        <v>1400</v>
      </c>
      <c r="D1707" s="149" t="s">
        <v>1465</v>
      </c>
      <c r="E1707" s="149" t="s">
        <v>1420</v>
      </c>
      <c r="F1707" s="149" t="s">
        <v>1402</v>
      </c>
      <c r="G1707" s="150">
        <v>-8235.9599999999991</v>
      </c>
      <c r="H1707" s="134"/>
    </row>
    <row r="1708" spans="1:8" x14ac:dyDescent="0.2">
      <c r="A1708" s="151" t="s">
        <v>957</v>
      </c>
      <c r="B1708" s="149" t="s">
        <v>1352</v>
      </c>
      <c r="C1708" s="149" t="s">
        <v>1458</v>
      </c>
      <c r="D1708" s="149" t="s">
        <v>1459</v>
      </c>
      <c r="E1708" s="149" t="s">
        <v>1442</v>
      </c>
      <c r="F1708" s="149" t="s">
        <v>1402</v>
      </c>
      <c r="G1708" s="150">
        <v>-12389.88</v>
      </c>
      <c r="H1708" s="134"/>
    </row>
    <row r="1709" spans="1:8" x14ac:dyDescent="0.2">
      <c r="A1709" s="151" t="s">
        <v>957</v>
      </c>
      <c r="B1709" s="149" t="s">
        <v>1352</v>
      </c>
      <c r="C1709" s="149" t="s">
        <v>1458</v>
      </c>
      <c r="D1709" s="149" t="s">
        <v>1459</v>
      </c>
      <c r="E1709" s="149" t="s">
        <v>1424</v>
      </c>
      <c r="F1709" s="149" t="s">
        <v>1402</v>
      </c>
      <c r="G1709" s="150">
        <v>-1352546.37</v>
      </c>
      <c r="H1709" s="134"/>
    </row>
    <row r="1710" spans="1:8" x14ac:dyDescent="0.2">
      <c r="A1710" s="151" t="s">
        <v>959</v>
      </c>
      <c r="B1710" s="149" t="s">
        <v>1352</v>
      </c>
      <c r="C1710" s="149" t="s">
        <v>1396</v>
      </c>
      <c r="D1710" s="149" t="s">
        <v>1397</v>
      </c>
      <c r="E1710" s="149" t="s">
        <v>1426</v>
      </c>
      <c r="F1710" s="149" t="s">
        <v>1399</v>
      </c>
      <c r="G1710" s="150">
        <v>-800</v>
      </c>
      <c r="H1710" s="146">
        <v>17</v>
      </c>
    </row>
    <row r="1711" spans="1:8" x14ac:dyDescent="0.2">
      <c r="A1711" s="151" t="s">
        <v>959</v>
      </c>
      <c r="B1711" s="149" t="s">
        <v>1352</v>
      </c>
      <c r="C1711" s="149" t="s">
        <v>1400</v>
      </c>
      <c r="D1711" s="149" t="s">
        <v>1465</v>
      </c>
      <c r="E1711" s="149" t="s">
        <v>1426</v>
      </c>
      <c r="F1711" s="149" t="s">
        <v>1402</v>
      </c>
      <c r="G1711" s="150">
        <v>-7445972</v>
      </c>
      <c r="H1711" s="134"/>
    </row>
    <row r="1712" spans="1:8" x14ac:dyDescent="0.2">
      <c r="A1712" s="151" t="s">
        <v>959</v>
      </c>
      <c r="B1712" s="149" t="s">
        <v>1352</v>
      </c>
      <c r="C1712" s="149" t="s">
        <v>1396</v>
      </c>
      <c r="D1712" s="149" t="s">
        <v>1397</v>
      </c>
      <c r="E1712" s="149" t="s">
        <v>1446</v>
      </c>
      <c r="F1712" s="149" t="s">
        <v>1399</v>
      </c>
      <c r="G1712" s="150">
        <v>-0.04</v>
      </c>
      <c r="H1712" s="146">
        <v>17</v>
      </c>
    </row>
    <row r="1713" spans="1:8" x14ac:dyDescent="0.2">
      <c r="A1713" s="151" t="s">
        <v>959</v>
      </c>
      <c r="B1713" s="149" t="s">
        <v>1352</v>
      </c>
      <c r="C1713" s="149" t="s">
        <v>1396</v>
      </c>
      <c r="D1713" s="149" t="s">
        <v>1397</v>
      </c>
      <c r="E1713" s="149" t="s">
        <v>1428</v>
      </c>
      <c r="F1713" s="149" t="s">
        <v>1399</v>
      </c>
      <c r="G1713" s="150">
        <v>-5544.08</v>
      </c>
      <c r="H1713" s="146">
        <v>17</v>
      </c>
    </row>
    <row r="1714" spans="1:8" x14ac:dyDescent="0.2">
      <c r="A1714" s="151" t="s">
        <v>1115</v>
      </c>
      <c r="B1714" s="149" t="s">
        <v>1352</v>
      </c>
      <c r="C1714" s="149" t="s">
        <v>1396</v>
      </c>
      <c r="D1714" s="149" t="s">
        <v>1397</v>
      </c>
      <c r="E1714" s="149" t="s">
        <v>1429</v>
      </c>
      <c r="F1714" s="149" t="s">
        <v>1399</v>
      </c>
      <c r="G1714" s="150">
        <v>-9000</v>
      </c>
      <c r="H1714" s="146">
        <v>17</v>
      </c>
    </row>
    <row r="1715" spans="1:8" x14ac:dyDescent="0.2">
      <c r="A1715" s="151" t="s">
        <v>1115</v>
      </c>
      <c r="B1715" s="149" t="s">
        <v>1352</v>
      </c>
      <c r="C1715" s="149" t="s">
        <v>1396</v>
      </c>
      <c r="D1715" s="149" t="s">
        <v>1438</v>
      </c>
      <c r="E1715" s="149" t="s">
        <v>1429</v>
      </c>
      <c r="F1715" s="149" t="s">
        <v>1399</v>
      </c>
      <c r="G1715" s="150">
        <v>-27981</v>
      </c>
      <c r="H1715" s="152">
        <v>19</v>
      </c>
    </row>
    <row r="1716" spans="1:8" x14ac:dyDescent="0.2">
      <c r="A1716" s="151" t="s">
        <v>1115</v>
      </c>
      <c r="B1716" s="149" t="s">
        <v>1352</v>
      </c>
      <c r="C1716" s="149" t="s">
        <v>1458</v>
      </c>
      <c r="D1716" s="149" t="s">
        <v>1459</v>
      </c>
      <c r="E1716" s="149" t="s">
        <v>1429</v>
      </c>
      <c r="F1716" s="149" t="s">
        <v>1402</v>
      </c>
      <c r="G1716" s="150">
        <v>-22364792.34</v>
      </c>
      <c r="H1716" s="134"/>
    </row>
    <row r="1717" spans="1:8" x14ac:dyDescent="0.2">
      <c r="A1717" s="151" t="s">
        <v>1115</v>
      </c>
      <c r="B1717" s="149" t="s">
        <v>1352</v>
      </c>
      <c r="C1717" s="149" t="s">
        <v>1440</v>
      </c>
      <c r="D1717" s="149" t="s">
        <v>1441</v>
      </c>
      <c r="E1717" s="149" t="s">
        <v>1429</v>
      </c>
      <c r="F1717" s="149" t="s">
        <v>1407</v>
      </c>
      <c r="G1717" s="150">
        <v>-30000</v>
      </c>
      <c r="H1717" s="134"/>
    </row>
    <row r="1718" spans="1:8" x14ac:dyDescent="0.2">
      <c r="A1718" s="151" t="s">
        <v>1115</v>
      </c>
      <c r="B1718" s="149" t="s">
        <v>1352</v>
      </c>
      <c r="C1718" s="149" t="s">
        <v>1472</v>
      </c>
      <c r="D1718" s="149" t="s">
        <v>1465</v>
      </c>
      <c r="E1718" s="149" t="s">
        <v>1429</v>
      </c>
      <c r="F1718" s="149" t="s">
        <v>1407</v>
      </c>
      <c r="G1718" s="150">
        <v>-784700</v>
      </c>
      <c r="H1718" s="134"/>
    </row>
    <row r="1719" spans="1:8" x14ac:dyDescent="0.2">
      <c r="A1719" s="151" t="s">
        <v>207</v>
      </c>
      <c r="B1719" s="149" t="s">
        <v>1352</v>
      </c>
      <c r="C1719" s="149" t="s">
        <v>1400</v>
      </c>
      <c r="D1719" s="149" t="s">
        <v>1465</v>
      </c>
      <c r="E1719" s="149" t="s">
        <v>1432</v>
      </c>
      <c r="F1719" s="149" t="s">
        <v>1402</v>
      </c>
      <c r="G1719" s="150">
        <v>-67584</v>
      </c>
      <c r="H1719" s="134"/>
    </row>
    <row r="1720" spans="1:8" x14ac:dyDescent="0.2">
      <c r="A1720" s="151" t="s">
        <v>207</v>
      </c>
      <c r="B1720" s="149" t="s">
        <v>1352</v>
      </c>
      <c r="C1720" s="149" t="s">
        <v>1396</v>
      </c>
      <c r="D1720" s="149" t="s">
        <v>1397</v>
      </c>
      <c r="E1720" s="149" t="s">
        <v>1479</v>
      </c>
      <c r="F1720" s="149" t="s">
        <v>1399</v>
      </c>
      <c r="G1720" s="150">
        <v>-69416</v>
      </c>
      <c r="H1720" s="146">
        <v>17</v>
      </c>
    </row>
    <row r="1721" spans="1:8" x14ac:dyDescent="0.2">
      <c r="A1721" s="151" t="s">
        <v>207</v>
      </c>
      <c r="B1721" s="149" t="s">
        <v>1352</v>
      </c>
      <c r="C1721" s="149" t="s">
        <v>1396</v>
      </c>
      <c r="D1721" s="149" t="s">
        <v>1438</v>
      </c>
      <c r="E1721" s="149" t="s">
        <v>1479</v>
      </c>
      <c r="F1721" s="149" t="s">
        <v>1399</v>
      </c>
      <c r="G1721" s="150">
        <v>-6019</v>
      </c>
      <c r="H1721" s="152">
        <v>19</v>
      </c>
    </row>
    <row r="1722" spans="1:8" x14ac:dyDescent="0.2">
      <c r="A1722" s="151" t="s">
        <v>207</v>
      </c>
      <c r="B1722" s="149" t="s">
        <v>1352</v>
      </c>
      <c r="C1722" s="149" t="s">
        <v>1396</v>
      </c>
      <c r="D1722" s="149" t="s">
        <v>1397</v>
      </c>
      <c r="E1722" s="149" t="s">
        <v>1433</v>
      </c>
      <c r="F1722" s="149" t="s">
        <v>1399</v>
      </c>
      <c r="G1722" s="150">
        <v>-290029.5</v>
      </c>
      <c r="H1722" s="146">
        <v>17</v>
      </c>
    </row>
    <row r="1723" spans="1:8" x14ac:dyDescent="0.2">
      <c r="A1723" s="151" t="s">
        <v>207</v>
      </c>
      <c r="B1723" s="149" t="s">
        <v>1352</v>
      </c>
      <c r="C1723" s="149" t="s">
        <v>1400</v>
      </c>
      <c r="D1723" s="149" t="s">
        <v>1419</v>
      </c>
      <c r="E1723" s="149" t="s">
        <v>1433</v>
      </c>
      <c r="F1723" s="149" t="s">
        <v>1402</v>
      </c>
      <c r="G1723" s="150">
        <v>-47999</v>
      </c>
      <c r="H1723" s="134"/>
    </row>
    <row r="1724" spans="1:8" x14ac:dyDescent="0.2">
      <c r="A1724" s="151" t="s">
        <v>207</v>
      </c>
      <c r="B1724" s="149" t="s">
        <v>1352</v>
      </c>
      <c r="C1724" s="149" t="s">
        <v>1396</v>
      </c>
      <c r="D1724" s="149" t="s">
        <v>1438</v>
      </c>
      <c r="E1724" s="149" t="s">
        <v>1433</v>
      </c>
      <c r="F1724" s="149" t="s">
        <v>1399</v>
      </c>
      <c r="G1724" s="150">
        <v>-252300</v>
      </c>
      <c r="H1724" s="152">
        <v>19</v>
      </c>
    </row>
    <row r="1725" spans="1:8" x14ac:dyDescent="0.2">
      <c r="A1725" s="151" t="s">
        <v>207</v>
      </c>
      <c r="B1725" s="149" t="s">
        <v>1352</v>
      </c>
      <c r="C1725" s="149" t="s">
        <v>1458</v>
      </c>
      <c r="D1725" s="149" t="s">
        <v>1459</v>
      </c>
      <c r="E1725" s="149" t="s">
        <v>1433</v>
      </c>
      <c r="F1725" s="149" t="s">
        <v>1402</v>
      </c>
      <c r="G1725" s="150">
        <v>-2454331</v>
      </c>
      <c r="H1725" s="134"/>
    </row>
    <row r="1726" spans="1:8" x14ac:dyDescent="0.2">
      <c r="A1726" s="151" t="s">
        <v>207</v>
      </c>
      <c r="B1726" s="149" t="s">
        <v>1352</v>
      </c>
      <c r="C1726" s="149" t="s">
        <v>1458</v>
      </c>
      <c r="D1726" s="149" t="s">
        <v>1469</v>
      </c>
      <c r="E1726" s="149" t="s">
        <v>1433</v>
      </c>
      <c r="F1726" s="149" t="s">
        <v>1402</v>
      </c>
      <c r="G1726" s="150">
        <v>-280000</v>
      </c>
      <c r="H1726" s="134"/>
    </row>
    <row r="1727" spans="1:8" x14ac:dyDescent="0.2">
      <c r="A1727" s="151" t="s">
        <v>207</v>
      </c>
      <c r="B1727" s="149" t="s">
        <v>1352</v>
      </c>
      <c r="C1727" s="149" t="s">
        <v>1400</v>
      </c>
      <c r="D1727" s="149" t="s">
        <v>1465</v>
      </c>
      <c r="E1727" s="149" t="s">
        <v>1433</v>
      </c>
      <c r="F1727" s="149" t="s">
        <v>1402</v>
      </c>
      <c r="G1727" s="150">
        <v>-390171.97</v>
      </c>
      <c r="H1727" s="134"/>
    </row>
    <row r="1728" spans="1:8" x14ac:dyDescent="0.2">
      <c r="A1728" s="151" t="s">
        <v>207</v>
      </c>
      <c r="B1728" s="149" t="s">
        <v>1352</v>
      </c>
      <c r="C1728" s="149" t="s">
        <v>1400</v>
      </c>
      <c r="D1728" s="149" t="s">
        <v>1467</v>
      </c>
      <c r="E1728" s="149" t="s">
        <v>1435</v>
      </c>
      <c r="F1728" s="149" t="s">
        <v>1402</v>
      </c>
      <c r="G1728" s="150">
        <v>-6660</v>
      </c>
      <c r="H1728" s="134"/>
    </row>
    <row r="1729" spans="1:8" x14ac:dyDescent="0.2">
      <c r="A1729" s="151" t="s">
        <v>207</v>
      </c>
      <c r="B1729" s="149" t="s">
        <v>1352</v>
      </c>
      <c r="C1729" s="149" t="s">
        <v>1458</v>
      </c>
      <c r="D1729" s="149" t="s">
        <v>1459</v>
      </c>
      <c r="E1729" s="149" t="s">
        <v>1435</v>
      </c>
      <c r="F1729" s="149" t="s">
        <v>1402</v>
      </c>
      <c r="G1729" s="150">
        <v>-63078</v>
      </c>
      <c r="H1729" s="134"/>
    </row>
    <row r="1730" spans="1:8" ht="31.5" x14ac:dyDescent="0.2">
      <c r="A1730" s="149" t="s">
        <v>196</v>
      </c>
      <c r="B1730" s="149" t="s">
        <v>1384</v>
      </c>
      <c r="C1730" s="149" t="s">
        <v>1396</v>
      </c>
      <c r="D1730" s="149" t="s">
        <v>1397</v>
      </c>
      <c r="E1730" s="149" t="s">
        <v>1398</v>
      </c>
      <c r="F1730" s="149" t="s">
        <v>1399</v>
      </c>
      <c r="G1730" s="150">
        <v>-1501035.3</v>
      </c>
      <c r="H1730" s="146">
        <v>17</v>
      </c>
    </row>
    <row r="1731" spans="1:8" ht="31.5" x14ac:dyDescent="0.2">
      <c r="A1731" s="149" t="s">
        <v>196</v>
      </c>
      <c r="B1731" s="149" t="s">
        <v>1384</v>
      </c>
      <c r="C1731" s="149" t="s">
        <v>1458</v>
      </c>
      <c r="D1731" s="149" t="s">
        <v>1459</v>
      </c>
      <c r="E1731" s="149" t="s">
        <v>1398</v>
      </c>
      <c r="F1731" s="149" t="s">
        <v>1402</v>
      </c>
      <c r="G1731" s="150">
        <v>-130531365.18000001</v>
      </c>
      <c r="H1731" s="134"/>
    </row>
    <row r="1732" spans="1:8" ht="31.5" x14ac:dyDescent="0.2">
      <c r="A1732" s="149" t="s">
        <v>196</v>
      </c>
      <c r="B1732" s="149" t="s">
        <v>1384</v>
      </c>
      <c r="C1732" s="149" t="s">
        <v>1460</v>
      </c>
      <c r="D1732" s="149" t="s">
        <v>1459</v>
      </c>
      <c r="E1732" s="149" t="s">
        <v>1398</v>
      </c>
      <c r="F1732" s="149" t="s">
        <v>1402</v>
      </c>
      <c r="G1732" s="150">
        <v>-388763.58</v>
      </c>
      <c r="H1732" s="134"/>
    </row>
    <row r="1733" spans="1:8" ht="31.5" x14ac:dyDescent="0.2">
      <c r="A1733" s="149" t="s">
        <v>196</v>
      </c>
      <c r="B1733" s="149" t="s">
        <v>1384</v>
      </c>
      <c r="C1733" s="149" t="s">
        <v>1458</v>
      </c>
      <c r="D1733" s="149" t="s">
        <v>1469</v>
      </c>
      <c r="E1733" s="149" t="s">
        <v>1398</v>
      </c>
      <c r="F1733" s="149" t="s">
        <v>1402</v>
      </c>
      <c r="G1733" s="150">
        <v>-268544.76</v>
      </c>
      <c r="H1733" s="134"/>
    </row>
    <row r="1734" spans="1:8" ht="31.5" x14ac:dyDescent="0.2">
      <c r="A1734" s="149" t="s">
        <v>196</v>
      </c>
      <c r="B1734" s="149" t="s">
        <v>1384</v>
      </c>
      <c r="C1734" s="149" t="s">
        <v>1461</v>
      </c>
      <c r="D1734" s="149" t="s">
        <v>1462</v>
      </c>
      <c r="E1734" s="149" t="s">
        <v>1398</v>
      </c>
      <c r="F1734" s="149" t="s">
        <v>1407</v>
      </c>
      <c r="G1734" s="150">
        <v>-6053595.2300000004</v>
      </c>
      <c r="H1734" s="134"/>
    </row>
    <row r="1735" spans="1:8" ht="31.5" x14ac:dyDescent="0.2">
      <c r="A1735" s="149" t="s">
        <v>196</v>
      </c>
      <c r="B1735" s="149" t="s">
        <v>1384</v>
      </c>
      <c r="C1735" s="149" t="s">
        <v>1463</v>
      </c>
      <c r="D1735" s="149" t="s">
        <v>1464</v>
      </c>
      <c r="E1735" s="149" t="s">
        <v>1398</v>
      </c>
      <c r="F1735" s="149" t="s">
        <v>1407</v>
      </c>
      <c r="G1735" s="150">
        <v>-459065.63</v>
      </c>
      <c r="H1735" s="134"/>
    </row>
    <row r="1736" spans="1:8" ht="31.5" x14ac:dyDescent="0.2">
      <c r="A1736" s="149" t="s">
        <v>196</v>
      </c>
      <c r="B1736" s="149" t="s">
        <v>1384</v>
      </c>
      <c r="C1736" s="149" t="s">
        <v>1396</v>
      </c>
      <c r="D1736" s="149" t="s">
        <v>1397</v>
      </c>
      <c r="E1736" s="149" t="s">
        <v>1404</v>
      </c>
      <c r="F1736" s="149" t="s">
        <v>1399</v>
      </c>
      <c r="G1736" s="150">
        <v>-28100</v>
      </c>
      <c r="H1736" s="146">
        <v>17</v>
      </c>
    </row>
    <row r="1737" spans="1:8" ht="31.5" x14ac:dyDescent="0.2">
      <c r="A1737" s="151" t="s">
        <v>201</v>
      </c>
      <c r="B1737" s="149" t="s">
        <v>1384</v>
      </c>
      <c r="C1737" s="149" t="s">
        <v>1396</v>
      </c>
      <c r="D1737" s="149" t="s">
        <v>1397</v>
      </c>
      <c r="E1737" s="149" t="s">
        <v>1408</v>
      </c>
      <c r="F1737" s="149" t="s">
        <v>1399</v>
      </c>
      <c r="G1737" s="150">
        <v>-573428.99</v>
      </c>
      <c r="H1737" s="146">
        <v>17</v>
      </c>
    </row>
    <row r="1738" spans="1:8" ht="31.5" x14ac:dyDescent="0.2">
      <c r="A1738" s="151" t="s">
        <v>201</v>
      </c>
      <c r="B1738" s="149" t="s">
        <v>1384</v>
      </c>
      <c r="C1738" s="149" t="s">
        <v>1458</v>
      </c>
      <c r="D1738" s="149" t="s">
        <v>1459</v>
      </c>
      <c r="E1738" s="149" t="s">
        <v>1408</v>
      </c>
      <c r="F1738" s="149" t="s">
        <v>1402</v>
      </c>
      <c r="G1738" s="150">
        <v>-39242606.780000001</v>
      </c>
      <c r="H1738" s="134"/>
    </row>
    <row r="1739" spans="1:8" ht="31.5" x14ac:dyDescent="0.2">
      <c r="A1739" s="151" t="s">
        <v>201</v>
      </c>
      <c r="B1739" s="149" t="s">
        <v>1384</v>
      </c>
      <c r="C1739" s="149" t="s">
        <v>1458</v>
      </c>
      <c r="D1739" s="149" t="s">
        <v>1469</v>
      </c>
      <c r="E1739" s="149" t="s">
        <v>1408</v>
      </c>
      <c r="F1739" s="149" t="s">
        <v>1402</v>
      </c>
      <c r="G1739" s="150">
        <v>-72781.2</v>
      </c>
      <c r="H1739" s="134"/>
    </row>
    <row r="1740" spans="1:8" ht="31.5" x14ac:dyDescent="0.2">
      <c r="A1740" s="151" t="s">
        <v>201</v>
      </c>
      <c r="B1740" s="149" t="s">
        <v>1384</v>
      </c>
      <c r="C1740" s="149" t="s">
        <v>1461</v>
      </c>
      <c r="D1740" s="149" t="s">
        <v>1462</v>
      </c>
      <c r="E1740" s="149" t="s">
        <v>1408</v>
      </c>
      <c r="F1740" s="149" t="s">
        <v>1407</v>
      </c>
      <c r="G1740" s="150">
        <v>-1828046.91</v>
      </c>
      <c r="H1740" s="134"/>
    </row>
    <row r="1741" spans="1:8" ht="31.5" x14ac:dyDescent="0.2">
      <c r="A1741" s="151" t="s">
        <v>201</v>
      </c>
      <c r="B1741" s="149" t="s">
        <v>1384</v>
      </c>
      <c r="C1741" s="149" t="s">
        <v>1400</v>
      </c>
      <c r="D1741" s="149" t="s">
        <v>1465</v>
      </c>
      <c r="E1741" s="149" t="s">
        <v>1408</v>
      </c>
      <c r="F1741" s="149" t="s">
        <v>1402</v>
      </c>
      <c r="G1741" s="150">
        <v>-59126.559999999998</v>
      </c>
      <c r="H1741" s="134"/>
    </row>
    <row r="1742" spans="1:8" ht="31.5" x14ac:dyDescent="0.2">
      <c r="A1742" s="151" t="s">
        <v>201</v>
      </c>
      <c r="B1742" s="149" t="s">
        <v>1384</v>
      </c>
      <c r="C1742" s="149" t="s">
        <v>1463</v>
      </c>
      <c r="D1742" s="149" t="s">
        <v>1464</v>
      </c>
      <c r="E1742" s="149" t="s">
        <v>1408</v>
      </c>
      <c r="F1742" s="149" t="s">
        <v>1407</v>
      </c>
      <c r="G1742" s="150">
        <v>-138637.91</v>
      </c>
      <c r="H1742" s="134"/>
    </row>
    <row r="1743" spans="1:8" ht="31.5" x14ac:dyDescent="0.2">
      <c r="A1743" s="149" t="s">
        <v>196</v>
      </c>
      <c r="B1743" s="149" t="s">
        <v>1384</v>
      </c>
      <c r="C1743" s="149" t="s">
        <v>1400</v>
      </c>
      <c r="D1743" s="149" t="s">
        <v>1465</v>
      </c>
      <c r="E1743" s="149" t="s">
        <v>1409</v>
      </c>
      <c r="F1743" s="149" t="s">
        <v>1402</v>
      </c>
      <c r="G1743" s="150">
        <v>-2489366.0699999998</v>
      </c>
      <c r="H1743" s="134"/>
    </row>
    <row r="1744" spans="1:8" ht="31.5" x14ac:dyDescent="0.2">
      <c r="A1744" s="149" t="s">
        <v>196</v>
      </c>
      <c r="B1744" s="149" t="s">
        <v>1384</v>
      </c>
      <c r="C1744" s="149" t="s">
        <v>1403</v>
      </c>
      <c r="D1744" s="149" t="s">
        <v>1465</v>
      </c>
      <c r="E1744" s="149" t="s">
        <v>1409</v>
      </c>
      <c r="F1744" s="149" t="s">
        <v>1402</v>
      </c>
      <c r="G1744" s="150">
        <v>-641085.01</v>
      </c>
      <c r="H1744" s="134"/>
    </row>
    <row r="1745" spans="1:8" ht="31.5" x14ac:dyDescent="0.2">
      <c r="A1745" s="151" t="s">
        <v>1109</v>
      </c>
      <c r="B1745" s="149" t="s">
        <v>1384</v>
      </c>
      <c r="C1745" s="149" t="s">
        <v>1400</v>
      </c>
      <c r="D1745" s="149" t="s">
        <v>1465</v>
      </c>
      <c r="E1745" s="149" t="s">
        <v>1410</v>
      </c>
      <c r="F1745" s="149" t="s">
        <v>1402</v>
      </c>
      <c r="G1745" s="150">
        <v>-83475.899999999994</v>
      </c>
      <c r="H1745" s="134"/>
    </row>
    <row r="1746" spans="1:8" ht="31.5" x14ac:dyDescent="0.2">
      <c r="A1746" s="151" t="s">
        <v>1109</v>
      </c>
      <c r="B1746" s="149" t="s">
        <v>1384</v>
      </c>
      <c r="C1746" s="149" t="s">
        <v>1403</v>
      </c>
      <c r="D1746" s="149" t="s">
        <v>1465</v>
      </c>
      <c r="E1746" s="149" t="s">
        <v>1410</v>
      </c>
      <c r="F1746" s="149" t="s">
        <v>1402</v>
      </c>
      <c r="G1746" s="150">
        <v>-709.04</v>
      </c>
      <c r="H1746" s="134"/>
    </row>
    <row r="1747" spans="1:8" ht="31.5" x14ac:dyDescent="0.2">
      <c r="A1747" s="151" t="s">
        <v>1111</v>
      </c>
      <c r="B1747" s="149" t="s">
        <v>1384</v>
      </c>
      <c r="C1747" s="149" t="s">
        <v>1396</v>
      </c>
      <c r="D1747" s="149" t="s">
        <v>1397</v>
      </c>
      <c r="E1747" s="149" t="s">
        <v>1411</v>
      </c>
      <c r="F1747" s="149" t="s">
        <v>1399</v>
      </c>
      <c r="G1747" s="150">
        <v>-1114217.79</v>
      </c>
      <c r="H1747" s="146">
        <v>17</v>
      </c>
    </row>
    <row r="1748" spans="1:8" ht="31.5" x14ac:dyDescent="0.2">
      <c r="A1748" s="151" t="s">
        <v>1111</v>
      </c>
      <c r="B1748" s="149" t="s">
        <v>1384</v>
      </c>
      <c r="C1748" s="149" t="s">
        <v>1396</v>
      </c>
      <c r="D1748" s="149" t="s">
        <v>1412</v>
      </c>
      <c r="E1748" s="149" t="s">
        <v>1411</v>
      </c>
      <c r="F1748" s="149" t="s">
        <v>1399</v>
      </c>
      <c r="G1748" s="150">
        <v>-42744.04</v>
      </c>
      <c r="H1748" s="134"/>
    </row>
    <row r="1749" spans="1:8" ht="31.5" x14ac:dyDescent="0.2">
      <c r="A1749" s="151" t="s">
        <v>1111</v>
      </c>
      <c r="B1749" s="149" t="s">
        <v>1384</v>
      </c>
      <c r="C1749" s="149" t="s">
        <v>1400</v>
      </c>
      <c r="D1749" s="149" t="s">
        <v>1465</v>
      </c>
      <c r="E1749" s="149" t="s">
        <v>1411</v>
      </c>
      <c r="F1749" s="149" t="s">
        <v>1402</v>
      </c>
      <c r="G1749" s="150">
        <v>-10395804.07</v>
      </c>
      <c r="H1749" s="134"/>
    </row>
    <row r="1750" spans="1:8" ht="31.5" x14ac:dyDescent="0.2">
      <c r="A1750" s="151" t="s">
        <v>1111</v>
      </c>
      <c r="B1750" s="149" t="s">
        <v>1384</v>
      </c>
      <c r="C1750" s="149" t="s">
        <v>1403</v>
      </c>
      <c r="D1750" s="149" t="s">
        <v>1465</v>
      </c>
      <c r="E1750" s="149" t="s">
        <v>1411</v>
      </c>
      <c r="F1750" s="149" t="s">
        <v>1402</v>
      </c>
      <c r="G1750" s="150">
        <v>-90147</v>
      </c>
      <c r="H1750" s="134"/>
    </row>
    <row r="1751" spans="1:8" ht="31.5" x14ac:dyDescent="0.2">
      <c r="A1751" s="151" t="s">
        <v>1113</v>
      </c>
      <c r="B1751" s="149" t="s">
        <v>1384</v>
      </c>
      <c r="C1751" s="149" t="s">
        <v>1396</v>
      </c>
      <c r="D1751" s="149" t="s">
        <v>1397</v>
      </c>
      <c r="E1751" s="149" t="s">
        <v>1414</v>
      </c>
      <c r="F1751" s="149" t="s">
        <v>1399</v>
      </c>
      <c r="G1751" s="150">
        <v>-108521.2</v>
      </c>
      <c r="H1751" s="146">
        <v>17</v>
      </c>
    </row>
    <row r="1752" spans="1:8" ht="31.5" x14ac:dyDescent="0.2">
      <c r="A1752" s="151" t="s">
        <v>1113</v>
      </c>
      <c r="B1752" s="149" t="s">
        <v>1384</v>
      </c>
      <c r="C1752" s="149" t="s">
        <v>1400</v>
      </c>
      <c r="D1752" s="149" t="s">
        <v>1465</v>
      </c>
      <c r="E1752" s="149" t="s">
        <v>1414</v>
      </c>
      <c r="F1752" s="149" t="s">
        <v>1402</v>
      </c>
      <c r="G1752" s="150">
        <v>-1945019.3</v>
      </c>
      <c r="H1752" s="134"/>
    </row>
    <row r="1753" spans="1:8" ht="31.5" x14ac:dyDescent="0.2">
      <c r="A1753" s="151" t="s">
        <v>1114</v>
      </c>
      <c r="B1753" s="149" t="s">
        <v>1384</v>
      </c>
      <c r="C1753" s="149" t="s">
        <v>1396</v>
      </c>
      <c r="D1753" s="149" t="s">
        <v>1397</v>
      </c>
      <c r="E1753" s="149" t="s">
        <v>1415</v>
      </c>
      <c r="F1753" s="149" t="s">
        <v>1399</v>
      </c>
      <c r="G1753" s="150">
        <v>-372058.01</v>
      </c>
      <c r="H1753" s="146">
        <v>17</v>
      </c>
    </row>
    <row r="1754" spans="1:8" ht="31.5" x14ac:dyDescent="0.2">
      <c r="A1754" s="151" t="s">
        <v>1114</v>
      </c>
      <c r="B1754" s="149" t="s">
        <v>1384</v>
      </c>
      <c r="C1754" s="149" t="s">
        <v>1416</v>
      </c>
      <c r="D1754" s="149" t="s">
        <v>1417</v>
      </c>
      <c r="E1754" s="149" t="s">
        <v>1415</v>
      </c>
      <c r="F1754" s="149" t="s">
        <v>1402</v>
      </c>
      <c r="G1754" s="150">
        <v>-777652.2</v>
      </c>
      <c r="H1754" s="134"/>
    </row>
    <row r="1755" spans="1:8" ht="31.5" x14ac:dyDescent="0.2">
      <c r="A1755" s="151" t="s">
        <v>1114</v>
      </c>
      <c r="B1755" s="149" t="s">
        <v>1384</v>
      </c>
      <c r="C1755" s="149" t="s">
        <v>1400</v>
      </c>
      <c r="D1755" s="149" t="s">
        <v>1418</v>
      </c>
      <c r="E1755" s="149" t="s">
        <v>1415</v>
      </c>
      <c r="F1755" s="149" t="s">
        <v>1402</v>
      </c>
      <c r="G1755" s="150">
        <v>-518434.8</v>
      </c>
      <c r="H1755" s="134"/>
    </row>
    <row r="1756" spans="1:8" ht="31.5" x14ac:dyDescent="0.2">
      <c r="A1756" s="151" t="s">
        <v>1114</v>
      </c>
      <c r="B1756" s="149" t="s">
        <v>1384</v>
      </c>
      <c r="C1756" s="149" t="s">
        <v>1400</v>
      </c>
      <c r="D1756" s="149" t="s">
        <v>1419</v>
      </c>
      <c r="E1756" s="149" t="s">
        <v>1415</v>
      </c>
      <c r="F1756" s="149" t="s">
        <v>1402</v>
      </c>
      <c r="G1756" s="150">
        <v>-30474</v>
      </c>
      <c r="H1756" s="134"/>
    </row>
    <row r="1757" spans="1:8" ht="31.5" x14ac:dyDescent="0.2">
      <c r="A1757" s="151" t="s">
        <v>1114</v>
      </c>
      <c r="B1757" s="149" t="s">
        <v>1384</v>
      </c>
      <c r="C1757" s="149" t="s">
        <v>1458</v>
      </c>
      <c r="D1757" s="149" t="s">
        <v>1459</v>
      </c>
      <c r="E1757" s="149" t="s">
        <v>1415</v>
      </c>
      <c r="F1757" s="149" t="s">
        <v>1402</v>
      </c>
      <c r="G1757" s="150">
        <v>-210994</v>
      </c>
      <c r="H1757" s="134"/>
    </row>
    <row r="1758" spans="1:8" ht="31.5" x14ac:dyDescent="0.2">
      <c r="A1758" s="151" t="s">
        <v>1114</v>
      </c>
      <c r="B1758" s="149" t="s">
        <v>1384</v>
      </c>
      <c r="C1758" s="149" t="s">
        <v>1458</v>
      </c>
      <c r="D1758" s="149" t="s">
        <v>1469</v>
      </c>
      <c r="E1758" s="149" t="s">
        <v>1415</v>
      </c>
      <c r="F1758" s="149" t="s">
        <v>1402</v>
      </c>
      <c r="G1758" s="150">
        <v>-233236.92</v>
      </c>
      <c r="H1758" s="134"/>
    </row>
    <row r="1759" spans="1:8" ht="31.5" x14ac:dyDescent="0.2">
      <c r="A1759" s="151" t="s">
        <v>1114</v>
      </c>
      <c r="B1759" s="149" t="s">
        <v>1384</v>
      </c>
      <c r="C1759" s="149" t="s">
        <v>1400</v>
      </c>
      <c r="D1759" s="149" t="s">
        <v>1465</v>
      </c>
      <c r="E1759" s="149" t="s">
        <v>1415</v>
      </c>
      <c r="F1759" s="149" t="s">
        <v>1402</v>
      </c>
      <c r="G1759" s="150">
        <v>-1580487.54</v>
      </c>
      <c r="H1759" s="134"/>
    </row>
    <row r="1760" spans="1:8" ht="31.5" x14ac:dyDescent="0.2">
      <c r="A1760" s="151" t="s">
        <v>1114</v>
      </c>
      <c r="B1760" s="149" t="s">
        <v>1384</v>
      </c>
      <c r="C1760" s="149" t="s">
        <v>1403</v>
      </c>
      <c r="D1760" s="149" t="s">
        <v>1465</v>
      </c>
      <c r="E1760" s="149" t="s">
        <v>1415</v>
      </c>
      <c r="F1760" s="149" t="s">
        <v>1402</v>
      </c>
      <c r="G1760" s="150">
        <v>-18525.599999999999</v>
      </c>
      <c r="H1760" s="134"/>
    </row>
    <row r="1761" spans="1:8" ht="31.5" x14ac:dyDescent="0.2">
      <c r="A1761" s="151" t="s">
        <v>1114</v>
      </c>
      <c r="B1761" s="149" t="s">
        <v>1384</v>
      </c>
      <c r="C1761" s="149" t="s">
        <v>1400</v>
      </c>
      <c r="D1761" s="149" t="s">
        <v>1419</v>
      </c>
      <c r="E1761" s="149" t="s">
        <v>1420</v>
      </c>
      <c r="F1761" s="149" t="s">
        <v>1402</v>
      </c>
      <c r="G1761" s="150">
        <v>-8535</v>
      </c>
      <c r="H1761" s="134"/>
    </row>
    <row r="1762" spans="1:8" ht="31.5" x14ac:dyDescent="0.2">
      <c r="A1762" s="151" t="s">
        <v>1114</v>
      </c>
      <c r="B1762" s="149" t="s">
        <v>1384</v>
      </c>
      <c r="C1762" s="149" t="s">
        <v>1400</v>
      </c>
      <c r="D1762" s="149" t="s">
        <v>1465</v>
      </c>
      <c r="E1762" s="149" t="s">
        <v>1420</v>
      </c>
      <c r="F1762" s="149" t="s">
        <v>1402</v>
      </c>
      <c r="G1762" s="150">
        <v>-4865.6099999999997</v>
      </c>
      <c r="H1762" s="134"/>
    </row>
    <row r="1763" spans="1:8" ht="31.5" x14ac:dyDescent="0.2">
      <c r="A1763" s="151" t="s">
        <v>957</v>
      </c>
      <c r="B1763" s="149" t="s">
        <v>1384</v>
      </c>
      <c r="C1763" s="149" t="s">
        <v>1458</v>
      </c>
      <c r="D1763" s="149" t="s">
        <v>1459</v>
      </c>
      <c r="E1763" s="149" t="s">
        <v>1442</v>
      </c>
      <c r="F1763" s="149" t="s">
        <v>1402</v>
      </c>
      <c r="G1763" s="150">
        <v>-3212.37</v>
      </c>
      <c r="H1763" s="134"/>
    </row>
    <row r="1764" spans="1:8" ht="31.5" x14ac:dyDescent="0.2">
      <c r="A1764" s="151" t="s">
        <v>957</v>
      </c>
      <c r="B1764" s="149" t="s">
        <v>1384</v>
      </c>
      <c r="C1764" s="149" t="s">
        <v>1458</v>
      </c>
      <c r="D1764" s="149" t="s">
        <v>1459</v>
      </c>
      <c r="E1764" s="149" t="s">
        <v>1424</v>
      </c>
      <c r="F1764" s="149" t="s">
        <v>1402</v>
      </c>
      <c r="G1764" s="150">
        <v>-654287.06999999995</v>
      </c>
      <c r="H1764" s="134"/>
    </row>
    <row r="1765" spans="1:8" ht="31.5" x14ac:dyDescent="0.2">
      <c r="A1765" s="151" t="s">
        <v>957</v>
      </c>
      <c r="B1765" s="149" t="s">
        <v>1384</v>
      </c>
      <c r="C1765" s="149" t="s">
        <v>1460</v>
      </c>
      <c r="D1765" s="149" t="s">
        <v>1459</v>
      </c>
      <c r="E1765" s="149" t="s">
        <v>1424</v>
      </c>
      <c r="F1765" s="149" t="s">
        <v>1402</v>
      </c>
      <c r="G1765" s="150">
        <v>-1677.74</v>
      </c>
      <c r="H1765" s="134"/>
    </row>
    <row r="1766" spans="1:8" ht="31.5" x14ac:dyDescent="0.2">
      <c r="A1766" s="151" t="s">
        <v>957</v>
      </c>
      <c r="B1766" s="149" t="s">
        <v>1384</v>
      </c>
      <c r="C1766" s="149" t="s">
        <v>1396</v>
      </c>
      <c r="D1766" s="149" t="s">
        <v>1397</v>
      </c>
      <c r="E1766" s="149" t="s">
        <v>1425</v>
      </c>
      <c r="F1766" s="149" t="s">
        <v>1399</v>
      </c>
      <c r="G1766" s="150">
        <v>-87916.22</v>
      </c>
      <c r="H1766" s="146">
        <v>17</v>
      </c>
    </row>
    <row r="1767" spans="1:8" ht="31.5" x14ac:dyDescent="0.2">
      <c r="A1767" s="151" t="s">
        <v>957</v>
      </c>
      <c r="B1767" s="149" t="s">
        <v>1384</v>
      </c>
      <c r="C1767" s="149" t="s">
        <v>1400</v>
      </c>
      <c r="D1767" s="149" t="s">
        <v>1465</v>
      </c>
      <c r="E1767" s="149" t="s">
        <v>1425</v>
      </c>
      <c r="F1767" s="149" t="s">
        <v>1402</v>
      </c>
      <c r="G1767" s="150">
        <v>-65100</v>
      </c>
      <c r="H1767" s="134"/>
    </row>
    <row r="1768" spans="1:8" ht="31.5" x14ac:dyDescent="0.2">
      <c r="A1768" s="151" t="s">
        <v>959</v>
      </c>
      <c r="B1768" s="149" t="s">
        <v>1384</v>
      </c>
      <c r="C1768" s="149" t="s">
        <v>1396</v>
      </c>
      <c r="D1768" s="149" t="s">
        <v>1397</v>
      </c>
      <c r="E1768" s="149" t="s">
        <v>1426</v>
      </c>
      <c r="F1768" s="149" t="s">
        <v>1399</v>
      </c>
      <c r="G1768" s="150">
        <v>-1</v>
      </c>
      <c r="H1768" s="146">
        <v>17</v>
      </c>
    </row>
    <row r="1769" spans="1:8" ht="31.5" x14ac:dyDescent="0.2">
      <c r="A1769" s="151" t="s">
        <v>959</v>
      </c>
      <c r="B1769" s="149" t="s">
        <v>1384</v>
      </c>
      <c r="C1769" s="149" t="s">
        <v>1400</v>
      </c>
      <c r="D1769" s="149" t="s">
        <v>1465</v>
      </c>
      <c r="E1769" s="149" t="s">
        <v>1426</v>
      </c>
      <c r="F1769" s="149" t="s">
        <v>1402</v>
      </c>
      <c r="G1769" s="150">
        <v>-7694813</v>
      </c>
      <c r="H1769" s="134"/>
    </row>
    <row r="1770" spans="1:8" ht="31.5" x14ac:dyDescent="0.2">
      <c r="A1770" s="151" t="s">
        <v>959</v>
      </c>
      <c r="B1770" s="149" t="s">
        <v>1384</v>
      </c>
      <c r="C1770" s="149" t="s">
        <v>1396</v>
      </c>
      <c r="D1770" s="149" t="s">
        <v>1397</v>
      </c>
      <c r="E1770" s="149" t="s">
        <v>1446</v>
      </c>
      <c r="F1770" s="149" t="s">
        <v>1399</v>
      </c>
      <c r="G1770" s="150">
        <v>-1.89</v>
      </c>
      <c r="H1770" s="146">
        <v>17</v>
      </c>
    </row>
    <row r="1771" spans="1:8" ht="31.5" x14ac:dyDescent="0.2">
      <c r="A1771" s="151" t="s">
        <v>959</v>
      </c>
      <c r="B1771" s="149" t="s">
        <v>1384</v>
      </c>
      <c r="C1771" s="149" t="s">
        <v>1396</v>
      </c>
      <c r="D1771" s="149" t="s">
        <v>1397</v>
      </c>
      <c r="E1771" s="149" t="s">
        <v>1428</v>
      </c>
      <c r="F1771" s="149" t="s">
        <v>1399</v>
      </c>
      <c r="G1771" s="150">
        <v>-1981.23</v>
      </c>
      <c r="H1771" s="146">
        <v>17</v>
      </c>
    </row>
    <row r="1772" spans="1:8" ht="31.5" x14ac:dyDescent="0.2">
      <c r="A1772" s="151" t="s">
        <v>1115</v>
      </c>
      <c r="B1772" s="149" t="s">
        <v>1384</v>
      </c>
      <c r="C1772" s="149" t="s">
        <v>1396</v>
      </c>
      <c r="D1772" s="149" t="s">
        <v>1397</v>
      </c>
      <c r="E1772" s="149" t="s">
        <v>1429</v>
      </c>
      <c r="F1772" s="149" t="s">
        <v>1399</v>
      </c>
      <c r="G1772" s="150">
        <v>-160853.70000000001</v>
      </c>
      <c r="H1772" s="146">
        <v>17</v>
      </c>
    </row>
    <row r="1773" spans="1:8" ht="31.5" x14ac:dyDescent="0.2">
      <c r="A1773" s="151" t="s">
        <v>1115</v>
      </c>
      <c r="B1773" s="149" t="s">
        <v>1384</v>
      </c>
      <c r="C1773" s="149" t="s">
        <v>1396</v>
      </c>
      <c r="D1773" s="149" t="s">
        <v>1430</v>
      </c>
      <c r="E1773" s="149" t="s">
        <v>1429</v>
      </c>
      <c r="F1773" s="149" t="s">
        <v>1399</v>
      </c>
      <c r="G1773" s="150">
        <v>-19950</v>
      </c>
      <c r="H1773" s="134"/>
    </row>
    <row r="1774" spans="1:8" ht="31.5" x14ac:dyDescent="0.2">
      <c r="A1774" s="151" t="s">
        <v>1115</v>
      </c>
      <c r="B1774" s="149" t="s">
        <v>1384</v>
      </c>
      <c r="C1774" s="149" t="s">
        <v>1458</v>
      </c>
      <c r="D1774" s="149" t="s">
        <v>1459</v>
      </c>
      <c r="E1774" s="149" t="s">
        <v>1429</v>
      </c>
      <c r="F1774" s="149" t="s">
        <v>1402</v>
      </c>
      <c r="G1774" s="150">
        <v>-11751482.359999999</v>
      </c>
      <c r="H1774" s="134"/>
    </row>
    <row r="1775" spans="1:8" ht="31.5" x14ac:dyDescent="0.2">
      <c r="A1775" s="151" t="s">
        <v>207</v>
      </c>
      <c r="B1775" s="149" t="s">
        <v>1384</v>
      </c>
      <c r="C1775" s="149" t="s">
        <v>1396</v>
      </c>
      <c r="D1775" s="149" t="s">
        <v>1397</v>
      </c>
      <c r="E1775" s="149" t="s">
        <v>1431</v>
      </c>
      <c r="F1775" s="149" t="s">
        <v>1399</v>
      </c>
      <c r="G1775" s="150">
        <v>-3937.53</v>
      </c>
      <c r="H1775" s="146">
        <v>17</v>
      </c>
    </row>
    <row r="1776" spans="1:8" ht="31.5" x14ac:dyDescent="0.2">
      <c r="A1776" s="151" t="s">
        <v>207</v>
      </c>
      <c r="B1776" s="149" t="s">
        <v>1384</v>
      </c>
      <c r="C1776" s="149" t="s">
        <v>1396</v>
      </c>
      <c r="D1776" s="149" t="s">
        <v>1397</v>
      </c>
      <c r="E1776" s="149" t="s">
        <v>1432</v>
      </c>
      <c r="F1776" s="149" t="s">
        <v>1399</v>
      </c>
      <c r="G1776" s="150">
        <v>-22589.759999999998</v>
      </c>
      <c r="H1776" s="146">
        <v>17</v>
      </c>
    </row>
    <row r="1777" spans="1:8" ht="31.5" x14ac:dyDescent="0.2">
      <c r="A1777" s="151" t="s">
        <v>207</v>
      </c>
      <c r="B1777" s="149" t="s">
        <v>1384</v>
      </c>
      <c r="C1777" s="149" t="s">
        <v>1400</v>
      </c>
      <c r="D1777" s="149" t="s">
        <v>1465</v>
      </c>
      <c r="E1777" s="149" t="s">
        <v>1432</v>
      </c>
      <c r="F1777" s="149" t="s">
        <v>1402</v>
      </c>
      <c r="G1777" s="150">
        <v>-82382.7</v>
      </c>
      <c r="H1777" s="134"/>
    </row>
    <row r="1778" spans="1:8" ht="31.5" x14ac:dyDescent="0.2">
      <c r="A1778" s="151" t="s">
        <v>207</v>
      </c>
      <c r="B1778" s="149" t="s">
        <v>1384</v>
      </c>
      <c r="C1778" s="149" t="s">
        <v>1396</v>
      </c>
      <c r="D1778" s="149" t="s">
        <v>1397</v>
      </c>
      <c r="E1778" s="149" t="s">
        <v>1433</v>
      </c>
      <c r="F1778" s="149" t="s">
        <v>1399</v>
      </c>
      <c r="G1778" s="150">
        <v>-892889.64</v>
      </c>
      <c r="H1778" s="146">
        <v>17</v>
      </c>
    </row>
    <row r="1779" spans="1:8" ht="31.5" x14ac:dyDescent="0.2">
      <c r="A1779" s="151" t="s">
        <v>207</v>
      </c>
      <c r="B1779" s="149" t="s">
        <v>1384</v>
      </c>
      <c r="C1779" s="149" t="s">
        <v>1400</v>
      </c>
      <c r="D1779" s="149" t="s">
        <v>1419</v>
      </c>
      <c r="E1779" s="149" t="s">
        <v>1433</v>
      </c>
      <c r="F1779" s="149" t="s">
        <v>1402</v>
      </c>
      <c r="G1779" s="150">
        <v>-24045</v>
      </c>
      <c r="H1779" s="134"/>
    </row>
    <row r="1780" spans="1:8" ht="31.5" x14ac:dyDescent="0.2">
      <c r="A1780" s="151" t="s">
        <v>207</v>
      </c>
      <c r="B1780" s="149" t="s">
        <v>1384</v>
      </c>
      <c r="C1780" s="149" t="s">
        <v>1458</v>
      </c>
      <c r="D1780" s="149" t="s">
        <v>1459</v>
      </c>
      <c r="E1780" s="149" t="s">
        <v>1433</v>
      </c>
      <c r="F1780" s="149" t="s">
        <v>1402</v>
      </c>
      <c r="G1780" s="150">
        <v>-1103966.3700000001</v>
      </c>
      <c r="H1780" s="134"/>
    </row>
    <row r="1781" spans="1:8" ht="31.5" x14ac:dyDescent="0.2">
      <c r="A1781" s="151" t="s">
        <v>207</v>
      </c>
      <c r="B1781" s="149" t="s">
        <v>1384</v>
      </c>
      <c r="C1781" s="149" t="s">
        <v>1458</v>
      </c>
      <c r="D1781" s="149" t="s">
        <v>1469</v>
      </c>
      <c r="E1781" s="149" t="s">
        <v>1433</v>
      </c>
      <c r="F1781" s="149" t="s">
        <v>1402</v>
      </c>
      <c r="G1781" s="150">
        <v>-280000</v>
      </c>
      <c r="H1781" s="134"/>
    </row>
    <row r="1782" spans="1:8" ht="31.5" x14ac:dyDescent="0.2">
      <c r="A1782" s="151" t="s">
        <v>207</v>
      </c>
      <c r="B1782" s="149" t="s">
        <v>1384</v>
      </c>
      <c r="C1782" s="149" t="s">
        <v>1400</v>
      </c>
      <c r="D1782" s="149" t="s">
        <v>1465</v>
      </c>
      <c r="E1782" s="149" t="s">
        <v>1433</v>
      </c>
      <c r="F1782" s="149" t="s">
        <v>1402</v>
      </c>
      <c r="G1782" s="150">
        <v>-405539.46</v>
      </c>
      <c r="H1782" s="134"/>
    </row>
    <row r="1783" spans="1:8" ht="31.5" x14ac:dyDescent="0.2">
      <c r="A1783" s="151" t="s">
        <v>207</v>
      </c>
      <c r="B1783" s="149" t="s">
        <v>1384</v>
      </c>
      <c r="C1783" s="149" t="s">
        <v>1396</v>
      </c>
      <c r="D1783" s="149" t="s">
        <v>1397</v>
      </c>
      <c r="E1783" s="149" t="s">
        <v>1435</v>
      </c>
      <c r="F1783" s="149" t="s">
        <v>1399</v>
      </c>
      <c r="G1783" s="150">
        <v>-16200</v>
      </c>
      <c r="H1783" s="146">
        <v>17</v>
      </c>
    </row>
    <row r="1784" spans="1:8" ht="31.5" x14ac:dyDescent="0.2">
      <c r="A1784" s="151" t="s">
        <v>207</v>
      </c>
      <c r="B1784" s="149" t="s">
        <v>1384</v>
      </c>
      <c r="C1784" s="149" t="s">
        <v>1458</v>
      </c>
      <c r="D1784" s="149" t="s">
        <v>1459</v>
      </c>
      <c r="E1784" s="149" t="s">
        <v>1435</v>
      </c>
      <c r="F1784" s="149" t="s">
        <v>1402</v>
      </c>
      <c r="G1784" s="150">
        <v>-99639.92</v>
      </c>
      <c r="H1784" s="134"/>
    </row>
    <row r="1785" spans="1:8" x14ac:dyDescent="0.2">
      <c r="A1785" s="149" t="s">
        <v>196</v>
      </c>
      <c r="B1785" s="149" t="s">
        <v>1331</v>
      </c>
      <c r="C1785" s="149" t="s">
        <v>1396</v>
      </c>
      <c r="D1785" s="149" t="s">
        <v>1397</v>
      </c>
      <c r="E1785" s="149" t="s">
        <v>1398</v>
      </c>
      <c r="F1785" s="149" t="s">
        <v>1399</v>
      </c>
      <c r="G1785" s="150">
        <v>-1086747.53</v>
      </c>
      <c r="H1785" s="146">
        <v>17</v>
      </c>
    </row>
    <row r="1786" spans="1:8" x14ac:dyDescent="0.2">
      <c r="A1786" s="149" t="s">
        <v>196</v>
      </c>
      <c r="B1786" s="149" t="s">
        <v>1331</v>
      </c>
      <c r="C1786" s="149" t="s">
        <v>1458</v>
      </c>
      <c r="D1786" s="149" t="s">
        <v>1459</v>
      </c>
      <c r="E1786" s="149" t="s">
        <v>1398</v>
      </c>
      <c r="F1786" s="149" t="s">
        <v>1402</v>
      </c>
      <c r="G1786" s="150">
        <v>-181921915.09</v>
      </c>
      <c r="H1786" s="134"/>
    </row>
    <row r="1787" spans="1:8" x14ac:dyDescent="0.2">
      <c r="A1787" s="149" t="s">
        <v>196</v>
      </c>
      <c r="B1787" s="149" t="s">
        <v>1331</v>
      </c>
      <c r="C1787" s="149" t="s">
        <v>1460</v>
      </c>
      <c r="D1787" s="149" t="s">
        <v>1459</v>
      </c>
      <c r="E1787" s="149" t="s">
        <v>1398</v>
      </c>
      <c r="F1787" s="149" t="s">
        <v>1402</v>
      </c>
      <c r="G1787" s="150">
        <v>-454777.95</v>
      </c>
      <c r="H1787" s="134"/>
    </row>
    <row r="1788" spans="1:8" x14ac:dyDescent="0.2">
      <c r="A1788" s="149" t="s">
        <v>196</v>
      </c>
      <c r="B1788" s="149" t="s">
        <v>1331</v>
      </c>
      <c r="C1788" s="149" t="s">
        <v>1461</v>
      </c>
      <c r="D1788" s="149" t="s">
        <v>1462</v>
      </c>
      <c r="E1788" s="149" t="s">
        <v>1398</v>
      </c>
      <c r="F1788" s="149" t="s">
        <v>1407</v>
      </c>
      <c r="G1788" s="150">
        <v>-9803928.0299999993</v>
      </c>
      <c r="H1788" s="134"/>
    </row>
    <row r="1789" spans="1:8" x14ac:dyDescent="0.2">
      <c r="A1789" s="149" t="s">
        <v>196</v>
      </c>
      <c r="B1789" s="149" t="s">
        <v>1331</v>
      </c>
      <c r="C1789" s="149" t="s">
        <v>1463</v>
      </c>
      <c r="D1789" s="149" t="s">
        <v>1464</v>
      </c>
      <c r="E1789" s="149" t="s">
        <v>1398</v>
      </c>
      <c r="F1789" s="149" t="s">
        <v>1407</v>
      </c>
      <c r="G1789" s="150">
        <v>-460439.55</v>
      </c>
      <c r="H1789" s="134"/>
    </row>
    <row r="1790" spans="1:8" x14ac:dyDescent="0.2">
      <c r="A1790" s="149" t="s">
        <v>196</v>
      </c>
      <c r="B1790" s="149" t="s">
        <v>1331</v>
      </c>
      <c r="C1790" s="149" t="s">
        <v>1396</v>
      </c>
      <c r="D1790" s="149" t="s">
        <v>1397</v>
      </c>
      <c r="E1790" s="149" t="s">
        <v>1404</v>
      </c>
      <c r="F1790" s="149" t="s">
        <v>1399</v>
      </c>
      <c r="G1790" s="150">
        <v>-22500</v>
      </c>
      <c r="H1790" s="146">
        <v>17</v>
      </c>
    </row>
    <row r="1791" spans="1:8" x14ac:dyDescent="0.2">
      <c r="A1791" s="151" t="s">
        <v>201</v>
      </c>
      <c r="B1791" s="149" t="s">
        <v>1331</v>
      </c>
      <c r="C1791" s="149" t="s">
        <v>1396</v>
      </c>
      <c r="D1791" s="149" t="s">
        <v>1397</v>
      </c>
      <c r="E1791" s="149" t="s">
        <v>1408</v>
      </c>
      <c r="F1791" s="149" t="s">
        <v>1399</v>
      </c>
      <c r="G1791" s="150">
        <v>-307625.48</v>
      </c>
      <c r="H1791" s="146">
        <v>17</v>
      </c>
    </row>
    <row r="1792" spans="1:8" x14ac:dyDescent="0.2">
      <c r="A1792" s="151" t="s">
        <v>201</v>
      </c>
      <c r="B1792" s="149" t="s">
        <v>1331</v>
      </c>
      <c r="C1792" s="149" t="s">
        <v>1458</v>
      </c>
      <c r="D1792" s="149" t="s">
        <v>1459</v>
      </c>
      <c r="E1792" s="149" t="s">
        <v>1408</v>
      </c>
      <c r="F1792" s="149" t="s">
        <v>1402</v>
      </c>
      <c r="G1792" s="150">
        <v>-54986868.479999997</v>
      </c>
      <c r="H1792" s="134"/>
    </row>
    <row r="1793" spans="1:8" x14ac:dyDescent="0.2">
      <c r="A1793" s="151" t="s">
        <v>201</v>
      </c>
      <c r="B1793" s="149" t="s">
        <v>1331</v>
      </c>
      <c r="C1793" s="149" t="s">
        <v>1461</v>
      </c>
      <c r="D1793" s="149" t="s">
        <v>1462</v>
      </c>
      <c r="E1793" s="149" t="s">
        <v>1408</v>
      </c>
      <c r="F1793" s="149" t="s">
        <v>1407</v>
      </c>
      <c r="G1793" s="150">
        <v>-2957591.62</v>
      </c>
      <c r="H1793" s="134"/>
    </row>
    <row r="1794" spans="1:8" x14ac:dyDescent="0.2">
      <c r="A1794" s="151" t="s">
        <v>201</v>
      </c>
      <c r="B1794" s="149" t="s">
        <v>1331</v>
      </c>
      <c r="C1794" s="149" t="s">
        <v>1400</v>
      </c>
      <c r="D1794" s="149" t="s">
        <v>1465</v>
      </c>
      <c r="E1794" s="149" t="s">
        <v>1408</v>
      </c>
      <c r="F1794" s="149" t="s">
        <v>1402</v>
      </c>
      <c r="G1794" s="150">
        <v>-288386.40000000002</v>
      </c>
      <c r="H1794" s="134"/>
    </row>
    <row r="1795" spans="1:8" x14ac:dyDescent="0.2">
      <c r="A1795" s="151" t="s">
        <v>201</v>
      </c>
      <c r="B1795" s="149" t="s">
        <v>1331</v>
      </c>
      <c r="C1795" s="149" t="s">
        <v>1463</v>
      </c>
      <c r="D1795" s="149" t="s">
        <v>1464</v>
      </c>
      <c r="E1795" s="149" t="s">
        <v>1408</v>
      </c>
      <c r="F1795" s="149" t="s">
        <v>1407</v>
      </c>
      <c r="G1795" s="150">
        <v>-137263.99</v>
      </c>
      <c r="H1795" s="134"/>
    </row>
    <row r="1796" spans="1:8" x14ac:dyDescent="0.2">
      <c r="A1796" s="149" t="s">
        <v>196</v>
      </c>
      <c r="B1796" s="149" t="s">
        <v>1331</v>
      </c>
      <c r="C1796" s="149" t="s">
        <v>1400</v>
      </c>
      <c r="D1796" s="149" t="s">
        <v>1465</v>
      </c>
      <c r="E1796" s="149" t="s">
        <v>1409</v>
      </c>
      <c r="F1796" s="149" t="s">
        <v>1402</v>
      </c>
      <c r="G1796" s="150">
        <v>-2637922.7200000002</v>
      </c>
      <c r="H1796" s="134"/>
    </row>
    <row r="1797" spans="1:8" x14ac:dyDescent="0.2">
      <c r="A1797" s="149" t="s">
        <v>196</v>
      </c>
      <c r="B1797" s="149" t="s">
        <v>1331</v>
      </c>
      <c r="C1797" s="149" t="s">
        <v>1403</v>
      </c>
      <c r="D1797" s="149" t="s">
        <v>1465</v>
      </c>
      <c r="E1797" s="149" t="s">
        <v>1409</v>
      </c>
      <c r="F1797" s="149" t="s">
        <v>1402</v>
      </c>
      <c r="G1797" s="150">
        <v>-817376.75</v>
      </c>
      <c r="H1797" s="134"/>
    </row>
    <row r="1798" spans="1:8" x14ac:dyDescent="0.2">
      <c r="A1798" s="151" t="s">
        <v>1109</v>
      </c>
      <c r="B1798" s="149" t="s">
        <v>1331</v>
      </c>
      <c r="C1798" s="149" t="s">
        <v>1396</v>
      </c>
      <c r="D1798" s="149" t="s">
        <v>1397</v>
      </c>
      <c r="E1798" s="149" t="s">
        <v>1410</v>
      </c>
      <c r="F1798" s="149" t="s">
        <v>1399</v>
      </c>
      <c r="G1798" s="150">
        <v>-9822.33</v>
      </c>
      <c r="H1798" s="146">
        <v>17</v>
      </c>
    </row>
    <row r="1799" spans="1:8" x14ac:dyDescent="0.2">
      <c r="A1799" s="151" t="s">
        <v>1109</v>
      </c>
      <c r="B1799" s="149" t="s">
        <v>1331</v>
      </c>
      <c r="C1799" s="149" t="s">
        <v>1400</v>
      </c>
      <c r="D1799" s="149" t="s">
        <v>1465</v>
      </c>
      <c r="E1799" s="149" t="s">
        <v>1410</v>
      </c>
      <c r="F1799" s="149" t="s">
        <v>1402</v>
      </c>
      <c r="G1799" s="150">
        <v>-98892</v>
      </c>
      <c r="H1799" s="134"/>
    </row>
    <row r="1800" spans="1:8" x14ac:dyDescent="0.2">
      <c r="A1800" s="151" t="s">
        <v>1111</v>
      </c>
      <c r="B1800" s="149" t="s">
        <v>1331</v>
      </c>
      <c r="C1800" s="149" t="s">
        <v>1396</v>
      </c>
      <c r="D1800" s="149" t="s">
        <v>1397</v>
      </c>
      <c r="E1800" s="149" t="s">
        <v>1411</v>
      </c>
      <c r="F1800" s="149" t="s">
        <v>1399</v>
      </c>
      <c r="G1800" s="150">
        <v>-967457.58</v>
      </c>
      <c r="H1800" s="146">
        <v>17</v>
      </c>
    </row>
    <row r="1801" spans="1:8" x14ac:dyDescent="0.2">
      <c r="A1801" s="151" t="s">
        <v>1111</v>
      </c>
      <c r="B1801" s="149" t="s">
        <v>1331</v>
      </c>
      <c r="C1801" s="149" t="s">
        <v>1396</v>
      </c>
      <c r="D1801" s="149" t="s">
        <v>1412</v>
      </c>
      <c r="E1801" s="149" t="s">
        <v>1411</v>
      </c>
      <c r="F1801" s="149" t="s">
        <v>1399</v>
      </c>
      <c r="G1801" s="150">
        <v>-1073.19</v>
      </c>
      <c r="H1801" s="134"/>
    </row>
    <row r="1802" spans="1:8" x14ac:dyDescent="0.2">
      <c r="A1802" s="151" t="s">
        <v>1111</v>
      </c>
      <c r="B1802" s="149" t="s">
        <v>1331</v>
      </c>
      <c r="C1802" s="149" t="s">
        <v>1396</v>
      </c>
      <c r="D1802" s="149" t="s">
        <v>1434</v>
      </c>
      <c r="E1802" s="149" t="s">
        <v>1411</v>
      </c>
      <c r="F1802" s="149" t="s">
        <v>1399</v>
      </c>
      <c r="G1802" s="150">
        <v>-30423.87</v>
      </c>
      <c r="H1802" s="134"/>
    </row>
    <row r="1803" spans="1:8" x14ac:dyDescent="0.2">
      <c r="A1803" s="151" t="s">
        <v>1111</v>
      </c>
      <c r="B1803" s="149" t="s">
        <v>1331</v>
      </c>
      <c r="C1803" s="149" t="s">
        <v>1400</v>
      </c>
      <c r="D1803" s="149" t="s">
        <v>1465</v>
      </c>
      <c r="E1803" s="149" t="s">
        <v>1411</v>
      </c>
      <c r="F1803" s="149" t="s">
        <v>1402</v>
      </c>
      <c r="G1803" s="150">
        <v>-11547672.32</v>
      </c>
      <c r="H1803" s="134"/>
    </row>
    <row r="1804" spans="1:8" x14ac:dyDescent="0.2">
      <c r="A1804" s="151" t="s">
        <v>1111</v>
      </c>
      <c r="B1804" s="149" t="s">
        <v>1331</v>
      </c>
      <c r="C1804" s="149" t="s">
        <v>1403</v>
      </c>
      <c r="D1804" s="149" t="s">
        <v>1465</v>
      </c>
      <c r="E1804" s="149" t="s">
        <v>1411</v>
      </c>
      <c r="F1804" s="149" t="s">
        <v>1402</v>
      </c>
      <c r="G1804" s="150">
        <v>-128564.56</v>
      </c>
      <c r="H1804" s="134"/>
    </row>
    <row r="1805" spans="1:8" x14ac:dyDescent="0.2">
      <c r="A1805" s="151" t="s">
        <v>1113</v>
      </c>
      <c r="B1805" s="149" t="s">
        <v>1331</v>
      </c>
      <c r="C1805" s="149" t="s">
        <v>1396</v>
      </c>
      <c r="D1805" s="149" t="s">
        <v>1397</v>
      </c>
      <c r="E1805" s="149" t="s">
        <v>1414</v>
      </c>
      <c r="F1805" s="149" t="s">
        <v>1399</v>
      </c>
      <c r="G1805" s="150">
        <v>-153034.4</v>
      </c>
      <c r="H1805" s="146">
        <v>17</v>
      </c>
    </row>
    <row r="1806" spans="1:8" x14ac:dyDescent="0.2">
      <c r="A1806" s="151" t="s">
        <v>1113</v>
      </c>
      <c r="B1806" s="149" t="s">
        <v>1331</v>
      </c>
      <c r="C1806" s="149" t="s">
        <v>1400</v>
      </c>
      <c r="D1806" s="149" t="s">
        <v>1465</v>
      </c>
      <c r="E1806" s="149" t="s">
        <v>1414</v>
      </c>
      <c r="F1806" s="149" t="s">
        <v>1402</v>
      </c>
      <c r="G1806" s="150">
        <v>-1202123.1000000001</v>
      </c>
      <c r="H1806" s="134"/>
    </row>
    <row r="1807" spans="1:8" x14ac:dyDescent="0.2">
      <c r="A1807" s="151" t="s">
        <v>1114</v>
      </c>
      <c r="B1807" s="149" t="s">
        <v>1331</v>
      </c>
      <c r="C1807" s="149" t="s">
        <v>1396</v>
      </c>
      <c r="D1807" s="149" t="s">
        <v>1397</v>
      </c>
      <c r="E1807" s="149" t="s">
        <v>1415</v>
      </c>
      <c r="F1807" s="149" t="s">
        <v>1399</v>
      </c>
      <c r="G1807" s="150">
        <v>-403941.1</v>
      </c>
      <c r="H1807" s="146">
        <v>17</v>
      </c>
    </row>
    <row r="1808" spans="1:8" x14ac:dyDescent="0.2">
      <c r="A1808" s="151" t="s">
        <v>1114</v>
      </c>
      <c r="B1808" s="149" t="s">
        <v>1331</v>
      </c>
      <c r="C1808" s="149" t="s">
        <v>1416</v>
      </c>
      <c r="D1808" s="149" t="s">
        <v>1417</v>
      </c>
      <c r="E1808" s="149" t="s">
        <v>1415</v>
      </c>
      <c r="F1808" s="149" t="s">
        <v>1402</v>
      </c>
      <c r="G1808" s="150">
        <v>-1597576.78</v>
      </c>
      <c r="H1808" s="134"/>
    </row>
    <row r="1809" spans="1:8" x14ac:dyDescent="0.2">
      <c r="A1809" s="151" t="s">
        <v>1114</v>
      </c>
      <c r="B1809" s="149" t="s">
        <v>1331</v>
      </c>
      <c r="C1809" s="149" t="s">
        <v>1400</v>
      </c>
      <c r="D1809" s="149" t="s">
        <v>1418</v>
      </c>
      <c r="E1809" s="149" t="s">
        <v>1415</v>
      </c>
      <c r="F1809" s="149" t="s">
        <v>1402</v>
      </c>
      <c r="G1809" s="150">
        <v>-1065051.18</v>
      </c>
      <c r="H1809" s="134"/>
    </row>
    <row r="1810" spans="1:8" x14ac:dyDescent="0.2">
      <c r="A1810" s="151" t="s">
        <v>1114</v>
      </c>
      <c r="B1810" s="149" t="s">
        <v>1331</v>
      </c>
      <c r="C1810" s="149" t="s">
        <v>1400</v>
      </c>
      <c r="D1810" s="149" t="s">
        <v>1419</v>
      </c>
      <c r="E1810" s="149" t="s">
        <v>1415</v>
      </c>
      <c r="F1810" s="149" t="s">
        <v>1402</v>
      </c>
      <c r="G1810" s="150">
        <v>-60945.760000000002</v>
      </c>
      <c r="H1810" s="134"/>
    </row>
    <row r="1811" spans="1:8" x14ac:dyDescent="0.2">
      <c r="A1811" s="151" t="s">
        <v>1114</v>
      </c>
      <c r="B1811" s="149" t="s">
        <v>1331</v>
      </c>
      <c r="C1811" s="149" t="s">
        <v>1440</v>
      </c>
      <c r="D1811" s="149" t="s">
        <v>1491</v>
      </c>
      <c r="E1811" s="149" t="s">
        <v>1415</v>
      </c>
      <c r="F1811" s="149" t="s">
        <v>1407</v>
      </c>
      <c r="G1811" s="150">
        <v>-20950.8</v>
      </c>
      <c r="H1811" s="134"/>
    </row>
    <row r="1812" spans="1:8" x14ac:dyDescent="0.2">
      <c r="A1812" s="151" t="s">
        <v>1114</v>
      </c>
      <c r="B1812" s="149" t="s">
        <v>1331</v>
      </c>
      <c r="C1812" s="149" t="s">
        <v>1458</v>
      </c>
      <c r="D1812" s="149" t="s">
        <v>1459</v>
      </c>
      <c r="E1812" s="149" t="s">
        <v>1415</v>
      </c>
      <c r="F1812" s="149" t="s">
        <v>1402</v>
      </c>
      <c r="G1812" s="150">
        <v>-245249.54</v>
      </c>
      <c r="H1812" s="134"/>
    </row>
    <row r="1813" spans="1:8" x14ac:dyDescent="0.2">
      <c r="A1813" s="151" t="s">
        <v>1114</v>
      </c>
      <c r="B1813" s="149" t="s">
        <v>1331</v>
      </c>
      <c r="C1813" s="149" t="s">
        <v>1460</v>
      </c>
      <c r="D1813" s="149" t="s">
        <v>1459</v>
      </c>
      <c r="E1813" s="149" t="s">
        <v>1415</v>
      </c>
      <c r="F1813" s="149" t="s">
        <v>1402</v>
      </c>
      <c r="G1813" s="150">
        <v>-8647.5</v>
      </c>
      <c r="H1813" s="134"/>
    </row>
    <row r="1814" spans="1:8" x14ac:dyDescent="0.2">
      <c r="A1814" s="151" t="s">
        <v>1114</v>
      </c>
      <c r="B1814" s="149" t="s">
        <v>1331</v>
      </c>
      <c r="C1814" s="149" t="s">
        <v>1458</v>
      </c>
      <c r="D1814" s="149" t="s">
        <v>1469</v>
      </c>
      <c r="E1814" s="149" t="s">
        <v>1415</v>
      </c>
      <c r="F1814" s="149" t="s">
        <v>1402</v>
      </c>
      <c r="G1814" s="150">
        <v>-170000</v>
      </c>
      <c r="H1814" s="134"/>
    </row>
    <row r="1815" spans="1:8" x14ac:dyDescent="0.2">
      <c r="A1815" s="151" t="s">
        <v>1114</v>
      </c>
      <c r="B1815" s="149" t="s">
        <v>1331</v>
      </c>
      <c r="C1815" s="149" t="s">
        <v>1460</v>
      </c>
      <c r="D1815" s="149" t="s">
        <v>1469</v>
      </c>
      <c r="E1815" s="149" t="s">
        <v>1415</v>
      </c>
      <c r="F1815" s="149" t="s">
        <v>1402</v>
      </c>
      <c r="G1815" s="150">
        <v>-15927.5</v>
      </c>
      <c r="H1815" s="134"/>
    </row>
    <row r="1816" spans="1:8" x14ac:dyDescent="0.2">
      <c r="A1816" s="151" t="s">
        <v>1114</v>
      </c>
      <c r="B1816" s="149" t="s">
        <v>1331</v>
      </c>
      <c r="C1816" s="149" t="s">
        <v>1400</v>
      </c>
      <c r="D1816" s="149" t="s">
        <v>1465</v>
      </c>
      <c r="E1816" s="149" t="s">
        <v>1415</v>
      </c>
      <c r="F1816" s="149" t="s">
        <v>1402</v>
      </c>
      <c r="G1816" s="150">
        <v>-2562751.4</v>
      </c>
      <c r="H1816" s="134"/>
    </row>
    <row r="1817" spans="1:8" x14ac:dyDescent="0.2">
      <c r="A1817" s="151" t="s">
        <v>1114</v>
      </c>
      <c r="B1817" s="149" t="s">
        <v>1331</v>
      </c>
      <c r="C1817" s="149" t="s">
        <v>1400</v>
      </c>
      <c r="D1817" s="149" t="s">
        <v>1419</v>
      </c>
      <c r="E1817" s="149" t="s">
        <v>1420</v>
      </c>
      <c r="F1817" s="149" t="s">
        <v>1402</v>
      </c>
      <c r="G1817" s="150">
        <v>-17626.400000000001</v>
      </c>
      <c r="H1817" s="134"/>
    </row>
    <row r="1818" spans="1:8" x14ac:dyDescent="0.2">
      <c r="A1818" s="151" t="s">
        <v>957</v>
      </c>
      <c r="B1818" s="149" t="s">
        <v>1331</v>
      </c>
      <c r="C1818" s="149" t="s">
        <v>1458</v>
      </c>
      <c r="D1818" s="149" t="s">
        <v>1459</v>
      </c>
      <c r="E1818" s="149" t="s">
        <v>1442</v>
      </c>
      <c r="F1818" s="149" t="s">
        <v>1402</v>
      </c>
      <c r="G1818" s="150">
        <v>-2436.3000000000002</v>
      </c>
      <c r="H1818" s="134"/>
    </row>
    <row r="1819" spans="1:8" x14ac:dyDescent="0.2">
      <c r="A1819" s="151" t="s">
        <v>957</v>
      </c>
      <c r="B1819" s="149" t="s">
        <v>1331</v>
      </c>
      <c r="C1819" s="149" t="s">
        <v>1458</v>
      </c>
      <c r="D1819" s="149" t="s">
        <v>1459</v>
      </c>
      <c r="E1819" s="149" t="s">
        <v>1424</v>
      </c>
      <c r="F1819" s="149" t="s">
        <v>1402</v>
      </c>
      <c r="G1819" s="150">
        <v>-1010878.85</v>
      </c>
      <c r="H1819" s="134"/>
    </row>
    <row r="1820" spans="1:8" x14ac:dyDescent="0.2">
      <c r="A1820" s="151" t="s">
        <v>957</v>
      </c>
      <c r="B1820" s="149" t="s">
        <v>1331</v>
      </c>
      <c r="C1820" s="149" t="s">
        <v>1396</v>
      </c>
      <c r="D1820" s="149" t="s">
        <v>1397</v>
      </c>
      <c r="E1820" s="149" t="s">
        <v>1425</v>
      </c>
      <c r="F1820" s="149" t="s">
        <v>1399</v>
      </c>
      <c r="G1820" s="150">
        <v>-65100</v>
      </c>
      <c r="H1820" s="146">
        <v>17</v>
      </c>
    </row>
    <row r="1821" spans="1:8" x14ac:dyDescent="0.2">
      <c r="A1821" s="151" t="s">
        <v>957</v>
      </c>
      <c r="B1821" s="149" t="s">
        <v>1331</v>
      </c>
      <c r="C1821" s="149" t="s">
        <v>1400</v>
      </c>
      <c r="D1821" s="149" t="s">
        <v>1465</v>
      </c>
      <c r="E1821" s="149" t="s">
        <v>1425</v>
      </c>
      <c r="F1821" s="149" t="s">
        <v>1402</v>
      </c>
      <c r="G1821" s="150">
        <v>-65099.99</v>
      </c>
      <c r="H1821" s="134"/>
    </row>
    <row r="1822" spans="1:8" x14ac:dyDescent="0.2">
      <c r="A1822" s="151" t="s">
        <v>959</v>
      </c>
      <c r="B1822" s="149" t="s">
        <v>1331</v>
      </c>
      <c r="C1822" s="149" t="s">
        <v>1400</v>
      </c>
      <c r="D1822" s="149" t="s">
        <v>1465</v>
      </c>
      <c r="E1822" s="149" t="s">
        <v>1426</v>
      </c>
      <c r="F1822" s="149" t="s">
        <v>1402</v>
      </c>
      <c r="G1822" s="150">
        <v>-2814951</v>
      </c>
      <c r="H1822" s="134"/>
    </row>
    <row r="1823" spans="1:8" x14ac:dyDescent="0.2">
      <c r="A1823" s="151" t="s">
        <v>959</v>
      </c>
      <c r="B1823" s="149" t="s">
        <v>1331</v>
      </c>
      <c r="C1823" s="149" t="s">
        <v>1396</v>
      </c>
      <c r="D1823" s="149" t="s">
        <v>1397</v>
      </c>
      <c r="E1823" s="149" t="s">
        <v>1484</v>
      </c>
      <c r="F1823" s="149" t="s">
        <v>1399</v>
      </c>
      <c r="G1823" s="150">
        <v>-2076.92</v>
      </c>
      <c r="H1823" s="146">
        <v>17</v>
      </c>
    </row>
    <row r="1824" spans="1:8" x14ac:dyDescent="0.2">
      <c r="A1824" s="151" t="s">
        <v>959</v>
      </c>
      <c r="B1824" s="149" t="s">
        <v>1331</v>
      </c>
      <c r="C1824" s="149" t="s">
        <v>1396</v>
      </c>
      <c r="D1824" s="149" t="s">
        <v>1397</v>
      </c>
      <c r="E1824" s="149" t="s">
        <v>1427</v>
      </c>
      <c r="F1824" s="149" t="s">
        <v>1399</v>
      </c>
      <c r="G1824" s="150">
        <v>-15000</v>
      </c>
      <c r="H1824" s="146">
        <v>17</v>
      </c>
    </row>
    <row r="1825" spans="1:8" x14ac:dyDescent="0.2">
      <c r="A1825" s="151" t="s">
        <v>959</v>
      </c>
      <c r="B1825" s="149" t="s">
        <v>1331</v>
      </c>
      <c r="C1825" s="149" t="s">
        <v>1396</v>
      </c>
      <c r="D1825" s="149" t="s">
        <v>1397</v>
      </c>
      <c r="E1825" s="149" t="s">
        <v>1428</v>
      </c>
      <c r="F1825" s="149" t="s">
        <v>1399</v>
      </c>
      <c r="G1825" s="150">
        <v>-3295.09</v>
      </c>
      <c r="H1825" s="146">
        <v>17</v>
      </c>
    </row>
    <row r="1826" spans="1:8" x14ac:dyDescent="0.2">
      <c r="A1826" s="151" t="s">
        <v>1115</v>
      </c>
      <c r="B1826" s="149" t="s">
        <v>1331</v>
      </c>
      <c r="C1826" s="149" t="s">
        <v>1458</v>
      </c>
      <c r="D1826" s="149" t="s">
        <v>1459</v>
      </c>
      <c r="E1826" s="149" t="s">
        <v>1429</v>
      </c>
      <c r="F1826" s="149" t="s">
        <v>1402</v>
      </c>
      <c r="G1826" s="150">
        <v>-24881399.399999999</v>
      </c>
      <c r="H1826" s="134"/>
    </row>
    <row r="1827" spans="1:8" x14ac:dyDescent="0.2">
      <c r="A1827" s="151" t="s">
        <v>1115</v>
      </c>
      <c r="B1827" s="149" t="s">
        <v>1331</v>
      </c>
      <c r="C1827" s="149" t="s">
        <v>1471</v>
      </c>
      <c r="D1827" s="149" t="s">
        <v>1465</v>
      </c>
      <c r="E1827" s="149" t="s">
        <v>1429</v>
      </c>
      <c r="F1827" s="149" t="s">
        <v>1407</v>
      </c>
      <c r="G1827" s="150">
        <v>-384700</v>
      </c>
      <c r="H1827" s="134"/>
    </row>
    <row r="1828" spans="1:8" x14ac:dyDescent="0.2">
      <c r="A1828" s="151" t="s">
        <v>1115</v>
      </c>
      <c r="B1828" s="149" t="s">
        <v>1331</v>
      </c>
      <c r="C1828" s="149" t="s">
        <v>1472</v>
      </c>
      <c r="D1828" s="149" t="s">
        <v>1465</v>
      </c>
      <c r="E1828" s="149" t="s">
        <v>1429</v>
      </c>
      <c r="F1828" s="149" t="s">
        <v>1407</v>
      </c>
      <c r="G1828" s="150">
        <v>-500000</v>
      </c>
      <c r="H1828" s="134"/>
    </row>
    <row r="1829" spans="1:8" x14ac:dyDescent="0.2">
      <c r="A1829" s="151" t="s">
        <v>207</v>
      </c>
      <c r="B1829" s="149" t="s">
        <v>1331</v>
      </c>
      <c r="C1829" s="149" t="s">
        <v>1458</v>
      </c>
      <c r="D1829" s="149" t="s">
        <v>1459</v>
      </c>
      <c r="E1829" s="149" t="s">
        <v>1439</v>
      </c>
      <c r="F1829" s="149" t="s">
        <v>1402</v>
      </c>
      <c r="G1829" s="150">
        <v>-49207.5</v>
      </c>
      <c r="H1829" s="134"/>
    </row>
    <row r="1830" spans="1:8" x14ac:dyDescent="0.2">
      <c r="A1830" s="151" t="s">
        <v>207</v>
      </c>
      <c r="B1830" s="149" t="s">
        <v>1331</v>
      </c>
      <c r="C1830" s="149" t="s">
        <v>1396</v>
      </c>
      <c r="D1830" s="149" t="s">
        <v>1397</v>
      </c>
      <c r="E1830" s="149" t="s">
        <v>1433</v>
      </c>
      <c r="F1830" s="149" t="s">
        <v>1399</v>
      </c>
      <c r="G1830" s="150">
        <v>-110441.7</v>
      </c>
      <c r="H1830" s="146">
        <v>17</v>
      </c>
    </row>
    <row r="1831" spans="1:8" x14ac:dyDescent="0.2">
      <c r="A1831" s="151" t="s">
        <v>207</v>
      </c>
      <c r="B1831" s="149" t="s">
        <v>1331</v>
      </c>
      <c r="C1831" s="149" t="s">
        <v>1396</v>
      </c>
      <c r="D1831" s="149" t="s">
        <v>1430</v>
      </c>
      <c r="E1831" s="149" t="s">
        <v>1433</v>
      </c>
      <c r="F1831" s="149" t="s">
        <v>1399</v>
      </c>
      <c r="G1831" s="150">
        <v>-23632.400000000001</v>
      </c>
      <c r="H1831" s="134"/>
    </row>
    <row r="1832" spans="1:8" x14ac:dyDescent="0.2">
      <c r="A1832" s="151" t="s">
        <v>207</v>
      </c>
      <c r="B1832" s="149" t="s">
        <v>1331</v>
      </c>
      <c r="C1832" s="149" t="s">
        <v>1400</v>
      </c>
      <c r="D1832" s="149" t="s">
        <v>1419</v>
      </c>
      <c r="E1832" s="149" t="s">
        <v>1433</v>
      </c>
      <c r="F1832" s="149" t="s">
        <v>1402</v>
      </c>
      <c r="G1832" s="150">
        <v>-51520</v>
      </c>
      <c r="H1832" s="134"/>
    </row>
    <row r="1833" spans="1:8" x14ac:dyDescent="0.2">
      <c r="A1833" s="151" t="s">
        <v>207</v>
      </c>
      <c r="B1833" s="149" t="s">
        <v>1331</v>
      </c>
      <c r="C1833" s="149" t="s">
        <v>1396</v>
      </c>
      <c r="D1833" s="149" t="s">
        <v>1437</v>
      </c>
      <c r="E1833" s="149" t="s">
        <v>1433</v>
      </c>
      <c r="F1833" s="149" t="s">
        <v>1399</v>
      </c>
      <c r="G1833" s="150">
        <v>-24480</v>
      </c>
      <c r="H1833" s="134"/>
    </row>
    <row r="1834" spans="1:8" x14ac:dyDescent="0.2">
      <c r="A1834" s="151" t="s">
        <v>207</v>
      </c>
      <c r="B1834" s="149" t="s">
        <v>1331</v>
      </c>
      <c r="C1834" s="149" t="s">
        <v>1458</v>
      </c>
      <c r="D1834" s="149" t="s">
        <v>1459</v>
      </c>
      <c r="E1834" s="149" t="s">
        <v>1433</v>
      </c>
      <c r="F1834" s="149" t="s">
        <v>1402</v>
      </c>
      <c r="G1834" s="150">
        <v>-1835158</v>
      </c>
      <c r="H1834" s="134"/>
    </row>
    <row r="1835" spans="1:8" x14ac:dyDescent="0.2">
      <c r="A1835" s="151" t="s">
        <v>207</v>
      </c>
      <c r="B1835" s="149" t="s">
        <v>1331</v>
      </c>
      <c r="C1835" s="149" t="s">
        <v>1458</v>
      </c>
      <c r="D1835" s="149" t="s">
        <v>1469</v>
      </c>
      <c r="E1835" s="149" t="s">
        <v>1433</v>
      </c>
      <c r="F1835" s="149" t="s">
        <v>1402</v>
      </c>
      <c r="G1835" s="150">
        <v>-290000</v>
      </c>
      <c r="H1835" s="134"/>
    </row>
    <row r="1836" spans="1:8" x14ac:dyDescent="0.2">
      <c r="A1836" s="151" t="s">
        <v>207</v>
      </c>
      <c r="B1836" s="149" t="s">
        <v>1331</v>
      </c>
      <c r="C1836" s="149" t="s">
        <v>1400</v>
      </c>
      <c r="D1836" s="149" t="s">
        <v>1465</v>
      </c>
      <c r="E1836" s="149" t="s">
        <v>1433</v>
      </c>
      <c r="F1836" s="149" t="s">
        <v>1402</v>
      </c>
      <c r="G1836" s="150">
        <v>-155128</v>
      </c>
      <c r="H1836" s="134"/>
    </row>
    <row r="1837" spans="1:8" x14ac:dyDescent="0.2">
      <c r="A1837" s="151" t="s">
        <v>207</v>
      </c>
      <c r="B1837" s="149" t="s">
        <v>1331</v>
      </c>
      <c r="C1837" s="149" t="s">
        <v>1458</v>
      </c>
      <c r="D1837" s="149" t="s">
        <v>1459</v>
      </c>
      <c r="E1837" s="149" t="s">
        <v>1435</v>
      </c>
      <c r="F1837" s="149" t="s">
        <v>1402</v>
      </c>
      <c r="G1837" s="150">
        <v>-103260</v>
      </c>
      <c r="H1837" s="134"/>
    </row>
    <row r="1838" spans="1:8" x14ac:dyDescent="0.2">
      <c r="A1838" s="149" t="s">
        <v>196</v>
      </c>
      <c r="B1838" s="149" t="s">
        <v>1332</v>
      </c>
      <c r="C1838" s="149" t="s">
        <v>1396</v>
      </c>
      <c r="D1838" s="149" t="s">
        <v>1397</v>
      </c>
      <c r="E1838" s="149" t="s">
        <v>1398</v>
      </c>
      <c r="F1838" s="149" t="s">
        <v>1399</v>
      </c>
      <c r="G1838" s="150">
        <v>-1034356.56</v>
      </c>
      <c r="H1838" s="146">
        <v>17</v>
      </c>
    </row>
    <row r="1839" spans="1:8" x14ac:dyDescent="0.2">
      <c r="A1839" s="149" t="s">
        <v>196</v>
      </c>
      <c r="B1839" s="149" t="s">
        <v>1332</v>
      </c>
      <c r="C1839" s="149" t="s">
        <v>1458</v>
      </c>
      <c r="D1839" s="149" t="s">
        <v>1459</v>
      </c>
      <c r="E1839" s="149" t="s">
        <v>1398</v>
      </c>
      <c r="F1839" s="149" t="s">
        <v>1402</v>
      </c>
      <c r="G1839" s="150">
        <v>-91405256.079999998</v>
      </c>
      <c r="H1839" s="134"/>
    </row>
    <row r="1840" spans="1:8" x14ac:dyDescent="0.2">
      <c r="A1840" s="149" t="s">
        <v>196</v>
      </c>
      <c r="B1840" s="149" t="s">
        <v>1332</v>
      </c>
      <c r="C1840" s="149" t="s">
        <v>1460</v>
      </c>
      <c r="D1840" s="149" t="s">
        <v>1459</v>
      </c>
      <c r="E1840" s="149" t="s">
        <v>1398</v>
      </c>
      <c r="F1840" s="149" t="s">
        <v>1402</v>
      </c>
      <c r="G1840" s="150">
        <v>-162705.92000000001</v>
      </c>
      <c r="H1840" s="134"/>
    </row>
    <row r="1841" spans="1:8" x14ac:dyDescent="0.2">
      <c r="A1841" s="149" t="s">
        <v>196</v>
      </c>
      <c r="B1841" s="149" t="s">
        <v>1332</v>
      </c>
      <c r="C1841" s="149" t="s">
        <v>1461</v>
      </c>
      <c r="D1841" s="149" t="s">
        <v>1462</v>
      </c>
      <c r="E1841" s="149" t="s">
        <v>1398</v>
      </c>
      <c r="F1841" s="149" t="s">
        <v>1407</v>
      </c>
      <c r="G1841" s="150">
        <v>-5096210.78</v>
      </c>
      <c r="H1841" s="134"/>
    </row>
    <row r="1842" spans="1:8" x14ac:dyDescent="0.2">
      <c r="A1842" s="149" t="s">
        <v>196</v>
      </c>
      <c r="B1842" s="149" t="s">
        <v>1332</v>
      </c>
      <c r="C1842" s="149" t="s">
        <v>1463</v>
      </c>
      <c r="D1842" s="149" t="s">
        <v>1464</v>
      </c>
      <c r="E1842" s="149" t="s">
        <v>1398</v>
      </c>
      <c r="F1842" s="149" t="s">
        <v>1407</v>
      </c>
      <c r="G1842" s="150">
        <v>-460484.88</v>
      </c>
      <c r="H1842" s="134"/>
    </row>
    <row r="1843" spans="1:8" x14ac:dyDescent="0.2">
      <c r="A1843" s="149" t="s">
        <v>196</v>
      </c>
      <c r="B1843" s="149" t="s">
        <v>1332</v>
      </c>
      <c r="C1843" s="149" t="s">
        <v>1396</v>
      </c>
      <c r="D1843" s="149" t="s">
        <v>1397</v>
      </c>
      <c r="E1843" s="149" t="s">
        <v>1404</v>
      </c>
      <c r="F1843" s="149" t="s">
        <v>1399</v>
      </c>
      <c r="G1843" s="150">
        <v>-12100</v>
      </c>
      <c r="H1843" s="146">
        <v>17</v>
      </c>
    </row>
    <row r="1844" spans="1:8" x14ac:dyDescent="0.2">
      <c r="A1844" s="151" t="s">
        <v>201</v>
      </c>
      <c r="B1844" s="149" t="s">
        <v>1332</v>
      </c>
      <c r="C1844" s="149" t="s">
        <v>1396</v>
      </c>
      <c r="D1844" s="149" t="s">
        <v>1397</v>
      </c>
      <c r="E1844" s="149" t="s">
        <v>1408</v>
      </c>
      <c r="F1844" s="149" t="s">
        <v>1399</v>
      </c>
      <c r="G1844" s="150">
        <v>-330202.43</v>
      </c>
      <c r="H1844" s="146">
        <v>17</v>
      </c>
    </row>
    <row r="1845" spans="1:8" x14ac:dyDescent="0.2">
      <c r="A1845" s="151" t="s">
        <v>201</v>
      </c>
      <c r="B1845" s="149" t="s">
        <v>1332</v>
      </c>
      <c r="C1845" s="149" t="s">
        <v>1396</v>
      </c>
      <c r="D1845" s="149" t="s">
        <v>1437</v>
      </c>
      <c r="E1845" s="149" t="s">
        <v>1408</v>
      </c>
      <c r="F1845" s="149" t="s">
        <v>1399</v>
      </c>
      <c r="G1845" s="150">
        <v>-8403.9599999999991</v>
      </c>
      <c r="H1845" s="134"/>
    </row>
    <row r="1846" spans="1:8" x14ac:dyDescent="0.2">
      <c r="A1846" s="151" t="s">
        <v>201</v>
      </c>
      <c r="B1846" s="149" t="s">
        <v>1332</v>
      </c>
      <c r="C1846" s="149" t="s">
        <v>1458</v>
      </c>
      <c r="D1846" s="149" t="s">
        <v>1459</v>
      </c>
      <c r="E1846" s="149" t="s">
        <v>1408</v>
      </c>
      <c r="F1846" s="149" t="s">
        <v>1402</v>
      </c>
      <c r="G1846" s="150">
        <v>-27472595.66</v>
      </c>
      <c r="H1846" s="134"/>
    </row>
    <row r="1847" spans="1:8" x14ac:dyDescent="0.2">
      <c r="A1847" s="151" t="s">
        <v>201</v>
      </c>
      <c r="B1847" s="149" t="s">
        <v>1332</v>
      </c>
      <c r="C1847" s="149" t="s">
        <v>1461</v>
      </c>
      <c r="D1847" s="149" t="s">
        <v>1462</v>
      </c>
      <c r="E1847" s="149" t="s">
        <v>1408</v>
      </c>
      <c r="F1847" s="149" t="s">
        <v>1407</v>
      </c>
      <c r="G1847" s="150">
        <v>-1537550.94</v>
      </c>
      <c r="H1847" s="134"/>
    </row>
    <row r="1848" spans="1:8" x14ac:dyDescent="0.2">
      <c r="A1848" s="151" t="s">
        <v>201</v>
      </c>
      <c r="B1848" s="149" t="s">
        <v>1332</v>
      </c>
      <c r="C1848" s="149" t="s">
        <v>1400</v>
      </c>
      <c r="D1848" s="149" t="s">
        <v>1465</v>
      </c>
      <c r="E1848" s="149" t="s">
        <v>1408</v>
      </c>
      <c r="F1848" s="149" t="s">
        <v>1402</v>
      </c>
      <c r="G1848" s="150">
        <v>-117011.23</v>
      </c>
      <c r="H1848" s="134"/>
    </row>
    <row r="1849" spans="1:8" x14ac:dyDescent="0.2">
      <c r="A1849" s="151" t="s">
        <v>201</v>
      </c>
      <c r="B1849" s="149" t="s">
        <v>1332</v>
      </c>
      <c r="C1849" s="149" t="s">
        <v>1463</v>
      </c>
      <c r="D1849" s="149" t="s">
        <v>1464</v>
      </c>
      <c r="E1849" s="149" t="s">
        <v>1408</v>
      </c>
      <c r="F1849" s="149" t="s">
        <v>1407</v>
      </c>
      <c r="G1849" s="150">
        <v>-137218.66</v>
      </c>
      <c r="H1849" s="134"/>
    </row>
    <row r="1850" spans="1:8" x14ac:dyDescent="0.2">
      <c r="A1850" s="149" t="s">
        <v>196</v>
      </c>
      <c r="B1850" s="149" t="s">
        <v>1332</v>
      </c>
      <c r="C1850" s="149" t="s">
        <v>1400</v>
      </c>
      <c r="D1850" s="149" t="s">
        <v>1465</v>
      </c>
      <c r="E1850" s="149" t="s">
        <v>1409</v>
      </c>
      <c r="F1850" s="149" t="s">
        <v>1402</v>
      </c>
      <c r="G1850" s="150">
        <v>-1530690.11</v>
      </c>
      <c r="H1850" s="134"/>
    </row>
    <row r="1851" spans="1:8" x14ac:dyDescent="0.2">
      <c r="A1851" s="149" t="s">
        <v>196</v>
      </c>
      <c r="B1851" s="149" t="s">
        <v>1332</v>
      </c>
      <c r="C1851" s="149" t="s">
        <v>1403</v>
      </c>
      <c r="D1851" s="149" t="s">
        <v>1465</v>
      </c>
      <c r="E1851" s="149" t="s">
        <v>1409</v>
      </c>
      <c r="F1851" s="149" t="s">
        <v>1402</v>
      </c>
      <c r="G1851" s="150">
        <v>-429616.23</v>
      </c>
      <c r="H1851" s="134"/>
    </row>
    <row r="1852" spans="1:8" x14ac:dyDescent="0.2">
      <c r="A1852" s="151" t="s">
        <v>1109</v>
      </c>
      <c r="B1852" s="149" t="s">
        <v>1332</v>
      </c>
      <c r="C1852" s="149" t="s">
        <v>1396</v>
      </c>
      <c r="D1852" s="149" t="s">
        <v>1397</v>
      </c>
      <c r="E1852" s="149" t="s">
        <v>1410</v>
      </c>
      <c r="F1852" s="149" t="s">
        <v>1399</v>
      </c>
      <c r="G1852" s="150">
        <v>-5020.32</v>
      </c>
      <c r="H1852" s="146">
        <v>17</v>
      </c>
    </row>
    <row r="1853" spans="1:8" x14ac:dyDescent="0.2">
      <c r="A1853" s="151" t="s">
        <v>1109</v>
      </c>
      <c r="B1853" s="149" t="s">
        <v>1332</v>
      </c>
      <c r="C1853" s="149" t="s">
        <v>1400</v>
      </c>
      <c r="D1853" s="149" t="s">
        <v>1465</v>
      </c>
      <c r="E1853" s="149" t="s">
        <v>1410</v>
      </c>
      <c r="F1853" s="149" t="s">
        <v>1402</v>
      </c>
      <c r="G1853" s="150">
        <v>-66794.91</v>
      </c>
      <c r="H1853" s="134"/>
    </row>
    <row r="1854" spans="1:8" x14ac:dyDescent="0.2">
      <c r="A1854" s="151" t="s">
        <v>1109</v>
      </c>
      <c r="B1854" s="149" t="s">
        <v>1332</v>
      </c>
      <c r="C1854" s="149" t="s">
        <v>1403</v>
      </c>
      <c r="D1854" s="149" t="s">
        <v>1465</v>
      </c>
      <c r="E1854" s="149" t="s">
        <v>1410</v>
      </c>
      <c r="F1854" s="149" t="s">
        <v>1402</v>
      </c>
      <c r="G1854" s="150">
        <v>-6358.8</v>
      </c>
      <c r="H1854" s="134"/>
    </row>
    <row r="1855" spans="1:8" x14ac:dyDescent="0.2">
      <c r="A1855" s="151" t="s">
        <v>1111</v>
      </c>
      <c r="B1855" s="149" t="s">
        <v>1332</v>
      </c>
      <c r="C1855" s="149" t="s">
        <v>1396</v>
      </c>
      <c r="D1855" s="149" t="s">
        <v>1397</v>
      </c>
      <c r="E1855" s="149" t="s">
        <v>1411</v>
      </c>
      <c r="F1855" s="149" t="s">
        <v>1399</v>
      </c>
      <c r="G1855" s="150">
        <v>-234295.47</v>
      </c>
      <c r="H1855" s="146">
        <v>17</v>
      </c>
    </row>
    <row r="1856" spans="1:8" x14ac:dyDescent="0.2">
      <c r="A1856" s="151" t="s">
        <v>1111</v>
      </c>
      <c r="B1856" s="149" t="s">
        <v>1332</v>
      </c>
      <c r="C1856" s="149" t="s">
        <v>1396</v>
      </c>
      <c r="D1856" s="149" t="s">
        <v>1412</v>
      </c>
      <c r="E1856" s="149" t="s">
        <v>1411</v>
      </c>
      <c r="F1856" s="149" t="s">
        <v>1399</v>
      </c>
      <c r="G1856" s="150">
        <v>-23512.49</v>
      </c>
      <c r="H1856" s="134"/>
    </row>
    <row r="1857" spans="1:8" x14ac:dyDescent="0.2">
      <c r="A1857" s="151" t="s">
        <v>1111</v>
      </c>
      <c r="B1857" s="149" t="s">
        <v>1332</v>
      </c>
      <c r="C1857" s="149" t="s">
        <v>1396</v>
      </c>
      <c r="D1857" s="149" t="s">
        <v>1430</v>
      </c>
      <c r="E1857" s="149" t="s">
        <v>1411</v>
      </c>
      <c r="F1857" s="149" t="s">
        <v>1399</v>
      </c>
      <c r="G1857" s="150">
        <v>-10477.91</v>
      </c>
      <c r="H1857" s="134"/>
    </row>
    <row r="1858" spans="1:8" x14ac:dyDescent="0.2">
      <c r="A1858" s="151" t="s">
        <v>1111</v>
      </c>
      <c r="B1858" s="149" t="s">
        <v>1332</v>
      </c>
      <c r="C1858" s="149" t="s">
        <v>1400</v>
      </c>
      <c r="D1858" s="149" t="s">
        <v>1465</v>
      </c>
      <c r="E1858" s="149" t="s">
        <v>1411</v>
      </c>
      <c r="F1858" s="149" t="s">
        <v>1402</v>
      </c>
      <c r="G1858" s="150">
        <v>-3354199.14</v>
      </c>
      <c r="H1858" s="134"/>
    </row>
    <row r="1859" spans="1:8" x14ac:dyDescent="0.2">
      <c r="A1859" s="151" t="s">
        <v>1111</v>
      </c>
      <c r="B1859" s="149" t="s">
        <v>1332</v>
      </c>
      <c r="C1859" s="149" t="s">
        <v>1403</v>
      </c>
      <c r="D1859" s="149" t="s">
        <v>1465</v>
      </c>
      <c r="E1859" s="149" t="s">
        <v>1411</v>
      </c>
      <c r="F1859" s="149" t="s">
        <v>1402</v>
      </c>
      <c r="G1859" s="150">
        <v>-543528.74</v>
      </c>
      <c r="H1859" s="134"/>
    </row>
    <row r="1860" spans="1:8" x14ac:dyDescent="0.2">
      <c r="A1860" s="151" t="s">
        <v>1113</v>
      </c>
      <c r="B1860" s="149" t="s">
        <v>1332</v>
      </c>
      <c r="C1860" s="149" t="s">
        <v>1396</v>
      </c>
      <c r="D1860" s="149" t="s">
        <v>1397</v>
      </c>
      <c r="E1860" s="149" t="s">
        <v>1414</v>
      </c>
      <c r="F1860" s="149" t="s">
        <v>1399</v>
      </c>
      <c r="G1860" s="150">
        <v>-58490</v>
      </c>
      <c r="H1860" s="146">
        <v>17</v>
      </c>
    </row>
    <row r="1861" spans="1:8" x14ac:dyDescent="0.2">
      <c r="A1861" s="151" t="s">
        <v>1113</v>
      </c>
      <c r="B1861" s="149" t="s">
        <v>1332</v>
      </c>
      <c r="C1861" s="149" t="s">
        <v>1400</v>
      </c>
      <c r="D1861" s="149" t="s">
        <v>1465</v>
      </c>
      <c r="E1861" s="149" t="s">
        <v>1414</v>
      </c>
      <c r="F1861" s="149" t="s">
        <v>1402</v>
      </c>
      <c r="G1861" s="150">
        <v>-594959.93999999994</v>
      </c>
      <c r="H1861" s="134"/>
    </row>
    <row r="1862" spans="1:8" x14ac:dyDescent="0.2">
      <c r="A1862" s="151" t="s">
        <v>1113</v>
      </c>
      <c r="B1862" s="149" t="s">
        <v>1332</v>
      </c>
      <c r="C1862" s="149" t="s">
        <v>1403</v>
      </c>
      <c r="D1862" s="149" t="s">
        <v>1465</v>
      </c>
      <c r="E1862" s="149" t="s">
        <v>1414</v>
      </c>
      <c r="F1862" s="149" t="s">
        <v>1402</v>
      </c>
      <c r="G1862" s="150">
        <v>-24391.279999999999</v>
      </c>
      <c r="H1862" s="134"/>
    </row>
    <row r="1863" spans="1:8" x14ac:dyDescent="0.2">
      <c r="A1863" s="151" t="s">
        <v>1114</v>
      </c>
      <c r="B1863" s="149" t="s">
        <v>1332</v>
      </c>
      <c r="C1863" s="149" t="s">
        <v>1396</v>
      </c>
      <c r="D1863" s="149" t="s">
        <v>1397</v>
      </c>
      <c r="E1863" s="149" t="s">
        <v>1415</v>
      </c>
      <c r="F1863" s="149" t="s">
        <v>1399</v>
      </c>
      <c r="G1863" s="150">
        <v>-221650.89</v>
      </c>
      <c r="H1863" s="146">
        <v>17</v>
      </c>
    </row>
    <row r="1864" spans="1:8" x14ac:dyDescent="0.2">
      <c r="A1864" s="151" t="s">
        <v>1114</v>
      </c>
      <c r="B1864" s="149" t="s">
        <v>1332</v>
      </c>
      <c r="C1864" s="149" t="s">
        <v>1416</v>
      </c>
      <c r="D1864" s="149" t="s">
        <v>1417</v>
      </c>
      <c r="E1864" s="149" t="s">
        <v>1415</v>
      </c>
      <c r="F1864" s="149" t="s">
        <v>1402</v>
      </c>
      <c r="G1864" s="150">
        <v>-566888.51</v>
      </c>
      <c r="H1864" s="134"/>
    </row>
    <row r="1865" spans="1:8" x14ac:dyDescent="0.2">
      <c r="A1865" s="151" t="s">
        <v>1114</v>
      </c>
      <c r="B1865" s="149" t="s">
        <v>1332</v>
      </c>
      <c r="C1865" s="149" t="s">
        <v>1400</v>
      </c>
      <c r="D1865" s="149" t="s">
        <v>1418</v>
      </c>
      <c r="E1865" s="149" t="s">
        <v>1415</v>
      </c>
      <c r="F1865" s="149" t="s">
        <v>1402</v>
      </c>
      <c r="G1865" s="150">
        <v>-377925.68</v>
      </c>
      <c r="H1865" s="134"/>
    </row>
    <row r="1866" spans="1:8" x14ac:dyDescent="0.2">
      <c r="A1866" s="151" t="s">
        <v>1114</v>
      </c>
      <c r="B1866" s="149" t="s">
        <v>1332</v>
      </c>
      <c r="C1866" s="149" t="s">
        <v>1400</v>
      </c>
      <c r="D1866" s="149" t="s">
        <v>1419</v>
      </c>
      <c r="E1866" s="149" t="s">
        <v>1415</v>
      </c>
      <c r="F1866" s="149" t="s">
        <v>1402</v>
      </c>
      <c r="G1866" s="150">
        <v>-30474</v>
      </c>
      <c r="H1866" s="134"/>
    </row>
    <row r="1867" spans="1:8" x14ac:dyDescent="0.2">
      <c r="A1867" s="151" t="s">
        <v>1114</v>
      </c>
      <c r="B1867" s="149" t="s">
        <v>1332</v>
      </c>
      <c r="C1867" s="149" t="s">
        <v>1458</v>
      </c>
      <c r="D1867" s="149" t="s">
        <v>1459</v>
      </c>
      <c r="E1867" s="149" t="s">
        <v>1415</v>
      </c>
      <c r="F1867" s="149" t="s">
        <v>1402</v>
      </c>
      <c r="G1867" s="150">
        <v>-676631.2</v>
      </c>
      <c r="H1867" s="134"/>
    </row>
    <row r="1868" spans="1:8" x14ac:dyDescent="0.2">
      <c r="A1868" s="151" t="s">
        <v>1114</v>
      </c>
      <c r="B1868" s="149" t="s">
        <v>1332</v>
      </c>
      <c r="C1868" s="149" t="s">
        <v>1400</v>
      </c>
      <c r="D1868" s="149" t="s">
        <v>1465</v>
      </c>
      <c r="E1868" s="149" t="s">
        <v>1415</v>
      </c>
      <c r="F1868" s="149" t="s">
        <v>1402</v>
      </c>
      <c r="G1868" s="150">
        <v>-1356636.95</v>
      </c>
      <c r="H1868" s="134"/>
    </row>
    <row r="1869" spans="1:8" x14ac:dyDescent="0.2">
      <c r="A1869" s="151" t="s">
        <v>1114</v>
      </c>
      <c r="B1869" s="149" t="s">
        <v>1332</v>
      </c>
      <c r="C1869" s="149" t="s">
        <v>1403</v>
      </c>
      <c r="D1869" s="149" t="s">
        <v>1465</v>
      </c>
      <c r="E1869" s="149" t="s">
        <v>1415</v>
      </c>
      <c r="F1869" s="149" t="s">
        <v>1402</v>
      </c>
      <c r="G1869" s="150">
        <v>-151152.1</v>
      </c>
      <c r="H1869" s="134"/>
    </row>
    <row r="1870" spans="1:8" x14ac:dyDescent="0.2">
      <c r="A1870" s="151" t="s">
        <v>1114</v>
      </c>
      <c r="B1870" s="149" t="s">
        <v>1332</v>
      </c>
      <c r="C1870" s="149" t="s">
        <v>1400</v>
      </c>
      <c r="D1870" s="149" t="s">
        <v>1419</v>
      </c>
      <c r="E1870" s="149" t="s">
        <v>1420</v>
      </c>
      <c r="F1870" s="149" t="s">
        <v>1402</v>
      </c>
      <c r="G1870" s="150">
        <v>-6644</v>
      </c>
      <c r="H1870" s="134"/>
    </row>
    <row r="1871" spans="1:8" x14ac:dyDescent="0.2">
      <c r="A1871" s="151" t="s">
        <v>957</v>
      </c>
      <c r="B1871" s="149" t="s">
        <v>1332</v>
      </c>
      <c r="C1871" s="149" t="s">
        <v>1458</v>
      </c>
      <c r="D1871" s="149" t="s">
        <v>1459</v>
      </c>
      <c r="E1871" s="149" t="s">
        <v>1442</v>
      </c>
      <c r="F1871" s="149" t="s">
        <v>1402</v>
      </c>
      <c r="G1871" s="150">
        <v>-3470.73</v>
      </c>
      <c r="H1871" s="134"/>
    </row>
    <row r="1872" spans="1:8" x14ac:dyDescent="0.2">
      <c r="A1872" s="151" t="s">
        <v>957</v>
      </c>
      <c r="B1872" s="149" t="s">
        <v>1332</v>
      </c>
      <c r="C1872" s="149" t="s">
        <v>1396</v>
      </c>
      <c r="D1872" s="149" t="s">
        <v>1397</v>
      </c>
      <c r="E1872" s="149" t="s">
        <v>1482</v>
      </c>
      <c r="F1872" s="149" t="s">
        <v>1399</v>
      </c>
      <c r="G1872" s="150">
        <v>-99165.82</v>
      </c>
      <c r="H1872" s="146">
        <v>17</v>
      </c>
    </row>
    <row r="1873" spans="1:8" x14ac:dyDescent="0.2">
      <c r="A1873" s="151" t="s">
        <v>957</v>
      </c>
      <c r="B1873" s="149" t="s">
        <v>1332</v>
      </c>
      <c r="C1873" s="149" t="s">
        <v>1458</v>
      </c>
      <c r="D1873" s="149" t="s">
        <v>1459</v>
      </c>
      <c r="E1873" s="149" t="s">
        <v>1424</v>
      </c>
      <c r="F1873" s="149" t="s">
        <v>1402</v>
      </c>
      <c r="G1873" s="150">
        <v>-269472.95</v>
      </c>
      <c r="H1873" s="134"/>
    </row>
    <row r="1874" spans="1:8" x14ac:dyDescent="0.2">
      <c r="A1874" s="151" t="s">
        <v>957</v>
      </c>
      <c r="B1874" s="149" t="s">
        <v>1332</v>
      </c>
      <c r="C1874" s="149" t="s">
        <v>1400</v>
      </c>
      <c r="D1874" s="149" t="s">
        <v>1465</v>
      </c>
      <c r="E1874" s="149" t="s">
        <v>1425</v>
      </c>
      <c r="F1874" s="149" t="s">
        <v>1402</v>
      </c>
      <c r="G1874" s="150">
        <v>-54797.93</v>
      </c>
      <c r="H1874" s="134"/>
    </row>
    <row r="1875" spans="1:8" x14ac:dyDescent="0.2">
      <c r="A1875" s="151" t="s">
        <v>959</v>
      </c>
      <c r="B1875" s="149" t="s">
        <v>1332</v>
      </c>
      <c r="C1875" s="149" t="s">
        <v>1396</v>
      </c>
      <c r="D1875" s="149" t="s">
        <v>1397</v>
      </c>
      <c r="E1875" s="149" t="s">
        <v>1426</v>
      </c>
      <c r="F1875" s="149" t="s">
        <v>1399</v>
      </c>
      <c r="G1875" s="150">
        <v>-5000</v>
      </c>
      <c r="H1875" s="146">
        <v>17</v>
      </c>
    </row>
    <row r="1876" spans="1:8" x14ac:dyDescent="0.2">
      <c r="A1876" s="151" t="s">
        <v>959</v>
      </c>
      <c r="B1876" s="149" t="s">
        <v>1332</v>
      </c>
      <c r="C1876" s="149" t="s">
        <v>1400</v>
      </c>
      <c r="D1876" s="149" t="s">
        <v>1465</v>
      </c>
      <c r="E1876" s="149" t="s">
        <v>1426</v>
      </c>
      <c r="F1876" s="149" t="s">
        <v>1402</v>
      </c>
      <c r="G1876" s="150">
        <v>-702706</v>
      </c>
      <c r="H1876" s="134"/>
    </row>
    <row r="1877" spans="1:8" x14ac:dyDescent="0.2">
      <c r="A1877" s="151" t="s">
        <v>959</v>
      </c>
      <c r="B1877" s="149" t="s">
        <v>1332</v>
      </c>
      <c r="C1877" s="149" t="s">
        <v>1396</v>
      </c>
      <c r="D1877" s="149" t="s">
        <v>1397</v>
      </c>
      <c r="E1877" s="149" t="s">
        <v>1427</v>
      </c>
      <c r="F1877" s="149" t="s">
        <v>1399</v>
      </c>
      <c r="G1877" s="150">
        <v>-4550</v>
      </c>
      <c r="H1877" s="146">
        <v>17</v>
      </c>
    </row>
    <row r="1878" spans="1:8" x14ac:dyDescent="0.2">
      <c r="A1878" s="151" t="s">
        <v>959</v>
      </c>
      <c r="B1878" s="149" t="s">
        <v>1332</v>
      </c>
      <c r="C1878" s="149" t="s">
        <v>1396</v>
      </c>
      <c r="D1878" s="149" t="s">
        <v>1397</v>
      </c>
      <c r="E1878" s="149" t="s">
        <v>1428</v>
      </c>
      <c r="F1878" s="149" t="s">
        <v>1399</v>
      </c>
      <c r="G1878" s="150">
        <v>-297.82</v>
      </c>
      <c r="H1878" s="146">
        <v>17</v>
      </c>
    </row>
    <row r="1879" spans="1:8" x14ac:dyDescent="0.2">
      <c r="A1879" s="151" t="s">
        <v>1115</v>
      </c>
      <c r="B1879" s="149" t="s">
        <v>1332</v>
      </c>
      <c r="C1879" s="149" t="s">
        <v>1396</v>
      </c>
      <c r="D1879" s="149" t="s">
        <v>1397</v>
      </c>
      <c r="E1879" s="149" t="s">
        <v>1429</v>
      </c>
      <c r="F1879" s="149" t="s">
        <v>1399</v>
      </c>
      <c r="G1879" s="150">
        <v>-436195.65</v>
      </c>
      <c r="H1879" s="146">
        <v>17</v>
      </c>
    </row>
    <row r="1880" spans="1:8" x14ac:dyDescent="0.2">
      <c r="A1880" s="151" t="s">
        <v>1115</v>
      </c>
      <c r="B1880" s="149" t="s">
        <v>1332</v>
      </c>
      <c r="C1880" s="149" t="s">
        <v>1396</v>
      </c>
      <c r="D1880" s="149" t="s">
        <v>1430</v>
      </c>
      <c r="E1880" s="149" t="s">
        <v>1429</v>
      </c>
      <c r="F1880" s="149" t="s">
        <v>1399</v>
      </c>
      <c r="G1880" s="150">
        <v>-46840</v>
      </c>
      <c r="H1880" s="134"/>
    </row>
    <row r="1881" spans="1:8" x14ac:dyDescent="0.2">
      <c r="A1881" s="151" t="s">
        <v>1115</v>
      </c>
      <c r="B1881" s="149" t="s">
        <v>1332</v>
      </c>
      <c r="C1881" s="149" t="s">
        <v>1458</v>
      </c>
      <c r="D1881" s="149" t="s">
        <v>1459</v>
      </c>
      <c r="E1881" s="149" t="s">
        <v>1429</v>
      </c>
      <c r="F1881" s="149" t="s">
        <v>1402</v>
      </c>
      <c r="G1881" s="150">
        <v>-27748174.489999998</v>
      </c>
      <c r="H1881" s="134"/>
    </row>
    <row r="1882" spans="1:8" x14ac:dyDescent="0.2">
      <c r="A1882" s="151" t="s">
        <v>207</v>
      </c>
      <c r="B1882" s="149" t="s">
        <v>1332</v>
      </c>
      <c r="C1882" s="149" t="s">
        <v>1396</v>
      </c>
      <c r="D1882" s="149" t="s">
        <v>1397</v>
      </c>
      <c r="E1882" s="149" t="s">
        <v>1431</v>
      </c>
      <c r="F1882" s="149" t="s">
        <v>1399</v>
      </c>
      <c r="G1882" s="150">
        <v>-2235</v>
      </c>
      <c r="H1882" s="146">
        <v>17</v>
      </c>
    </row>
    <row r="1883" spans="1:8" x14ac:dyDescent="0.2">
      <c r="A1883" s="151" t="s">
        <v>207</v>
      </c>
      <c r="B1883" s="149" t="s">
        <v>1332</v>
      </c>
      <c r="C1883" s="149" t="s">
        <v>1396</v>
      </c>
      <c r="D1883" s="149" t="s">
        <v>1430</v>
      </c>
      <c r="E1883" s="149" t="s">
        <v>1479</v>
      </c>
      <c r="F1883" s="149" t="s">
        <v>1399</v>
      </c>
      <c r="G1883" s="150">
        <v>-49805.52</v>
      </c>
      <c r="H1883" s="134"/>
    </row>
    <row r="1884" spans="1:8" x14ac:dyDescent="0.2">
      <c r="A1884" s="151" t="s">
        <v>207</v>
      </c>
      <c r="B1884" s="149" t="s">
        <v>1332</v>
      </c>
      <c r="C1884" s="149" t="s">
        <v>1396</v>
      </c>
      <c r="D1884" s="149" t="s">
        <v>1397</v>
      </c>
      <c r="E1884" s="149" t="s">
        <v>1439</v>
      </c>
      <c r="F1884" s="149" t="s">
        <v>1399</v>
      </c>
      <c r="G1884" s="150">
        <v>-100198.98</v>
      </c>
      <c r="H1884" s="146">
        <v>17</v>
      </c>
    </row>
    <row r="1885" spans="1:8" x14ac:dyDescent="0.2">
      <c r="A1885" s="151" t="s">
        <v>207</v>
      </c>
      <c r="B1885" s="149" t="s">
        <v>1332</v>
      </c>
      <c r="C1885" s="149" t="s">
        <v>1458</v>
      </c>
      <c r="D1885" s="149" t="s">
        <v>1459</v>
      </c>
      <c r="E1885" s="149" t="s">
        <v>1439</v>
      </c>
      <c r="F1885" s="149" t="s">
        <v>1402</v>
      </c>
      <c r="G1885" s="150">
        <v>-5284</v>
      </c>
      <c r="H1885" s="134"/>
    </row>
    <row r="1886" spans="1:8" x14ac:dyDescent="0.2">
      <c r="A1886" s="151" t="s">
        <v>207</v>
      </c>
      <c r="B1886" s="149" t="s">
        <v>1332</v>
      </c>
      <c r="C1886" s="149" t="s">
        <v>1396</v>
      </c>
      <c r="D1886" s="149" t="s">
        <v>1397</v>
      </c>
      <c r="E1886" s="149" t="s">
        <v>1433</v>
      </c>
      <c r="F1886" s="149" t="s">
        <v>1399</v>
      </c>
      <c r="G1886" s="150">
        <v>-220466.64</v>
      </c>
      <c r="H1886" s="146">
        <v>17</v>
      </c>
    </row>
    <row r="1887" spans="1:8" x14ac:dyDescent="0.2">
      <c r="A1887" s="151" t="s">
        <v>207</v>
      </c>
      <c r="B1887" s="149" t="s">
        <v>1332</v>
      </c>
      <c r="C1887" s="149" t="s">
        <v>1400</v>
      </c>
      <c r="D1887" s="149" t="s">
        <v>1419</v>
      </c>
      <c r="E1887" s="149" t="s">
        <v>1433</v>
      </c>
      <c r="F1887" s="149" t="s">
        <v>1402</v>
      </c>
      <c r="G1887" s="150">
        <v>-19200</v>
      </c>
      <c r="H1887" s="134"/>
    </row>
    <row r="1888" spans="1:8" x14ac:dyDescent="0.2">
      <c r="A1888" s="151" t="s">
        <v>207</v>
      </c>
      <c r="B1888" s="149" t="s">
        <v>1332</v>
      </c>
      <c r="C1888" s="149" t="s">
        <v>1458</v>
      </c>
      <c r="D1888" s="149" t="s">
        <v>1459</v>
      </c>
      <c r="E1888" s="149" t="s">
        <v>1433</v>
      </c>
      <c r="F1888" s="149" t="s">
        <v>1402</v>
      </c>
      <c r="G1888" s="150">
        <v>-3124019.2000000002</v>
      </c>
      <c r="H1888" s="134"/>
    </row>
    <row r="1889" spans="1:8" x14ac:dyDescent="0.2">
      <c r="A1889" s="151" t="s">
        <v>207</v>
      </c>
      <c r="B1889" s="149" t="s">
        <v>1332</v>
      </c>
      <c r="C1889" s="149" t="s">
        <v>1400</v>
      </c>
      <c r="D1889" s="149" t="s">
        <v>1465</v>
      </c>
      <c r="E1889" s="149" t="s">
        <v>1433</v>
      </c>
      <c r="F1889" s="149" t="s">
        <v>1402</v>
      </c>
      <c r="G1889" s="150">
        <v>-198209.24</v>
      </c>
      <c r="H1889" s="134"/>
    </row>
    <row r="1890" spans="1:8" x14ac:dyDescent="0.2">
      <c r="A1890" s="151" t="s">
        <v>207</v>
      </c>
      <c r="B1890" s="149" t="s">
        <v>1332</v>
      </c>
      <c r="C1890" s="149" t="s">
        <v>1458</v>
      </c>
      <c r="D1890" s="149" t="s">
        <v>1459</v>
      </c>
      <c r="E1890" s="149" t="s">
        <v>1435</v>
      </c>
      <c r="F1890" s="149" t="s">
        <v>1402</v>
      </c>
      <c r="G1890" s="150">
        <v>-14219.6</v>
      </c>
      <c r="H1890" s="134"/>
    </row>
    <row r="1891" spans="1:8" x14ac:dyDescent="0.2">
      <c r="A1891" s="149" t="s">
        <v>196</v>
      </c>
      <c r="B1891" s="149" t="s">
        <v>1333</v>
      </c>
      <c r="C1891" s="149" t="s">
        <v>1396</v>
      </c>
      <c r="D1891" s="149" t="s">
        <v>1397</v>
      </c>
      <c r="E1891" s="149" t="s">
        <v>1398</v>
      </c>
      <c r="F1891" s="149" t="s">
        <v>1399</v>
      </c>
      <c r="G1891" s="150">
        <v>-952183.6</v>
      </c>
      <c r="H1891" s="146">
        <v>17</v>
      </c>
    </row>
    <row r="1892" spans="1:8" x14ac:dyDescent="0.2">
      <c r="A1892" s="149" t="s">
        <v>196</v>
      </c>
      <c r="B1892" s="149" t="s">
        <v>1333</v>
      </c>
      <c r="C1892" s="149" t="s">
        <v>1458</v>
      </c>
      <c r="D1892" s="149" t="s">
        <v>1459</v>
      </c>
      <c r="E1892" s="149" t="s">
        <v>1398</v>
      </c>
      <c r="F1892" s="149" t="s">
        <v>1402</v>
      </c>
      <c r="G1892" s="150">
        <v>-95116176.969999999</v>
      </c>
      <c r="H1892" s="134"/>
    </row>
    <row r="1893" spans="1:8" x14ac:dyDescent="0.2">
      <c r="A1893" s="149" t="s">
        <v>196</v>
      </c>
      <c r="B1893" s="149" t="s">
        <v>1333</v>
      </c>
      <c r="C1893" s="149" t="s">
        <v>1460</v>
      </c>
      <c r="D1893" s="149" t="s">
        <v>1459</v>
      </c>
      <c r="E1893" s="149" t="s">
        <v>1398</v>
      </c>
      <c r="F1893" s="149" t="s">
        <v>1402</v>
      </c>
      <c r="G1893" s="150">
        <v>-206938.26</v>
      </c>
      <c r="H1893" s="134"/>
    </row>
    <row r="1894" spans="1:8" x14ac:dyDescent="0.2">
      <c r="A1894" s="149" t="s">
        <v>196</v>
      </c>
      <c r="B1894" s="149" t="s">
        <v>1333</v>
      </c>
      <c r="C1894" s="149" t="s">
        <v>1461</v>
      </c>
      <c r="D1894" s="149" t="s">
        <v>1462</v>
      </c>
      <c r="E1894" s="149" t="s">
        <v>1398</v>
      </c>
      <c r="F1894" s="149" t="s">
        <v>1407</v>
      </c>
      <c r="G1894" s="150">
        <v>-5054567.28</v>
      </c>
      <c r="H1894" s="134"/>
    </row>
    <row r="1895" spans="1:8" x14ac:dyDescent="0.2">
      <c r="A1895" s="149" t="s">
        <v>196</v>
      </c>
      <c r="B1895" s="149" t="s">
        <v>1333</v>
      </c>
      <c r="C1895" s="149" t="s">
        <v>1463</v>
      </c>
      <c r="D1895" s="149" t="s">
        <v>1464</v>
      </c>
      <c r="E1895" s="149" t="s">
        <v>1398</v>
      </c>
      <c r="F1895" s="149" t="s">
        <v>1407</v>
      </c>
      <c r="G1895" s="150">
        <v>-461906.31</v>
      </c>
      <c r="H1895" s="134"/>
    </row>
    <row r="1896" spans="1:8" x14ac:dyDescent="0.2">
      <c r="A1896" s="151" t="s">
        <v>201</v>
      </c>
      <c r="B1896" s="149" t="s">
        <v>1333</v>
      </c>
      <c r="C1896" s="149" t="s">
        <v>1396</v>
      </c>
      <c r="D1896" s="149" t="s">
        <v>1397</v>
      </c>
      <c r="E1896" s="149" t="s">
        <v>1408</v>
      </c>
      <c r="F1896" s="149" t="s">
        <v>1399</v>
      </c>
      <c r="G1896" s="150">
        <v>-264625.06</v>
      </c>
      <c r="H1896" s="146">
        <v>17</v>
      </c>
    </row>
    <row r="1897" spans="1:8" x14ac:dyDescent="0.2">
      <c r="A1897" s="151" t="s">
        <v>201</v>
      </c>
      <c r="B1897" s="149" t="s">
        <v>1333</v>
      </c>
      <c r="C1897" s="149" t="s">
        <v>1458</v>
      </c>
      <c r="D1897" s="149" t="s">
        <v>1459</v>
      </c>
      <c r="E1897" s="149" t="s">
        <v>1408</v>
      </c>
      <c r="F1897" s="149" t="s">
        <v>1402</v>
      </c>
      <c r="G1897" s="150">
        <v>-28704150.629999999</v>
      </c>
      <c r="H1897" s="134"/>
    </row>
    <row r="1898" spans="1:8" x14ac:dyDescent="0.2">
      <c r="A1898" s="151" t="s">
        <v>201</v>
      </c>
      <c r="B1898" s="149" t="s">
        <v>1333</v>
      </c>
      <c r="C1898" s="149" t="s">
        <v>1461</v>
      </c>
      <c r="D1898" s="149" t="s">
        <v>1462</v>
      </c>
      <c r="E1898" s="149" t="s">
        <v>1408</v>
      </c>
      <c r="F1898" s="149" t="s">
        <v>1407</v>
      </c>
      <c r="G1898" s="150">
        <v>-1526494.1</v>
      </c>
      <c r="H1898" s="134"/>
    </row>
    <row r="1899" spans="1:8" x14ac:dyDescent="0.2">
      <c r="A1899" s="151" t="s">
        <v>201</v>
      </c>
      <c r="B1899" s="149" t="s">
        <v>1333</v>
      </c>
      <c r="C1899" s="149" t="s">
        <v>1400</v>
      </c>
      <c r="D1899" s="149" t="s">
        <v>1465</v>
      </c>
      <c r="E1899" s="149" t="s">
        <v>1408</v>
      </c>
      <c r="F1899" s="149" t="s">
        <v>1402</v>
      </c>
      <c r="G1899" s="150">
        <v>-130269.86</v>
      </c>
      <c r="H1899" s="134"/>
    </row>
    <row r="1900" spans="1:8" x14ac:dyDescent="0.2">
      <c r="A1900" s="151" t="s">
        <v>201</v>
      </c>
      <c r="B1900" s="149" t="s">
        <v>1333</v>
      </c>
      <c r="C1900" s="149" t="s">
        <v>1463</v>
      </c>
      <c r="D1900" s="149" t="s">
        <v>1464</v>
      </c>
      <c r="E1900" s="149" t="s">
        <v>1408</v>
      </c>
      <c r="F1900" s="149" t="s">
        <v>1407</v>
      </c>
      <c r="G1900" s="150">
        <v>-135797.23000000001</v>
      </c>
      <c r="H1900" s="134"/>
    </row>
    <row r="1901" spans="1:8" x14ac:dyDescent="0.2">
      <c r="A1901" s="149" t="s">
        <v>196</v>
      </c>
      <c r="B1901" s="149" t="s">
        <v>1333</v>
      </c>
      <c r="C1901" s="149" t="s">
        <v>1400</v>
      </c>
      <c r="D1901" s="149" t="s">
        <v>1465</v>
      </c>
      <c r="E1901" s="149" t="s">
        <v>1409</v>
      </c>
      <c r="F1901" s="149" t="s">
        <v>1402</v>
      </c>
      <c r="G1901" s="150">
        <v>-1637468.54</v>
      </c>
      <c r="H1901" s="134"/>
    </row>
    <row r="1902" spans="1:8" x14ac:dyDescent="0.2">
      <c r="A1902" s="149" t="s">
        <v>196</v>
      </c>
      <c r="B1902" s="149" t="s">
        <v>1333</v>
      </c>
      <c r="C1902" s="149" t="s">
        <v>1403</v>
      </c>
      <c r="D1902" s="149" t="s">
        <v>1465</v>
      </c>
      <c r="E1902" s="149" t="s">
        <v>1409</v>
      </c>
      <c r="F1902" s="149" t="s">
        <v>1402</v>
      </c>
      <c r="G1902" s="150">
        <v>-44071.33</v>
      </c>
      <c r="H1902" s="134"/>
    </row>
    <row r="1903" spans="1:8" x14ac:dyDescent="0.2">
      <c r="A1903" s="151" t="s">
        <v>1109</v>
      </c>
      <c r="B1903" s="149" t="s">
        <v>1333</v>
      </c>
      <c r="C1903" s="149" t="s">
        <v>1396</v>
      </c>
      <c r="D1903" s="149" t="s">
        <v>1397</v>
      </c>
      <c r="E1903" s="149" t="s">
        <v>1410</v>
      </c>
      <c r="F1903" s="149" t="s">
        <v>1399</v>
      </c>
      <c r="G1903" s="150">
        <v>-60116.800000000003</v>
      </c>
      <c r="H1903" s="146">
        <v>17</v>
      </c>
    </row>
    <row r="1904" spans="1:8" x14ac:dyDescent="0.2">
      <c r="A1904" s="151" t="s">
        <v>1109</v>
      </c>
      <c r="B1904" s="149" t="s">
        <v>1333</v>
      </c>
      <c r="C1904" s="149" t="s">
        <v>1400</v>
      </c>
      <c r="D1904" s="149" t="s">
        <v>1465</v>
      </c>
      <c r="E1904" s="149" t="s">
        <v>1410</v>
      </c>
      <c r="F1904" s="149" t="s">
        <v>1402</v>
      </c>
      <c r="G1904" s="150">
        <v>-69675.199999999997</v>
      </c>
      <c r="H1904" s="134"/>
    </row>
    <row r="1905" spans="1:8" x14ac:dyDescent="0.2">
      <c r="A1905" s="151" t="s">
        <v>1111</v>
      </c>
      <c r="B1905" s="149" t="s">
        <v>1333</v>
      </c>
      <c r="C1905" s="149" t="s">
        <v>1396</v>
      </c>
      <c r="D1905" s="149" t="s">
        <v>1397</v>
      </c>
      <c r="E1905" s="149" t="s">
        <v>1411</v>
      </c>
      <c r="F1905" s="149" t="s">
        <v>1399</v>
      </c>
      <c r="G1905" s="150">
        <v>-692856.16</v>
      </c>
      <c r="H1905" s="146">
        <v>17</v>
      </c>
    </row>
    <row r="1906" spans="1:8" x14ac:dyDescent="0.2">
      <c r="A1906" s="151" t="s">
        <v>1111</v>
      </c>
      <c r="B1906" s="149" t="s">
        <v>1333</v>
      </c>
      <c r="C1906" s="149" t="s">
        <v>1396</v>
      </c>
      <c r="D1906" s="149" t="s">
        <v>1412</v>
      </c>
      <c r="E1906" s="149" t="s">
        <v>1411</v>
      </c>
      <c r="F1906" s="149" t="s">
        <v>1399</v>
      </c>
      <c r="G1906" s="150">
        <v>-59248.62</v>
      </c>
      <c r="H1906" s="134"/>
    </row>
    <row r="1907" spans="1:8" x14ac:dyDescent="0.2">
      <c r="A1907" s="151" t="s">
        <v>1111</v>
      </c>
      <c r="B1907" s="149" t="s">
        <v>1333</v>
      </c>
      <c r="C1907" s="149" t="s">
        <v>1396</v>
      </c>
      <c r="D1907" s="149" t="s">
        <v>1430</v>
      </c>
      <c r="E1907" s="149" t="s">
        <v>1411</v>
      </c>
      <c r="F1907" s="149" t="s">
        <v>1399</v>
      </c>
      <c r="G1907" s="150">
        <v>-7023.63</v>
      </c>
      <c r="H1907" s="134"/>
    </row>
    <row r="1908" spans="1:8" x14ac:dyDescent="0.2">
      <c r="A1908" s="151" t="s">
        <v>1111</v>
      </c>
      <c r="B1908" s="149" t="s">
        <v>1333</v>
      </c>
      <c r="C1908" s="149" t="s">
        <v>1396</v>
      </c>
      <c r="D1908" s="149" t="s">
        <v>1434</v>
      </c>
      <c r="E1908" s="149" t="s">
        <v>1411</v>
      </c>
      <c r="F1908" s="149" t="s">
        <v>1399</v>
      </c>
      <c r="G1908" s="150">
        <v>-18947.02</v>
      </c>
      <c r="H1908" s="134"/>
    </row>
    <row r="1909" spans="1:8" x14ac:dyDescent="0.2">
      <c r="A1909" s="151" t="s">
        <v>1111</v>
      </c>
      <c r="B1909" s="149" t="s">
        <v>1333</v>
      </c>
      <c r="C1909" s="149" t="s">
        <v>1400</v>
      </c>
      <c r="D1909" s="149" t="s">
        <v>1465</v>
      </c>
      <c r="E1909" s="149" t="s">
        <v>1411</v>
      </c>
      <c r="F1909" s="149" t="s">
        <v>1402</v>
      </c>
      <c r="G1909" s="150">
        <v>-5458029.6699999999</v>
      </c>
      <c r="H1909" s="134"/>
    </row>
    <row r="1910" spans="1:8" x14ac:dyDescent="0.2">
      <c r="A1910" s="151" t="s">
        <v>1111</v>
      </c>
      <c r="B1910" s="149" t="s">
        <v>1333</v>
      </c>
      <c r="C1910" s="149" t="s">
        <v>1403</v>
      </c>
      <c r="D1910" s="149" t="s">
        <v>1465</v>
      </c>
      <c r="E1910" s="149" t="s">
        <v>1411</v>
      </c>
      <c r="F1910" s="149" t="s">
        <v>1402</v>
      </c>
      <c r="G1910" s="150">
        <v>-72305.8</v>
      </c>
      <c r="H1910" s="134"/>
    </row>
    <row r="1911" spans="1:8" x14ac:dyDescent="0.2">
      <c r="A1911" s="151" t="s">
        <v>1113</v>
      </c>
      <c r="B1911" s="149" t="s">
        <v>1333</v>
      </c>
      <c r="C1911" s="149" t="s">
        <v>1396</v>
      </c>
      <c r="D1911" s="149" t="s">
        <v>1397</v>
      </c>
      <c r="E1911" s="149" t="s">
        <v>1414</v>
      </c>
      <c r="F1911" s="149" t="s">
        <v>1399</v>
      </c>
      <c r="G1911" s="150">
        <v>-203918.48</v>
      </c>
      <c r="H1911" s="146">
        <v>17</v>
      </c>
    </row>
    <row r="1912" spans="1:8" x14ac:dyDescent="0.2">
      <c r="A1912" s="151" t="s">
        <v>1113</v>
      </c>
      <c r="B1912" s="149" t="s">
        <v>1333</v>
      </c>
      <c r="C1912" s="149" t="s">
        <v>1400</v>
      </c>
      <c r="D1912" s="149" t="s">
        <v>1465</v>
      </c>
      <c r="E1912" s="149" t="s">
        <v>1414</v>
      </c>
      <c r="F1912" s="149" t="s">
        <v>1402</v>
      </c>
      <c r="G1912" s="150">
        <v>-581732.93999999994</v>
      </c>
      <c r="H1912" s="134"/>
    </row>
    <row r="1913" spans="1:8" x14ac:dyDescent="0.2">
      <c r="A1913" s="151" t="s">
        <v>1114</v>
      </c>
      <c r="B1913" s="149" t="s">
        <v>1333</v>
      </c>
      <c r="C1913" s="149" t="s">
        <v>1396</v>
      </c>
      <c r="D1913" s="149" t="s">
        <v>1397</v>
      </c>
      <c r="E1913" s="149" t="s">
        <v>1415</v>
      </c>
      <c r="F1913" s="149" t="s">
        <v>1399</v>
      </c>
      <c r="G1913" s="150">
        <v>-144772.76</v>
      </c>
      <c r="H1913" s="146">
        <v>17</v>
      </c>
    </row>
    <row r="1914" spans="1:8" x14ac:dyDescent="0.2">
      <c r="A1914" s="151" t="s">
        <v>1114</v>
      </c>
      <c r="B1914" s="149" t="s">
        <v>1333</v>
      </c>
      <c r="C1914" s="149" t="s">
        <v>1416</v>
      </c>
      <c r="D1914" s="149" t="s">
        <v>1417</v>
      </c>
      <c r="E1914" s="149" t="s">
        <v>1415</v>
      </c>
      <c r="F1914" s="149" t="s">
        <v>1402</v>
      </c>
      <c r="G1914" s="150">
        <v>-905665.72</v>
      </c>
      <c r="H1914" s="134"/>
    </row>
    <row r="1915" spans="1:8" x14ac:dyDescent="0.2">
      <c r="A1915" s="151" t="s">
        <v>1114</v>
      </c>
      <c r="B1915" s="149" t="s">
        <v>1333</v>
      </c>
      <c r="C1915" s="149" t="s">
        <v>1400</v>
      </c>
      <c r="D1915" s="149" t="s">
        <v>1418</v>
      </c>
      <c r="E1915" s="149" t="s">
        <v>1415</v>
      </c>
      <c r="F1915" s="149" t="s">
        <v>1402</v>
      </c>
      <c r="G1915" s="150">
        <v>-603777.14</v>
      </c>
      <c r="H1915" s="134"/>
    </row>
    <row r="1916" spans="1:8" x14ac:dyDescent="0.2">
      <c r="A1916" s="151" t="s">
        <v>1114</v>
      </c>
      <c r="B1916" s="149" t="s">
        <v>1333</v>
      </c>
      <c r="C1916" s="149" t="s">
        <v>1400</v>
      </c>
      <c r="D1916" s="149" t="s">
        <v>1419</v>
      </c>
      <c r="E1916" s="149" t="s">
        <v>1415</v>
      </c>
      <c r="F1916" s="149" t="s">
        <v>1402</v>
      </c>
      <c r="G1916" s="150">
        <v>-30473.5</v>
      </c>
      <c r="H1916" s="134"/>
    </row>
    <row r="1917" spans="1:8" x14ac:dyDescent="0.2">
      <c r="A1917" s="151" t="s">
        <v>1114</v>
      </c>
      <c r="B1917" s="149" t="s">
        <v>1333</v>
      </c>
      <c r="C1917" s="149" t="s">
        <v>1458</v>
      </c>
      <c r="D1917" s="149" t="s">
        <v>1459</v>
      </c>
      <c r="E1917" s="149" t="s">
        <v>1415</v>
      </c>
      <c r="F1917" s="149" t="s">
        <v>1402</v>
      </c>
      <c r="G1917" s="150">
        <v>-279743</v>
      </c>
      <c r="H1917" s="134"/>
    </row>
    <row r="1918" spans="1:8" x14ac:dyDescent="0.2">
      <c r="A1918" s="151" t="s">
        <v>1114</v>
      </c>
      <c r="B1918" s="149" t="s">
        <v>1333</v>
      </c>
      <c r="C1918" s="149" t="s">
        <v>1458</v>
      </c>
      <c r="D1918" s="149" t="s">
        <v>1469</v>
      </c>
      <c r="E1918" s="149" t="s">
        <v>1415</v>
      </c>
      <c r="F1918" s="149" t="s">
        <v>1402</v>
      </c>
      <c r="G1918" s="150">
        <v>-170000</v>
      </c>
      <c r="H1918" s="134"/>
    </row>
    <row r="1919" spans="1:8" x14ac:dyDescent="0.2">
      <c r="A1919" s="151" t="s">
        <v>1114</v>
      </c>
      <c r="B1919" s="149" t="s">
        <v>1333</v>
      </c>
      <c r="C1919" s="149" t="s">
        <v>1400</v>
      </c>
      <c r="D1919" s="149" t="s">
        <v>1465</v>
      </c>
      <c r="E1919" s="149" t="s">
        <v>1415</v>
      </c>
      <c r="F1919" s="149" t="s">
        <v>1402</v>
      </c>
      <c r="G1919" s="150">
        <v>-1368660.47</v>
      </c>
      <c r="H1919" s="134"/>
    </row>
    <row r="1920" spans="1:8" x14ac:dyDescent="0.2">
      <c r="A1920" s="151" t="s">
        <v>1114</v>
      </c>
      <c r="B1920" s="149" t="s">
        <v>1333</v>
      </c>
      <c r="C1920" s="149" t="s">
        <v>1400</v>
      </c>
      <c r="D1920" s="149" t="s">
        <v>1419</v>
      </c>
      <c r="E1920" s="149" t="s">
        <v>1420</v>
      </c>
      <c r="F1920" s="149" t="s">
        <v>1402</v>
      </c>
      <c r="G1920" s="150">
        <v>-10291.6</v>
      </c>
      <c r="H1920" s="134"/>
    </row>
    <row r="1921" spans="1:8" x14ac:dyDescent="0.2">
      <c r="A1921" s="151" t="s">
        <v>1114</v>
      </c>
      <c r="B1921" s="149" t="s">
        <v>1333</v>
      </c>
      <c r="C1921" s="149" t="s">
        <v>1400</v>
      </c>
      <c r="D1921" s="149" t="s">
        <v>1465</v>
      </c>
      <c r="E1921" s="149" t="s">
        <v>1420</v>
      </c>
      <c r="F1921" s="149" t="s">
        <v>1402</v>
      </c>
      <c r="G1921" s="150">
        <v>-3326.43</v>
      </c>
      <c r="H1921" s="134"/>
    </row>
    <row r="1922" spans="1:8" x14ac:dyDescent="0.2">
      <c r="A1922" s="151" t="s">
        <v>957</v>
      </c>
      <c r="B1922" s="149" t="s">
        <v>1333</v>
      </c>
      <c r="C1922" s="149" t="s">
        <v>1458</v>
      </c>
      <c r="D1922" s="149" t="s">
        <v>1459</v>
      </c>
      <c r="E1922" s="149" t="s">
        <v>1424</v>
      </c>
      <c r="F1922" s="149" t="s">
        <v>1402</v>
      </c>
      <c r="G1922" s="150">
        <v>-483104.52</v>
      </c>
      <c r="H1922" s="134"/>
    </row>
    <row r="1923" spans="1:8" x14ac:dyDescent="0.2">
      <c r="A1923" s="151" t="s">
        <v>957</v>
      </c>
      <c r="B1923" s="149" t="s">
        <v>1333</v>
      </c>
      <c r="C1923" s="149" t="s">
        <v>1460</v>
      </c>
      <c r="D1923" s="149" t="s">
        <v>1459</v>
      </c>
      <c r="E1923" s="149" t="s">
        <v>1424</v>
      </c>
      <c r="F1923" s="149" t="s">
        <v>1402</v>
      </c>
      <c r="G1923" s="150">
        <v>-8076.08</v>
      </c>
      <c r="H1923" s="134"/>
    </row>
    <row r="1924" spans="1:8" x14ac:dyDescent="0.2">
      <c r="A1924" s="151" t="s">
        <v>959</v>
      </c>
      <c r="B1924" s="149" t="s">
        <v>1333</v>
      </c>
      <c r="C1924" s="149" t="s">
        <v>1400</v>
      </c>
      <c r="D1924" s="149" t="s">
        <v>1465</v>
      </c>
      <c r="E1924" s="149" t="s">
        <v>1426</v>
      </c>
      <c r="F1924" s="149" t="s">
        <v>1402</v>
      </c>
      <c r="G1924" s="150">
        <v>-1679756</v>
      </c>
      <c r="H1924" s="134"/>
    </row>
    <row r="1925" spans="1:8" x14ac:dyDescent="0.2">
      <c r="A1925" s="151" t="s">
        <v>959</v>
      </c>
      <c r="B1925" s="149" t="s">
        <v>1333</v>
      </c>
      <c r="C1925" s="149" t="s">
        <v>1396</v>
      </c>
      <c r="D1925" s="149" t="s">
        <v>1397</v>
      </c>
      <c r="E1925" s="149" t="s">
        <v>1446</v>
      </c>
      <c r="F1925" s="149" t="s">
        <v>1399</v>
      </c>
      <c r="G1925" s="150">
        <v>-9.93</v>
      </c>
      <c r="H1925" s="146">
        <v>17</v>
      </c>
    </row>
    <row r="1926" spans="1:8" x14ac:dyDescent="0.2">
      <c r="A1926" s="151" t="s">
        <v>959</v>
      </c>
      <c r="B1926" s="149" t="s">
        <v>1333</v>
      </c>
      <c r="C1926" s="149" t="s">
        <v>1396</v>
      </c>
      <c r="D1926" s="149" t="s">
        <v>1397</v>
      </c>
      <c r="E1926" s="149" t="s">
        <v>1428</v>
      </c>
      <c r="F1926" s="149" t="s">
        <v>1399</v>
      </c>
      <c r="G1926" s="150">
        <v>-1108.5</v>
      </c>
      <c r="H1926" s="146">
        <v>17</v>
      </c>
    </row>
    <row r="1927" spans="1:8" x14ac:dyDescent="0.2">
      <c r="A1927" s="151" t="s">
        <v>1115</v>
      </c>
      <c r="B1927" s="149" t="s">
        <v>1333</v>
      </c>
      <c r="C1927" s="149" t="s">
        <v>1396</v>
      </c>
      <c r="D1927" s="149" t="s">
        <v>1397</v>
      </c>
      <c r="E1927" s="149" t="s">
        <v>1429</v>
      </c>
      <c r="F1927" s="149" t="s">
        <v>1399</v>
      </c>
      <c r="G1927" s="150">
        <v>-258750</v>
      </c>
      <c r="H1927" s="146">
        <v>17</v>
      </c>
    </row>
    <row r="1928" spans="1:8" x14ac:dyDescent="0.2">
      <c r="A1928" s="151" t="s">
        <v>1115</v>
      </c>
      <c r="B1928" s="149" t="s">
        <v>1333</v>
      </c>
      <c r="C1928" s="149" t="s">
        <v>1396</v>
      </c>
      <c r="D1928" s="149" t="s">
        <v>1438</v>
      </c>
      <c r="E1928" s="149" t="s">
        <v>1429</v>
      </c>
      <c r="F1928" s="149" t="s">
        <v>1399</v>
      </c>
      <c r="G1928" s="150">
        <v>-650000</v>
      </c>
      <c r="H1928" s="152">
        <v>19</v>
      </c>
    </row>
    <row r="1929" spans="1:8" x14ac:dyDescent="0.2">
      <c r="A1929" s="151" t="s">
        <v>1115</v>
      </c>
      <c r="B1929" s="149" t="s">
        <v>1333</v>
      </c>
      <c r="C1929" s="149" t="s">
        <v>1458</v>
      </c>
      <c r="D1929" s="149" t="s">
        <v>1459</v>
      </c>
      <c r="E1929" s="149" t="s">
        <v>1429</v>
      </c>
      <c r="F1929" s="149" t="s">
        <v>1402</v>
      </c>
      <c r="G1929" s="150">
        <v>-14526327.15</v>
      </c>
      <c r="H1929" s="134"/>
    </row>
    <row r="1930" spans="1:8" x14ac:dyDescent="0.2">
      <c r="A1930" s="151" t="s">
        <v>207</v>
      </c>
      <c r="B1930" s="149" t="s">
        <v>1333</v>
      </c>
      <c r="C1930" s="149" t="s">
        <v>1400</v>
      </c>
      <c r="D1930" s="149" t="s">
        <v>1465</v>
      </c>
      <c r="E1930" s="149" t="s">
        <v>1432</v>
      </c>
      <c r="F1930" s="149" t="s">
        <v>1402</v>
      </c>
      <c r="G1930" s="150">
        <v>-64245</v>
      </c>
      <c r="H1930" s="134"/>
    </row>
    <row r="1931" spans="1:8" x14ac:dyDescent="0.2">
      <c r="A1931" s="151" t="s">
        <v>207</v>
      </c>
      <c r="B1931" s="149" t="s">
        <v>1333</v>
      </c>
      <c r="C1931" s="149" t="s">
        <v>1396</v>
      </c>
      <c r="D1931" s="149" t="s">
        <v>1397</v>
      </c>
      <c r="E1931" s="149" t="s">
        <v>1433</v>
      </c>
      <c r="F1931" s="149" t="s">
        <v>1399</v>
      </c>
      <c r="G1931" s="150">
        <v>-10400</v>
      </c>
      <c r="H1931" s="146">
        <v>17</v>
      </c>
    </row>
    <row r="1932" spans="1:8" x14ac:dyDescent="0.2">
      <c r="A1932" s="151" t="s">
        <v>207</v>
      </c>
      <c r="B1932" s="149" t="s">
        <v>1333</v>
      </c>
      <c r="C1932" s="149" t="s">
        <v>1400</v>
      </c>
      <c r="D1932" s="149" t="s">
        <v>1419</v>
      </c>
      <c r="E1932" s="149" t="s">
        <v>1433</v>
      </c>
      <c r="F1932" s="149" t="s">
        <v>1402</v>
      </c>
      <c r="G1932" s="150">
        <v>-30879.27</v>
      </c>
      <c r="H1932" s="134"/>
    </row>
    <row r="1933" spans="1:8" x14ac:dyDescent="0.2">
      <c r="A1933" s="151" t="s">
        <v>207</v>
      </c>
      <c r="B1933" s="149" t="s">
        <v>1333</v>
      </c>
      <c r="C1933" s="149" t="s">
        <v>1458</v>
      </c>
      <c r="D1933" s="149" t="s">
        <v>1459</v>
      </c>
      <c r="E1933" s="149" t="s">
        <v>1433</v>
      </c>
      <c r="F1933" s="149" t="s">
        <v>1402</v>
      </c>
      <c r="G1933" s="150">
        <v>-468537.68</v>
      </c>
      <c r="H1933" s="134"/>
    </row>
    <row r="1934" spans="1:8" x14ac:dyDescent="0.2">
      <c r="A1934" s="151" t="s">
        <v>207</v>
      </c>
      <c r="B1934" s="149" t="s">
        <v>1333</v>
      </c>
      <c r="C1934" s="149" t="s">
        <v>1458</v>
      </c>
      <c r="D1934" s="149" t="s">
        <v>1469</v>
      </c>
      <c r="E1934" s="149" t="s">
        <v>1433</v>
      </c>
      <c r="F1934" s="149" t="s">
        <v>1402</v>
      </c>
      <c r="G1934" s="150">
        <v>-280000</v>
      </c>
      <c r="H1934" s="134"/>
    </row>
    <row r="1935" spans="1:8" x14ac:dyDescent="0.2">
      <c r="A1935" s="151" t="s">
        <v>207</v>
      </c>
      <c r="B1935" s="149" t="s">
        <v>1333</v>
      </c>
      <c r="C1935" s="149" t="s">
        <v>1400</v>
      </c>
      <c r="D1935" s="149" t="s">
        <v>1465</v>
      </c>
      <c r="E1935" s="149" t="s">
        <v>1433</v>
      </c>
      <c r="F1935" s="149" t="s">
        <v>1402</v>
      </c>
      <c r="G1935" s="150">
        <v>-150000</v>
      </c>
      <c r="H1935" s="134"/>
    </row>
    <row r="1936" spans="1:8" x14ac:dyDescent="0.2">
      <c r="A1936" s="151" t="s">
        <v>207</v>
      </c>
      <c r="B1936" s="149" t="s">
        <v>1333</v>
      </c>
      <c r="C1936" s="149" t="s">
        <v>1458</v>
      </c>
      <c r="D1936" s="149" t="s">
        <v>1459</v>
      </c>
      <c r="E1936" s="149" t="s">
        <v>1435</v>
      </c>
      <c r="F1936" s="149" t="s">
        <v>1402</v>
      </c>
      <c r="G1936" s="150">
        <v>-16974.599999999999</v>
      </c>
      <c r="H1936" s="134"/>
    </row>
    <row r="1937" spans="1:8" ht="21" x14ac:dyDescent="0.2">
      <c r="A1937" s="149" t="s">
        <v>196</v>
      </c>
      <c r="B1937" s="149" t="s">
        <v>1385</v>
      </c>
      <c r="C1937" s="149" t="s">
        <v>1396</v>
      </c>
      <c r="D1937" s="149" t="s">
        <v>1397</v>
      </c>
      <c r="E1937" s="149" t="s">
        <v>1398</v>
      </c>
      <c r="F1937" s="149" t="s">
        <v>1399</v>
      </c>
      <c r="G1937" s="150">
        <v>-732694.43</v>
      </c>
      <c r="H1937" s="146">
        <v>17</v>
      </c>
    </row>
    <row r="1938" spans="1:8" ht="21" x14ac:dyDescent="0.2">
      <c r="A1938" s="149" t="s">
        <v>196</v>
      </c>
      <c r="B1938" s="149" t="s">
        <v>1385</v>
      </c>
      <c r="C1938" s="149" t="s">
        <v>1458</v>
      </c>
      <c r="D1938" s="149" t="s">
        <v>1459</v>
      </c>
      <c r="E1938" s="149" t="s">
        <v>1398</v>
      </c>
      <c r="F1938" s="149" t="s">
        <v>1402</v>
      </c>
      <c r="G1938" s="150">
        <v>-90065393.400000006</v>
      </c>
      <c r="H1938" s="134"/>
    </row>
    <row r="1939" spans="1:8" ht="21" x14ac:dyDescent="0.2">
      <c r="A1939" s="149" t="s">
        <v>196</v>
      </c>
      <c r="B1939" s="149" t="s">
        <v>1385</v>
      </c>
      <c r="C1939" s="149" t="s">
        <v>1460</v>
      </c>
      <c r="D1939" s="149" t="s">
        <v>1459</v>
      </c>
      <c r="E1939" s="149" t="s">
        <v>1398</v>
      </c>
      <c r="F1939" s="149" t="s">
        <v>1402</v>
      </c>
      <c r="G1939" s="150">
        <v>-43533.3</v>
      </c>
      <c r="H1939" s="134"/>
    </row>
    <row r="1940" spans="1:8" ht="21" x14ac:dyDescent="0.2">
      <c r="A1940" s="149" t="s">
        <v>196</v>
      </c>
      <c r="B1940" s="149" t="s">
        <v>1385</v>
      </c>
      <c r="C1940" s="149" t="s">
        <v>1461</v>
      </c>
      <c r="D1940" s="149" t="s">
        <v>1462</v>
      </c>
      <c r="E1940" s="149" t="s">
        <v>1398</v>
      </c>
      <c r="F1940" s="149" t="s">
        <v>1407</v>
      </c>
      <c r="G1940" s="150">
        <v>-5014533.29</v>
      </c>
      <c r="H1940" s="134"/>
    </row>
    <row r="1941" spans="1:8" ht="21" x14ac:dyDescent="0.2">
      <c r="A1941" s="149" t="s">
        <v>196</v>
      </c>
      <c r="B1941" s="149" t="s">
        <v>1385</v>
      </c>
      <c r="C1941" s="149" t="s">
        <v>1463</v>
      </c>
      <c r="D1941" s="149" t="s">
        <v>1464</v>
      </c>
      <c r="E1941" s="149" t="s">
        <v>1398</v>
      </c>
      <c r="F1941" s="149" t="s">
        <v>1407</v>
      </c>
      <c r="G1941" s="150">
        <v>-459065.74</v>
      </c>
      <c r="H1941" s="134"/>
    </row>
    <row r="1942" spans="1:8" ht="21" x14ac:dyDescent="0.2">
      <c r="A1942" s="149" t="s">
        <v>196</v>
      </c>
      <c r="B1942" s="149" t="s">
        <v>1385</v>
      </c>
      <c r="C1942" s="149" t="s">
        <v>1396</v>
      </c>
      <c r="D1942" s="149" t="s">
        <v>1397</v>
      </c>
      <c r="E1942" s="149" t="s">
        <v>1404</v>
      </c>
      <c r="F1942" s="149" t="s">
        <v>1399</v>
      </c>
      <c r="G1942" s="150">
        <v>-6600</v>
      </c>
      <c r="H1942" s="146">
        <v>17</v>
      </c>
    </row>
    <row r="1943" spans="1:8" ht="21" x14ac:dyDescent="0.2">
      <c r="A1943" s="151" t="s">
        <v>201</v>
      </c>
      <c r="B1943" s="149" t="s">
        <v>1385</v>
      </c>
      <c r="C1943" s="149" t="s">
        <v>1396</v>
      </c>
      <c r="D1943" s="149" t="s">
        <v>1397</v>
      </c>
      <c r="E1943" s="149" t="s">
        <v>1408</v>
      </c>
      <c r="F1943" s="149" t="s">
        <v>1399</v>
      </c>
      <c r="G1943" s="150">
        <v>-221308.24</v>
      </c>
      <c r="H1943" s="146">
        <v>17</v>
      </c>
    </row>
    <row r="1944" spans="1:8" ht="21" x14ac:dyDescent="0.2">
      <c r="A1944" s="151" t="s">
        <v>201</v>
      </c>
      <c r="B1944" s="149" t="s">
        <v>1385</v>
      </c>
      <c r="C1944" s="149" t="s">
        <v>1458</v>
      </c>
      <c r="D1944" s="149" t="s">
        <v>1459</v>
      </c>
      <c r="E1944" s="149" t="s">
        <v>1408</v>
      </c>
      <c r="F1944" s="149" t="s">
        <v>1402</v>
      </c>
      <c r="G1944" s="150">
        <v>-27130077.550000001</v>
      </c>
      <c r="H1944" s="134"/>
    </row>
    <row r="1945" spans="1:8" ht="21" x14ac:dyDescent="0.2">
      <c r="A1945" s="151" t="s">
        <v>201</v>
      </c>
      <c r="B1945" s="149" t="s">
        <v>1385</v>
      </c>
      <c r="C1945" s="149" t="s">
        <v>1461</v>
      </c>
      <c r="D1945" s="149" t="s">
        <v>1462</v>
      </c>
      <c r="E1945" s="149" t="s">
        <v>1408</v>
      </c>
      <c r="F1945" s="149" t="s">
        <v>1407</v>
      </c>
      <c r="G1945" s="150">
        <v>-1514388.11</v>
      </c>
      <c r="H1945" s="134"/>
    </row>
    <row r="1946" spans="1:8" ht="21" x14ac:dyDescent="0.2">
      <c r="A1946" s="151" t="s">
        <v>201</v>
      </c>
      <c r="B1946" s="149" t="s">
        <v>1385</v>
      </c>
      <c r="C1946" s="149" t="s">
        <v>1400</v>
      </c>
      <c r="D1946" s="149" t="s">
        <v>1465</v>
      </c>
      <c r="E1946" s="149" t="s">
        <v>1408</v>
      </c>
      <c r="F1946" s="149" t="s">
        <v>1402</v>
      </c>
      <c r="G1946" s="150">
        <v>-65528.59</v>
      </c>
      <c r="H1946" s="134"/>
    </row>
    <row r="1947" spans="1:8" ht="21" x14ac:dyDescent="0.2">
      <c r="A1947" s="151" t="s">
        <v>201</v>
      </c>
      <c r="B1947" s="149" t="s">
        <v>1385</v>
      </c>
      <c r="C1947" s="149" t="s">
        <v>1463</v>
      </c>
      <c r="D1947" s="149" t="s">
        <v>1464</v>
      </c>
      <c r="E1947" s="149" t="s">
        <v>1408</v>
      </c>
      <c r="F1947" s="149" t="s">
        <v>1407</v>
      </c>
      <c r="G1947" s="150">
        <v>-138637.79999999999</v>
      </c>
      <c r="H1947" s="134"/>
    </row>
    <row r="1948" spans="1:8" ht="21" x14ac:dyDescent="0.2">
      <c r="A1948" s="149" t="s">
        <v>196</v>
      </c>
      <c r="B1948" s="149" t="s">
        <v>1385</v>
      </c>
      <c r="C1948" s="149" t="s">
        <v>1400</v>
      </c>
      <c r="D1948" s="149" t="s">
        <v>1465</v>
      </c>
      <c r="E1948" s="149" t="s">
        <v>1409</v>
      </c>
      <c r="F1948" s="149" t="s">
        <v>1402</v>
      </c>
      <c r="G1948" s="150">
        <v>-711920.14</v>
      </c>
      <c r="H1948" s="134"/>
    </row>
    <row r="1949" spans="1:8" ht="21" x14ac:dyDescent="0.2">
      <c r="A1949" s="149" t="s">
        <v>196</v>
      </c>
      <c r="B1949" s="149" t="s">
        <v>1385</v>
      </c>
      <c r="C1949" s="149" t="s">
        <v>1403</v>
      </c>
      <c r="D1949" s="149" t="s">
        <v>1465</v>
      </c>
      <c r="E1949" s="149" t="s">
        <v>1409</v>
      </c>
      <c r="F1949" s="149" t="s">
        <v>1402</v>
      </c>
      <c r="G1949" s="150">
        <v>-385083.33</v>
      </c>
      <c r="H1949" s="134"/>
    </row>
    <row r="1950" spans="1:8" ht="21" x14ac:dyDescent="0.2">
      <c r="A1950" s="151" t="s">
        <v>1109</v>
      </c>
      <c r="B1950" s="149" t="s">
        <v>1385</v>
      </c>
      <c r="C1950" s="149" t="s">
        <v>1396</v>
      </c>
      <c r="D1950" s="149" t="s">
        <v>1397</v>
      </c>
      <c r="E1950" s="149" t="s">
        <v>1410</v>
      </c>
      <c r="F1950" s="149" t="s">
        <v>1399</v>
      </c>
      <c r="G1950" s="150">
        <v>-8592.32</v>
      </c>
      <c r="H1950" s="146">
        <v>17</v>
      </c>
    </row>
    <row r="1951" spans="1:8" ht="21" x14ac:dyDescent="0.2">
      <c r="A1951" s="151" t="s">
        <v>1109</v>
      </c>
      <c r="B1951" s="149" t="s">
        <v>1385</v>
      </c>
      <c r="C1951" s="149" t="s">
        <v>1400</v>
      </c>
      <c r="D1951" s="149" t="s">
        <v>1465</v>
      </c>
      <c r="E1951" s="149" t="s">
        <v>1410</v>
      </c>
      <c r="F1951" s="149" t="s">
        <v>1402</v>
      </c>
      <c r="G1951" s="150">
        <v>-66221.710000000006</v>
      </c>
      <c r="H1951" s="134"/>
    </row>
    <row r="1952" spans="1:8" ht="21" x14ac:dyDescent="0.2">
      <c r="A1952" s="151" t="s">
        <v>1111</v>
      </c>
      <c r="B1952" s="149" t="s">
        <v>1385</v>
      </c>
      <c r="C1952" s="149" t="s">
        <v>1396</v>
      </c>
      <c r="D1952" s="149" t="s">
        <v>1397</v>
      </c>
      <c r="E1952" s="149" t="s">
        <v>1411</v>
      </c>
      <c r="F1952" s="149" t="s">
        <v>1399</v>
      </c>
      <c r="G1952" s="150">
        <v>-554352.80000000005</v>
      </c>
      <c r="H1952" s="146">
        <v>17</v>
      </c>
    </row>
    <row r="1953" spans="1:8" ht="21" x14ac:dyDescent="0.2">
      <c r="A1953" s="151" t="s">
        <v>1111</v>
      </c>
      <c r="B1953" s="149" t="s">
        <v>1385</v>
      </c>
      <c r="C1953" s="149" t="s">
        <v>1396</v>
      </c>
      <c r="D1953" s="149" t="s">
        <v>1412</v>
      </c>
      <c r="E1953" s="149" t="s">
        <v>1411</v>
      </c>
      <c r="F1953" s="149" t="s">
        <v>1399</v>
      </c>
      <c r="G1953" s="150">
        <v>-4494.87</v>
      </c>
      <c r="H1953" s="134"/>
    </row>
    <row r="1954" spans="1:8" ht="21" x14ac:dyDescent="0.2">
      <c r="A1954" s="151" t="s">
        <v>1111</v>
      </c>
      <c r="B1954" s="149" t="s">
        <v>1385</v>
      </c>
      <c r="C1954" s="149" t="s">
        <v>1396</v>
      </c>
      <c r="D1954" s="149" t="s">
        <v>1434</v>
      </c>
      <c r="E1954" s="149" t="s">
        <v>1411</v>
      </c>
      <c r="F1954" s="149" t="s">
        <v>1399</v>
      </c>
      <c r="G1954" s="150">
        <v>-1410.42</v>
      </c>
      <c r="H1954" s="134"/>
    </row>
    <row r="1955" spans="1:8" ht="21" x14ac:dyDescent="0.2">
      <c r="A1955" s="151" t="s">
        <v>1111</v>
      </c>
      <c r="B1955" s="149" t="s">
        <v>1385</v>
      </c>
      <c r="C1955" s="149" t="s">
        <v>1396</v>
      </c>
      <c r="D1955" s="149" t="s">
        <v>1437</v>
      </c>
      <c r="E1955" s="149" t="s">
        <v>1411</v>
      </c>
      <c r="F1955" s="149" t="s">
        <v>1399</v>
      </c>
      <c r="G1955" s="150">
        <v>-19791</v>
      </c>
      <c r="H1955" s="134"/>
    </row>
    <row r="1956" spans="1:8" ht="21" x14ac:dyDescent="0.2">
      <c r="A1956" s="151" t="s">
        <v>1111</v>
      </c>
      <c r="B1956" s="149" t="s">
        <v>1385</v>
      </c>
      <c r="C1956" s="149" t="s">
        <v>1400</v>
      </c>
      <c r="D1956" s="149" t="s">
        <v>1465</v>
      </c>
      <c r="E1956" s="149" t="s">
        <v>1411</v>
      </c>
      <c r="F1956" s="149" t="s">
        <v>1402</v>
      </c>
      <c r="G1956" s="150">
        <v>-3662434.14</v>
      </c>
      <c r="H1956" s="134"/>
    </row>
    <row r="1957" spans="1:8" ht="21" x14ac:dyDescent="0.2">
      <c r="A1957" s="151" t="s">
        <v>1113</v>
      </c>
      <c r="B1957" s="149" t="s">
        <v>1385</v>
      </c>
      <c r="C1957" s="149" t="s">
        <v>1396</v>
      </c>
      <c r="D1957" s="149" t="s">
        <v>1397</v>
      </c>
      <c r="E1957" s="149" t="s">
        <v>1414</v>
      </c>
      <c r="F1957" s="149" t="s">
        <v>1399</v>
      </c>
      <c r="G1957" s="150">
        <v>-74362.25</v>
      </c>
      <c r="H1957" s="146">
        <v>17</v>
      </c>
    </row>
    <row r="1958" spans="1:8" ht="21" x14ac:dyDescent="0.2">
      <c r="A1958" s="151" t="s">
        <v>1113</v>
      </c>
      <c r="B1958" s="149" t="s">
        <v>1385</v>
      </c>
      <c r="C1958" s="149" t="s">
        <v>1400</v>
      </c>
      <c r="D1958" s="149" t="s">
        <v>1465</v>
      </c>
      <c r="E1958" s="149" t="s">
        <v>1414</v>
      </c>
      <c r="F1958" s="149" t="s">
        <v>1402</v>
      </c>
      <c r="G1958" s="150">
        <v>-786168.44</v>
      </c>
      <c r="H1958" s="134"/>
    </row>
    <row r="1959" spans="1:8" ht="21" x14ac:dyDescent="0.2">
      <c r="A1959" s="151" t="s">
        <v>1114</v>
      </c>
      <c r="B1959" s="149" t="s">
        <v>1385</v>
      </c>
      <c r="C1959" s="149" t="s">
        <v>1396</v>
      </c>
      <c r="D1959" s="149" t="s">
        <v>1397</v>
      </c>
      <c r="E1959" s="149" t="s">
        <v>1415</v>
      </c>
      <c r="F1959" s="149" t="s">
        <v>1399</v>
      </c>
      <c r="G1959" s="150">
        <v>-265220.73</v>
      </c>
      <c r="H1959" s="146">
        <v>17</v>
      </c>
    </row>
    <row r="1960" spans="1:8" ht="21" x14ac:dyDescent="0.2">
      <c r="A1960" s="151" t="s">
        <v>1114</v>
      </c>
      <c r="B1960" s="149" t="s">
        <v>1385</v>
      </c>
      <c r="C1960" s="149" t="s">
        <v>1416</v>
      </c>
      <c r="D1960" s="149" t="s">
        <v>1417</v>
      </c>
      <c r="E1960" s="149" t="s">
        <v>1415</v>
      </c>
      <c r="F1960" s="149" t="s">
        <v>1402</v>
      </c>
      <c r="G1960" s="150">
        <v>-648043.5</v>
      </c>
      <c r="H1960" s="134"/>
    </row>
    <row r="1961" spans="1:8" ht="21" x14ac:dyDescent="0.2">
      <c r="A1961" s="151" t="s">
        <v>1114</v>
      </c>
      <c r="B1961" s="149" t="s">
        <v>1385</v>
      </c>
      <c r="C1961" s="149" t="s">
        <v>1400</v>
      </c>
      <c r="D1961" s="149" t="s">
        <v>1418</v>
      </c>
      <c r="E1961" s="149" t="s">
        <v>1415</v>
      </c>
      <c r="F1961" s="149" t="s">
        <v>1402</v>
      </c>
      <c r="G1961" s="150">
        <v>-432029</v>
      </c>
      <c r="H1961" s="134"/>
    </row>
    <row r="1962" spans="1:8" ht="21" x14ac:dyDescent="0.2">
      <c r="A1962" s="151" t="s">
        <v>1114</v>
      </c>
      <c r="B1962" s="149" t="s">
        <v>1385</v>
      </c>
      <c r="C1962" s="149" t="s">
        <v>1400</v>
      </c>
      <c r="D1962" s="149" t="s">
        <v>1419</v>
      </c>
      <c r="E1962" s="149" t="s">
        <v>1415</v>
      </c>
      <c r="F1962" s="149" t="s">
        <v>1402</v>
      </c>
      <c r="G1962" s="150">
        <v>-30473.5</v>
      </c>
      <c r="H1962" s="134"/>
    </row>
    <row r="1963" spans="1:8" ht="21" x14ac:dyDescent="0.2">
      <c r="A1963" s="151" t="s">
        <v>1114</v>
      </c>
      <c r="B1963" s="149" t="s">
        <v>1385</v>
      </c>
      <c r="C1963" s="149" t="s">
        <v>1440</v>
      </c>
      <c r="D1963" s="149" t="s">
        <v>1491</v>
      </c>
      <c r="E1963" s="149" t="s">
        <v>1415</v>
      </c>
      <c r="F1963" s="149" t="s">
        <v>1407</v>
      </c>
      <c r="G1963" s="150">
        <v>-27050.400000000001</v>
      </c>
      <c r="H1963" s="134"/>
    </row>
    <row r="1964" spans="1:8" ht="21" x14ac:dyDescent="0.2">
      <c r="A1964" s="151" t="s">
        <v>1114</v>
      </c>
      <c r="B1964" s="149" t="s">
        <v>1385</v>
      </c>
      <c r="C1964" s="149" t="s">
        <v>1458</v>
      </c>
      <c r="D1964" s="149" t="s">
        <v>1459</v>
      </c>
      <c r="E1964" s="149" t="s">
        <v>1415</v>
      </c>
      <c r="F1964" s="149" t="s">
        <v>1402</v>
      </c>
      <c r="G1964" s="150">
        <v>-512386.48</v>
      </c>
      <c r="H1964" s="134"/>
    </row>
    <row r="1965" spans="1:8" ht="21" x14ac:dyDescent="0.2">
      <c r="A1965" s="151" t="s">
        <v>1114</v>
      </c>
      <c r="B1965" s="149" t="s">
        <v>1385</v>
      </c>
      <c r="C1965" s="149" t="s">
        <v>1400</v>
      </c>
      <c r="D1965" s="149" t="s">
        <v>1465</v>
      </c>
      <c r="E1965" s="149" t="s">
        <v>1415</v>
      </c>
      <c r="F1965" s="149" t="s">
        <v>1402</v>
      </c>
      <c r="G1965" s="150">
        <v>-1432014.85</v>
      </c>
      <c r="H1965" s="134"/>
    </row>
    <row r="1966" spans="1:8" ht="21" x14ac:dyDescent="0.2">
      <c r="A1966" s="151" t="s">
        <v>1114</v>
      </c>
      <c r="B1966" s="149" t="s">
        <v>1385</v>
      </c>
      <c r="C1966" s="149" t="s">
        <v>1400</v>
      </c>
      <c r="D1966" s="149" t="s">
        <v>1419</v>
      </c>
      <c r="E1966" s="149" t="s">
        <v>1420</v>
      </c>
      <c r="F1966" s="149" t="s">
        <v>1402</v>
      </c>
      <c r="G1966" s="150">
        <v>-7150</v>
      </c>
      <c r="H1966" s="134"/>
    </row>
    <row r="1967" spans="1:8" ht="21" x14ac:dyDescent="0.2">
      <c r="A1967" s="151" t="s">
        <v>957</v>
      </c>
      <c r="B1967" s="149" t="s">
        <v>1385</v>
      </c>
      <c r="C1967" s="149" t="s">
        <v>1458</v>
      </c>
      <c r="D1967" s="149" t="s">
        <v>1459</v>
      </c>
      <c r="E1967" s="149" t="s">
        <v>1424</v>
      </c>
      <c r="F1967" s="149" t="s">
        <v>1402</v>
      </c>
      <c r="G1967" s="150">
        <v>-242776.14</v>
      </c>
      <c r="H1967" s="134"/>
    </row>
    <row r="1968" spans="1:8" ht="21" x14ac:dyDescent="0.2">
      <c r="A1968" s="151" t="s">
        <v>957</v>
      </c>
      <c r="B1968" s="149" t="s">
        <v>1385</v>
      </c>
      <c r="C1968" s="149" t="s">
        <v>1400</v>
      </c>
      <c r="D1968" s="149" t="s">
        <v>1465</v>
      </c>
      <c r="E1968" s="149" t="s">
        <v>1425</v>
      </c>
      <c r="F1968" s="149" t="s">
        <v>1402</v>
      </c>
      <c r="G1968" s="150">
        <v>-33670.370000000003</v>
      </c>
      <c r="H1968" s="134"/>
    </row>
    <row r="1969" spans="1:8" ht="21" x14ac:dyDescent="0.2">
      <c r="A1969" s="151" t="s">
        <v>959</v>
      </c>
      <c r="B1969" s="149" t="s">
        <v>1385</v>
      </c>
      <c r="C1969" s="149" t="s">
        <v>1396</v>
      </c>
      <c r="D1969" s="149" t="s">
        <v>1397</v>
      </c>
      <c r="E1969" s="149" t="s">
        <v>1426</v>
      </c>
      <c r="F1969" s="149" t="s">
        <v>1399</v>
      </c>
      <c r="G1969" s="150">
        <v>-4084</v>
      </c>
      <c r="H1969" s="146">
        <v>17</v>
      </c>
    </row>
    <row r="1970" spans="1:8" ht="21" x14ac:dyDescent="0.2">
      <c r="A1970" s="151" t="s">
        <v>959</v>
      </c>
      <c r="B1970" s="149" t="s">
        <v>1385</v>
      </c>
      <c r="C1970" s="149" t="s">
        <v>1400</v>
      </c>
      <c r="D1970" s="149" t="s">
        <v>1465</v>
      </c>
      <c r="E1970" s="149" t="s">
        <v>1426</v>
      </c>
      <c r="F1970" s="149" t="s">
        <v>1402</v>
      </c>
      <c r="G1970" s="150">
        <v>-1327994</v>
      </c>
      <c r="H1970" s="134"/>
    </row>
    <row r="1971" spans="1:8" ht="21" x14ac:dyDescent="0.2">
      <c r="A1971" s="151" t="s">
        <v>959</v>
      </c>
      <c r="B1971" s="149" t="s">
        <v>1385</v>
      </c>
      <c r="C1971" s="149" t="s">
        <v>1396</v>
      </c>
      <c r="D1971" s="149" t="s">
        <v>1397</v>
      </c>
      <c r="E1971" s="149" t="s">
        <v>1427</v>
      </c>
      <c r="F1971" s="149" t="s">
        <v>1399</v>
      </c>
      <c r="G1971" s="150">
        <v>-500</v>
      </c>
      <c r="H1971" s="146">
        <v>17</v>
      </c>
    </row>
    <row r="1972" spans="1:8" ht="21" x14ac:dyDescent="0.2">
      <c r="A1972" s="151" t="s">
        <v>959</v>
      </c>
      <c r="B1972" s="149" t="s">
        <v>1385</v>
      </c>
      <c r="C1972" s="149" t="s">
        <v>1396</v>
      </c>
      <c r="D1972" s="149" t="s">
        <v>1397</v>
      </c>
      <c r="E1972" s="149" t="s">
        <v>1428</v>
      </c>
      <c r="F1972" s="149" t="s">
        <v>1399</v>
      </c>
      <c r="G1972" s="150">
        <v>-885.05</v>
      </c>
      <c r="H1972" s="146">
        <v>17</v>
      </c>
    </row>
    <row r="1973" spans="1:8" ht="21" x14ac:dyDescent="0.2">
      <c r="A1973" s="151" t="s">
        <v>1115</v>
      </c>
      <c r="B1973" s="149" t="s">
        <v>1385</v>
      </c>
      <c r="C1973" s="149" t="s">
        <v>1396</v>
      </c>
      <c r="D1973" s="149" t="s">
        <v>1397</v>
      </c>
      <c r="E1973" s="149" t="s">
        <v>1429</v>
      </c>
      <c r="F1973" s="149" t="s">
        <v>1399</v>
      </c>
      <c r="G1973" s="150">
        <v>-90424.8</v>
      </c>
      <c r="H1973" s="146">
        <v>17</v>
      </c>
    </row>
    <row r="1974" spans="1:8" ht="21" x14ac:dyDescent="0.2">
      <c r="A1974" s="151" t="s">
        <v>1115</v>
      </c>
      <c r="B1974" s="149" t="s">
        <v>1385</v>
      </c>
      <c r="C1974" s="149" t="s">
        <v>1440</v>
      </c>
      <c r="D1974" s="149" t="s">
        <v>1468</v>
      </c>
      <c r="E1974" s="149" t="s">
        <v>1429</v>
      </c>
      <c r="F1974" s="149" t="s">
        <v>1407</v>
      </c>
      <c r="G1974" s="150">
        <v>-11840</v>
      </c>
      <c r="H1974" s="134"/>
    </row>
    <row r="1975" spans="1:8" ht="21" x14ac:dyDescent="0.2">
      <c r="A1975" s="151" t="s">
        <v>1115</v>
      </c>
      <c r="B1975" s="149" t="s">
        <v>1385</v>
      </c>
      <c r="C1975" s="149" t="s">
        <v>1466</v>
      </c>
      <c r="D1975" s="149" t="s">
        <v>1467</v>
      </c>
      <c r="E1975" s="149" t="s">
        <v>1429</v>
      </c>
      <c r="F1975" s="149" t="s">
        <v>1407</v>
      </c>
      <c r="G1975" s="150">
        <v>-41790</v>
      </c>
      <c r="H1975" s="134"/>
    </row>
    <row r="1976" spans="1:8" ht="21" x14ac:dyDescent="0.2">
      <c r="A1976" s="151" t="s">
        <v>1115</v>
      </c>
      <c r="B1976" s="149" t="s">
        <v>1385</v>
      </c>
      <c r="C1976" s="149" t="s">
        <v>1458</v>
      </c>
      <c r="D1976" s="149" t="s">
        <v>1459</v>
      </c>
      <c r="E1976" s="149" t="s">
        <v>1429</v>
      </c>
      <c r="F1976" s="149" t="s">
        <v>1402</v>
      </c>
      <c r="G1976" s="150">
        <v>-15836171.800000001</v>
      </c>
      <c r="H1976" s="134"/>
    </row>
    <row r="1977" spans="1:8" ht="21" x14ac:dyDescent="0.2">
      <c r="A1977" s="151" t="s">
        <v>1115</v>
      </c>
      <c r="B1977" s="149" t="s">
        <v>1385</v>
      </c>
      <c r="C1977" s="149" t="s">
        <v>1471</v>
      </c>
      <c r="D1977" s="149" t="s">
        <v>1465</v>
      </c>
      <c r="E1977" s="149" t="s">
        <v>1429</v>
      </c>
      <c r="F1977" s="149" t="s">
        <v>1407</v>
      </c>
      <c r="G1977" s="150">
        <v>-228701.88</v>
      </c>
      <c r="H1977" s="134"/>
    </row>
    <row r="1978" spans="1:8" ht="21" x14ac:dyDescent="0.2">
      <c r="A1978" s="151" t="s">
        <v>207</v>
      </c>
      <c r="B1978" s="149" t="s">
        <v>1385</v>
      </c>
      <c r="C1978" s="149" t="s">
        <v>1396</v>
      </c>
      <c r="D1978" s="149" t="s">
        <v>1397</v>
      </c>
      <c r="E1978" s="149" t="s">
        <v>1433</v>
      </c>
      <c r="F1978" s="149" t="s">
        <v>1399</v>
      </c>
      <c r="G1978" s="150">
        <v>-45680.959999999999</v>
      </c>
      <c r="H1978" s="146">
        <v>17</v>
      </c>
    </row>
    <row r="1979" spans="1:8" ht="21" x14ac:dyDescent="0.2">
      <c r="A1979" s="151" t="s">
        <v>207</v>
      </c>
      <c r="B1979" s="149" t="s">
        <v>1385</v>
      </c>
      <c r="C1979" s="149" t="s">
        <v>1400</v>
      </c>
      <c r="D1979" s="149" t="s">
        <v>1419</v>
      </c>
      <c r="E1979" s="149" t="s">
        <v>1433</v>
      </c>
      <c r="F1979" s="149" t="s">
        <v>1402</v>
      </c>
      <c r="G1979" s="150">
        <v>-20000.25</v>
      </c>
      <c r="H1979" s="134"/>
    </row>
    <row r="1980" spans="1:8" ht="21" x14ac:dyDescent="0.2">
      <c r="A1980" s="151" t="s">
        <v>207</v>
      </c>
      <c r="B1980" s="149" t="s">
        <v>1385</v>
      </c>
      <c r="C1980" s="149" t="s">
        <v>1440</v>
      </c>
      <c r="D1980" s="149" t="s">
        <v>1468</v>
      </c>
      <c r="E1980" s="149" t="s">
        <v>1433</v>
      </c>
      <c r="F1980" s="149" t="s">
        <v>1407</v>
      </c>
      <c r="G1980" s="150">
        <v>-4860</v>
      </c>
      <c r="H1980" s="134"/>
    </row>
    <row r="1981" spans="1:8" ht="21" x14ac:dyDescent="0.2">
      <c r="A1981" s="151" t="s">
        <v>207</v>
      </c>
      <c r="B1981" s="149" t="s">
        <v>1385</v>
      </c>
      <c r="C1981" s="149" t="s">
        <v>1466</v>
      </c>
      <c r="D1981" s="149" t="s">
        <v>1467</v>
      </c>
      <c r="E1981" s="149" t="s">
        <v>1433</v>
      </c>
      <c r="F1981" s="149" t="s">
        <v>1407</v>
      </c>
      <c r="G1981" s="150">
        <v>-3210</v>
      </c>
      <c r="H1981" s="134"/>
    </row>
    <row r="1982" spans="1:8" ht="21" x14ac:dyDescent="0.2">
      <c r="A1982" s="151" t="s">
        <v>207</v>
      </c>
      <c r="B1982" s="149" t="s">
        <v>1385</v>
      </c>
      <c r="C1982" s="149" t="s">
        <v>1458</v>
      </c>
      <c r="D1982" s="149" t="s">
        <v>1459</v>
      </c>
      <c r="E1982" s="149" t="s">
        <v>1433</v>
      </c>
      <c r="F1982" s="149" t="s">
        <v>1402</v>
      </c>
      <c r="G1982" s="150">
        <v>-405267</v>
      </c>
      <c r="H1982" s="134"/>
    </row>
    <row r="1983" spans="1:8" ht="21" x14ac:dyDescent="0.2">
      <c r="A1983" s="151" t="s">
        <v>207</v>
      </c>
      <c r="B1983" s="149" t="s">
        <v>1385</v>
      </c>
      <c r="C1983" s="149" t="s">
        <v>1400</v>
      </c>
      <c r="D1983" s="149" t="s">
        <v>1465</v>
      </c>
      <c r="E1983" s="149" t="s">
        <v>1433</v>
      </c>
      <c r="F1983" s="149" t="s">
        <v>1402</v>
      </c>
      <c r="G1983" s="150">
        <v>-172260.8</v>
      </c>
      <c r="H1983" s="134"/>
    </row>
    <row r="1984" spans="1:8" ht="21" x14ac:dyDescent="0.2">
      <c r="A1984" s="151" t="s">
        <v>207</v>
      </c>
      <c r="B1984" s="149" t="s">
        <v>1385</v>
      </c>
      <c r="C1984" s="149" t="s">
        <v>1440</v>
      </c>
      <c r="D1984" s="149" t="s">
        <v>1468</v>
      </c>
      <c r="E1984" s="149" t="s">
        <v>1435</v>
      </c>
      <c r="F1984" s="149" t="s">
        <v>1407</v>
      </c>
      <c r="G1984" s="150">
        <v>-29341</v>
      </c>
      <c r="H1984" s="134"/>
    </row>
    <row r="1985" spans="1:8" ht="21" x14ac:dyDescent="0.2">
      <c r="A1985" s="151" t="s">
        <v>207</v>
      </c>
      <c r="B1985" s="149" t="s">
        <v>1385</v>
      </c>
      <c r="C1985" s="149" t="s">
        <v>1458</v>
      </c>
      <c r="D1985" s="149" t="s">
        <v>1459</v>
      </c>
      <c r="E1985" s="149" t="s">
        <v>1435</v>
      </c>
      <c r="F1985" s="149" t="s">
        <v>1402</v>
      </c>
      <c r="G1985" s="150">
        <v>-51510</v>
      </c>
      <c r="H1985" s="134"/>
    </row>
    <row r="1986" spans="1:8" ht="31.5" x14ac:dyDescent="0.2">
      <c r="A1986" s="149" t="s">
        <v>196</v>
      </c>
      <c r="B1986" s="149" t="s">
        <v>1296</v>
      </c>
      <c r="C1986" s="149" t="s">
        <v>1396</v>
      </c>
      <c r="D1986" s="149" t="s">
        <v>1397</v>
      </c>
      <c r="E1986" s="149" t="s">
        <v>1398</v>
      </c>
      <c r="F1986" s="149" t="s">
        <v>1399</v>
      </c>
      <c r="G1986" s="150">
        <v>-973919.38</v>
      </c>
      <c r="H1986" s="146">
        <v>17</v>
      </c>
    </row>
    <row r="1987" spans="1:8" ht="31.5" x14ac:dyDescent="0.2">
      <c r="A1987" s="149" t="s">
        <v>196</v>
      </c>
      <c r="B1987" s="149" t="s">
        <v>1296</v>
      </c>
      <c r="C1987" s="149" t="s">
        <v>1458</v>
      </c>
      <c r="D1987" s="149" t="s">
        <v>1459</v>
      </c>
      <c r="E1987" s="149" t="s">
        <v>1398</v>
      </c>
      <c r="F1987" s="149" t="s">
        <v>1402</v>
      </c>
      <c r="G1987" s="150">
        <v>-131057354.91</v>
      </c>
      <c r="H1987" s="134"/>
    </row>
    <row r="1988" spans="1:8" ht="31.5" x14ac:dyDescent="0.2">
      <c r="A1988" s="149" t="s">
        <v>196</v>
      </c>
      <c r="B1988" s="149" t="s">
        <v>1296</v>
      </c>
      <c r="C1988" s="149" t="s">
        <v>1460</v>
      </c>
      <c r="D1988" s="149" t="s">
        <v>1459</v>
      </c>
      <c r="E1988" s="149" t="s">
        <v>1398</v>
      </c>
      <c r="F1988" s="149" t="s">
        <v>1402</v>
      </c>
      <c r="G1988" s="150">
        <v>-239030.12</v>
      </c>
      <c r="H1988" s="134"/>
    </row>
    <row r="1989" spans="1:8" ht="31.5" x14ac:dyDescent="0.2">
      <c r="A1989" s="149" t="s">
        <v>196</v>
      </c>
      <c r="B1989" s="149" t="s">
        <v>1296</v>
      </c>
      <c r="C1989" s="149" t="s">
        <v>1458</v>
      </c>
      <c r="D1989" s="149" t="s">
        <v>1469</v>
      </c>
      <c r="E1989" s="149" t="s">
        <v>1398</v>
      </c>
      <c r="F1989" s="149" t="s">
        <v>1402</v>
      </c>
      <c r="G1989" s="150">
        <v>-26211.9</v>
      </c>
      <c r="H1989" s="134"/>
    </row>
    <row r="1990" spans="1:8" ht="31.5" x14ac:dyDescent="0.2">
      <c r="A1990" s="149" t="s">
        <v>196</v>
      </c>
      <c r="B1990" s="149" t="s">
        <v>1296</v>
      </c>
      <c r="C1990" s="149" t="s">
        <v>1461</v>
      </c>
      <c r="D1990" s="149" t="s">
        <v>1462</v>
      </c>
      <c r="E1990" s="149" t="s">
        <v>1398</v>
      </c>
      <c r="F1990" s="149" t="s">
        <v>1407</v>
      </c>
      <c r="G1990" s="150">
        <v>-6440381.8499999996</v>
      </c>
      <c r="H1990" s="134"/>
    </row>
    <row r="1991" spans="1:8" ht="31.5" x14ac:dyDescent="0.2">
      <c r="A1991" s="149" t="s">
        <v>196</v>
      </c>
      <c r="B1991" s="149" t="s">
        <v>1296</v>
      </c>
      <c r="C1991" s="149" t="s">
        <v>1463</v>
      </c>
      <c r="D1991" s="149" t="s">
        <v>1464</v>
      </c>
      <c r="E1991" s="149" t="s">
        <v>1398</v>
      </c>
      <c r="F1991" s="149" t="s">
        <v>1407</v>
      </c>
      <c r="G1991" s="150">
        <v>-459253.62</v>
      </c>
      <c r="H1991" s="134"/>
    </row>
    <row r="1992" spans="1:8" ht="31.5" x14ac:dyDescent="0.2">
      <c r="A1992" s="149" t="s">
        <v>196</v>
      </c>
      <c r="B1992" s="149" t="s">
        <v>1296</v>
      </c>
      <c r="C1992" s="149" t="s">
        <v>1396</v>
      </c>
      <c r="D1992" s="149" t="s">
        <v>1397</v>
      </c>
      <c r="E1992" s="149" t="s">
        <v>1404</v>
      </c>
      <c r="F1992" s="149" t="s">
        <v>1399</v>
      </c>
      <c r="G1992" s="150">
        <v>-15800</v>
      </c>
      <c r="H1992" s="146">
        <v>17</v>
      </c>
    </row>
    <row r="1993" spans="1:8" ht="31.5" x14ac:dyDescent="0.2">
      <c r="A1993" s="149" t="s">
        <v>196</v>
      </c>
      <c r="B1993" s="149" t="s">
        <v>1296</v>
      </c>
      <c r="C1993" s="149" t="s">
        <v>1396</v>
      </c>
      <c r="D1993" s="149" t="s">
        <v>1444</v>
      </c>
      <c r="E1993" s="149" t="s">
        <v>1404</v>
      </c>
      <c r="F1993" s="149" t="s">
        <v>1399</v>
      </c>
      <c r="G1993" s="150">
        <v>-1800</v>
      </c>
      <c r="H1993" s="152">
        <v>19</v>
      </c>
    </row>
    <row r="1994" spans="1:8" ht="31.5" x14ac:dyDescent="0.2">
      <c r="A1994" s="149" t="s">
        <v>196</v>
      </c>
      <c r="B1994" s="149" t="s">
        <v>1296</v>
      </c>
      <c r="C1994" s="149" t="s">
        <v>1405</v>
      </c>
      <c r="D1994" s="149" t="s">
        <v>1467</v>
      </c>
      <c r="E1994" s="149" t="s">
        <v>1404</v>
      </c>
      <c r="F1994" s="149" t="s">
        <v>1407</v>
      </c>
      <c r="G1994" s="150">
        <v>-2000</v>
      </c>
      <c r="H1994" s="134"/>
    </row>
    <row r="1995" spans="1:8" ht="31.5" x14ac:dyDescent="0.2">
      <c r="A1995" s="151" t="s">
        <v>201</v>
      </c>
      <c r="B1995" s="149" t="s">
        <v>1296</v>
      </c>
      <c r="C1995" s="149" t="s">
        <v>1396</v>
      </c>
      <c r="D1995" s="149" t="s">
        <v>1397</v>
      </c>
      <c r="E1995" s="149" t="s">
        <v>1408</v>
      </c>
      <c r="F1995" s="149" t="s">
        <v>1399</v>
      </c>
      <c r="G1995" s="150">
        <v>-297421.02</v>
      </c>
      <c r="H1995" s="146">
        <v>17</v>
      </c>
    </row>
    <row r="1996" spans="1:8" ht="31.5" x14ac:dyDescent="0.2">
      <c r="A1996" s="151" t="s">
        <v>201</v>
      </c>
      <c r="B1996" s="149" t="s">
        <v>1296</v>
      </c>
      <c r="C1996" s="149" t="s">
        <v>1458</v>
      </c>
      <c r="D1996" s="149" t="s">
        <v>1459</v>
      </c>
      <c r="E1996" s="149" t="s">
        <v>1408</v>
      </c>
      <c r="F1996" s="149" t="s">
        <v>1402</v>
      </c>
      <c r="G1996" s="150">
        <v>-39383568.280000001</v>
      </c>
      <c r="H1996" s="134"/>
    </row>
    <row r="1997" spans="1:8" ht="31.5" x14ac:dyDescent="0.2">
      <c r="A1997" s="151" t="s">
        <v>201</v>
      </c>
      <c r="B1997" s="149" t="s">
        <v>1296</v>
      </c>
      <c r="C1997" s="149" t="s">
        <v>1458</v>
      </c>
      <c r="D1997" s="149" t="s">
        <v>1469</v>
      </c>
      <c r="E1997" s="149" t="s">
        <v>1408</v>
      </c>
      <c r="F1997" s="149" t="s">
        <v>1402</v>
      </c>
      <c r="G1997" s="150">
        <v>-7104.24</v>
      </c>
      <c r="H1997" s="134"/>
    </row>
    <row r="1998" spans="1:8" ht="31.5" x14ac:dyDescent="0.2">
      <c r="A1998" s="151" t="s">
        <v>201</v>
      </c>
      <c r="B1998" s="149" t="s">
        <v>1296</v>
      </c>
      <c r="C1998" s="149" t="s">
        <v>1461</v>
      </c>
      <c r="D1998" s="149" t="s">
        <v>1462</v>
      </c>
      <c r="E1998" s="149" t="s">
        <v>1408</v>
      </c>
      <c r="F1998" s="149" t="s">
        <v>1407</v>
      </c>
      <c r="G1998" s="150">
        <v>-1946681.78</v>
      </c>
      <c r="H1998" s="134"/>
    </row>
    <row r="1999" spans="1:8" ht="31.5" x14ac:dyDescent="0.2">
      <c r="A1999" s="151" t="s">
        <v>201</v>
      </c>
      <c r="B1999" s="149" t="s">
        <v>1296</v>
      </c>
      <c r="C1999" s="149" t="s">
        <v>1400</v>
      </c>
      <c r="D1999" s="149" t="s">
        <v>1465</v>
      </c>
      <c r="E1999" s="149" t="s">
        <v>1408</v>
      </c>
      <c r="F1999" s="149" t="s">
        <v>1402</v>
      </c>
      <c r="G1999" s="150">
        <v>-145899.43</v>
      </c>
      <c r="H1999" s="134"/>
    </row>
    <row r="2000" spans="1:8" ht="31.5" x14ac:dyDescent="0.2">
      <c r="A2000" s="151" t="s">
        <v>201</v>
      </c>
      <c r="B2000" s="149" t="s">
        <v>1296</v>
      </c>
      <c r="C2000" s="149" t="s">
        <v>1463</v>
      </c>
      <c r="D2000" s="149" t="s">
        <v>1464</v>
      </c>
      <c r="E2000" s="149" t="s">
        <v>1408</v>
      </c>
      <c r="F2000" s="149" t="s">
        <v>1407</v>
      </c>
      <c r="G2000" s="150">
        <v>-138449.92000000001</v>
      </c>
      <c r="H2000" s="134"/>
    </row>
    <row r="2001" spans="1:8" ht="31.5" x14ac:dyDescent="0.2">
      <c r="A2001" s="149" t="s">
        <v>196</v>
      </c>
      <c r="B2001" s="149" t="s">
        <v>1296</v>
      </c>
      <c r="C2001" s="149" t="s">
        <v>1400</v>
      </c>
      <c r="D2001" s="149" t="s">
        <v>1465</v>
      </c>
      <c r="E2001" s="149" t="s">
        <v>1409</v>
      </c>
      <c r="F2001" s="149" t="s">
        <v>1402</v>
      </c>
      <c r="G2001" s="150">
        <v>-2999114.88</v>
      </c>
      <c r="H2001" s="134"/>
    </row>
    <row r="2002" spans="1:8" ht="31.5" x14ac:dyDescent="0.2">
      <c r="A2002" s="149" t="s">
        <v>196</v>
      </c>
      <c r="B2002" s="149" t="s">
        <v>1296</v>
      </c>
      <c r="C2002" s="149" t="s">
        <v>1403</v>
      </c>
      <c r="D2002" s="149" t="s">
        <v>1465</v>
      </c>
      <c r="E2002" s="149" t="s">
        <v>1409</v>
      </c>
      <c r="F2002" s="149" t="s">
        <v>1402</v>
      </c>
      <c r="G2002" s="150">
        <v>-532099.22</v>
      </c>
      <c r="H2002" s="134"/>
    </row>
    <row r="2003" spans="1:8" ht="31.5" x14ac:dyDescent="0.2">
      <c r="A2003" s="151" t="s">
        <v>1109</v>
      </c>
      <c r="B2003" s="149" t="s">
        <v>1296</v>
      </c>
      <c r="C2003" s="149" t="s">
        <v>1396</v>
      </c>
      <c r="D2003" s="149" t="s">
        <v>1397</v>
      </c>
      <c r="E2003" s="149" t="s">
        <v>1410</v>
      </c>
      <c r="F2003" s="149" t="s">
        <v>1399</v>
      </c>
      <c r="G2003" s="150">
        <v>-106459</v>
      </c>
      <c r="H2003" s="146">
        <v>17</v>
      </c>
    </row>
    <row r="2004" spans="1:8" ht="31.5" x14ac:dyDescent="0.2">
      <c r="A2004" s="151" t="s">
        <v>1109</v>
      </c>
      <c r="B2004" s="149" t="s">
        <v>1296</v>
      </c>
      <c r="C2004" s="149" t="s">
        <v>1400</v>
      </c>
      <c r="D2004" s="149" t="s">
        <v>1465</v>
      </c>
      <c r="E2004" s="149" t="s">
        <v>1410</v>
      </c>
      <c r="F2004" s="149" t="s">
        <v>1402</v>
      </c>
      <c r="G2004" s="150">
        <v>-87342.84</v>
      </c>
      <c r="H2004" s="134"/>
    </row>
    <row r="2005" spans="1:8" ht="31.5" x14ac:dyDescent="0.2">
      <c r="A2005" s="151" t="s">
        <v>1111</v>
      </c>
      <c r="B2005" s="149" t="s">
        <v>1296</v>
      </c>
      <c r="C2005" s="149" t="s">
        <v>1396</v>
      </c>
      <c r="D2005" s="149" t="s">
        <v>1397</v>
      </c>
      <c r="E2005" s="149" t="s">
        <v>1411</v>
      </c>
      <c r="F2005" s="149" t="s">
        <v>1399</v>
      </c>
      <c r="G2005" s="150">
        <v>-373142.32</v>
      </c>
      <c r="H2005" s="146">
        <v>17</v>
      </c>
    </row>
    <row r="2006" spans="1:8" ht="31.5" x14ac:dyDescent="0.2">
      <c r="A2006" s="151" t="s">
        <v>1111</v>
      </c>
      <c r="B2006" s="149" t="s">
        <v>1296</v>
      </c>
      <c r="C2006" s="149" t="s">
        <v>1396</v>
      </c>
      <c r="D2006" s="149" t="s">
        <v>1412</v>
      </c>
      <c r="E2006" s="149" t="s">
        <v>1411</v>
      </c>
      <c r="F2006" s="149" t="s">
        <v>1399</v>
      </c>
      <c r="G2006" s="150">
        <v>-17870.79</v>
      </c>
      <c r="H2006" s="134"/>
    </row>
    <row r="2007" spans="1:8" ht="31.5" x14ac:dyDescent="0.2">
      <c r="A2007" s="151" t="s">
        <v>1111</v>
      </c>
      <c r="B2007" s="149" t="s">
        <v>1296</v>
      </c>
      <c r="C2007" s="149" t="s">
        <v>1400</v>
      </c>
      <c r="D2007" s="149" t="s">
        <v>1465</v>
      </c>
      <c r="E2007" s="149" t="s">
        <v>1411</v>
      </c>
      <c r="F2007" s="149" t="s">
        <v>1402</v>
      </c>
      <c r="G2007" s="150">
        <v>-7745020.5</v>
      </c>
      <c r="H2007" s="134"/>
    </row>
    <row r="2008" spans="1:8" ht="31.5" x14ac:dyDescent="0.2">
      <c r="A2008" s="151" t="s">
        <v>1111</v>
      </c>
      <c r="B2008" s="149" t="s">
        <v>1296</v>
      </c>
      <c r="C2008" s="149" t="s">
        <v>1403</v>
      </c>
      <c r="D2008" s="149" t="s">
        <v>1465</v>
      </c>
      <c r="E2008" s="149" t="s">
        <v>1411</v>
      </c>
      <c r="F2008" s="149" t="s">
        <v>1402</v>
      </c>
      <c r="G2008" s="150">
        <v>-1501509.09</v>
      </c>
      <c r="H2008" s="134"/>
    </row>
    <row r="2009" spans="1:8" ht="31.5" x14ac:dyDescent="0.2">
      <c r="A2009" s="151" t="s">
        <v>1113</v>
      </c>
      <c r="B2009" s="149" t="s">
        <v>1296</v>
      </c>
      <c r="C2009" s="149" t="s">
        <v>1396</v>
      </c>
      <c r="D2009" s="149" t="s">
        <v>1397</v>
      </c>
      <c r="E2009" s="149" t="s">
        <v>1414</v>
      </c>
      <c r="F2009" s="149" t="s">
        <v>1399</v>
      </c>
      <c r="G2009" s="150">
        <v>-452860.69</v>
      </c>
      <c r="H2009" s="146">
        <v>17</v>
      </c>
    </row>
    <row r="2010" spans="1:8" ht="31.5" x14ac:dyDescent="0.2">
      <c r="A2010" s="151" t="s">
        <v>1113</v>
      </c>
      <c r="B2010" s="149" t="s">
        <v>1296</v>
      </c>
      <c r="C2010" s="149" t="s">
        <v>1396</v>
      </c>
      <c r="D2010" s="149" t="s">
        <v>1434</v>
      </c>
      <c r="E2010" s="149" t="s">
        <v>1414</v>
      </c>
      <c r="F2010" s="149" t="s">
        <v>1399</v>
      </c>
      <c r="G2010" s="150">
        <v>-24715.599999999999</v>
      </c>
      <c r="H2010" s="134"/>
    </row>
    <row r="2011" spans="1:8" ht="31.5" x14ac:dyDescent="0.2">
      <c r="A2011" s="151" t="s">
        <v>1113</v>
      </c>
      <c r="B2011" s="149" t="s">
        <v>1296</v>
      </c>
      <c r="C2011" s="149" t="s">
        <v>1396</v>
      </c>
      <c r="D2011" s="149" t="s">
        <v>1444</v>
      </c>
      <c r="E2011" s="149" t="s">
        <v>1414</v>
      </c>
      <c r="F2011" s="149" t="s">
        <v>1399</v>
      </c>
      <c r="G2011" s="150">
        <v>-86111.54</v>
      </c>
      <c r="H2011" s="152">
        <v>19</v>
      </c>
    </row>
    <row r="2012" spans="1:8" ht="31.5" x14ac:dyDescent="0.2">
      <c r="A2012" s="151" t="s">
        <v>1113</v>
      </c>
      <c r="B2012" s="149" t="s">
        <v>1296</v>
      </c>
      <c r="C2012" s="149" t="s">
        <v>1400</v>
      </c>
      <c r="D2012" s="149" t="s">
        <v>1465</v>
      </c>
      <c r="E2012" s="149" t="s">
        <v>1414</v>
      </c>
      <c r="F2012" s="149" t="s">
        <v>1402</v>
      </c>
      <c r="G2012" s="150">
        <v>-2123699.96</v>
      </c>
      <c r="H2012" s="134"/>
    </row>
    <row r="2013" spans="1:8" ht="31.5" x14ac:dyDescent="0.2">
      <c r="A2013" s="151" t="s">
        <v>1114</v>
      </c>
      <c r="B2013" s="149" t="s">
        <v>1296</v>
      </c>
      <c r="C2013" s="149" t="s">
        <v>1396</v>
      </c>
      <c r="D2013" s="149" t="s">
        <v>1397</v>
      </c>
      <c r="E2013" s="149" t="s">
        <v>1415</v>
      </c>
      <c r="F2013" s="149" t="s">
        <v>1399</v>
      </c>
      <c r="G2013" s="150">
        <v>-540743.85</v>
      </c>
      <c r="H2013" s="146">
        <v>17</v>
      </c>
    </row>
    <row r="2014" spans="1:8" ht="31.5" x14ac:dyDescent="0.2">
      <c r="A2014" s="151" t="s">
        <v>1114</v>
      </c>
      <c r="B2014" s="149" t="s">
        <v>1296</v>
      </c>
      <c r="C2014" s="149" t="s">
        <v>1396</v>
      </c>
      <c r="D2014" s="149" t="s">
        <v>1444</v>
      </c>
      <c r="E2014" s="149" t="s">
        <v>1415</v>
      </c>
      <c r="F2014" s="149" t="s">
        <v>1399</v>
      </c>
      <c r="G2014" s="150">
        <v>-5389.81</v>
      </c>
      <c r="H2014" s="152">
        <v>19</v>
      </c>
    </row>
    <row r="2015" spans="1:8" ht="31.5" x14ac:dyDescent="0.2">
      <c r="A2015" s="151" t="s">
        <v>1114</v>
      </c>
      <c r="B2015" s="149" t="s">
        <v>1296</v>
      </c>
      <c r="C2015" s="149" t="s">
        <v>1416</v>
      </c>
      <c r="D2015" s="149" t="s">
        <v>1417</v>
      </c>
      <c r="E2015" s="149" t="s">
        <v>1415</v>
      </c>
      <c r="F2015" s="149" t="s">
        <v>1402</v>
      </c>
      <c r="G2015" s="150">
        <v>-1140157.76</v>
      </c>
      <c r="H2015" s="134"/>
    </row>
    <row r="2016" spans="1:8" ht="31.5" x14ac:dyDescent="0.2">
      <c r="A2016" s="151" t="s">
        <v>1114</v>
      </c>
      <c r="B2016" s="149" t="s">
        <v>1296</v>
      </c>
      <c r="C2016" s="149" t="s">
        <v>1400</v>
      </c>
      <c r="D2016" s="149" t="s">
        <v>1418</v>
      </c>
      <c r="E2016" s="149" t="s">
        <v>1415</v>
      </c>
      <c r="F2016" s="149" t="s">
        <v>1402</v>
      </c>
      <c r="G2016" s="150">
        <v>-760105.18</v>
      </c>
      <c r="H2016" s="134"/>
    </row>
    <row r="2017" spans="1:8" ht="31.5" x14ac:dyDescent="0.2">
      <c r="A2017" s="151" t="s">
        <v>1114</v>
      </c>
      <c r="B2017" s="149" t="s">
        <v>1296</v>
      </c>
      <c r="C2017" s="149" t="s">
        <v>1400</v>
      </c>
      <c r="D2017" s="149" t="s">
        <v>1419</v>
      </c>
      <c r="E2017" s="149" t="s">
        <v>1415</v>
      </c>
      <c r="F2017" s="149" t="s">
        <v>1402</v>
      </c>
      <c r="G2017" s="150">
        <v>-56973.32</v>
      </c>
      <c r="H2017" s="134"/>
    </row>
    <row r="2018" spans="1:8" ht="31.5" x14ac:dyDescent="0.2">
      <c r="A2018" s="151" t="s">
        <v>1114</v>
      </c>
      <c r="B2018" s="149" t="s">
        <v>1296</v>
      </c>
      <c r="C2018" s="149" t="s">
        <v>1396</v>
      </c>
      <c r="D2018" s="149" t="s">
        <v>1437</v>
      </c>
      <c r="E2018" s="149" t="s">
        <v>1415</v>
      </c>
      <c r="F2018" s="149" t="s">
        <v>1399</v>
      </c>
      <c r="G2018" s="150">
        <v>-11880</v>
      </c>
      <c r="H2018" s="134"/>
    </row>
    <row r="2019" spans="1:8" ht="31.5" x14ac:dyDescent="0.2">
      <c r="A2019" s="151" t="s">
        <v>1114</v>
      </c>
      <c r="B2019" s="149" t="s">
        <v>1296</v>
      </c>
      <c r="C2019" s="149" t="s">
        <v>1405</v>
      </c>
      <c r="D2019" s="149" t="s">
        <v>1467</v>
      </c>
      <c r="E2019" s="149" t="s">
        <v>1415</v>
      </c>
      <c r="F2019" s="149" t="s">
        <v>1407</v>
      </c>
      <c r="G2019" s="150">
        <v>-5644</v>
      </c>
      <c r="H2019" s="134"/>
    </row>
    <row r="2020" spans="1:8" ht="31.5" x14ac:dyDescent="0.2">
      <c r="A2020" s="151" t="s">
        <v>1114</v>
      </c>
      <c r="B2020" s="149" t="s">
        <v>1296</v>
      </c>
      <c r="C2020" s="149" t="s">
        <v>1458</v>
      </c>
      <c r="D2020" s="149" t="s">
        <v>1459</v>
      </c>
      <c r="E2020" s="149" t="s">
        <v>1415</v>
      </c>
      <c r="F2020" s="149" t="s">
        <v>1402</v>
      </c>
      <c r="G2020" s="150">
        <v>-170000</v>
      </c>
      <c r="H2020" s="134"/>
    </row>
    <row r="2021" spans="1:8" ht="31.5" x14ac:dyDescent="0.2">
      <c r="A2021" s="151" t="s">
        <v>1114</v>
      </c>
      <c r="B2021" s="149" t="s">
        <v>1296</v>
      </c>
      <c r="C2021" s="149" t="s">
        <v>1458</v>
      </c>
      <c r="D2021" s="149" t="s">
        <v>1469</v>
      </c>
      <c r="E2021" s="149" t="s">
        <v>1415</v>
      </c>
      <c r="F2021" s="149" t="s">
        <v>1402</v>
      </c>
      <c r="G2021" s="150">
        <v>-183572</v>
      </c>
      <c r="H2021" s="134"/>
    </row>
    <row r="2022" spans="1:8" ht="31.5" x14ac:dyDescent="0.2">
      <c r="A2022" s="151" t="s">
        <v>1114</v>
      </c>
      <c r="B2022" s="149" t="s">
        <v>1296</v>
      </c>
      <c r="C2022" s="149" t="s">
        <v>1400</v>
      </c>
      <c r="D2022" s="149" t="s">
        <v>1465</v>
      </c>
      <c r="E2022" s="149" t="s">
        <v>1415</v>
      </c>
      <c r="F2022" s="149" t="s">
        <v>1402</v>
      </c>
      <c r="G2022" s="150">
        <v>-3628657.86</v>
      </c>
      <c r="H2022" s="134"/>
    </row>
    <row r="2023" spans="1:8" ht="31.5" x14ac:dyDescent="0.2">
      <c r="A2023" s="151" t="s">
        <v>1114</v>
      </c>
      <c r="B2023" s="149" t="s">
        <v>1296</v>
      </c>
      <c r="C2023" s="149" t="s">
        <v>1400</v>
      </c>
      <c r="D2023" s="149" t="s">
        <v>1419</v>
      </c>
      <c r="E2023" s="149" t="s">
        <v>1420</v>
      </c>
      <c r="F2023" s="149" t="s">
        <v>1402</v>
      </c>
      <c r="G2023" s="150">
        <v>-12595</v>
      </c>
      <c r="H2023" s="134"/>
    </row>
    <row r="2024" spans="1:8" ht="31.5" x14ac:dyDescent="0.2">
      <c r="A2024" s="151" t="s">
        <v>1114</v>
      </c>
      <c r="B2024" s="149" t="s">
        <v>1296</v>
      </c>
      <c r="C2024" s="149" t="s">
        <v>1400</v>
      </c>
      <c r="D2024" s="149" t="s">
        <v>1465</v>
      </c>
      <c r="E2024" s="149" t="s">
        <v>1420</v>
      </c>
      <c r="F2024" s="149" t="s">
        <v>1402</v>
      </c>
      <c r="G2024" s="150">
        <v>-4761.3900000000003</v>
      </c>
      <c r="H2024" s="134"/>
    </row>
    <row r="2025" spans="1:8" ht="31.5" x14ac:dyDescent="0.2">
      <c r="A2025" s="151" t="s">
        <v>1114</v>
      </c>
      <c r="B2025" s="149" t="s">
        <v>1296</v>
      </c>
      <c r="C2025" s="149" t="s">
        <v>1396</v>
      </c>
      <c r="D2025" s="149" t="s">
        <v>1397</v>
      </c>
      <c r="E2025" s="149" t="s">
        <v>1495</v>
      </c>
      <c r="F2025" s="149" t="s">
        <v>1399</v>
      </c>
      <c r="G2025" s="150">
        <v>-387271.57</v>
      </c>
      <c r="H2025" s="146">
        <v>17</v>
      </c>
    </row>
    <row r="2026" spans="1:8" ht="31.5" x14ac:dyDescent="0.2">
      <c r="A2026" s="151" t="s">
        <v>957</v>
      </c>
      <c r="B2026" s="149" t="s">
        <v>1296</v>
      </c>
      <c r="C2026" s="149" t="s">
        <v>1421</v>
      </c>
      <c r="D2026" s="149" t="s">
        <v>1478</v>
      </c>
      <c r="E2026" s="149" t="s">
        <v>1423</v>
      </c>
      <c r="F2026" s="149" t="s">
        <v>1407</v>
      </c>
      <c r="G2026" s="150">
        <v>-29566</v>
      </c>
      <c r="H2026" s="134"/>
    </row>
    <row r="2027" spans="1:8" ht="31.5" x14ac:dyDescent="0.2">
      <c r="A2027" s="151" t="s">
        <v>957</v>
      </c>
      <c r="B2027" s="149" t="s">
        <v>1296</v>
      </c>
      <c r="C2027" s="149" t="s">
        <v>1458</v>
      </c>
      <c r="D2027" s="149" t="s">
        <v>1459</v>
      </c>
      <c r="E2027" s="149" t="s">
        <v>1442</v>
      </c>
      <c r="F2027" s="149" t="s">
        <v>1402</v>
      </c>
      <c r="G2027" s="150">
        <v>-23134.77</v>
      </c>
      <c r="H2027" s="134"/>
    </row>
    <row r="2028" spans="1:8" ht="31.5" x14ac:dyDescent="0.2">
      <c r="A2028" s="151" t="s">
        <v>957</v>
      </c>
      <c r="B2028" s="149" t="s">
        <v>1296</v>
      </c>
      <c r="C2028" s="149" t="s">
        <v>1458</v>
      </c>
      <c r="D2028" s="149" t="s">
        <v>1459</v>
      </c>
      <c r="E2028" s="149" t="s">
        <v>1424</v>
      </c>
      <c r="F2028" s="149" t="s">
        <v>1402</v>
      </c>
      <c r="G2028" s="150">
        <v>-541106.35</v>
      </c>
      <c r="H2028" s="134"/>
    </row>
    <row r="2029" spans="1:8" ht="31.5" x14ac:dyDescent="0.2">
      <c r="A2029" s="151" t="s">
        <v>957</v>
      </c>
      <c r="B2029" s="149" t="s">
        <v>1296</v>
      </c>
      <c r="C2029" s="149" t="s">
        <v>1400</v>
      </c>
      <c r="D2029" s="149" t="s">
        <v>1465</v>
      </c>
      <c r="E2029" s="149" t="s">
        <v>1425</v>
      </c>
      <c r="F2029" s="149" t="s">
        <v>1402</v>
      </c>
      <c r="G2029" s="150">
        <v>-6986.53</v>
      </c>
      <c r="H2029" s="134"/>
    </row>
    <row r="2030" spans="1:8" ht="31.5" x14ac:dyDescent="0.2">
      <c r="A2030" s="151" t="s">
        <v>959</v>
      </c>
      <c r="B2030" s="149" t="s">
        <v>1296</v>
      </c>
      <c r="C2030" s="149" t="s">
        <v>1396</v>
      </c>
      <c r="D2030" s="149" t="s">
        <v>1397</v>
      </c>
      <c r="E2030" s="149" t="s">
        <v>1426</v>
      </c>
      <c r="F2030" s="149" t="s">
        <v>1399</v>
      </c>
      <c r="G2030" s="150">
        <v>-3096</v>
      </c>
      <c r="H2030" s="146">
        <v>17</v>
      </c>
    </row>
    <row r="2031" spans="1:8" ht="31.5" x14ac:dyDescent="0.2">
      <c r="A2031" s="151" t="s">
        <v>959</v>
      </c>
      <c r="B2031" s="149" t="s">
        <v>1296</v>
      </c>
      <c r="C2031" s="149" t="s">
        <v>1400</v>
      </c>
      <c r="D2031" s="149" t="s">
        <v>1465</v>
      </c>
      <c r="E2031" s="149" t="s">
        <v>1426</v>
      </c>
      <c r="F2031" s="149" t="s">
        <v>1402</v>
      </c>
      <c r="G2031" s="150">
        <v>-3902353</v>
      </c>
      <c r="H2031" s="134"/>
    </row>
    <row r="2032" spans="1:8" ht="31.5" x14ac:dyDescent="0.2">
      <c r="A2032" s="151" t="s">
        <v>959</v>
      </c>
      <c r="B2032" s="149" t="s">
        <v>1296</v>
      </c>
      <c r="C2032" s="149" t="s">
        <v>1396</v>
      </c>
      <c r="D2032" s="149" t="s">
        <v>1397</v>
      </c>
      <c r="E2032" s="149" t="s">
        <v>1446</v>
      </c>
      <c r="F2032" s="149" t="s">
        <v>1399</v>
      </c>
      <c r="G2032" s="150">
        <v>-0.02</v>
      </c>
      <c r="H2032" s="146">
        <v>17</v>
      </c>
    </row>
    <row r="2033" spans="1:8" ht="31.5" x14ac:dyDescent="0.2">
      <c r="A2033" s="151" t="s">
        <v>959</v>
      </c>
      <c r="B2033" s="149" t="s">
        <v>1296</v>
      </c>
      <c r="C2033" s="149" t="s">
        <v>1396</v>
      </c>
      <c r="D2033" s="149" t="s">
        <v>1397</v>
      </c>
      <c r="E2033" s="149" t="s">
        <v>1428</v>
      </c>
      <c r="F2033" s="149" t="s">
        <v>1399</v>
      </c>
      <c r="G2033" s="150">
        <v>-2503.52</v>
      </c>
      <c r="H2033" s="146">
        <v>17</v>
      </c>
    </row>
    <row r="2034" spans="1:8" ht="31.5" x14ac:dyDescent="0.2">
      <c r="A2034" s="151" t="s">
        <v>1115</v>
      </c>
      <c r="B2034" s="149" t="s">
        <v>1296</v>
      </c>
      <c r="C2034" s="149" t="s">
        <v>1396</v>
      </c>
      <c r="D2034" s="149" t="s">
        <v>1397</v>
      </c>
      <c r="E2034" s="149" t="s">
        <v>1429</v>
      </c>
      <c r="F2034" s="149" t="s">
        <v>1399</v>
      </c>
      <c r="G2034" s="150">
        <v>-54116.65</v>
      </c>
      <c r="H2034" s="146">
        <v>17</v>
      </c>
    </row>
    <row r="2035" spans="1:8" ht="31.5" x14ac:dyDescent="0.2">
      <c r="A2035" s="151" t="s">
        <v>1115</v>
      </c>
      <c r="B2035" s="149" t="s">
        <v>1296</v>
      </c>
      <c r="C2035" s="149" t="s">
        <v>1396</v>
      </c>
      <c r="D2035" s="149" t="s">
        <v>1444</v>
      </c>
      <c r="E2035" s="149" t="s">
        <v>1429</v>
      </c>
      <c r="F2035" s="149" t="s">
        <v>1399</v>
      </c>
      <c r="G2035" s="150">
        <v>-499712.49</v>
      </c>
      <c r="H2035" s="152">
        <v>19</v>
      </c>
    </row>
    <row r="2036" spans="1:8" ht="31.5" x14ac:dyDescent="0.2">
      <c r="A2036" s="151" t="s">
        <v>1115</v>
      </c>
      <c r="B2036" s="149" t="s">
        <v>1296</v>
      </c>
      <c r="C2036" s="149" t="s">
        <v>1396</v>
      </c>
      <c r="D2036" s="149" t="s">
        <v>1438</v>
      </c>
      <c r="E2036" s="149" t="s">
        <v>1429</v>
      </c>
      <c r="F2036" s="149" t="s">
        <v>1399</v>
      </c>
      <c r="G2036" s="150">
        <v>-504000.55</v>
      </c>
      <c r="H2036" s="152">
        <v>19</v>
      </c>
    </row>
    <row r="2037" spans="1:8" ht="31.5" x14ac:dyDescent="0.2">
      <c r="A2037" s="151" t="s">
        <v>1115</v>
      </c>
      <c r="B2037" s="149" t="s">
        <v>1296</v>
      </c>
      <c r="C2037" s="149" t="s">
        <v>1458</v>
      </c>
      <c r="D2037" s="149" t="s">
        <v>1459</v>
      </c>
      <c r="E2037" s="149" t="s">
        <v>1429</v>
      </c>
      <c r="F2037" s="149" t="s">
        <v>1402</v>
      </c>
      <c r="G2037" s="150">
        <v>-25861062.539999999</v>
      </c>
      <c r="H2037" s="134"/>
    </row>
    <row r="2038" spans="1:8" ht="31.5" x14ac:dyDescent="0.2">
      <c r="A2038" s="151" t="s">
        <v>1115</v>
      </c>
      <c r="B2038" s="149" t="s">
        <v>1296</v>
      </c>
      <c r="C2038" s="149" t="s">
        <v>1471</v>
      </c>
      <c r="D2038" s="149" t="s">
        <v>1465</v>
      </c>
      <c r="E2038" s="149" t="s">
        <v>1429</v>
      </c>
      <c r="F2038" s="149" t="s">
        <v>1407</v>
      </c>
      <c r="G2038" s="150">
        <v>-67558</v>
      </c>
      <c r="H2038" s="134"/>
    </row>
    <row r="2039" spans="1:8" ht="31.5" x14ac:dyDescent="0.2">
      <c r="A2039" s="151" t="s">
        <v>207</v>
      </c>
      <c r="B2039" s="149" t="s">
        <v>1296</v>
      </c>
      <c r="C2039" s="149" t="s">
        <v>1400</v>
      </c>
      <c r="D2039" s="149" t="s">
        <v>1465</v>
      </c>
      <c r="E2039" s="149" t="s">
        <v>1432</v>
      </c>
      <c r="F2039" s="149" t="s">
        <v>1402</v>
      </c>
      <c r="G2039" s="150">
        <v>-68608</v>
      </c>
      <c r="H2039" s="134"/>
    </row>
    <row r="2040" spans="1:8" ht="31.5" x14ac:dyDescent="0.2">
      <c r="A2040" s="151" t="s">
        <v>207</v>
      </c>
      <c r="B2040" s="149" t="s">
        <v>1296</v>
      </c>
      <c r="C2040" s="149" t="s">
        <v>1396</v>
      </c>
      <c r="D2040" s="149" t="s">
        <v>1397</v>
      </c>
      <c r="E2040" s="149" t="s">
        <v>1439</v>
      </c>
      <c r="F2040" s="149" t="s">
        <v>1399</v>
      </c>
      <c r="G2040" s="150">
        <v>-39600</v>
      </c>
      <c r="H2040" s="146">
        <v>17</v>
      </c>
    </row>
    <row r="2041" spans="1:8" ht="31.5" x14ac:dyDescent="0.2">
      <c r="A2041" s="151" t="s">
        <v>207</v>
      </c>
      <c r="B2041" s="149" t="s">
        <v>1296</v>
      </c>
      <c r="C2041" s="149" t="s">
        <v>1396</v>
      </c>
      <c r="D2041" s="149" t="s">
        <v>1397</v>
      </c>
      <c r="E2041" s="149" t="s">
        <v>1433</v>
      </c>
      <c r="F2041" s="149" t="s">
        <v>1399</v>
      </c>
      <c r="G2041" s="150">
        <v>-757736.25</v>
      </c>
      <c r="H2041" s="146">
        <v>17</v>
      </c>
    </row>
    <row r="2042" spans="1:8" ht="31.5" x14ac:dyDescent="0.2">
      <c r="A2042" s="151" t="s">
        <v>207</v>
      </c>
      <c r="B2042" s="149" t="s">
        <v>1296</v>
      </c>
      <c r="C2042" s="149" t="s">
        <v>1396</v>
      </c>
      <c r="D2042" s="149" t="s">
        <v>1434</v>
      </c>
      <c r="E2042" s="149" t="s">
        <v>1433</v>
      </c>
      <c r="F2042" s="149" t="s">
        <v>1399</v>
      </c>
      <c r="G2042" s="150">
        <v>-12860.09</v>
      </c>
      <c r="H2042" s="134"/>
    </row>
    <row r="2043" spans="1:8" ht="31.5" x14ac:dyDescent="0.2">
      <c r="A2043" s="151" t="s">
        <v>207</v>
      </c>
      <c r="B2043" s="149" t="s">
        <v>1296</v>
      </c>
      <c r="C2043" s="149" t="s">
        <v>1400</v>
      </c>
      <c r="D2043" s="149" t="s">
        <v>1419</v>
      </c>
      <c r="E2043" s="149" t="s">
        <v>1433</v>
      </c>
      <c r="F2043" s="149" t="s">
        <v>1402</v>
      </c>
      <c r="G2043" s="150">
        <v>-39973.93</v>
      </c>
      <c r="H2043" s="134"/>
    </row>
    <row r="2044" spans="1:8" ht="31.5" x14ac:dyDescent="0.2">
      <c r="A2044" s="151" t="s">
        <v>207</v>
      </c>
      <c r="B2044" s="149" t="s">
        <v>1296</v>
      </c>
      <c r="C2044" s="149" t="s">
        <v>1396</v>
      </c>
      <c r="D2044" s="149" t="s">
        <v>1437</v>
      </c>
      <c r="E2044" s="149" t="s">
        <v>1433</v>
      </c>
      <c r="F2044" s="149" t="s">
        <v>1399</v>
      </c>
      <c r="G2044" s="150">
        <v>-30914</v>
      </c>
      <c r="H2044" s="134"/>
    </row>
    <row r="2045" spans="1:8" ht="31.5" x14ac:dyDescent="0.2">
      <c r="A2045" s="151" t="s">
        <v>207</v>
      </c>
      <c r="B2045" s="149" t="s">
        <v>1296</v>
      </c>
      <c r="C2045" s="149" t="s">
        <v>1458</v>
      </c>
      <c r="D2045" s="149" t="s">
        <v>1459</v>
      </c>
      <c r="E2045" s="149" t="s">
        <v>1433</v>
      </c>
      <c r="F2045" s="149" t="s">
        <v>1402</v>
      </c>
      <c r="G2045" s="150">
        <v>-59088.25</v>
      </c>
      <c r="H2045" s="134"/>
    </row>
    <row r="2046" spans="1:8" ht="31.5" x14ac:dyDescent="0.2">
      <c r="A2046" s="151" t="s">
        <v>207</v>
      </c>
      <c r="B2046" s="149" t="s">
        <v>1296</v>
      </c>
      <c r="C2046" s="149" t="s">
        <v>1458</v>
      </c>
      <c r="D2046" s="149" t="s">
        <v>1469</v>
      </c>
      <c r="E2046" s="149" t="s">
        <v>1433</v>
      </c>
      <c r="F2046" s="149" t="s">
        <v>1402</v>
      </c>
      <c r="G2046" s="150">
        <v>-280000</v>
      </c>
      <c r="H2046" s="134"/>
    </row>
    <row r="2047" spans="1:8" ht="31.5" x14ac:dyDescent="0.2">
      <c r="A2047" s="151" t="s">
        <v>207</v>
      </c>
      <c r="B2047" s="149" t="s">
        <v>1296</v>
      </c>
      <c r="C2047" s="149" t="s">
        <v>1400</v>
      </c>
      <c r="D2047" s="149" t="s">
        <v>1465</v>
      </c>
      <c r="E2047" s="149" t="s">
        <v>1433</v>
      </c>
      <c r="F2047" s="149" t="s">
        <v>1402</v>
      </c>
      <c r="G2047" s="150">
        <v>-87162</v>
      </c>
      <c r="H2047" s="134"/>
    </row>
    <row r="2048" spans="1:8" ht="31.5" x14ac:dyDescent="0.2">
      <c r="A2048" s="151" t="s">
        <v>207</v>
      </c>
      <c r="B2048" s="149" t="s">
        <v>1296</v>
      </c>
      <c r="C2048" s="149" t="s">
        <v>1494</v>
      </c>
      <c r="D2048" s="149" t="s">
        <v>1465</v>
      </c>
      <c r="E2048" s="149" t="s">
        <v>1433</v>
      </c>
      <c r="F2048" s="149" t="s">
        <v>1407</v>
      </c>
      <c r="G2048" s="150">
        <v>-254800</v>
      </c>
      <c r="H2048" s="134"/>
    </row>
    <row r="2049" spans="1:8" ht="31.5" x14ac:dyDescent="0.2">
      <c r="A2049" s="151" t="s">
        <v>207</v>
      </c>
      <c r="B2049" s="149" t="s">
        <v>1296</v>
      </c>
      <c r="C2049" s="149" t="s">
        <v>1400</v>
      </c>
      <c r="D2049" s="149" t="s">
        <v>1467</v>
      </c>
      <c r="E2049" s="149" t="s">
        <v>1435</v>
      </c>
      <c r="F2049" s="149" t="s">
        <v>1402</v>
      </c>
      <c r="G2049" s="150">
        <v>-4351</v>
      </c>
      <c r="H2049" s="134"/>
    </row>
    <row r="2050" spans="1:8" ht="31.5" x14ac:dyDescent="0.2">
      <c r="A2050" s="151" t="s">
        <v>207</v>
      </c>
      <c r="B2050" s="149" t="s">
        <v>1296</v>
      </c>
      <c r="C2050" s="149" t="s">
        <v>1458</v>
      </c>
      <c r="D2050" s="149" t="s">
        <v>1459</v>
      </c>
      <c r="E2050" s="149" t="s">
        <v>1435</v>
      </c>
      <c r="F2050" s="149" t="s">
        <v>1402</v>
      </c>
      <c r="G2050" s="150">
        <v>-26910.2</v>
      </c>
      <c r="H2050" s="134"/>
    </row>
    <row r="2051" spans="1:8" x14ac:dyDescent="0.2">
      <c r="A2051" s="149" t="s">
        <v>196</v>
      </c>
      <c r="B2051" s="149" t="s">
        <v>1337</v>
      </c>
      <c r="C2051" s="149" t="s">
        <v>1396</v>
      </c>
      <c r="D2051" s="149" t="s">
        <v>1397</v>
      </c>
      <c r="E2051" s="149" t="s">
        <v>1398</v>
      </c>
      <c r="F2051" s="149" t="s">
        <v>1399</v>
      </c>
      <c r="G2051" s="150">
        <v>-457398.21</v>
      </c>
      <c r="H2051" s="146">
        <v>17</v>
      </c>
    </row>
    <row r="2052" spans="1:8" x14ac:dyDescent="0.2">
      <c r="A2052" s="149" t="s">
        <v>196</v>
      </c>
      <c r="B2052" s="149" t="s">
        <v>1337</v>
      </c>
      <c r="C2052" s="149" t="s">
        <v>1473</v>
      </c>
      <c r="D2052" s="149" t="s">
        <v>1474</v>
      </c>
      <c r="E2052" s="149" t="s">
        <v>1398</v>
      </c>
      <c r="F2052" s="149" t="s">
        <v>1407</v>
      </c>
      <c r="G2052" s="150">
        <v>-59109.14</v>
      </c>
      <c r="H2052" s="134"/>
    </row>
    <row r="2053" spans="1:8" x14ac:dyDescent="0.2">
      <c r="A2053" s="149" t="s">
        <v>196</v>
      </c>
      <c r="B2053" s="149" t="s">
        <v>1337</v>
      </c>
      <c r="C2053" s="149" t="s">
        <v>1458</v>
      </c>
      <c r="D2053" s="149" t="s">
        <v>1475</v>
      </c>
      <c r="E2053" s="149" t="s">
        <v>1398</v>
      </c>
      <c r="F2053" s="149" t="s">
        <v>1402</v>
      </c>
      <c r="G2053" s="150">
        <v>-42296950.240000002</v>
      </c>
      <c r="H2053" s="134"/>
    </row>
    <row r="2054" spans="1:8" x14ac:dyDescent="0.2">
      <c r="A2054" s="149" t="s">
        <v>196</v>
      </c>
      <c r="B2054" s="149" t="s">
        <v>1337</v>
      </c>
      <c r="C2054" s="149" t="s">
        <v>1460</v>
      </c>
      <c r="D2054" s="149" t="s">
        <v>1475</v>
      </c>
      <c r="E2054" s="149" t="s">
        <v>1398</v>
      </c>
      <c r="F2054" s="149" t="s">
        <v>1402</v>
      </c>
      <c r="G2054" s="150">
        <v>-2220484.64</v>
      </c>
      <c r="H2054" s="134"/>
    </row>
    <row r="2055" spans="1:8" x14ac:dyDescent="0.2">
      <c r="A2055" s="149" t="s">
        <v>196</v>
      </c>
      <c r="B2055" s="149" t="s">
        <v>1337</v>
      </c>
      <c r="C2055" s="149" t="s">
        <v>1458</v>
      </c>
      <c r="D2055" s="149" t="s">
        <v>1459</v>
      </c>
      <c r="E2055" s="149" t="s">
        <v>1398</v>
      </c>
      <c r="F2055" s="149" t="s">
        <v>1402</v>
      </c>
      <c r="G2055" s="150">
        <v>-133892263.67</v>
      </c>
      <c r="H2055" s="134"/>
    </row>
    <row r="2056" spans="1:8" x14ac:dyDescent="0.2">
      <c r="A2056" s="149" t="s">
        <v>196</v>
      </c>
      <c r="B2056" s="149" t="s">
        <v>1337</v>
      </c>
      <c r="C2056" s="149" t="s">
        <v>1460</v>
      </c>
      <c r="D2056" s="149" t="s">
        <v>1459</v>
      </c>
      <c r="E2056" s="149" t="s">
        <v>1398</v>
      </c>
      <c r="F2056" s="149" t="s">
        <v>1402</v>
      </c>
      <c r="G2056" s="150">
        <v>-3320335.08</v>
      </c>
      <c r="H2056" s="134"/>
    </row>
    <row r="2057" spans="1:8" x14ac:dyDescent="0.2">
      <c r="A2057" s="149" t="s">
        <v>196</v>
      </c>
      <c r="B2057" s="149" t="s">
        <v>1337</v>
      </c>
      <c r="C2057" s="149" t="s">
        <v>1458</v>
      </c>
      <c r="D2057" s="149" t="s">
        <v>1469</v>
      </c>
      <c r="E2057" s="149" t="s">
        <v>1398</v>
      </c>
      <c r="F2057" s="149" t="s">
        <v>1402</v>
      </c>
      <c r="G2057" s="150">
        <v>-46591.8</v>
      </c>
      <c r="H2057" s="134"/>
    </row>
    <row r="2058" spans="1:8" x14ac:dyDescent="0.2">
      <c r="A2058" s="149" t="s">
        <v>196</v>
      </c>
      <c r="B2058" s="149" t="s">
        <v>1337</v>
      </c>
      <c r="C2058" s="149" t="s">
        <v>1461</v>
      </c>
      <c r="D2058" s="149" t="s">
        <v>1462</v>
      </c>
      <c r="E2058" s="149" t="s">
        <v>1398</v>
      </c>
      <c r="F2058" s="149" t="s">
        <v>1407</v>
      </c>
      <c r="G2058" s="150">
        <v>-7661881.5599999996</v>
      </c>
      <c r="H2058" s="134"/>
    </row>
    <row r="2059" spans="1:8" x14ac:dyDescent="0.2">
      <c r="A2059" s="149" t="s">
        <v>196</v>
      </c>
      <c r="B2059" s="149" t="s">
        <v>1337</v>
      </c>
      <c r="C2059" s="149" t="s">
        <v>1463</v>
      </c>
      <c r="D2059" s="149" t="s">
        <v>1464</v>
      </c>
      <c r="E2059" s="149" t="s">
        <v>1398</v>
      </c>
      <c r="F2059" s="149" t="s">
        <v>1407</v>
      </c>
      <c r="G2059" s="150">
        <v>-461412.17</v>
      </c>
      <c r="H2059" s="134"/>
    </row>
    <row r="2060" spans="1:8" x14ac:dyDescent="0.2">
      <c r="A2060" s="149" t="s">
        <v>196</v>
      </c>
      <c r="B2060" s="149" t="s">
        <v>1337</v>
      </c>
      <c r="C2060" s="149" t="s">
        <v>1396</v>
      </c>
      <c r="D2060" s="149" t="s">
        <v>1397</v>
      </c>
      <c r="E2060" s="149" t="s">
        <v>1404</v>
      </c>
      <c r="F2060" s="149" t="s">
        <v>1399</v>
      </c>
      <c r="G2060" s="150">
        <v>-1500</v>
      </c>
      <c r="H2060" s="146">
        <v>17</v>
      </c>
    </row>
    <row r="2061" spans="1:8" x14ac:dyDescent="0.2">
      <c r="A2061" s="151" t="s">
        <v>201</v>
      </c>
      <c r="B2061" s="149" t="s">
        <v>1337</v>
      </c>
      <c r="C2061" s="149" t="s">
        <v>1396</v>
      </c>
      <c r="D2061" s="149" t="s">
        <v>1397</v>
      </c>
      <c r="E2061" s="149" t="s">
        <v>1408</v>
      </c>
      <c r="F2061" s="149" t="s">
        <v>1399</v>
      </c>
      <c r="G2061" s="150">
        <v>-137540.34</v>
      </c>
      <c r="H2061" s="146">
        <v>17</v>
      </c>
    </row>
    <row r="2062" spans="1:8" x14ac:dyDescent="0.2">
      <c r="A2062" s="151" t="s">
        <v>201</v>
      </c>
      <c r="B2062" s="149" t="s">
        <v>1337</v>
      </c>
      <c r="C2062" s="149" t="s">
        <v>1473</v>
      </c>
      <c r="D2062" s="149" t="s">
        <v>1474</v>
      </c>
      <c r="E2062" s="149" t="s">
        <v>1408</v>
      </c>
      <c r="F2062" s="149" t="s">
        <v>1407</v>
      </c>
      <c r="G2062" s="150">
        <v>-17850.97</v>
      </c>
      <c r="H2062" s="134"/>
    </row>
    <row r="2063" spans="1:8" x14ac:dyDescent="0.2">
      <c r="A2063" s="151" t="s">
        <v>201</v>
      </c>
      <c r="B2063" s="149" t="s">
        <v>1337</v>
      </c>
      <c r="C2063" s="149" t="s">
        <v>1458</v>
      </c>
      <c r="D2063" s="149" t="s">
        <v>1475</v>
      </c>
      <c r="E2063" s="149" t="s">
        <v>1408</v>
      </c>
      <c r="F2063" s="149" t="s">
        <v>1402</v>
      </c>
      <c r="G2063" s="150">
        <v>-13407058.630000001</v>
      </c>
      <c r="H2063" s="134"/>
    </row>
    <row r="2064" spans="1:8" x14ac:dyDescent="0.2">
      <c r="A2064" s="151" t="s">
        <v>201</v>
      </c>
      <c r="B2064" s="149" t="s">
        <v>1337</v>
      </c>
      <c r="C2064" s="149" t="s">
        <v>1458</v>
      </c>
      <c r="D2064" s="149" t="s">
        <v>1459</v>
      </c>
      <c r="E2064" s="149" t="s">
        <v>1408</v>
      </c>
      <c r="F2064" s="149" t="s">
        <v>1402</v>
      </c>
      <c r="G2064" s="150">
        <v>-41300255.82</v>
      </c>
      <c r="H2064" s="134"/>
    </row>
    <row r="2065" spans="1:8" x14ac:dyDescent="0.2">
      <c r="A2065" s="151" t="s">
        <v>201</v>
      </c>
      <c r="B2065" s="149" t="s">
        <v>1337</v>
      </c>
      <c r="C2065" s="149" t="s">
        <v>1458</v>
      </c>
      <c r="D2065" s="149" t="s">
        <v>1469</v>
      </c>
      <c r="E2065" s="149" t="s">
        <v>1408</v>
      </c>
      <c r="F2065" s="149" t="s">
        <v>1402</v>
      </c>
      <c r="G2065" s="150">
        <v>-12627</v>
      </c>
      <c r="H2065" s="134"/>
    </row>
    <row r="2066" spans="1:8" x14ac:dyDescent="0.2">
      <c r="A2066" s="151" t="s">
        <v>201</v>
      </c>
      <c r="B2066" s="149" t="s">
        <v>1337</v>
      </c>
      <c r="C2066" s="149" t="s">
        <v>1461</v>
      </c>
      <c r="D2066" s="149" t="s">
        <v>1462</v>
      </c>
      <c r="E2066" s="149" t="s">
        <v>1408</v>
      </c>
      <c r="F2066" s="149" t="s">
        <v>1407</v>
      </c>
      <c r="G2066" s="150">
        <v>-2313876.63</v>
      </c>
      <c r="H2066" s="134"/>
    </row>
    <row r="2067" spans="1:8" x14ac:dyDescent="0.2">
      <c r="A2067" s="151" t="s">
        <v>201</v>
      </c>
      <c r="B2067" s="149" t="s">
        <v>1337</v>
      </c>
      <c r="C2067" s="149" t="s">
        <v>1400</v>
      </c>
      <c r="D2067" s="149" t="s">
        <v>1476</v>
      </c>
      <c r="E2067" s="149" t="s">
        <v>1408</v>
      </c>
      <c r="F2067" s="149" t="s">
        <v>1402</v>
      </c>
      <c r="G2067" s="150">
        <v>-245600.23</v>
      </c>
      <c r="H2067" s="134"/>
    </row>
    <row r="2068" spans="1:8" x14ac:dyDescent="0.2">
      <c r="A2068" s="151" t="s">
        <v>201</v>
      </c>
      <c r="B2068" s="149" t="s">
        <v>1337</v>
      </c>
      <c r="C2068" s="149" t="s">
        <v>1400</v>
      </c>
      <c r="D2068" s="149" t="s">
        <v>1465</v>
      </c>
      <c r="E2068" s="149" t="s">
        <v>1408</v>
      </c>
      <c r="F2068" s="149" t="s">
        <v>1402</v>
      </c>
      <c r="G2068" s="150">
        <v>-86404.22</v>
      </c>
      <c r="H2068" s="134"/>
    </row>
    <row r="2069" spans="1:8" x14ac:dyDescent="0.2">
      <c r="A2069" s="151" t="s">
        <v>201</v>
      </c>
      <c r="B2069" s="149" t="s">
        <v>1337</v>
      </c>
      <c r="C2069" s="149" t="s">
        <v>1403</v>
      </c>
      <c r="D2069" s="149" t="s">
        <v>1465</v>
      </c>
      <c r="E2069" s="149" t="s">
        <v>1408</v>
      </c>
      <c r="F2069" s="149" t="s">
        <v>1402</v>
      </c>
      <c r="G2069" s="150">
        <v>-3305.19</v>
      </c>
      <c r="H2069" s="134"/>
    </row>
    <row r="2070" spans="1:8" x14ac:dyDescent="0.2">
      <c r="A2070" s="151" t="s">
        <v>201</v>
      </c>
      <c r="B2070" s="149" t="s">
        <v>1337</v>
      </c>
      <c r="C2070" s="149" t="s">
        <v>1463</v>
      </c>
      <c r="D2070" s="149" t="s">
        <v>1464</v>
      </c>
      <c r="E2070" s="149" t="s">
        <v>1408</v>
      </c>
      <c r="F2070" s="149" t="s">
        <v>1407</v>
      </c>
      <c r="G2070" s="150">
        <v>-136291.37</v>
      </c>
      <c r="H2070" s="134"/>
    </row>
    <row r="2071" spans="1:8" x14ac:dyDescent="0.2">
      <c r="A2071" s="149" t="s">
        <v>196</v>
      </c>
      <c r="B2071" s="149" t="s">
        <v>1337</v>
      </c>
      <c r="C2071" s="149" t="s">
        <v>1400</v>
      </c>
      <c r="D2071" s="149" t="s">
        <v>1476</v>
      </c>
      <c r="E2071" s="149" t="s">
        <v>1409</v>
      </c>
      <c r="F2071" s="149" t="s">
        <v>1402</v>
      </c>
      <c r="G2071" s="150">
        <v>-443324.03</v>
      </c>
      <c r="H2071" s="134"/>
    </row>
    <row r="2072" spans="1:8" x14ac:dyDescent="0.2">
      <c r="A2072" s="149" t="s">
        <v>196</v>
      </c>
      <c r="B2072" s="149" t="s">
        <v>1337</v>
      </c>
      <c r="C2072" s="149" t="s">
        <v>1403</v>
      </c>
      <c r="D2072" s="149" t="s">
        <v>1476</v>
      </c>
      <c r="E2072" s="149" t="s">
        <v>1409</v>
      </c>
      <c r="F2072" s="149" t="s">
        <v>1402</v>
      </c>
      <c r="G2072" s="150">
        <v>-298870</v>
      </c>
      <c r="H2072" s="134"/>
    </row>
    <row r="2073" spans="1:8" x14ac:dyDescent="0.2">
      <c r="A2073" s="149" t="s">
        <v>196</v>
      </c>
      <c r="B2073" s="149" t="s">
        <v>1337</v>
      </c>
      <c r="C2073" s="149" t="s">
        <v>1400</v>
      </c>
      <c r="D2073" s="149" t="s">
        <v>1465</v>
      </c>
      <c r="E2073" s="149" t="s">
        <v>1409</v>
      </c>
      <c r="F2073" s="149" t="s">
        <v>1402</v>
      </c>
      <c r="G2073" s="150">
        <v>-2299545.7000000002</v>
      </c>
      <c r="H2073" s="134"/>
    </row>
    <row r="2074" spans="1:8" x14ac:dyDescent="0.2">
      <c r="A2074" s="149" t="s">
        <v>196</v>
      </c>
      <c r="B2074" s="149" t="s">
        <v>1337</v>
      </c>
      <c r="C2074" s="149" t="s">
        <v>1403</v>
      </c>
      <c r="D2074" s="149" t="s">
        <v>1465</v>
      </c>
      <c r="E2074" s="149" t="s">
        <v>1409</v>
      </c>
      <c r="F2074" s="149" t="s">
        <v>1402</v>
      </c>
      <c r="G2074" s="150">
        <v>-765979.29</v>
      </c>
      <c r="H2074" s="134"/>
    </row>
    <row r="2075" spans="1:8" x14ac:dyDescent="0.2">
      <c r="A2075" s="151" t="s">
        <v>1109</v>
      </c>
      <c r="B2075" s="149" t="s">
        <v>1337</v>
      </c>
      <c r="C2075" s="149" t="s">
        <v>1396</v>
      </c>
      <c r="D2075" s="149" t="s">
        <v>1397</v>
      </c>
      <c r="E2075" s="149" t="s">
        <v>1410</v>
      </c>
      <c r="F2075" s="149" t="s">
        <v>1399</v>
      </c>
      <c r="G2075" s="150">
        <v>-85118.64</v>
      </c>
      <c r="H2075" s="146">
        <v>17</v>
      </c>
    </row>
    <row r="2076" spans="1:8" x14ac:dyDescent="0.2">
      <c r="A2076" s="151" t="s">
        <v>1109</v>
      </c>
      <c r="B2076" s="149" t="s">
        <v>1337</v>
      </c>
      <c r="C2076" s="149" t="s">
        <v>1400</v>
      </c>
      <c r="D2076" s="149" t="s">
        <v>1476</v>
      </c>
      <c r="E2076" s="149" t="s">
        <v>1410</v>
      </c>
      <c r="F2076" s="149" t="s">
        <v>1402</v>
      </c>
      <c r="G2076" s="150">
        <v>-55454.400000000001</v>
      </c>
      <c r="H2076" s="134"/>
    </row>
    <row r="2077" spans="1:8" x14ac:dyDescent="0.2">
      <c r="A2077" s="151" t="s">
        <v>1109</v>
      </c>
      <c r="B2077" s="149" t="s">
        <v>1337</v>
      </c>
      <c r="C2077" s="149" t="s">
        <v>1400</v>
      </c>
      <c r="D2077" s="149" t="s">
        <v>1465</v>
      </c>
      <c r="E2077" s="149" t="s">
        <v>1410</v>
      </c>
      <c r="F2077" s="149" t="s">
        <v>1402</v>
      </c>
      <c r="G2077" s="150">
        <v>-59814.06</v>
      </c>
      <c r="H2077" s="134"/>
    </row>
    <row r="2078" spans="1:8" x14ac:dyDescent="0.2">
      <c r="A2078" s="151" t="s">
        <v>1111</v>
      </c>
      <c r="B2078" s="149" t="s">
        <v>1337</v>
      </c>
      <c r="C2078" s="149" t="s">
        <v>1396</v>
      </c>
      <c r="D2078" s="149" t="s">
        <v>1397</v>
      </c>
      <c r="E2078" s="149" t="s">
        <v>1411</v>
      </c>
      <c r="F2078" s="149" t="s">
        <v>1399</v>
      </c>
      <c r="G2078" s="150">
        <v>-413194.15</v>
      </c>
      <c r="H2078" s="146">
        <v>17</v>
      </c>
    </row>
    <row r="2079" spans="1:8" x14ac:dyDescent="0.2">
      <c r="A2079" s="151" t="s">
        <v>1111</v>
      </c>
      <c r="B2079" s="149" t="s">
        <v>1337</v>
      </c>
      <c r="C2079" s="149" t="s">
        <v>1396</v>
      </c>
      <c r="D2079" s="149" t="s">
        <v>1412</v>
      </c>
      <c r="E2079" s="149" t="s">
        <v>1411</v>
      </c>
      <c r="F2079" s="149" t="s">
        <v>1399</v>
      </c>
      <c r="G2079" s="150">
        <v>-4268.95</v>
      </c>
      <c r="H2079" s="134"/>
    </row>
    <row r="2080" spans="1:8" x14ac:dyDescent="0.2">
      <c r="A2080" s="151" t="s">
        <v>1111</v>
      </c>
      <c r="B2080" s="149" t="s">
        <v>1337</v>
      </c>
      <c r="C2080" s="149" t="s">
        <v>1400</v>
      </c>
      <c r="D2080" s="149" t="s">
        <v>1476</v>
      </c>
      <c r="E2080" s="149" t="s">
        <v>1411</v>
      </c>
      <c r="F2080" s="149" t="s">
        <v>1402</v>
      </c>
      <c r="G2080" s="150">
        <v>-4960777.74</v>
      </c>
      <c r="H2080" s="134"/>
    </row>
    <row r="2081" spans="1:8" x14ac:dyDescent="0.2">
      <c r="A2081" s="151" t="s">
        <v>1111</v>
      </c>
      <c r="B2081" s="149" t="s">
        <v>1337</v>
      </c>
      <c r="C2081" s="149" t="s">
        <v>1403</v>
      </c>
      <c r="D2081" s="149" t="s">
        <v>1476</v>
      </c>
      <c r="E2081" s="149" t="s">
        <v>1411</v>
      </c>
      <c r="F2081" s="149" t="s">
        <v>1402</v>
      </c>
      <c r="G2081" s="150">
        <v>-54716.37</v>
      </c>
      <c r="H2081" s="134"/>
    </row>
    <row r="2082" spans="1:8" x14ac:dyDescent="0.2">
      <c r="A2082" s="151" t="s">
        <v>1111</v>
      </c>
      <c r="B2082" s="149" t="s">
        <v>1337</v>
      </c>
      <c r="C2082" s="149" t="s">
        <v>1400</v>
      </c>
      <c r="D2082" s="149" t="s">
        <v>1465</v>
      </c>
      <c r="E2082" s="149" t="s">
        <v>1411</v>
      </c>
      <c r="F2082" s="149" t="s">
        <v>1402</v>
      </c>
      <c r="G2082" s="150">
        <v>-6755904.3899999997</v>
      </c>
      <c r="H2082" s="134"/>
    </row>
    <row r="2083" spans="1:8" x14ac:dyDescent="0.2">
      <c r="A2083" s="151" t="s">
        <v>1111</v>
      </c>
      <c r="B2083" s="149" t="s">
        <v>1337</v>
      </c>
      <c r="C2083" s="149" t="s">
        <v>1403</v>
      </c>
      <c r="D2083" s="149" t="s">
        <v>1465</v>
      </c>
      <c r="E2083" s="149" t="s">
        <v>1411</v>
      </c>
      <c r="F2083" s="149" t="s">
        <v>1402</v>
      </c>
      <c r="G2083" s="150">
        <v>-138991.78</v>
      </c>
      <c r="H2083" s="134"/>
    </row>
    <row r="2084" spans="1:8" x14ac:dyDescent="0.2">
      <c r="A2084" s="151" t="s">
        <v>1113</v>
      </c>
      <c r="B2084" s="149" t="s">
        <v>1337</v>
      </c>
      <c r="C2084" s="149" t="s">
        <v>1396</v>
      </c>
      <c r="D2084" s="149" t="s">
        <v>1397</v>
      </c>
      <c r="E2084" s="149" t="s">
        <v>1414</v>
      </c>
      <c r="F2084" s="149" t="s">
        <v>1399</v>
      </c>
      <c r="G2084" s="150">
        <v>-238560.94</v>
      </c>
      <c r="H2084" s="146">
        <v>17</v>
      </c>
    </row>
    <row r="2085" spans="1:8" x14ac:dyDescent="0.2">
      <c r="A2085" s="151" t="s">
        <v>1113</v>
      </c>
      <c r="B2085" s="149" t="s">
        <v>1337</v>
      </c>
      <c r="C2085" s="149" t="s">
        <v>1400</v>
      </c>
      <c r="D2085" s="149" t="s">
        <v>1476</v>
      </c>
      <c r="E2085" s="149" t="s">
        <v>1414</v>
      </c>
      <c r="F2085" s="149" t="s">
        <v>1402</v>
      </c>
      <c r="G2085" s="150">
        <v>-1285127.25</v>
      </c>
      <c r="H2085" s="134"/>
    </row>
    <row r="2086" spans="1:8" x14ac:dyDescent="0.2">
      <c r="A2086" s="151" t="s">
        <v>1113</v>
      </c>
      <c r="B2086" s="149" t="s">
        <v>1337</v>
      </c>
      <c r="C2086" s="149" t="s">
        <v>1400</v>
      </c>
      <c r="D2086" s="149" t="s">
        <v>1465</v>
      </c>
      <c r="E2086" s="149" t="s">
        <v>1414</v>
      </c>
      <c r="F2086" s="149" t="s">
        <v>1402</v>
      </c>
      <c r="G2086" s="150">
        <v>-1423430.49</v>
      </c>
      <c r="H2086" s="134"/>
    </row>
    <row r="2087" spans="1:8" x14ac:dyDescent="0.2">
      <c r="A2087" s="151" t="s">
        <v>1114</v>
      </c>
      <c r="B2087" s="149" t="s">
        <v>1337</v>
      </c>
      <c r="C2087" s="149" t="s">
        <v>1396</v>
      </c>
      <c r="D2087" s="149" t="s">
        <v>1397</v>
      </c>
      <c r="E2087" s="149" t="s">
        <v>1415</v>
      </c>
      <c r="F2087" s="149" t="s">
        <v>1399</v>
      </c>
      <c r="G2087" s="150">
        <v>-61667.519999999997</v>
      </c>
      <c r="H2087" s="146">
        <v>17</v>
      </c>
    </row>
    <row r="2088" spans="1:8" x14ac:dyDescent="0.2">
      <c r="A2088" s="151" t="s">
        <v>1114</v>
      </c>
      <c r="B2088" s="149" t="s">
        <v>1337</v>
      </c>
      <c r="C2088" s="149" t="s">
        <v>1396</v>
      </c>
      <c r="D2088" s="149" t="s">
        <v>1477</v>
      </c>
      <c r="E2088" s="149" t="s">
        <v>1415</v>
      </c>
      <c r="F2088" s="149" t="s">
        <v>1399</v>
      </c>
      <c r="G2088" s="150">
        <v>-51951.01</v>
      </c>
      <c r="H2088" s="146">
        <v>17</v>
      </c>
    </row>
    <row r="2089" spans="1:8" x14ac:dyDescent="0.2">
      <c r="A2089" s="151" t="s">
        <v>1114</v>
      </c>
      <c r="B2089" s="149" t="s">
        <v>1337</v>
      </c>
      <c r="C2089" s="149" t="s">
        <v>1416</v>
      </c>
      <c r="D2089" s="149" t="s">
        <v>1417</v>
      </c>
      <c r="E2089" s="149" t="s">
        <v>1415</v>
      </c>
      <c r="F2089" s="149" t="s">
        <v>1402</v>
      </c>
      <c r="G2089" s="150">
        <v>-1291899.6399999999</v>
      </c>
      <c r="H2089" s="134"/>
    </row>
    <row r="2090" spans="1:8" x14ac:dyDescent="0.2">
      <c r="A2090" s="151" t="s">
        <v>1114</v>
      </c>
      <c r="B2090" s="149" t="s">
        <v>1337</v>
      </c>
      <c r="C2090" s="149" t="s">
        <v>1400</v>
      </c>
      <c r="D2090" s="149" t="s">
        <v>1418</v>
      </c>
      <c r="E2090" s="149" t="s">
        <v>1415</v>
      </c>
      <c r="F2090" s="149" t="s">
        <v>1402</v>
      </c>
      <c r="G2090" s="150">
        <v>-861266.43</v>
      </c>
      <c r="H2090" s="134"/>
    </row>
    <row r="2091" spans="1:8" x14ac:dyDescent="0.2">
      <c r="A2091" s="151" t="s">
        <v>1114</v>
      </c>
      <c r="B2091" s="149" t="s">
        <v>1337</v>
      </c>
      <c r="C2091" s="149" t="s">
        <v>1400</v>
      </c>
      <c r="D2091" s="149" t="s">
        <v>1419</v>
      </c>
      <c r="E2091" s="149" t="s">
        <v>1415</v>
      </c>
      <c r="F2091" s="149" t="s">
        <v>1402</v>
      </c>
      <c r="G2091" s="150">
        <v>-60947.5</v>
      </c>
      <c r="H2091" s="134"/>
    </row>
    <row r="2092" spans="1:8" x14ac:dyDescent="0.2">
      <c r="A2092" s="151" t="s">
        <v>1114</v>
      </c>
      <c r="B2092" s="149" t="s">
        <v>1337</v>
      </c>
      <c r="C2092" s="149" t="s">
        <v>1396</v>
      </c>
      <c r="D2092" s="149" t="s">
        <v>1437</v>
      </c>
      <c r="E2092" s="149" t="s">
        <v>1415</v>
      </c>
      <c r="F2092" s="149" t="s">
        <v>1399</v>
      </c>
      <c r="G2092" s="150">
        <v>-5991.8</v>
      </c>
      <c r="H2092" s="134"/>
    </row>
    <row r="2093" spans="1:8" x14ac:dyDescent="0.2">
      <c r="A2093" s="151" t="s">
        <v>1114</v>
      </c>
      <c r="B2093" s="149" t="s">
        <v>1337</v>
      </c>
      <c r="C2093" s="149" t="s">
        <v>1458</v>
      </c>
      <c r="D2093" s="149" t="s">
        <v>1459</v>
      </c>
      <c r="E2093" s="149" t="s">
        <v>1415</v>
      </c>
      <c r="F2093" s="149" t="s">
        <v>1402</v>
      </c>
      <c r="G2093" s="150">
        <v>-289946</v>
      </c>
      <c r="H2093" s="134"/>
    </row>
    <row r="2094" spans="1:8" x14ac:dyDescent="0.2">
      <c r="A2094" s="151" t="s">
        <v>1114</v>
      </c>
      <c r="B2094" s="149" t="s">
        <v>1337</v>
      </c>
      <c r="C2094" s="149" t="s">
        <v>1458</v>
      </c>
      <c r="D2094" s="149" t="s">
        <v>1469</v>
      </c>
      <c r="E2094" s="149" t="s">
        <v>1415</v>
      </c>
      <c r="F2094" s="149" t="s">
        <v>1402</v>
      </c>
      <c r="G2094" s="150">
        <v>-228468</v>
      </c>
      <c r="H2094" s="134"/>
    </row>
    <row r="2095" spans="1:8" x14ac:dyDescent="0.2">
      <c r="A2095" s="151" t="s">
        <v>1114</v>
      </c>
      <c r="B2095" s="149" t="s">
        <v>1337</v>
      </c>
      <c r="C2095" s="149" t="s">
        <v>1400</v>
      </c>
      <c r="D2095" s="149" t="s">
        <v>1476</v>
      </c>
      <c r="E2095" s="149" t="s">
        <v>1415</v>
      </c>
      <c r="F2095" s="149" t="s">
        <v>1402</v>
      </c>
      <c r="G2095" s="150">
        <v>-1399298.36</v>
      </c>
      <c r="H2095" s="134"/>
    </row>
    <row r="2096" spans="1:8" x14ac:dyDescent="0.2">
      <c r="A2096" s="151" t="s">
        <v>1114</v>
      </c>
      <c r="B2096" s="149" t="s">
        <v>1337</v>
      </c>
      <c r="C2096" s="149" t="s">
        <v>1400</v>
      </c>
      <c r="D2096" s="149" t="s">
        <v>1465</v>
      </c>
      <c r="E2096" s="149" t="s">
        <v>1415</v>
      </c>
      <c r="F2096" s="149" t="s">
        <v>1402</v>
      </c>
      <c r="G2096" s="150">
        <v>-2789196.22</v>
      </c>
      <c r="H2096" s="134"/>
    </row>
    <row r="2097" spans="1:8" x14ac:dyDescent="0.2">
      <c r="A2097" s="151" t="s">
        <v>1114</v>
      </c>
      <c r="B2097" s="149" t="s">
        <v>1337</v>
      </c>
      <c r="C2097" s="149" t="s">
        <v>1400</v>
      </c>
      <c r="D2097" s="149" t="s">
        <v>1419</v>
      </c>
      <c r="E2097" s="149" t="s">
        <v>1420</v>
      </c>
      <c r="F2097" s="149" t="s">
        <v>1402</v>
      </c>
      <c r="G2097" s="150">
        <v>-14300</v>
      </c>
      <c r="H2097" s="134"/>
    </row>
    <row r="2098" spans="1:8" x14ac:dyDescent="0.2">
      <c r="A2098" s="151" t="s">
        <v>1114</v>
      </c>
      <c r="B2098" s="149" t="s">
        <v>1337</v>
      </c>
      <c r="C2098" s="149" t="s">
        <v>1400</v>
      </c>
      <c r="D2098" s="149" t="s">
        <v>1465</v>
      </c>
      <c r="E2098" s="149" t="s">
        <v>1420</v>
      </c>
      <c r="F2098" s="149" t="s">
        <v>1402</v>
      </c>
      <c r="G2098" s="150">
        <v>-4976.95</v>
      </c>
      <c r="H2098" s="134"/>
    </row>
    <row r="2099" spans="1:8" x14ac:dyDescent="0.2">
      <c r="A2099" s="151" t="s">
        <v>957</v>
      </c>
      <c r="B2099" s="149" t="s">
        <v>1337</v>
      </c>
      <c r="C2099" s="149" t="s">
        <v>1458</v>
      </c>
      <c r="D2099" s="149" t="s">
        <v>1459</v>
      </c>
      <c r="E2099" s="149" t="s">
        <v>1442</v>
      </c>
      <c r="F2099" s="149" t="s">
        <v>1402</v>
      </c>
      <c r="G2099" s="150">
        <v>-5179.68</v>
      </c>
      <c r="H2099" s="134"/>
    </row>
    <row r="2100" spans="1:8" x14ac:dyDescent="0.2">
      <c r="A2100" s="151" t="s">
        <v>957</v>
      </c>
      <c r="B2100" s="149" t="s">
        <v>1337</v>
      </c>
      <c r="C2100" s="149" t="s">
        <v>1396</v>
      </c>
      <c r="D2100" s="149" t="s">
        <v>1397</v>
      </c>
      <c r="E2100" s="149" t="s">
        <v>1482</v>
      </c>
      <c r="F2100" s="149" t="s">
        <v>1399</v>
      </c>
      <c r="G2100" s="150">
        <v>-82000</v>
      </c>
      <c r="H2100" s="146">
        <v>17</v>
      </c>
    </row>
    <row r="2101" spans="1:8" x14ac:dyDescent="0.2">
      <c r="A2101" s="151" t="s">
        <v>957</v>
      </c>
      <c r="B2101" s="149" t="s">
        <v>1337</v>
      </c>
      <c r="C2101" s="149" t="s">
        <v>1458</v>
      </c>
      <c r="D2101" s="149" t="s">
        <v>1475</v>
      </c>
      <c r="E2101" s="149" t="s">
        <v>1424</v>
      </c>
      <c r="F2101" s="149" t="s">
        <v>1402</v>
      </c>
      <c r="G2101" s="150">
        <v>-282834.21000000002</v>
      </c>
      <c r="H2101" s="134"/>
    </row>
    <row r="2102" spans="1:8" x14ac:dyDescent="0.2">
      <c r="A2102" s="151" t="s">
        <v>957</v>
      </c>
      <c r="B2102" s="149" t="s">
        <v>1337</v>
      </c>
      <c r="C2102" s="149" t="s">
        <v>1458</v>
      </c>
      <c r="D2102" s="149" t="s">
        <v>1459</v>
      </c>
      <c r="E2102" s="149" t="s">
        <v>1424</v>
      </c>
      <c r="F2102" s="149" t="s">
        <v>1402</v>
      </c>
      <c r="G2102" s="150">
        <v>-741369.51</v>
      </c>
      <c r="H2102" s="134"/>
    </row>
    <row r="2103" spans="1:8" x14ac:dyDescent="0.2">
      <c r="A2103" s="151" t="s">
        <v>957</v>
      </c>
      <c r="B2103" s="149" t="s">
        <v>1337</v>
      </c>
      <c r="C2103" s="149" t="s">
        <v>1396</v>
      </c>
      <c r="D2103" s="149" t="s">
        <v>1397</v>
      </c>
      <c r="E2103" s="149" t="s">
        <v>1425</v>
      </c>
      <c r="F2103" s="149" t="s">
        <v>1399</v>
      </c>
      <c r="G2103" s="150">
        <v>-65100</v>
      </c>
      <c r="H2103" s="146">
        <v>17</v>
      </c>
    </row>
    <row r="2104" spans="1:8" x14ac:dyDescent="0.2">
      <c r="A2104" s="151" t="s">
        <v>959</v>
      </c>
      <c r="B2104" s="149" t="s">
        <v>1337</v>
      </c>
      <c r="C2104" s="149" t="s">
        <v>1396</v>
      </c>
      <c r="D2104" s="149" t="s">
        <v>1397</v>
      </c>
      <c r="E2104" s="149" t="s">
        <v>1426</v>
      </c>
      <c r="F2104" s="149" t="s">
        <v>1399</v>
      </c>
      <c r="G2104" s="150">
        <v>-648</v>
      </c>
      <c r="H2104" s="146">
        <v>17</v>
      </c>
    </row>
    <row r="2105" spans="1:8" x14ac:dyDescent="0.2">
      <c r="A2105" s="151" t="s">
        <v>959</v>
      </c>
      <c r="B2105" s="149" t="s">
        <v>1337</v>
      </c>
      <c r="C2105" s="149" t="s">
        <v>1400</v>
      </c>
      <c r="D2105" s="149" t="s">
        <v>1476</v>
      </c>
      <c r="E2105" s="149" t="s">
        <v>1426</v>
      </c>
      <c r="F2105" s="149" t="s">
        <v>1402</v>
      </c>
      <c r="G2105" s="150">
        <v>-1146350</v>
      </c>
      <c r="H2105" s="134"/>
    </row>
    <row r="2106" spans="1:8" x14ac:dyDescent="0.2">
      <c r="A2106" s="151" t="s">
        <v>959</v>
      </c>
      <c r="B2106" s="149" t="s">
        <v>1337</v>
      </c>
      <c r="C2106" s="149" t="s">
        <v>1400</v>
      </c>
      <c r="D2106" s="149" t="s">
        <v>1465</v>
      </c>
      <c r="E2106" s="149" t="s">
        <v>1426</v>
      </c>
      <c r="F2106" s="149" t="s">
        <v>1402</v>
      </c>
      <c r="G2106" s="150">
        <v>-1839294</v>
      </c>
      <c r="H2106" s="134"/>
    </row>
    <row r="2107" spans="1:8" x14ac:dyDescent="0.2">
      <c r="A2107" s="151" t="s">
        <v>959</v>
      </c>
      <c r="B2107" s="149" t="s">
        <v>1337</v>
      </c>
      <c r="C2107" s="149" t="s">
        <v>1396</v>
      </c>
      <c r="D2107" s="149" t="s">
        <v>1397</v>
      </c>
      <c r="E2107" s="149" t="s">
        <v>1428</v>
      </c>
      <c r="F2107" s="149" t="s">
        <v>1399</v>
      </c>
      <c r="G2107" s="150">
        <v>-2451.89</v>
      </c>
      <c r="H2107" s="146">
        <v>17</v>
      </c>
    </row>
    <row r="2108" spans="1:8" x14ac:dyDescent="0.2">
      <c r="A2108" s="151" t="s">
        <v>1115</v>
      </c>
      <c r="B2108" s="149" t="s">
        <v>1337</v>
      </c>
      <c r="C2108" s="149" t="s">
        <v>1396</v>
      </c>
      <c r="D2108" s="149" t="s">
        <v>1397</v>
      </c>
      <c r="E2108" s="149" t="s">
        <v>1429</v>
      </c>
      <c r="F2108" s="149" t="s">
        <v>1399</v>
      </c>
      <c r="G2108" s="150">
        <v>-9600</v>
      </c>
      <c r="H2108" s="146">
        <v>17</v>
      </c>
    </row>
    <row r="2109" spans="1:8" x14ac:dyDescent="0.2">
      <c r="A2109" s="151" t="s">
        <v>1115</v>
      </c>
      <c r="B2109" s="149" t="s">
        <v>1337</v>
      </c>
      <c r="C2109" s="149" t="s">
        <v>1396</v>
      </c>
      <c r="D2109" s="149" t="s">
        <v>1477</v>
      </c>
      <c r="E2109" s="149" t="s">
        <v>1429</v>
      </c>
      <c r="F2109" s="149" t="s">
        <v>1399</v>
      </c>
      <c r="G2109" s="150">
        <v>-467300</v>
      </c>
      <c r="H2109" s="146">
        <v>17</v>
      </c>
    </row>
    <row r="2110" spans="1:8" x14ac:dyDescent="0.2">
      <c r="A2110" s="151" t="s">
        <v>1115</v>
      </c>
      <c r="B2110" s="149" t="s">
        <v>1337</v>
      </c>
      <c r="C2110" s="149" t="s">
        <v>1458</v>
      </c>
      <c r="D2110" s="149" t="s">
        <v>1475</v>
      </c>
      <c r="E2110" s="149" t="s">
        <v>1429</v>
      </c>
      <c r="F2110" s="149" t="s">
        <v>1402</v>
      </c>
      <c r="G2110" s="150">
        <v>-17015375</v>
      </c>
      <c r="H2110" s="134"/>
    </row>
    <row r="2111" spans="1:8" x14ac:dyDescent="0.2">
      <c r="A2111" s="151" t="s">
        <v>1115</v>
      </c>
      <c r="B2111" s="149" t="s">
        <v>1337</v>
      </c>
      <c r="C2111" s="149" t="s">
        <v>1458</v>
      </c>
      <c r="D2111" s="149" t="s">
        <v>1459</v>
      </c>
      <c r="E2111" s="149" t="s">
        <v>1429</v>
      </c>
      <c r="F2111" s="149" t="s">
        <v>1402</v>
      </c>
      <c r="G2111" s="150">
        <v>-34593706.829999998</v>
      </c>
      <c r="H2111" s="134"/>
    </row>
    <row r="2112" spans="1:8" x14ac:dyDescent="0.2">
      <c r="A2112" s="151" t="s">
        <v>207</v>
      </c>
      <c r="B2112" s="149" t="s">
        <v>1337</v>
      </c>
      <c r="C2112" s="149" t="s">
        <v>1396</v>
      </c>
      <c r="D2112" s="149" t="s">
        <v>1477</v>
      </c>
      <c r="E2112" s="149" t="s">
        <v>1487</v>
      </c>
      <c r="F2112" s="149" t="s">
        <v>1399</v>
      </c>
      <c r="G2112" s="150">
        <v>-6067510.1399999997</v>
      </c>
      <c r="H2112" s="146">
        <v>17</v>
      </c>
    </row>
    <row r="2113" spans="1:8" x14ac:dyDescent="0.2">
      <c r="A2113" s="151" t="s">
        <v>207</v>
      </c>
      <c r="B2113" s="149" t="s">
        <v>1337</v>
      </c>
      <c r="C2113" s="149" t="s">
        <v>1400</v>
      </c>
      <c r="D2113" s="149" t="s">
        <v>1476</v>
      </c>
      <c r="E2113" s="149" t="s">
        <v>1487</v>
      </c>
      <c r="F2113" s="149" t="s">
        <v>1402</v>
      </c>
      <c r="G2113" s="150">
        <v>-719056.67</v>
      </c>
      <c r="H2113" s="134"/>
    </row>
    <row r="2114" spans="1:8" x14ac:dyDescent="0.2">
      <c r="A2114" s="151" t="s">
        <v>207</v>
      </c>
      <c r="B2114" s="149" t="s">
        <v>1337</v>
      </c>
      <c r="C2114" s="149" t="s">
        <v>1400</v>
      </c>
      <c r="D2114" s="149" t="s">
        <v>1465</v>
      </c>
      <c r="E2114" s="149" t="s">
        <v>1432</v>
      </c>
      <c r="F2114" s="149" t="s">
        <v>1402</v>
      </c>
      <c r="G2114" s="150">
        <v>-136740</v>
      </c>
      <c r="H2114" s="134"/>
    </row>
    <row r="2115" spans="1:8" x14ac:dyDescent="0.2">
      <c r="A2115" s="151" t="s">
        <v>207</v>
      </c>
      <c r="B2115" s="149" t="s">
        <v>1337</v>
      </c>
      <c r="C2115" s="149" t="s">
        <v>1458</v>
      </c>
      <c r="D2115" s="149" t="s">
        <v>1459</v>
      </c>
      <c r="E2115" s="149" t="s">
        <v>1439</v>
      </c>
      <c r="F2115" s="149" t="s">
        <v>1402</v>
      </c>
      <c r="G2115" s="150">
        <v>-49000</v>
      </c>
      <c r="H2115" s="134"/>
    </row>
    <row r="2116" spans="1:8" x14ac:dyDescent="0.2">
      <c r="A2116" s="151" t="s">
        <v>207</v>
      </c>
      <c r="B2116" s="149" t="s">
        <v>1337</v>
      </c>
      <c r="C2116" s="149" t="s">
        <v>1396</v>
      </c>
      <c r="D2116" s="149" t="s">
        <v>1397</v>
      </c>
      <c r="E2116" s="149" t="s">
        <v>1433</v>
      </c>
      <c r="F2116" s="149" t="s">
        <v>1399</v>
      </c>
      <c r="G2116" s="150">
        <v>-24140</v>
      </c>
      <c r="H2116" s="146">
        <v>17</v>
      </c>
    </row>
    <row r="2117" spans="1:8" x14ac:dyDescent="0.2">
      <c r="A2117" s="151" t="s">
        <v>207</v>
      </c>
      <c r="B2117" s="149" t="s">
        <v>1337</v>
      </c>
      <c r="C2117" s="149" t="s">
        <v>1396</v>
      </c>
      <c r="D2117" s="149" t="s">
        <v>1477</v>
      </c>
      <c r="E2117" s="149" t="s">
        <v>1433</v>
      </c>
      <c r="F2117" s="149" t="s">
        <v>1399</v>
      </c>
      <c r="G2117" s="150">
        <v>-154992</v>
      </c>
      <c r="H2117" s="146">
        <v>17</v>
      </c>
    </row>
    <row r="2118" spans="1:8" x14ac:dyDescent="0.2">
      <c r="A2118" s="151" t="s">
        <v>207</v>
      </c>
      <c r="B2118" s="149" t="s">
        <v>1337</v>
      </c>
      <c r="C2118" s="149" t="s">
        <v>1400</v>
      </c>
      <c r="D2118" s="149" t="s">
        <v>1419</v>
      </c>
      <c r="E2118" s="149" t="s">
        <v>1433</v>
      </c>
      <c r="F2118" s="149" t="s">
        <v>1402</v>
      </c>
      <c r="G2118" s="150">
        <v>-40000</v>
      </c>
      <c r="H2118" s="134"/>
    </row>
    <row r="2119" spans="1:8" x14ac:dyDescent="0.2">
      <c r="A2119" s="151" t="s">
        <v>207</v>
      </c>
      <c r="B2119" s="149" t="s">
        <v>1337</v>
      </c>
      <c r="C2119" s="149" t="s">
        <v>1458</v>
      </c>
      <c r="D2119" s="149" t="s">
        <v>1475</v>
      </c>
      <c r="E2119" s="149" t="s">
        <v>1433</v>
      </c>
      <c r="F2119" s="149" t="s">
        <v>1402</v>
      </c>
      <c r="G2119" s="150">
        <v>-388163.2</v>
      </c>
      <c r="H2119" s="134"/>
    </row>
    <row r="2120" spans="1:8" x14ac:dyDescent="0.2">
      <c r="A2120" s="151" t="s">
        <v>207</v>
      </c>
      <c r="B2120" s="149" t="s">
        <v>1337</v>
      </c>
      <c r="C2120" s="149" t="s">
        <v>1458</v>
      </c>
      <c r="D2120" s="149" t="s">
        <v>1459</v>
      </c>
      <c r="E2120" s="149" t="s">
        <v>1433</v>
      </c>
      <c r="F2120" s="149" t="s">
        <v>1402</v>
      </c>
      <c r="G2120" s="150">
        <v>-1258354.5</v>
      </c>
      <c r="H2120" s="134"/>
    </row>
    <row r="2121" spans="1:8" x14ac:dyDescent="0.2">
      <c r="A2121" s="151" t="s">
        <v>207</v>
      </c>
      <c r="B2121" s="149" t="s">
        <v>1337</v>
      </c>
      <c r="C2121" s="149" t="s">
        <v>1458</v>
      </c>
      <c r="D2121" s="149" t="s">
        <v>1469</v>
      </c>
      <c r="E2121" s="149" t="s">
        <v>1433</v>
      </c>
      <c r="F2121" s="149" t="s">
        <v>1402</v>
      </c>
      <c r="G2121" s="150">
        <v>-280000</v>
      </c>
      <c r="H2121" s="134"/>
    </row>
    <row r="2122" spans="1:8" x14ac:dyDescent="0.2">
      <c r="A2122" s="151" t="s">
        <v>207</v>
      </c>
      <c r="B2122" s="149" t="s">
        <v>1337</v>
      </c>
      <c r="C2122" s="149" t="s">
        <v>1400</v>
      </c>
      <c r="D2122" s="149" t="s">
        <v>1476</v>
      </c>
      <c r="E2122" s="149" t="s">
        <v>1433</v>
      </c>
      <c r="F2122" s="149" t="s">
        <v>1402</v>
      </c>
      <c r="G2122" s="150">
        <v>-58237</v>
      </c>
      <c r="H2122" s="134"/>
    </row>
    <row r="2123" spans="1:8" x14ac:dyDescent="0.2">
      <c r="A2123" s="151" t="s">
        <v>207</v>
      </c>
      <c r="B2123" s="149" t="s">
        <v>1337</v>
      </c>
      <c r="C2123" s="149" t="s">
        <v>1400</v>
      </c>
      <c r="D2123" s="149" t="s">
        <v>1465</v>
      </c>
      <c r="E2123" s="149" t="s">
        <v>1433</v>
      </c>
      <c r="F2123" s="149" t="s">
        <v>1402</v>
      </c>
      <c r="G2123" s="150">
        <v>-40010</v>
      </c>
      <c r="H2123" s="134"/>
    </row>
    <row r="2124" spans="1:8" x14ac:dyDescent="0.2">
      <c r="A2124" s="151" t="s">
        <v>207</v>
      </c>
      <c r="B2124" s="149" t="s">
        <v>1337</v>
      </c>
      <c r="C2124" s="149" t="s">
        <v>1400</v>
      </c>
      <c r="D2124" s="149" t="s">
        <v>1467</v>
      </c>
      <c r="E2124" s="149" t="s">
        <v>1435</v>
      </c>
      <c r="F2124" s="149" t="s">
        <v>1402</v>
      </c>
      <c r="G2124" s="150">
        <v>-6660</v>
      </c>
      <c r="H2124" s="134"/>
    </row>
    <row r="2125" spans="1:8" x14ac:dyDescent="0.2">
      <c r="A2125" s="151" t="s">
        <v>207</v>
      </c>
      <c r="B2125" s="149" t="s">
        <v>1337</v>
      </c>
      <c r="C2125" s="149" t="s">
        <v>1458</v>
      </c>
      <c r="D2125" s="149" t="s">
        <v>1459</v>
      </c>
      <c r="E2125" s="149" t="s">
        <v>1435</v>
      </c>
      <c r="F2125" s="149" t="s">
        <v>1402</v>
      </c>
      <c r="G2125" s="150">
        <v>-19999</v>
      </c>
      <c r="H2125" s="134"/>
    </row>
    <row r="2126" spans="1:8" x14ac:dyDescent="0.2">
      <c r="A2126" s="149" t="s">
        <v>196</v>
      </c>
      <c r="B2126" s="149" t="s">
        <v>1349</v>
      </c>
      <c r="C2126" s="149" t="s">
        <v>1396</v>
      </c>
      <c r="D2126" s="149" t="s">
        <v>1397</v>
      </c>
      <c r="E2126" s="149" t="s">
        <v>1398</v>
      </c>
      <c r="F2126" s="149" t="s">
        <v>1399</v>
      </c>
      <c r="G2126" s="150">
        <v>-975622.42</v>
      </c>
      <c r="H2126" s="146">
        <v>17</v>
      </c>
    </row>
    <row r="2127" spans="1:8" x14ac:dyDescent="0.2">
      <c r="A2127" s="149" t="s">
        <v>196</v>
      </c>
      <c r="B2127" s="149" t="s">
        <v>1349</v>
      </c>
      <c r="C2127" s="149" t="s">
        <v>1458</v>
      </c>
      <c r="D2127" s="149" t="s">
        <v>1459</v>
      </c>
      <c r="E2127" s="149" t="s">
        <v>1398</v>
      </c>
      <c r="F2127" s="149" t="s">
        <v>1402</v>
      </c>
      <c r="G2127" s="150">
        <v>-189134402.80000001</v>
      </c>
      <c r="H2127" s="134"/>
    </row>
    <row r="2128" spans="1:8" x14ac:dyDescent="0.2">
      <c r="A2128" s="149" t="s">
        <v>196</v>
      </c>
      <c r="B2128" s="149" t="s">
        <v>1349</v>
      </c>
      <c r="C2128" s="149" t="s">
        <v>1460</v>
      </c>
      <c r="D2128" s="149" t="s">
        <v>1459</v>
      </c>
      <c r="E2128" s="149" t="s">
        <v>1398</v>
      </c>
      <c r="F2128" s="149" t="s">
        <v>1402</v>
      </c>
      <c r="G2128" s="150">
        <v>-209848.83</v>
      </c>
      <c r="H2128" s="134"/>
    </row>
    <row r="2129" spans="1:8" x14ac:dyDescent="0.2">
      <c r="A2129" s="149" t="s">
        <v>196</v>
      </c>
      <c r="B2129" s="149" t="s">
        <v>1349</v>
      </c>
      <c r="C2129" s="149" t="s">
        <v>1458</v>
      </c>
      <c r="D2129" s="149" t="s">
        <v>1469</v>
      </c>
      <c r="E2129" s="149" t="s">
        <v>1398</v>
      </c>
      <c r="F2129" s="149" t="s">
        <v>1402</v>
      </c>
      <c r="G2129" s="150">
        <v>-17414.64</v>
      </c>
      <c r="H2129" s="134"/>
    </row>
    <row r="2130" spans="1:8" x14ac:dyDescent="0.2">
      <c r="A2130" s="149" t="s">
        <v>196</v>
      </c>
      <c r="B2130" s="149" t="s">
        <v>1349</v>
      </c>
      <c r="C2130" s="149" t="s">
        <v>1461</v>
      </c>
      <c r="D2130" s="149" t="s">
        <v>1462</v>
      </c>
      <c r="E2130" s="149" t="s">
        <v>1398</v>
      </c>
      <c r="F2130" s="149" t="s">
        <v>1407</v>
      </c>
      <c r="G2130" s="150">
        <v>-10479391.210000001</v>
      </c>
      <c r="H2130" s="134"/>
    </row>
    <row r="2131" spans="1:8" x14ac:dyDescent="0.2">
      <c r="A2131" s="149" t="s">
        <v>196</v>
      </c>
      <c r="B2131" s="149" t="s">
        <v>1349</v>
      </c>
      <c r="C2131" s="149" t="s">
        <v>1463</v>
      </c>
      <c r="D2131" s="149" t="s">
        <v>1464</v>
      </c>
      <c r="E2131" s="149" t="s">
        <v>1398</v>
      </c>
      <c r="F2131" s="149" t="s">
        <v>1407</v>
      </c>
      <c r="G2131" s="150">
        <v>-460260.87</v>
      </c>
      <c r="H2131" s="134"/>
    </row>
    <row r="2132" spans="1:8" x14ac:dyDescent="0.2">
      <c r="A2132" s="149" t="s">
        <v>196</v>
      </c>
      <c r="B2132" s="149" t="s">
        <v>1349</v>
      </c>
      <c r="C2132" s="149" t="s">
        <v>1396</v>
      </c>
      <c r="D2132" s="149" t="s">
        <v>1397</v>
      </c>
      <c r="E2132" s="149" t="s">
        <v>1404</v>
      </c>
      <c r="F2132" s="149" t="s">
        <v>1399</v>
      </c>
      <c r="G2132" s="150">
        <v>-38800</v>
      </c>
      <c r="H2132" s="146">
        <v>17</v>
      </c>
    </row>
    <row r="2133" spans="1:8" x14ac:dyDescent="0.2">
      <c r="A2133" s="151" t="s">
        <v>201</v>
      </c>
      <c r="B2133" s="149" t="s">
        <v>1349</v>
      </c>
      <c r="C2133" s="149" t="s">
        <v>1396</v>
      </c>
      <c r="D2133" s="149" t="s">
        <v>1397</v>
      </c>
      <c r="E2133" s="149" t="s">
        <v>1408</v>
      </c>
      <c r="F2133" s="149" t="s">
        <v>1399</v>
      </c>
      <c r="G2133" s="150">
        <v>-428635.56</v>
      </c>
      <c r="H2133" s="146">
        <v>17</v>
      </c>
    </row>
    <row r="2134" spans="1:8" x14ac:dyDescent="0.2">
      <c r="A2134" s="151" t="s">
        <v>201</v>
      </c>
      <c r="B2134" s="149" t="s">
        <v>1349</v>
      </c>
      <c r="C2134" s="149" t="s">
        <v>1458</v>
      </c>
      <c r="D2134" s="149" t="s">
        <v>1459</v>
      </c>
      <c r="E2134" s="149" t="s">
        <v>1408</v>
      </c>
      <c r="F2134" s="149" t="s">
        <v>1402</v>
      </c>
      <c r="G2134" s="150">
        <v>-56937433.189999998</v>
      </c>
      <c r="H2134" s="134"/>
    </row>
    <row r="2135" spans="1:8" x14ac:dyDescent="0.2">
      <c r="A2135" s="151" t="s">
        <v>201</v>
      </c>
      <c r="B2135" s="149" t="s">
        <v>1349</v>
      </c>
      <c r="C2135" s="149" t="s">
        <v>1458</v>
      </c>
      <c r="D2135" s="149" t="s">
        <v>1469</v>
      </c>
      <c r="E2135" s="149" t="s">
        <v>1408</v>
      </c>
      <c r="F2135" s="149" t="s">
        <v>1402</v>
      </c>
      <c r="G2135" s="150">
        <v>-4719.6000000000004</v>
      </c>
      <c r="H2135" s="134"/>
    </row>
    <row r="2136" spans="1:8" x14ac:dyDescent="0.2">
      <c r="A2136" s="151" t="s">
        <v>201</v>
      </c>
      <c r="B2136" s="149" t="s">
        <v>1349</v>
      </c>
      <c r="C2136" s="149" t="s">
        <v>1461</v>
      </c>
      <c r="D2136" s="149" t="s">
        <v>1462</v>
      </c>
      <c r="E2136" s="149" t="s">
        <v>1408</v>
      </c>
      <c r="F2136" s="149" t="s">
        <v>1407</v>
      </c>
      <c r="G2136" s="150">
        <v>-3164738.73</v>
      </c>
      <c r="H2136" s="134"/>
    </row>
    <row r="2137" spans="1:8" x14ac:dyDescent="0.2">
      <c r="A2137" s="151" t="s">
        <v>201</v>
      </c>
      <c r="B2137" s="149" t="s">
        <v>1349</v>
      </c>
      <c r="C2137" s="149" t="s">
        <v>1400</v>
      </c>
      <c r="D2137" s="149" t="s">
        <v>1465</v>
      </c>
      <c r="E2137" s="149" t="s">
        <v>1408</v>
      </c>
      <c r="F2137" s="149" t="s">
        <v>1402</v>
      </c>
      <c r="G2137" s="150">
        <v>-437243.46</v>
      </c>
      <c r="H2137" s="134"/>
    </row>
    <row r="2138" spans="1:8" x14ac:dyDescent="0.2">
      <c r="A2138" s="151" t="s">
        <v>201</v>
      </c>
      <c r="B2138" s="149" t="s">
        <v>1349</v>
      </c>
      <c r="C2138" s="149" t="s">
        <v>1463</v>
      </c>
      <c r="D2138" s="149" t="s">
        <v>1464</v>
      </c>
      <c r="E2138" s="149" t="s">
        <v>1408</v>
      </c>
      <c r="F2138" s="149" t="s">
        <v>1407</v>
      </c>
      <c r="G2138" s="150">
        <v>-137442.67000000001</v>
      </c>
      <c r="H2138" s="134"/>
    </row>
    <row r="2139" spans="1:8" x14ac:dyDescent="0.2">
      <c r="A2139" s="149" t="s">
        <v>196</v>
      </c>
      <c r="B2139" s="149" t="s">
        <v>1349</v>
      </c>
      <c r="C2139" s="149" t="s">
        <v>1396</v>
      </c>
      <c r="D2139" s="149" t="s">
        <v>1397</v>
      </c>
      <c r="E2139" s="149" t="s">
        <v>1409</v>
      </c>
      <c r="F2139" s="149" t="s">
        <v>1399</v>
      </c>
      <c r="G2139" s="150">
        <v>-17640.099999999999</v>
      </c>
      <c r="H2139" s="146">
        <v>17</v>
      </c>
    </row>
    <row r="2140" spans="1:8" x14ac:dyDescent="0.2">
      <c r="A2140" s="149" t="s">
        <v>196</v>
      </c>
      <c r="B2140" s="149" t="s">
        <v>1349</v>
      </c>
      <c r="C2140" s="149" t="s">
        <v>1400</v>
      </c>
      <c r="D2140" s="149" t="s">
        <v>1465</v>
      </c>
      <c r="E2140" s="149" t="s">
        <v>1409</v>
      </c>
      <c r="F2140" s="149" t="s">
        <v>1402</v>
      </c>
      <c r="G2140" s="150">
        <v>-2887900.22</v>
      </c>
      <c r="H2140" s="134"/>
    </row>
    <row r="2141" spans="1:8" x14ac:dyDescent="0.2">
      <c r="A2141" s="149" t="s">
        <v>196</v>
      </c>
      <c r="B2141" s="149" t="s">
        <v>1349</v>
      </c>
      <c r="C2141" s="149" t="s">
        <v>1403</v>
      </c>
      <c r="D2141" s="149" t="s">
        <v>1465</v>
      </c>
      <c r="E2141" s="149" t="s">
        <v>1409</v>
      </c>
      <c r="F2141" s="149" t="s">
        <v>1402</v>
      </c>
      <c r="G2141" s="150">
        <v>-1282088.74</v>
      </c>
      <c r="H2141" s="134"/>
    </row>
    <row r="2142" spans="1:8" x14ac:dyDescent="0.2">
      <c r="A2142" s="151" t="s">
        <v>1109</v>
      </c>
      <c r="B2142" s="149" t="s">
        <v>1349</v>
      </c>
      <c r="C2142" s="149" t="s">
        <v>1396</v>
      </c>
      <c r="D2142" s="149" t="s">
        <v>1397</v>
      </c>
      <c r="E2142" s="149" t="s">
        <v>1410</v>
      </c>
      <c r="F2142" s="149" t="s">
        <v>1399</v>
      </c>
      <c r="G2142" s="150">
        <v>-4650.55</v>
      </c>
      <c r="H2142" s="146">
        <v>17</v>
      </c>
    </row>
    <row r="2143" spans="1:8" x14ac:dyDescent="0.2">
      <c r="A2143" s="151" t="s">
        <v>1109</v>
      </c>
      <c r="B2143" s="149" t="s">
        <v>1349</v>
      </c>
      <c r="C2143" s="149" t="s">
        <v>1400</v>
      </c>
      <c r="D2143" s="149" t="s">
        <v>1465</v>
      </c>
      <c r="E2143" s="149" t="s">
        <v>1410</v>
      </c>
      <c r="F2143" s="149" t="s">
        <v>1402</v>
      </c>
      <c r="G2143" s="150">
        <v>-53999.75</v>
      </c>
      <c r="H2143" s="134"/>
    </row>
    <row r="2144" spans="1:8" x14ac:dyDescent="0.2">
      <c r="A2144" s="151" t="s">
        <v>1109</v>
      </c>
      <c r="B2144" s="149" t="s">
        <v>1349</v>
      </c>
      <c r="C2144" s="149" t="s">
        <v>1403</v>
      </c>
      <c r="D2144" s="149" t="s">
        <v>1465</v>
      </c>
      <c r="E2144" s="149" t="s">
        <v>1410</v>
      </c>
      <c r="F2144" s="149" t="s">
        <v>1402</v>
      </c>
      <c r="G2144" s="150">
        <v>-4516.17</v>
      </c>
      <c r="H2144" s="134"/>
    </row>
    <row r="2145" spans="1:8" x14ac:dyDescent="0.2">
      <c r="A2145" s="151" t="s">
        <v>1111</v>
      </c>
      <c r="B2145" s="149" t="s">
        <v>1349</v>
      </c>
      <c r="C2145" s="149" t="s">
        <v>1396</v>
      </c>
      <c r="D2145" s="149" t="s">
        <v>1397</v>
      </c>
      <c r="E2145" s="149" t="s">
        <v>1411</v>
      </c>
      <c r="F2145" s="149" t="s">
        <v>1399</v>
      </c>
      <c r="G2145" s="150">
        <v>-145780.16</v>
      </c>
      <c r="H2145" s="146">
        <v>17</v>
      </c>
    </row>
    <row r="2146" spans="1:8" x14ac:dyDescent="0.2">
      <c r="A2146" s="151" t="s">
        <v>1111</v>
      </c>
      <c r="B2146" s="149" t="s">
        <v>1349</v>
      </c>
      <c r="C2146" s="149" t="s">
        <v>1396</v>
      </c>
      <c r="D2146" s="149" t="s">
        <v>1412</v>
      </c>
      <c r="E2146" s="149" t="s">
        <v>1411</v>
      </c>
      <c r="F2146" s="149" t="s">
        <v>1399</v>
      </c>
      <c r="G2146" s="150">
        <v>-16736.650000000001</v>
      </c>
      <c r="H2146" s="134"/>
    </row>
    <row r="2147" spans="1:8" x14ac:dyDescent="0.2">
      <c r="A2147" s="151" t="s">
        <v>1111</v>
      </c>
      <c r="B2147" s="149" t="s">
        <v>1349</v>
      </c>
      <c r="C2147" s="149" t="s">
        <v>1396</v>
      </c>
      <c r="D2147" s="149" t="s">
        <v>1434</v>
      </c>
      <c r="E2147" s="149" t="s">
        <v>1411</v>
      </c>
      <c r="F2147" s="149" t="s">
        <v>1399</v>
      </c>
      <c r="G2147" s="150">
        <v>-82630.710000000006</v>
      </c>
      <c r="H2147" s="134"/>
    </row>
    <row r="2148" spans="1:8" x14ac:dyDescent="0.2">
      <c r="A2148" s="151" t="s">
        <v>1111</v>
      </c>
      <c r="B2148" s="149" t="s">
        <v>1349</v>
      </c>
      <c r="C2148" s="149" t="s">
        <v>1400</v>
      </c>
      <c r="D2148" s="149" t="s">
        <v>1465</v>
      </c>
      <c r="E2148" s="149" t="s">
        <v>1411</v>
      </c>
      <c r="F2148" s="149" t="s">
        <v>1402</v>
      </c>
      <c r="G2148" s="150">
        <v>-12324394</v>
      </c>
      <c r="H2148" s="134"/>
    </row>
    <row r="2149" spans="1:8" x14ac:dyDescent="0.2">
      <c r="A2149" s="151" t="s">
        <v>1111</v>
      </c>
      <c r="B2149" s="149" t="s">
        <v>1349</v>
      </c>
      <c r="C2149" s="149" t="s">
        <v>1403</v>
      </c>
      <c r="D2149" s="149" t="s">
        <v>1465</v>
      </c>
      <c r="E2149" s="149" t="s">
        <v>1411</v>
      </c>
      <c r="F2149" s="149" t="s">
        <v>1402</v>
      </c>
      <c r="G2149" s="150">
        <v>-1020279.87</v>
      </c>
      <c r="H2149" s="134"/>
    </row>
    <row r="2150" spans="1:8" x14ac:dyDescent="0.2">
      <c r="A2150" s="151" t="s">
        <v>1113</v>
      </c>
      <c r="B2150" s="149" t="s">
        <v>1349</v>
      </c>
      <c r="C2150" s="149" t="s">
        <v>1396</v>
      </c>
      <c r="D2150" s="149" t="s">
        <v>1397</v>
      </c>
      <c r="E2150" s="149" t="s">
        <v>1414</v>
      </c>
      <c r="F2150" s="149" t="s">
        <v>1399</v>
      </c>
      <c r="G2150" s="150">
        <v>-514772.68</v>
      </c>
      <c r="H2150" s="146">
        <v>17</v>
      </c>
    </row>
    <row r="2151" spans="1:8" x14ac:dyDescent="0.2">
      <c r="A2151" s="151" t="s">
        <v>1113</v>
      </c>
      <c r="B2151" s="149" t="s">
        <v>1349</v>
      </c>
      <c r="C2151" s="149" t="s">
        <v>1400</v>
      </c>
      <c r="D2151" s="149" t="s">
        <v>1465</v>
      </c>
      <c r="E2151" s="149" t="s">
        <v>1414</v>
      </c>
      <c r="F2151" s="149" t="s">
        <v>1402</v>
      </c>
      <c r="G2151" s="150">
        <v>-1357419.16</v>
      </c>
      <c r="H2151" s="134"/>
    </row>
    <row r="2152" spans="1:8" x14ac:dyDescent="0.2">
      <c r="A2152" s="151" t="s">
        <v>1113</v>
      </c>
      <c r="B2152" s="149" t="s">
        <v>1349</v>
      </c>
      <c r="C2152" s="149" t="s">
        <v>1403</v>
      </c>
      <c r="D2152" s="149" t="s">
        <v>1465</v>
      </c>
      <c r="E2152" s="149" t="s">
        <v>1414</v>
      </c>
      <c r="F2152" s="149" t="s">
        <v>1402</v>
      </c>
      <c r="G2152" s="150">
        <v>-290634.40000000002</v>
      </c>
      <c r="H2152" s="134"/>
    </row>
    <row r="2153" spans="1:8" x14ac:dyDescent="0.2">
      <c r="A2153" s="151" t="s">
        <v>1114</v>
      </c>
      <c r="B2153" s="149" t="s">
        <v>1349</v>
      </c>
      <c r="C2153" s="149" t="s">
        <v>1396</v>
      </c>
      <c r="D2153" s="149" t="s">
        <v>1397</v>
      </c>
      <c r="E2153" s="149" t="s">
        <v>1415</v>
      </c>
      <c r="F2153" s="149" t="s">
        <v>1399</v>
      </c>
      <c r="G2153" s="150">
        <v>-533905.96</v>
      </c>
      <c r="H2153" s="146">
        <v>17</v>
      </c>
    </row>
    <row r="2154" spans="1:8" x14ac:dyDescent="0.2">
      <c r="A2154" s="151" t="s">
        <v>1114</v>
      </c>
      <c r="B2154" s="149" t="s">
        <v>1349</v>
      </c>
      <c r="C2154" s="149" t="s">
        <v>1416</v>
      </c>
      <c r="D2154" s="149" t="s">
        <v>1417</v>
      </c>
      <c r="E2154" s="149" t="s">
        <v>1415</v>
      </c>
      <c r="F2154" s="149" t="s">
        <v>1402</v>
      </c>
      <c r="G2154" s="150">
        <v>-224322.75</v>
      </c>
      <c r="H2154" s="134"/>
    </row>
    <row r="2155" spans="1:8" x14ac:dyDescent="0.2">
      <c r="A2155" s="151" t="s">
        <v>1114</v>
      </c>
      <c r="B2155" s="149" t="s">
        <v>1349</v>
      </c>
      <c r="C2155" s="149" t="s">
        <v>1400</v>
      </c>
      <c r="D2155" s="149" t="s">
        <v>1418</v>
      </c>
      <c r="E2155" s="149" t="s">
        <v>1415</v>
      </c>
      <c r="F2155" s="149" t="s">
        <v>1402</v>
      </c>
      <c r="G2155" s="150">
        <v>-149548.5</v>
      </c>
      <c r="H2155" s="134"/>
    </row>
    <row r="2156" spans="1:8" x14ac:dyDescent="0.2">
      <c r="A2156" s="151" t="s">
        <v>1114</v>
      </c>
      <c r="B2156" s="149" t="s">
        <v>1349</v>
      </c>
      <c r="C2156" s="149" t="s">
        <v>1458</v>
      </c>
      <c r="D2156" s="149" t="s">
        <v>1459</v>
      </c>
      <c r="E2156" s="149" t="s">
        <v>1415</v>
      </c>
      <c r="F2156" s="149" t="s">
        <v>1402</v>
      </c>
      <c r="G2156" s="150">
        <v>-816883</v>
      </c>
      <c r="H2156" s="134"/>
    </row>
    <row r="2157" spans="1:8" x14ac:dyDescent="0.2">
      <c r="A2157" s="151" t="s">
        <v>1114</v>
      </c>
      <c r="B2157" s="149" t="s">
        <v>1349</v>
      </c>
      <c r="C2157" s="149" t="s">
        <v>1458</v>
      </c>
      <c r="D2157" s="149" t="s">
        <v>1469</v>
      </c>
      <c r="E2157" s="149" t="s">
        <v>1415</v>
      </c>
      <c r="F2157" s="149" t="s">
        <v>1402</v>
      </c>
      <c r="G2157" s="150">
        <v>-34090</v>
      </c>
      <c r="H2157" s="134"/>
    </row>
    <row r="2158" spans="1:8" x14ac:dyDescent="0.2">
      <c r="A2158" s="151" t="s">
        <v>1114</v>
      </c>
      <c r="B2158" s="149" t="s">
        <v>1349</v>
      </c>
      <c r="C2158" s="149" t="s">
        <v>1400</v>
      </c>
      <c r="D2158" s="149" t="s">
        <v>1465</v>
      </c>
      <c r="E2158" s="149" t="s">
        <v>1415</v>
      </c>
      <c r="F2158" s="149" t="s">
        <v>1402</v>
      </c>
      <c r="G2158" s="150">
        <v>-2209643.14</v>
      </c>
      <c r="H2158" s="134"/>
    </row>
    <row r="2159" spans="1:8" x14ac:dyDescent="0.2">
      <c r="A2159" s="151" t="s">
        <v>1114</v>
      </c>
      <c r="B2159" s="149" t="s">
        <v>1349</v>
      </c>
      <c r="C2159" s="149" t="s">
        <v>1403</v>
      </c>
      <c r="D2159" s="149" t="s">
        <v>1465</v>
      </c>
      <c r="E2159" s="149" t="s">
        <v>1415</v>
      </c>
      <c r="F2159" s="149" t="s">
        <v>1402</v>
      </c>
      <c r="G2159" s="150">
        <v>-271674</v>
      </c>
      <c r="H2159" s="134"/>
    </row>
    <row r="2160" spans="1:8" x14ac:dyDescent="0.2">
      <c r="A2160" s="151" t="s">
        <v>1114</v>
      </c>
      <c r="B2160" s="149" t="s">
        <v>1349</v>
      </c>
      <c r="C2160" s="149" t="s">
        <v>1400</v>
      </c>
      <c r="D2160" s="149" t="s">
        <v>1419</v>
      </c>
      <c r="E2160" s="149" t="s">
        <v>1420</v>
      </c>
      <c r="F2160" s="149" t="s">
        <v>1402</v>
      </c>
      <c r="G2160" s="150">
        <v>-2475</v>
      </c>
      <c r="H2160" s="134"/>
    </row>
    <row r="2161" spans="1:8" x14ac:dyDescent="0.2">
      <c r="A2161" s="151" t="s">
        <v>1114</v>
      </c>
      <c r="B2161" s="149" t="s">
        <v>1349</v>
      </c>
      <c r="C2161" s="149" t="s">
        <v>1400</v>
      </c>
      <c r="D2161" s="149" t="s">
        <v>1465</v>
      </c>
      <c r="E2161" s="149" t="s">
        <v>1420</v>
      </c>
      <c r="F2161" s="149" t="s">
        <v>1402</v>
      </c>
      <c r="G2161" s="150">
        <v>-8427.06</v>
      </c>
      <c r="H2161" s="134"/>
    </row>
    <row r="2162" spans="1:8" x14ac:dyDescent="0.2">
      <c r="A2162" s="151" t="s">
        <v>957</v>
      </c>
      <c r="B2162" s="149" t="s">
        <v>1349</v>
      </c>
      <c r="C2162" s="149" t="s">
        <v>1458</v>
      </c>
      <c r="D2162" s="149" t="s">
        <v>1459</v>
      </c>
      <c r="E2162" s="149" t="s">
        <v>1424</v>
      </c>
      <c r="F2162" s="149" t="s">
        <v>1402</v>
      </c>
      <c r="G2162" s="150">
        <v>-1030445.38</v>
      </c>
      <c r="H2162" s="134"/>
    </row>
    <row r="2163" spans="1:8" x14ac:dyDescent="0.2">
      <c r="A2163" s="151" t="s">
        <v>957</v>
      </c>
      <c r="B2163" s="149" t="s">
        <v>1349</v>
      </c>
      <c r="C2163" s="149" t="s">
        <v>1396</v>
      </c>
      <c r="D2163" s="149" t="s">
        <v>1397</v>
      </c>
      <c r="E2163" s="149" t="s">
        <v>1425</v>
      </c>
      <c r="F2163" s="149" t="s">
        <v>1399</v>
      </c>
      <c r="G2163" s="150">
        <v>-13227.79</v>
      </c>
      <c r="H2163" s="146">
        <v>17</v>
      </c>
    </row>
    <row r="2164" spans="1:8" x14ac:dyDescent="0.2">
      <c r="A2164" s="151" t="s">
        <v>957</v>
      </c>
      <c r="B2164" s="149" t="s">
        <v>1349</v>
      </c>
      <c r="C2164" s="149" t="s">
        <v>1400</v>
      </c>
      <c r="D2164" s="149" t="s">
        <v>1465</v>
      </c>
      <c r="E2164" s="149" t="s">
        <v>1425</v>
      </c>
      <c r="F2164" s="149" t="s">
        <v>1402</v>
      </c>
      <c r="G2164" s="150">
        <v>-151844.32999999999</v>
      </c>
      <c r="H2164" s="134"/>
    </row>
    <row r="2165" spans="1:8" x14ac:dyDescent="0.2">
      <c r="A2165" s="151" t="s">
        <v>959</v>
      </c>
      <c r="B2165" s="149" t="s">
        <v>1349</v>
      </c>
      <c r="C2165" s="149" t="s">
        <v>1400</v>
      </c>
      <c r="D2165" s="149" t="s">
        <v>1465</v>
      </c>
      <c r="E2165" s="149" t="s">
        <v>1426</v>
      </c>
      <c r="F2165" s="149" t="s">
        <v>1402</v>
      </c>
      <c r="G2165" s="150">
        <v>-16086154</v>
      </c>
      <c r="H2165" s="134"/>
    </row>
    <row r="2166" spans="1:8" x14ac:dyDescent="0.2">
      <c r="A2166" s="151" t="s">
        <v>959</v>
      </c>
      <c r="B2166" s="149" t="s">
        <v>1349</v>
      </c>
      <c r="C2166" s="149" t="s">
        <v>1396</v>
      </c>
      <c r="D2166" s="149" t="s">
        <v>1397</v>
      </c>
      <c r="E2166" s="149" t="s">
        <v>1428</v>
      </c>
      <c r="F2166" s="149" t="s">
        <v>1399</v>
      </c>
      <c r="G2166" s="150">
        <v>-381.22</v>
      </c>
      <c r="H2166" s="146">
        <v>17</v>
      </c>
    </row>
    <row r="2167" spans="1:8" x14ac:dyDescent="0.2">
      <c r="A2167" s="151" t="s">
        <v>959</v>
      </c>
      <c r="B2167" s="149" t="s">
        <v>1349</v>
      </c>
      <c r="C2167" s="149" t="s">
        <v>1396</v>
      </c>
      <c r="D2167" s="149" t="s">
        <v>1434</v>
      </c>
      <c r="E2167" s="149" t="s">
        <v>1428</v>
      </c>
      <c r="F2167" s="149" t="s">
        <v>1399</v>
      </c>
      <c r="G2167" s="150">
        <v>-4748.22</v>
      </c>
      <c r="H2167" s="134"/>
    </row>
    <row r="2168" spans="1:8" x14ac:dyDescent="0.2">
      <c r="A2168" s="151" t="s">
        <v>1115</v>
      </c>
      <c r="B2168" s="149" t="s">
        <v>1349</v>
      </c>
      <c r="C2168" s="149" t="s">
        <v>1396</v>
      </c>
      <c r="D2168" s="149" t="s">
        <v>1397</v>
      </c>
      <c r="E2168" s="149" t="s">
        <v>1429</v>
      </c>
      <c r="F2168" s="149" t="s">
        <v>1399</v>
      </c>
      <c r="G2168" s="150">
        <v>-54700</v>
      </c>
      <c r="H2168" s="146">
        <v>17</v>
      </c>
    </row>
    <row r="2169" spans="1:8" x14ac:dyDescent="0.2">
      <c r="A2169" s="151" t="s">
        <v>1115</v>
      </c>
      <c r="B2169" s="149" t="s">
        <v>1349</v>
      </c>
      <c r="C2169" s="149" t="s">
        <v>1458</v>
      </c>
      <c r="D2169" s="149" t="s">
        <v>1459</v>
      </c>
      <c r="E2169" s="149" t="s">
        <v>1429</v>
      </c>
      <c r="F2169" s="149" t="s">
        <v>1402</v>
      </c>
      <c r="G2169" s="150">
        <v>-71599871.930000007</v>
      </c>
      <c r="H2169" s="134"/>
    </row>
    <row r="2170" spans="1:8" x14ac:dyDescent="0.2">
      <c r="A2170" s="151" t="s">
        <v>1115</v>
      </c>
      <c r="B2170" s="149" t="s">
        <v>1349</v>
      </c>
      <c r="C2170" s="149" t="s">
        <v>1490</v>
      </c>
      <c r="D2170" s="149" t="s">
        <v>1465</v>
      </c>
      <c r="E2170" s="149" t="s">
        <v>1429</v>
      </c>
      <c r="F2170" s="149" t="s">
        <v>1407</v>
      </c>
      <c r="G2170" s="150">
        <v>-28000</v>
      </c>
      <c r="H2170" s="134"/>
    </row>
    <row r="2171" spans="1:8" x14ac:dyDescent="0.2">
      <c r="A2171" s="151" t="s">
        <v>207</v>
      </c>
      <c r="B2171" s="149" t="s">
        <v>1349</v>
      </c>
      <c r="C2171" s="149" t="s">
        <v>1396</v>
      </c>
      <c r="D2171" s="149" t="s">
        <v>1397</v>
      </c>
      <c r="E2171" s="149" t="s">
        <v>1431</v>
      </c>
      <c r="F2171" s="149" t="s">
        <v>1399</v>
      </c>
      <c r="G2171" s="150">
        <v>-31240</v>
      </c>
      <c r="H2171" s="146">
        <v>17</v>
      </c>
    </row>
    <row r="2172" spans="1:8" x14ac:dyDescent="0.2">
      <c r="A2172" s="151" t="s">
        <v>207</v>
      </c>
      <c r="B2172" s="149" t="s">
        <v>1349</v>
      </c>
      <c r="C2172" s="149" t="s">
        <v>1396</v>
      </c>
      <c r="D2172" s="149" t="s">
        <v>1397</v>
      </c>
      <c r="E2172" s="149" t="s">
        <v>1432</v>
      </c>
      <c r="F2172" s="149" t="s">
        <v>1399</v>
      </c>
      <c r="G2172" s="150">
        <v>-20828.650000000001</v>
      </c>
      <c r="H2172" s="146">
        <v>17</v>
      </c>
    </row>
    <row r="2173" spans="1:8" x14ac:dyDescent="0.2">
      <c r="A2173" s="151" t="s">
        <v>207</v>
      </c>
      <c r="B2173" s="149" t="s">
        <v>1349</v>
      </c>
      <c r="C2173" s="149" t="s">
        <v>1400</v>
      </c>
      <c r="D2173" s="149" t="s">
        <v>1465</v>
      </c>
      <c r="E2173" s="149" t="s">
        <v>1432</v>
      </c>
      <c r="F2173" s="149" t="s">
        <v>1402</v>
      </c>
      <c r="G2173" s="150">
        <v>-80000</v>
      </c>
      <c r="H2173" s="134"/>
    </row>
    <row r="2174" spans="1:8" x14ac:dyDescent="0.2">
      <c r="A2174" s="151" t="s">
        <v>207</v>
      </c>
      <c r="B2174" s="149" t="s">
        <v>1349</v>
      </c>
      <c r="C2174" s="149" t="s">
        <v>1403</v>
      </c>
      <c r="D2174" s="149" t="s">
        <v>1465</v>
      </c>
      <c r="E2174" s="149" t="s">
        <v>1432</v>
      </c>
      <c r="F2174" s="149" t="s">
        <v>1402</v>
      </c>
      <c r="G2174" s="150">
        <v>-12903.61</v>
      </c>
      <c r="H2174" s="134"/>
    </row>
    <row r="2175" spans="1:8" x14ac:dyDescent="0.2">
      <c r="A2175" s="151" t="s">
        <v>207</v>
      </c>
      <c r="B2175" s="149" t="s">
        <v>1349</v>
      </c>
      <c r="C2175" s="149" t="s">
        <v>1396</v>
      </c>
      <c r="D2175" s="149" t="s">
        <v>1397</v>
      </c>
      <c r="E2175" s="149" t="s">
        <v>1439</v>
      </c>
      <c r="F2175" s="149" t="s">
        <v>1399</v>
      </c>
      <c r="G2175" s="150">
        <v>-39600</v>
      </c>
      <c r="H2175" s="146">
        <v>17</v>
      </c>
    </row>
    <row r="2176" spans="1:8" x14ac:dyDescent="0.2">
      <c r="A2176" s="151" t="s">
        <v>207</v>
      </c>
      <c r="B2176" s="149" t="s">
        <v>1349</v>
      </c>
      <c r="C2176" s="149" t="s">
        <v>1396</v>
      </c>
      <c r="D2176" s="149" t="s">
        <v>1397</v>
      </c>
      <c r="E2176" s="149" t="s">
        <v>1433</v>
      </c>
      <c r="F2176" s="149" t="s">
        <v>1399</v>
      </c>
      <c r="G2176" s="150">
        <v>-121730</v>
      </c>
      <c r="H2176" s="146">
        <v>17</v>
      </c>
    </row>
    <row r="2177" spans="1:8" x14ac:dyDescent="0.2">
      <c r="A2177" s="151" t="s">
        <v>207</v>
      </c>
      <c r="B2177" s="149" t="s">
        <v>1349</v>
      </c>
      <c r="C2177" s="149" t="s">
        <v>1466</v>
      </c>
      <c r="D2177" s="149" t="s">
        <v>1467</v>
      </c>
      <c r="E2177" s="149" t="s">
        <v>1433</v>
      </c>
      <c r="F2177" s="149" t="s">
        <v>1407</v>
      </c>
      <c r="G2177" s="150">
        <v>-30000</v>
      </c>
      <c r="H2177" s="134"/>
    </row>
    <row r="2178" spans="1:8" x14ac:dyDescent="0.2">
      <c r="A2178" s="151" t="s">
        <v>207</v>
      </c>
      <c r="B2178" s="149" t="s">
        <v>1349</v>
      </c>
      <c r="C2178" s="149" t="s">
        <v>1458</v>
      </c>
      <c r="D2178" s="149" t="s">
        <v>1459</v>
      </c>
      <c r="E2178" s="149" t="s">
        <v>1433</v>
      </c>
      <c r="F2178" s="149" t="s">
        <v>1402</v>
      </c>
      <c r="G2178" s="150">
        <v>-5532814.9199999999</v>
      </c>
      <c r="H2178" s="134"/>
    </row>
    <row r="2179" spans="1:8" x14ac:dyDescent="0.2">
      <c r="A2179" s="151" t="s">
        <v>207</v>
      </c>
      <c r="B2179" s="149" t="s">
        <v>1349</v>
      </c>
      <c r="C2179" s="149" t="s">
        <v>1458</v>
      </c>
      <c r="D2179" s="149" t="s">
        <v>1469</v>
      </c>
      <c r="E2179" s="149" t="s">
        <v>1433</v>
      </c>
      <c r="F2179" s="149" t="s">
        <v>1402</v>
      </c>
      <c r="G2179" s="150">
        <v>-10000</v>
      </c>
      <c r="H2179" s="134"/>
    </row>
    <row r="2180" spans="1:8" x14ac:dyDescent="0.2">
      <c r="A2180" s="151" t="s">
        <v>207</v>
      </c>
      <c r="B2180" s="149" t="s">
        <v>1349</v>
      </c>
      <c r="C2180" s="149" t="s">
        <v>1400</v>
      </c>
      <c r="D2180" s="149" t="s">
        <v>1465</v>
      </c>
      <c r="E2180" s="149" t="s">
        <v>1433</v>
      </c>
      <c r="F2180" s="149" t="s">
        <v>1402</v>
      </c>
      <c r="G2180" s="150">
        <v>-543966.5</v>
      </c>
      <c r="H2180" s="134"/>
    </row>
    <row r="2181" spans="1:8" x14ac:dyDescent="0.2">
      <c r="A2181" s="151" t="s">
        <v>207</v>
      </c>
      <c r="B2181" s="149" t="s">
        <v>1349</v>
      </c>
      <c r="C2181" s="149" t="s">
        <v>1490</v>
      </c>
      <c r="D2181" s="149" t="s">
        <v>1465</v>
      </c>
      <c r="E2181" s="149" t="s">
        <v>1433</v>
      </c>
      <c r="F2181" s="149" t="s">
        <v>1407</v>
      </c>
      <c r="G2181" s="150">
        <v>-40000</v>
      </c>
      <c r="H2181" s="134"/>
    </row>
    <row r="2182" spans="1:8" x14ac:dyDescent="0.2">
      <c r="A2182" s="151" t="s">
        <v>207</v>
      </c>
      <c r="B2182" s="149" t="s">
        <v>1349</v>
      </c>
      <c r="C2182" s="149" t="s">
        <v>1481</v>
      </c>
      <c r="D2182" s="149" t="s">
        <v>1465</v>
      </c>
      <c r="E2182" s="149" t="s">
        <v>1433</v>
      </c>
      <c r="F2182" s="149" t="s">
        <v>1407</v>
      </c>
      <c r="G2182" s="150">
        <v>-175000</v>
      </c>
      <c r="H2182" s="134"/>
    </row>
    <row r="2183" spans="1:8" x14ac:dyDescent="0.2">
      <c r="A2183" s="151" t="s">
        <v>207</v>
      </c>
      <c r="B2183" s="149" t="s">
        <v>1349</v>
      </c>
      <c r="C2183" s="149" t="s">
        <v>1494</v>
      </c>
      <c r="D2183" s="149" t="s">
        <v>1465</v>
      </c>
      <c r="E2183" s="149" t="s">
        <v>1433</v>
      </c>
      <c r="F2183" s="149" t="s">
        <v>1407</v>
      </c>
      <c r="G2183" s="150">
        <v>-20000</v>
      </c>
      <c r="H2183" s="134"/>
    </row>
    <row r="2184" spans="1:8" x14ac:dyDescent="0.2">
      <c r="A2184" s="151" t="s">
        <v>207</v>
      </c>
      <c r="B2184" s="149" t="s">
        <v>1349</v>
      </c>
      <c r="C2184" s="149" t="s">
        <v>1458</v>
      </c>
      <c r="D2184" s="149" t="s">
        <v>1459</v>
      </c>
      <c r="E2184" s="149" t="s">
        <v>1435</v>
      </c>
      <c r="F2184" s="149" t="s">
        <v>1402</v>
      </c>
      <c r="G2184" s="150">
        <v>-37620</v>
      </c>
      <c r="H2184" s="134"/>
    </row>
    <row r="2185" spans="1:8" x14ac:dyDescent="0.2">
      <c r="A2185" s="149" t="s">
        <v>196</v>
      </c>
      <c r="B2185" s="149" t="s">
        <v>1335</v>
      </c>
      <c r="C2185" s="149" t="s">
        <v>1396</v>
      </c>
      <c r="D2185" s="149" t="s">
        <v>1397</v>
      </c>
      <c r="E2185" s="149" t="s">
        <v>1398</v>
      </c>
      <c r="F2185" s="149" t="s">
        <v>1399</v>
      </c>
      <c r="G2185" s="150">
        <v>-2211673.29</v>
      </c>
      <c r="H2185" s="146">
        <v>17</v>
      </c>
    </row>
    <row r="2186" spans="1:8" x14ac:dyDescent="0.2">
      <c r="A2186" s="149" t="s">
        <v>196</v>
      </c>
      <c r="B2186" s="149" t="s">
        <v>1335</v>
      </c>
      <c r="C2186" s="149" t="s">
        <v>1473</v>
      </c>
      <c r="D2186" s="149" t="s">
        <v>1474</v>
      </c>
      <c r="E2186" s="149" t="s">
        <v>1398</v>
      </c>
      <c r="F2186" s="149" t="s">
        <v>1407</v>
      </c>
      <c r="G2186" s="150">
        <v>-20291.14</v>
      </c>
      <c r="H2186" s="134"/>
    </row>
    <row r="2187" spans="1:8" x14ac:dyDescent="0.2">
      <c r="A2187" s="149" t="s">
        <v>196</v>
      </c>
      <c r="B2187" s="149" t="s">
        <v>1335</v>
      </c>
      <c r="C2187" s="149" t="s">
        <v>1458</v>
      </c>
      <c r="D2187" s="149" t="s">
        <v>1475</v>
      </c>
      <c r="E2187" s="149" t="s">
        <v>1398</v>
      </c>
      <c r="F2187" s="149" t="s">
        <v>1402</v>
      </c>
      <c r="G2187" s="150">
        <v>-28186442.760000002</v>
      </c>
      <c r="H2187" s="134"/>
    </row>
    <row r="2188" spans="1:8" x14ac:dyDescent="0.2">
      <c r="A2188" s="149" t="s">
        <v>196</v>
      </c>
      <c r="B2188" s="149" t="s">
        <v>1335</v>
      </c>
      <c r="C2188" s="149" t="s">
        <v>1458</v>
      </c>
      <c r="D2188" s="149" t="s">
        <v>1459</v>
      </c>
      <c r="E2188" s="149" t="s">
        <v>1398</v>
      </c>
      <c r="F2188" s="149" t="s">
        <v>1402</v>
      </c>
      <c r="G2188" s="150">
        <v>-291851699.01999998</v>
      </c>
      <c r="H2188" s="134"/>
    </row>
    <row r="2189" spans="1:8" x14ac:dyDescent="0.2">
      <c r="A2189" s="149" t="s">
        <v>196</v>
      </c>
      <c r="B2189" s="149" t="s">
        <v>1335</v>
      </c>
      <c r="C2189" s="149" t="s">
        <v>1460</v>
      </c>
      <c r="D2189" s="149" t="s">
        <v>1459</v>
      </c>
      <c r="E2189" s="149" t="s">
        <v>1398</v>
      </c>
      <c r="F2189" s="149" t="s">
        <v>1402</v>
      </c>
      <c r="G2189" s="150">
        <v>-655090.59</v>
      </c>
      <c r="H2189" s="134"/>
    </row>
    <row r="2190" spans="1:8" x14ac:dyDescent="0.2">
      <c r="A2190" s="149" t="s">
        <v>196</v>
      </c>
      <c r="B2190" s="149" t="s">
        <v>1335</v>
      </c>
      <c r="C2190" s="149" t="s">
        <v>1458</v>
      </c>
      <c r="D2190" s="149" t="s">
        <v>1469</v>
      </c>
      <c r="E2190" s="149" t="s">
        <v>1398</v>
      </c>
      <c r="F2190" s="149" t="s">
        <v>1402</v>
      </c>
      <c r="G2190" s="150">
        <v>-37882.400000000001</v>
      </c>
      <c r="H2190" s="134"/>
    </row>
    <row r="2191" spans="1:8" x14ac:dyDescent="0.2">
      <c r="A2191" s="149" t="s">
        <v>196</v>
      </c>
      <c r="B2191" s="149" t="s">
        <v>1335</v>
      </c>
      <c r="C2191" s="149" t="s">
        <v>1461</v>
      </c>
      <c r="D2191" s="149" t="s">
        <v>1462</v>
      </c>
      <c r="E2191" s="149" t="s">
        <v>1398</v>
      </c>
      <c r="F2191" s="149" t="s">
        <v>1407</v>
      </c>
      <c r="G2191" s="150">
        <v>-17580192.170000002</v>
      </c>
      <c r="H2191" s="134"/>
    </row>
    <row r="2192" spans="1:8" x14ac:dyDescent="0.2">
      <c r="A2192" s="149" t="s">
        <v>196</v>
      </c>
      <c r="B2192" s="149" t="s">
        <v>1335</v>
      </c>
      <c r="C2192" s="149" t="s">
        <v>1463</v>
      </c>
      <c r="D2192" s="149" t="s">
        <v>1464</v>
      </c>
      <c r="E2192" s="149" t="s">
        <v>1398</v>
      </c>
      <c r="F2192" s="149" t="s">
        <v>1407</v>
      </c>
      <c r="G2192" s="150">
        <v>-433531.2</v>
      </c>
      <c r="H2192" s="134"/>
    </row>
    <row r="2193" spans="1:8" x14ac:dyDescent="0.2">
      <c r="A2193" s="149" t="s">
        <v>196</v>
      </c>
      <c r="B2193" s="149" t="s">
        <v>1335</v>
      </c>
      <c r="C2193" s="149" t="s">
        <v>1396</v>
      </c>
      <c r="D2193" s="149" t="s">
        <v>1397</v>
      </c>
      <c r="E2193" s="149" t="s">
        <v>1404</v>
      </c>
      <c r="F2193" s="149" t="s">
        <v>1399</v>
      </c>
      <c r="G2193" s="150">
        <v>-9500</v>
      </c>
      <c r="H2193" s="146">
        <v>17</v>
      </c>
    </row>
    <row r="2194" spans="1:8" x14ac:dyDescent="0.2">
      <c r="A2194" s="151" t="s">
        <v>201</v>
      </c>
      <c r="B2194" s="149" t="s">
        <v>1335</v>
      </c>
      <c r="C2194" s="149" t="s">
        <v>1396</v>
      </c>
      <c r="D2194" s="149" t="s">
        <v>1397</v>
      </c>
      <c r="E2194" s="149" t="s">
        <v>1408</v>
      </c>
      <c r="F2194" s="149" t="s">
        <v>1399</v>
      </c>
      <c r="G2194" s="150">
        <v>-691835.8</v>
      </c>
      <c r="H2194" s="146">
        <v>17</v>
      </c>
    </row>
    <row r="2195" spans="1:8" x14ac:dyDescent="0.2">
      <c r="A2195" s="151" t="s">
        <v>201</v>
      </c>
      <c r="B2195" s="149" t="s">
        <v>1335</v>
      </c>
      <c r="C2195" s="149" t="s">
        <v>1473</v>
      </c>
      <c r="D2195" s="149" t="s">
        <v>1474</v>
      </c>
      <c r="E2195" s="149" t="s">
        <v>1408</v>
      </c>
      <c r="F2195" s="149" t="s">
        <v>1407</v>
      </c>
      <c r="G2195" s="150">
        <v>-8536.5300000000007</v>
      </c>
      <c r="H2195" s="134"/>
    </row>
    <row r="2196" spans="1:8" x14ac:dyDescent="0.2">
      <c r="A2196" s="151" t="s">
        <v>201</v>
      </c>
      <c r="B2196" s="149" t="s">
        <v>1335</v>
      </c>
      <c r="C2196" s="149" t="s">
        <v>1458</v>
      </c>
      <c r="D2196" s="149" t="s">
        <v>1475</v>
      </c>
      <c r="E2196" s="149" t="s">
        <v>1408</v>
      </c>
      <c r="F2196" s="149" t="s">
        <v>1402</v>
      </c>
      <c r="G2196" s="150">
        <v>-8512305.7200000007</v>
      </c>
      <c r="H2196" s="134"/>
    </row>
    <row r="2197" spans="1:8" x14ac:dyDescent="0.2">
      <c r="A2197" s="151" t="s">
        <v>201</v>
      </c>
      <c r="B2197" s="149" t="s">
        <v>1335</v>
      </c>
      <c r="C2197" s="149" t="s">
        <v>1458</v>
      </c>
      <c r="D2197" s="149" t="s">
        <v>1459</v>
      </c>
      <c r="E2197" s="149" t="s">
        <v>1408</v>
      </c>
      <c r="F2197" s="149" t="s">
        <v>1402</v>
      </c>
      <c r="G2197" s="150">
        <v>-87912549.909999996</v>
      </c>
      <c r="H2197" s="134"/>
    </row>
    <row r="2198" spans="1:8" x14ac:dyDescent="0.2">
      <c r="A2198" s="151" t="s">
        <v>201</v>
      </c>
      <c r="B2198" s="149" t="s">
        <v>1335</v>
      </c>
      <c r="C2198" s="149" t="s">
        <v>1458</v>
      </c>
      <c r="D2198" s="149" t="s">
        <v>1469</v>
      </c>
      <c r="E2198" s="149" t="s">
        <v>1408</v>
      </c>
      <c r="F2198" s="149" t="s">
        <v>1402</v>
      </c>
      <c r="G2198" s="150">
        <v>-10267.200000000001</v>
      </c>
      <c r="H2198" s="134"/>
    </row>
    <row r="2199" spans="1:8" x14ac:dyDescent="0.2">
      <c r="A2199" s="151" t="s">
        <v>201</v>
      </c>
      <c r="B2199" s="149" t="s">
        <v>1335</v>
      </c>
      <c r="C2199" s="149" t="s">
        <v>1461</v>
      </c>
      <c r="D2199" s="149" t="s">
        <v>1462</v>
      </c>
      <c r="E2199" s="149" t="s">
        <v>1408</v>
      </c>
      <c r="F2199" s="149" t="s">
        <v>1407</v>
      </c>
      <c r="G2199" s="150">
        <v>-5287191.09</v>
      </c>
      <c r="H2199" s="134"/>
    </row>
    <row r="2200" spans="1:8" x14ac:dyDescent="0.2">
      <c r="A2200" s="151" t="s">
        <v>201</v>
      </c>
      <c r="B2200" s="149" t="s">
        <v>1335</v>
      </c>
      <c r="C2200" s="149" t="s">
        <v>1400</v>
      </c>
      <c r="D2200" s="149" t="s">
        <v>1476</v>
      </c>
      <c r="E2200" s="149" t="s">
        <v>1408</v>
      </c>
      <c r="F2200" s="149" t="s">
        <v>1402</v>
      </c>
      <c r="G2200" s="150">
        <v>-13329.94</v>
      </c>
      <c r="H2200" s="134"/>
    </row>
    <row r="2201" spans="1:8" x14ac:dyDescent="0.2">
      <c r="A2201" s="151" t="s">
        <v>201</v>
      </c>
      <c r="B2201" s="149" t="s">
        <v>1335</v>
      </c>
      <c r="C2201" s="149" t="s">
        <v>1400</v>
      </c>
      <c r="D2201" s="149" t="s">
        <v>1465</v>
      </c>
      <c r="E2201" s="149" t="s">
        <v>1408</v>
      </c>
      <c r="F2201" s="149" t="s">
        <v>1402</v>
      </c>
      <c r="G2201" s="150">
        <v>-194862.65</v>
      </c>
      <c r="H2201" s="134"/>
    </row>
    <row r="2202" spans="1:8" x14ac:dyDescent="0.2">
      <c r="A2202" s="151" t="s">
        <v>201</v>
      </c>
      <c r="B2202" s="149" t="s">
        <v>1335</v>
      </c>
      <c r="C2202" s="149" t="s">
        <v>1463</v>
      </c>
      <c r="D2202" s="149" t="s">
        <v>1464</v>
      </c>
      <c r="E2202" s="149" t="s">
        <v>1408</v>
      </c>
      <c r="F2202" s="149" t="s">
        <v>1407</v>
      </c>
      <c r="G2202" s="150">
        <v>-126181.36</v>
      </c>
      <c r="H2202" s="134"/>
    </row>
    <row r="2203" spans="1:8" x14ac:dyDescent="0.2">
      <c r="A2203" s="149" t="s">
        <v>196</v>
      </c>
      <c r="B2203" s="149" t="s">
        <v>1335</v>
      </c>
      <c r="C2203" s="149" t="s">
        <v>1400</v>
      </c>
      <c r="D2203" s="149" t="s">
        <v>1476</v>
      </c>
      <c r="E2203" s="149" t="s">
        <v>1409</v>
      </c>
      <c r="F2203" s="149" t="s">
        <v>1402</v>
      </c>
      <c r="G2203" s="150">
        <v>-867495.87</v>
      </c>
      <c r="H2203" s="134"/>
    </row>
    <row r="2204" spans="1:8" x14ac:dyDescent="0.2">
      <c r="A2204" s="149" t="s">
        <v>196</v>
      </c>
      <c r="B2204" s="149" t="s">
        <v>1335</v>
      </c>
      <c r="C2204" s="149" t="s">
        <v>1403</v>
      </c>
      <c r="D2204" s="149" t="s">
        <v>1476</v>
      </c>
      <c r="E2204" s="149" t="s">
        <v>1409</v>
      </c>
      <c r="F2204" s="149" t="s">
        <v>1402</v>
      </c>
      <c r="G2204" s="150">
        <v>-124646.3</v>
      </c>
      <c r="H2204" s="134"/>
    </row>
    <row r="2205" spans="1:8" x14ac:dyDescent="0.2">
      <c r="A2205" s="149" t="s">
        <v>196</v>
      </c>
      <c r="B2205" s="149" t="s">
        <v>1335</v>
      </c>
      <c r="C2205" s="149" t="s">
        <v>1400</v>
      </c>
      <c r="D2205" s="149" t="s">
        <v>1465</v>
      </c>
      <c r="E2205" s="149" t="s">
        <v>1409</v>
      </c>
      <c r="F2205" s="149" t="s">
        <v>1402</v>
      </c>
      <c r="G2205" s="150">
        <v>-3881740.4</v>
      </c>
      <c r="H2205" s="134"/>
    </row>
    <row r="2206" spans="1:8" x14ac:dyDescent="0.2">
      <c r="A2206" s="149" t="s">
        <v>196</v>
      </c>
      <c r="B2206" s="149" t="s">
        <v>1335</v>
      </c>
      <c r="C2206" s="149" t="s">
        <v>1403</v>
      </c>
      <c r="D2206" s="149" t="s">
        <v>1465</v>
      </c>
      <c r="E2206" s="149" t="s">
        <v>1409</v>
      </c>
      <c r="F2206" s="149" t="s">
        <v>1402</v>
      </c>
      <c r="G2206" s="150">
        <v>-1687942.55</v>
      </c>
      <c r="H2206" s="134"/>
    </row>
    <row r="2207" spans="1:8" x14ac:dyDescent="0.2">
      <c r="A2207" s="151" t="s">
        <v>1109</v>
      </c>
      <c r="B2207" s="149" t="s">
        <v>1335</v>
      </c>
      <c r="C2207" s="149" t="s">
        <v>1396</v>
      </c>
      <c r="D2207" s="149" t="s">
        <v>1397</v>
      </c>
      <c r="E2207" s="149" t="s">
        <v>1410</v>
      </c>
      <c r="F2207" s="149" t="s">
        <v>1399</v>
      </c>
      <c r="G2207" s="150">
        <v>-12553</v>
      </c>
      <c r="H2207" s="146">
        <v>17</v>
      </c>
    </row>
    <row r="2208" spans="1:8" x14ac:dyDescent="0.2">
      <c r="A2208" s="151" t="s">
        <v>1109</v>
      </c>
      <c r="B2208" s="149" t="s">
        <v>1335</v>
      </c>
      <c r="C2208" s="149" t="s">
        <v>1400</v>
      </c>
      <c r="D2208" s="149" t="s">
        <v>1476</v>
      </c>
      <c r="E2208" s="149" t="s">
        <v>1410</v>
      </c>
      <c r="F2208" s="149" t="s">
        <v>1402</v>
      </c>
      <c r="G2208" s="150">
        <v>-19354.03</v>
      </c>
      <c r="H2208" s="134"/>
    </row>
    <row r="2209" spans="1:8" x14ac:dyDescent="0.2">
      <c r="A2209" s="151" t="s">
        <v>1109</v>
      </c>
      <c r="B2209" s="149" t="s">
        <v>1335</v>
      </c>
      <c r="C2209" s="149" t="s">
        <v>1400</v>
      </c>
      <c r="D2209" s="149" t="s">
        <v>1465</v>
      </c>
      <c r="E2209" s="149" t="s">
        <v>1410</v>
      </c>
      <c r="F2209" s="149" t="s">
        <v>1402</v>
      </c>
      <c r="G2209" s="150">
        <v>-167176.26</v>
      </c>
      <c r="H2209" s="134"/>
    </row>
    <row r="2210" spans="1:8" x14ac:dyDescent="0.2">
      <c r="A2210" s="151" t="s">
        <v>1111</v>
      </c>
      <c r="B2210" s="149" t="s">
        <v>1335</v>
      </c>
      <c r="C2210" s="149" t="s">
        <v>1396</v>
      </c>
      <c r="D2210" s="149" t="s">
        <v>1397</v>
      </c>
      <c r="E2210" s="149" t="s">
        <v>1411</v>
      </c>
      <c r="F2210" s="149" t="s">
        <v>1399</v>
      </c>
      <c r="G2210" s="150">
        <v>-538595.38</v>
      </c>
      <c r="H2210" s="146">
        <v>17</v>
      </c>
    </row>
    <row r="2211" spans="1:8" x14ac:dyDescent="0.2">
      <c r="A2211" s="151" t="s">
        <v>1111</v>
      </c>
      <c r="B2211" s="149" t="s">
        <v>1335</v>
      </c>
      <c r="C2211" s="149" t="s">
        <v>1396</v>
      </c>
      <c r="D2211" s="149" t="s">
        <v>1412</v>
      </c>
      <c r="E2211" s="149" t="s">
        <v>1411</v>
      </c>
      <c r="F2211" s="149" t="s">
        <v>1399</v>
      </c>
      <c r="G2211" s="150">
        <v>-71165.81</v>
      </c>
      <c r="H2211" s="134"/>
    </row>
    <row r="2212" spans="1:8" x14ac:dyDescent="0.2">
      <c r="A2212" s="151" t="s">
        <v>1111</v>
      </c>
      <c r="B2212" s="149" t="s">
        <v>1335</v>
      </c>
      <c r="C2212" s="149" t="s">
        <v>1396</v>
      </c>
      <c r="D2212" s="149" t="s">
        <v>1430</v>
      </c>
      <c r="E2212" s="149" t="s">
        <v>1411</v>
      </c>
      <c r="F2212" s="149" t="s">
        <v>1399</v>
      </c>
      <c r="G2212" s="150">
        <v>-291211.43</v>
      </c>
      <c r="H2212" s="134"/>
    </row>
    <row r="2213" spans="1:8" x14ac:dyDescent="0.2">
      <c r="A2213" s="151" t="s">
        <v>1111</v>
      </c>
      <c r="B2213" s="149" t="s">
        <v>1335</v>
      </c>
      <c r="C2213" s="149" t="s">
        <v>1400</v>
      </c>
      <c r="D2213" s="149" t="s">
        <v>1465</v>
      </c>
      <c r="E2213" s="149" t="s">
        <v>1411</v>
      </c>
      <c r="F2213" s="149" t="s">
        <v>1402</v>
      </c>
      <c r="G2213" s="150">
        <v>-23239045.600000001</v>
      </c>
      <c r="H2213" s="134"/>
    </row>
    <row r="2214" spans="1:8" x14ac:dyDescent="0.2">
      <c r="A2214" s="151" t="s">
        <v>1111</v>
      </c>
      <c r="B2214" s="149" t="s">
        <v>1335</v>
      </c>
      <c r="C2214" s="149" t="s">
        <v>1403</v>
      </c>
      <c r="D2214" s="149" t="s">
        <v>1465</v>
      </c>
      <c r="E2214" s="149" t="s">
        <v>1411</v>
      </c>
      <c r="F2214" s="149" t="s">
        <v>1402</v>
      </c>
      <c r="G2214" s="150">
        <v>-121956.13</v>
      </c>
      <c r="H2214" s="134"/>
    </row>
    <row r="2215" spans="1:8" x14ac:dyDescent="0.2">
      <c r="A2215" s="151" t="s">
        <v>1112</v>
      </c>
      <c r="B2215" s="149" t="s">
        <v>1335</v>
      </c>
      <c r="C2215" s="149" t="s">
        <v>1400</v>
      </c>
      <c r="D2215" s="149" t="s">
        <v>1465</v>
      </c>
      <c r="E2215" s="149" t="s">
        <v>1413</v>
      </c>
      <c r="F2215" s="149" t="s">
        <v>1402</v>
      </c>
      <c r="G2215" s="150">
        <v>-12325588.449999999</v>
      </c>
      <c r="H2215" s="134"/>
    </row>
    <row r="2216" spans="1:8" x14ac:dyDescent="0.2">
      <c r="A2216" s="151" t="s">
        <v>1112</v>
      </c>
      <c r="B2216" s="149" t="s">
        <v>1335</v>
      </c>
      <c r="C2216" s="149" t="s">
        <v>1403</v>
      </c>
      <c r="D2216" s="149" t="s">
        <v>1465</v>
      </c>
      <c r="E2216" s="149" t="s">
        <v>1413</v>
      </c>
      <c r="F2216" s="149" t="s">
        <v>1402</v>
      </c>
      <c r="G2216" s="150">
        <v>-751675.12</v>
      </c>
      <c r="H2216" s="134"/>
    </row>
    <row r="2217" spans="1:8" x14ac:dyDescent="0.2">
      <c r="A2217" s="151" t="s">
        <v>1113</v>
      </c>
      <c r="B2217" s="149" t="s">
        <v>1335</v>
      </c>
      <c r="C2217" s="149" t="s">
        <v>1396</v>
      </c>
      <c r="D2217" s="149" t="s">
        <v>1397</v>
      </c>
      <c r="E2217" s="149" t="s">
        <v>1414</v>
      </c>
      <c r="F2217" s="149" t="s">
        <v>1399</v>
      </c>
      <c r="G2217" s="150">
        <v>-734517.78</v>
      </c>
      <c r="H2217" s="146">
        <v>17</v>
      </c>
    </row>
    <row r="2218" spans="1:8" x14ac:dyDescent="0.2">
      <c r="A2218" s="151" t="s">
        <v>1113</v>
      </c>
      <c r="B2218" s="149" t="s">
        <v>1335</v>
      </c>
      <c r="C2218" s="149" t="s">
        <v>1400</v>
      </c>
      <c r="D2218" s="149" t="s">
        <v>1476</v>
      </c>
      <c r="E2218" s="149" t="s">
        <v>1414</v>
      </c>
      <c r="F2218" s="149" t="s">
        <v>1402</v>
      </c>
      <c r="G2218" s="150">
        <v>-118796.95</v>
      </c>
      <c r="H2218" s="134"/>
    </row>
    <row r="2219" spans="1:8" x14ac:dyDescent="0.2">
      <c r="A2219" s="151" t="s">
        <v>1113</v>
      </c>
      <c r="B2219" s="149" t="s">
        <v>1335</v>
      </c>
      <c r="C2219" s="149" t="s">
        <v>1400</v>
      </c>
      <c r="D2219" s="149" t="s">
        <v>1465</v>
      </c>
      <c r="E2219" s="149" t="s">
        <v>1414</v>
      </c>
      <c r="F2219" s="149" t="s">
        <v>1402</v>
      </c>
      <c r="G2219" s="150">
        <v>-1724517.49</v>
      </c>
      <c r="H2219" s="134"/>
    </row>
    <row r="2220" spans="1:8" x14ac:dyDescent="0.2">
      <c r="A2220" s="151" t="s">
        <v>1114</v>
      </c>
      <c r="B2220" s="149" t="s">
        <v>1335</v>
      </c>
      <c r="C2220" s="149" t="s">
        <v>1396</v>
      </c>
      <c r="D2220" s="149" t="s">
        <v>1397</v>
      </c>
      <c r="E2220" s="149" t="s">
        <v>1415</v>
      </c>
      <c r="F2220" s="149" t="s">
        <v>1399</v>
      </c>
      <c r="G2220" s="150">
        <v>-846657.91</v>
      </c>
      <c r="H2220" s="146">
        <v>17</v>
      </c>
    </row>
    <row r="2221" spans="1:8" x14ac:dyDescent="0.2">
      <c r="A2221" s="151" t="s">
        <v>1114</v>
      </c>
      <c r="B2221" s="149" t="s">
        <v>1335</v>
      </c>
      <c r="C2221" s="149" t="s">
        <v>1396</v>
      </c>
      <c r="D2221" s="149" t="s">
        <v>1477</v>
      </c>
      <c r="E2221" s="149" t="s">
        <v>1415</v>
      </c>
      <c r="F2221" s="149" t="s">
        <v>1399</v>
      </c>
      <c r="G2221" s="150">
        <v>-27235.23</v>
      </c>
      <c r="H2221" s="146">
        <v>17</v>
      </c>
    </row>
    <row r="2222" spans="1:8" x14ac:dyDescent="0.2">
      <c r="A2222" s="151" t="s">
        <v>1114</v>
      </c>
      <c r="B2222" s="149" t="s">
        <v>1335</v>
      </c>
      <c r="C2222" s="149" t="s">
        <v>1416</v>
      </c>
      <c r="D2222" s="149" t="s">
        <v>1417</v>
      </c>
      <c r="E2222" s="149" t="s">
        <v>1415</v>
      </c>
      <c r="F2222" s="149" t="s">
        <v>1402</v>
      </c>
      <c r="G2222" s="150">
        <v>-1636259.99</v>
      </c>
      <c r="H2222" s="134"/>
    </row>
    <row r="2223" spans="1:8" x14ac:dyDescent="0.2">
      <c r="A2223" s="151" t="s">
        <v>1114</v>
      </c>
      <c r="B2223" s="149" t="s">
        <v>1335</v>
      </c>
      <c r="C2223" s="149" t="s">
        <v>1400</v>
      </c>
      <c r="D2223" s="149" t="s">
        <v>1418</v>
      </c>
      <c r="E2223" s="149" t="s">
        <v>1415</v>
      </c>
      <c r="F2223" s="149" t="s">
        <v>1402</v>
      </c>
      <c r="G2223" s="150">
        <v>-1090839.99</v>
      </c>
      <c r="H2223" s="134"/>
    </row>
    <row r="2224" spans="1:8" x14ac:dyDescent="0.2">
      <c r="A2224" s="151" t="s">
        <v>1114</v>
      </c>
      <c r="B2224" s="149" t="s">
        <v>1335</v>
      </c>
      <c r="C2224" s="149" t="s">
        <v>1400</v>
      </c>
      <c r="D2224" s="149" t="s">
        <v>1419</v>
      </c>
      <c r="E2224" s="149" t="s">
        <v>1415</v>
      </c>
      <c r="F2224" s="149" t="s">
        <v>1402</v>
      </c>
      <c r="G2224" s="150">
        <v>-62337.599999999999</v>
      </c>
      <c r="H2224" s="134"/>
    </row>
    <row r="2225" spans="1:8" x14ac:dyDescent="0.2">
      <c r="A2225" s="151" t="s">
        <v>1114</v>
      </c>
      <c r="B2225" s="149" t="s">
        <v>1335</v>
      </c>
      <c r="C2225" s="149" t="s">
        <v>1440</v>
      </c>
      <c r="D2225" s="149" t="s">
        <v>1491</v>
      </c>
      <c r="E2225" s="149" t="s">
        <v>1415</v>
      </c>
      <c r="F2225" s="149" t="s">
        <v>1407</v>
      </c>
      <c r="G2225" s="150">
        <v>-27050.400000000001</v>
      </c>
      <c r="H2225" s="134"/>
    </row>
    <row r="2226" spans="1:8" x14ac:dyDescent="0.2">
      <c r="A2226" s="151" t="s">
        <v>1114</v>
      </c>
      <c r="B2226" s="149" t="s">
        <v>1335</v>
      </c>
      <c r="C2226" s="149" t="s">
        <v>1458</v>
      </c>
      <c r="D2226" s="149" t="s">
        <v>1459</v>
      </c>
      <c r="E2226" s="149" t="s">
        <v>1415</v>
      </c>
      <c r="F2226" s="149" t="s">
        <v>1402</v>
      </c>
      <c r="G2226" s="150">
        <v>-444553</v>
      </c>
      <c r="H2226" s="134"/>
    </row>
    <row r="2227" spans="1:8" x14ac:dyDescent="0.2">
      <c r="A2227" s="151" t="s">
        <v>1114</v>
      </c>
      <c r="B2227" s="149" t="s">
        <v>1335</v>
      </c>
      <c r="C2227" s="149" t="s">
        <v>1458</v>
      </c>
      <c r="D2227" s="149" t="s">
        <v>1469</v>
      </c>
      <c r="E2227" s="149" t="s">
        <v>1415</v>
      </c>
      <c r="F2227" s="149" t="s">
        <v>1402</v>
      </c>
      <c r="G2227" s="150">
        <v>-28730</v>
      </c>
      <c r="H2227" s="134"/>
    </row>
    <row r="2228" spans="1:8" x14ac:dyDescent="0.2">
      <c r="A2228" s="151" t="s">
        <v>1114</v>
      </c>
      <c r="B2228" s="149" t="s">
        <v>1335</v>
      </c>
      <c r="C2228" s="149" t="s">
        <v>1400</v>
      </c>
      <c r="D2228" s="149" t="s">
        <v>1476</v>
      </c>
      <c r="E2228" s="149" t="s">
        <v>1415</v>
      </c>
      <c r="F2228" s="149" t="s">
        <v>1402</v>
      </c>
      <c r="G2228" s="150">
        <v>-133577.49</v>
      </c>
      <c r="H2228" s="134"/>
    </row>
    <row r="2229" spans="1:8" x14ac:dyDescent="0.2">
      <c r="A2229" s="151" t="s">
        <v>1114</v>
      </c>
      <c r="B2229" s="149" t="s">
        <v>1335</v>
      </c>
      <c r="C2229" s="149" t="s">
        <v>1400</v>
      </c>
      <c r="D2229" s="149" t="s">
        <v>1465</v>
      </c>
      <c r="E2229" s="149" t="s">
        <v>1415</v>
      </c>
      <c r="F2229" s="149" t="s">
        <v>1402</v>
      </c>
      <c r="G2229" s="150">
        <v>-4144450.4</v>
      </c>
      <c r="H2229" s="134"/>
    </row>
    <row r="2230" spans="1:8" x14ac:dyDescent="0.2">
      <c r="A2230" s="151" t="s">
        <v>1114</v>
      </c>
      <c r="B2230" s="149" t="s">
        <v>1335</v>
      </c>
      <c r="C2230" s="149" t="s">
        <v>1400</v>
      </c>
      <c r="D2230" s="149" t="s">
        <v>1419</v>
      </c>
      <c r="E2230" s="149" t="s">
        <v>1420</v>
      </c>
      <c r="F2230" s="149" t="s">
        <v>1402</v>
      </c>
      <c r="G2230" s="150">
        <v>-18084</v>
      </c>
      <c r="H2230" s="134"/>
    </row>
    <row r="2231" spans="1:8" x14ac:dyDescent="0.2">
      <c r="A2231" s="151" t="s">
        <v>1114</v>
      </c>
      <c r="B2231" s="149" t="s">
        <v>1335</v>
      </c>
      <c r="C2231" s="149" t="s">
        <v>1400</v>
      </c>
      <c r="D2231" s="149" t="s">
        <v>1465</v>
      </c>
      <c r="E2231" s="149" t="s">
        <v>1420</v>
      </c>
      <c r="F2231" s="149" t="s">
        <v>1402</v>
      </c>
      <c r="G2231" s="150">
        <v>-12083.21</v>
      </c>
      <c r="H2231" s="134"/>
    </row>
    <row r="2232" spans="1:8" x14ac:dyDescent="0.2">
      <c r="A2232" s="151" t="s">
        <v>957</v>
      </c>
      <c r="B2232" s="149" t="s">
        <v>1335</v>
      </c>
      <c r="C2232" s="149" t="s">
        <v>1458</v>
      </c>
      <c r="D2232" s="149" t="s">
        <v>1475</v>
      </c>
      <c r="E2232" s="149" t="s">
        <v>1442</v>
      </c>
      <c r="F2232" s="149" t="s">
        <v>1402</v>
      </c>
      <c r="G2232" s="150">
        <v>-4238.97</v>
      </c>
      <c r="H2232" s="134"/>
    </row>
    <row r="2233" spans="1:8" x14ac:dyDescent="0.2">
      <c r="A2233" s="151" t="s">
        <v>957</v>
      </c>
      <c r="B2233" s="149" t="s">
        <v>1335</v>
      </c>
      <c r="C2233" s="149" t="s">
        <v>1458</v>
      </c>
      <c r="D2233" s="149" t="s">
        <v>1459</v>
      </c>
      <c r="E2233" s="149" t="s">
        <v>1442</v>
      </c>
      <c r="F2233" s="149" t="s">
        <v>1402</v>
      </c>
      <c r="G2233" s="150">
        <v>-10990.43</v>
      </c>
      <c r="H2233" s="134"/>
    </row>
    <row r="2234" spans="1:8" x14ac:dyDescent="0.2">
      <c r="A2234" s="151" t="s">
        <v>957</v>
      </c>
      <c r="B2234" s="149" t="s">
        <v>1335</v>
      </c>
      <c r="C2234" s="149" t="s">
        <v>1458</v>
      </c>
      <c r="D2234" s="149" t="s">
        <v>1475</v>
      </c>
      <c r="E2234" s="149" t="s">
        <v>1424</v>
      </c>
      <c r="F2234" s="149" t="s">
        <v>1402</v>
      </c>
      <c r="G2234" s="150">
        <v>-97098.74</v>
      </c>
      <c r="H2234" s="134"/>
    </row>
    <row r="2235" spans="1:8" x14ac:dyDescent="0.2">
      <c r="A2235" s="151" t="s">
        <v>957</v>
      </c>
      <c r="B2235" s="149" t="s">
        <v>1335</v>
      </c>
      <c r="C2235" s="149" t="s">
        <v>1458</v>
      </c>
      <c r="D2235" s="149" t="s">
        <v>1459</v>
      </c>
      <c r="E2235" s="149" t="s">
        <v>1424</v>
      </c>
      <c r="F2235" s="149" t="s">
        <v>1402</v>
      </c>
      <c r="G2235" s="150">
        <v>-1371626.19</v>
      </c>
      <c r="H2235" s="134"/>
    </row>
    <row r="2236" spans="1:8" x14ac:dyDescent="0.2">
      <c r="A2236" s="151" t="s">
        <v>957</v>
      </c>
      <c r="B2236" s="149" t="s">
        <v>1335</v>
      </c>
      <c r="C2236" s="149" t="s">
        <v>1396</v>
      </c>
      <c r="D2236" s="149" t="s">
        <v>1397</v>
      </c>
      <c r="E2236" s="149" t="s">
        <v>1425</v>
      </c>
      <c r="F2236" s="149" t="s">
        <v>1399</v>
      </c>
      <c r="G2236" s="150">
        <v>-3314.6</v>
      </c>
      <c r="H2236" s="146">
        <v>17</v>
      </c>
    </row>
    <row r="2237" spans="1:8" x14ac:dyDescent="0.2">
      <c r="A2237" s="151" t="s">
        <v>957</v>
      </c>
      <c r="B2237" s="149" t="s">
        <v>1335</v>
      </c>
      <c r="C2237" s="149" t="s">
        <v>1400</v>
      </c>
      <c r="D2237" s="149" t="s">
        <v>1465</v>
      </c>
      <c r="E2237" s="149" t="s">
        <v>1425</v>
      </c>
      <c r="F2237" s="149" t="s">
        <v>1402</v>
      </c>
      <c r="G2237" s="150">
        <v>-10975.5</v>
      </c>
      <c r="H2237" s="134"/>
    </row>
    <row r="2238" spans="1:8" x14ac:dyDescent="0.2">
      <c r="A2238" s="151" t="s">
        <v>959</v>
      </c>
      <c r="B2238" s="149" t="s">
        <v>1335</v>
      </c>
      <c r="C2238" s="149" t="s">
        <v>1396</v>
      </c>
      <c r="D2238" s="149" t="s">
        <v>1397</v>
      </c>
      <c r="E2238" s="149" t="s">
        <v>1426</v>
      </c>
      <c r="F2238" s="149" t="s">
        <v>1399</v>
      </c>
      <c r="G2238" s="150">
        <v>-2.98</v>
      </c>
      <c r="H2238" s="146">
        <v>17</v>
      </c>
    </row>
    <row r="2239" spans="1:8" x14ac:dyDescent="0.2">
      <c r="A2239" s="151" t="s">
        <v>959</v>
      </c>
      <c r="B2239" s="149" t="s">
        <v>1335</v>
      </c>
      <c r="C2239" s="149" t="s">
        <v>1400</v>
      </c>
      <c r="D2239" s="149" t="s">
        <v>1465</v>
      </c>
      <c r="E2239" s="149" t="s">
        <v>1426</v>
      </c>
      <c r="F2239" s="149" t="s">
        <v>1402</v>
      </c>
      <c r="G2239" s="150">
        <v>-30792429.02</v>
      </c>
      <c r="H2239" s="134"/>
    </row>
    <row r="2240" spans="1:8" x14ac:dyDescent="0.2">
      <c r="A2240" s="151" t="s">
        <v>959</v>
      </c>
      <c r="B2240" s="149" t="s">
        <v>1335</v>
      </c>
      <c r="C2240" s="149" t="s">
        <v>1396</v>
      </c>
      <c r="D2240" s="149" t="s">
        <v>1397</v>
      </c>
      <c r="E2240" s="149" t="s">
        <v>1446</v>
      </c>
      <c r="F2240" s="149" t="s">
        <v>1399</v>
      </c>
      <c r="G2240" s="150">
        <v>-0.6</v>
      </c>
      <c r="H2240" s="146">
        <v>17</v>
      </c>
    </row>
    <row r="2241" spans="1:8" x14ac:dyDescent="0.2">
      <c r="A2241" s="151" t="s">
        <v>959</v>
      </c>
      <c r="B2241" s="149" t="s">
        <v>1335</v>
      </c>
      <c r="C2241" s="149" t="s">
        <v>1396</v>
      </c>
      <c r="D2241" s="149" t="s">
        <v>1397</v>
      </c>
      <c r="E2241" s="149" t="s">
        <v>1484</v>
      </c>
      <c r="F2241" s="149" t="s">
        <v>1399</v>
      </c>
      <c r="G2241" s="150">
        <v>-15610.33</v>
      </c>
      <c r="H2241" s="146">
        <v>17</v>
      </c>
    </row>
    <row r="2242" spans="1:8" x14ac:dyDescent="0.2">
      <c r="A2242" s="151" t="s">
        <v>959</v>
      </c>
      <c r="B2242" s="149" t="s">
        <v>1335</v>
      </c>
      <c r="C2242" s="149" t="s">
        <v>1396</v>
      </c>
      <c r="D2242" s="149" t="s">
        <v>1397</v>
      </c>
      <c r="E2242" s="149" t="s">
        <v>1428</v>
      </c>
      <c r="F2242" s="149" t="s">
        <v>1399</v>
      </c>
      <c r="G2242" s="150">
        <v>-5730.88</v>
      </c>
      <c r="H2242" s="146">
        <v>17</v>
      </c>
    </row>
    <row r="2243" spans="1:8" x14ac:dyDescent="0.2">
      <c r="A2243" s="151" t="s">
        <v>959</v>
      </c>
      <c r="B2243" s="149" t="s">
        <v>1335</v>
      </c>
      <c r="C2243" s="149" t="s">
        <v>1396</v>
      </c>
      <c r="D2243" s="149" t="s">
        <v>1397</v>
      </c>
      <c r="E2243" s="149" t="s">
        <v>1483</v>
      </c>
      <c r="F2243" s="149" t="s">
        <v>1399</v>
      </c>
      <c r="G2243" s="150">
        <v>-3000</v>
      </c>
      <c r="H2243" s="146">
        <v>17</v>
      </c>
    </row>
    <row r="2244" spans="1:8" x14ac:dyDescent="0.2">
      <c r="A2244" s="151" t="s">
        <v>959</v>
      </c>
      <c r="B2244" s="149" t="s">
        <v>1335</v>
      </c>
      <c r="C2244" s="149" t="s">
        <v>1396</v>
      </c>
      <c r="D2244" s="149" t="s">
        <v>1434</v>
      </c>
      <c r="E2244" s="149" t="s">
        <v>1483</v>
      </c>
      <c r="F2244" s="149" t="s">
        <v>1399</v>
      </c>
      <c r="G2244" s="150">
        <v>-8771.7000000000007</v>
      </c>
      <c r="H2244" s="134"/>
    </row>
    <row r="2245" spans="1:8" x14ac:dyDescent="0.2">
      <c r="A2245" s="151" t="s">
        <v>1115</v>
      </c>
      <c r="B2245" s="149" t="s">
        <v>1335</v>
      </c>
      <c r="C2245" s="149" t="s">
        <v>1396</v>
      </c>
      <c r="D2245" s="149" t="s">
        <v>1397</v>
      </c>
      <c r="E2245" s="149" t="s">
        <v>1429</v>
      </c>
      <c r="F2245" s="149" t="s">
        <v>1399</v>
      </c>
      <c r="G2245" s="150">
        <v>-64081</v>
      </c>
      <c r="H2245" s="146">
        <v>17</v>
      </c>
    </row>
    <row r="2246" spans="1:8" x14ac:dyDescent="0.2">
      <c r="A2246" s="151" t="s">
        <v>1115</v>
      </c>
      <c r="B2246" s="149" t="s">
        <v>1335</v>
      </c>
      <c r="C2246" s="149" t="s">
        <v>1458</v>
      </c>
      <c r="D2246" s="149" t="s">
        <v>1475</v>
      </c>
      <c r="E2246" s="149" t="s">
        <v>1429</v>
      </c>
      <c r="F2246" s="149" t="s">
        <v>1402</v>
      </c>
      <c r="G2246" s="150">
        <v>-994217.12</v>
      </c>
      <c r="H2246" s="134"/>
    </row>
    <row r="2247" spans="1:8" x14ac:dyDescent="0.2">
      <c r="A2247" s="151" t="s">
        <v>1115</v>
      </c>
      <c r="B2247" s="149" t="s">
        <v>1335</v>
      </c>
      <c r="C2247" s="149" t="s">
        <v>1458</v>
      </c>
      <c r="D2247" s="149" t="s">
        <v>1459</v>
      </c>
      <c r="E2247" s="149" t="s">
        <v>1429</v>
      </c>
      <c r="F2247" s="149" t="s">
        <v>1402</v>
      </c>
      <c r="G2247" s="150">
        <v>-74917057.480000004</v>
      </c>
      <c r="H2247" s="134"/>
    </row>
    <row r="2248" spans="1:8" x14ac:dyDescent="0.2">
      <c r="A2248" s="151" t="s">
        <v>1115</v>
      </c>
      <c r="B2248" s="149" t="s">
        <v>1335</v>
      </c>
      <c r="C2248" s="149" t="s">
        <v>1472</v>
      </c>
      <c r="D2248" s="149" t="s">
        <v>1465</v>
      </c>
      <c r="E2248" s="149" t="s">
        <v>1429</v>
      </c>
      <c r="F2248" s="149" t="s">
        <v>1407</v>
      </c>
      <c r="G2248" s="150">
        <v>-2000000</v>
      </c>
      <c r="H2248" s="134"/>
    </row>
    <row r="2249" spans="1:8" x14ac:dyDescent="0.2">
      <c r="A2249" s="151" t="s">
        <v>207</v>
      </c>
      <c r="B2249" s="149" t="s">
        <v>1335</v>
      </c>
      <c r="C2249" s="149" t="s">
        <v>1396</v>
      </c>
      <c r="D2249" s="149" t="s">
        <v>1397</v>
      </c>
      <c r="E2249" s="149" t="s">
        <v>1431</v>
      </c>
      <c r="F2249" s="149" t="s">
        <v>1399</v>
      </c>
      <c r="G2249" s="150">
        <v>-11783</v>
      </c>
      <c r="H2249" s="146">
        <v>17</v>
      </c>
    </row>
    <row r="2250" spans="1:8" x14ac:dyDescent="0.2">
      <c r="A2250" s="151" t="s">
        <v>207</v>
      </c>
      <c r="B2250" s="149" t="s">
        <v>1335</v>
      </c>
      <c r="C2250" s="149" t="s">
        <v>1396</v>
      </c>
      <c r="D2250" s="149" t="s">
        <v>1477</v>
      </c>
      <c r="E2250" s="149" t="s">
        <v>1487</v>
      </c>
      <c r="F2250" s="149" t="s">
        <v>1399</v>
      </c>
      <c r="G2250" s="150">
        <v>-3658925.93</v>
      </c>
      <c r="H2250" s="146">
        <v>17</v>
      </c>
    </row>
    <row r="2251" spans="1:8" x14ac:dyDescent="0.2">
      <c r="A2251" s="151" t="s">
        <v>207</v>
      </c>
      <c r="B2251" s="149" t="s">
        <v>1335</v>
      </c>
      <c r="C2251" s="149" t="s">
        <v>1400</v>
      </c>
      <c r="D2251" s="149" t="s">
        <v>1476</v>
      </c>
      <c r="E2251" s="149" t="s">
        <v>1487</v>
      </c>
      <c r="F2251" s="149" t="s">
        <v>1402</v>
      </c>
      <c r="G2251" s="150">
        <v>-302201.01</v>
      </c>
      <c r="H2251" s="134"/>
    </row>
    <row r="2252" spans="1:8" x14ac:dyDescent="0.2">
      <c r="A2252" s="151" t="s">
        <v>207</v>
      </c>
      <c r="B2252" s="149" t="s">
        <v>1335</v>
      </c>
      <c r="C2252" s="149" t="s">
        <v>1400</v>
      </c>
      <c r="D2252" s="149" t="s">
        <v>1465</v>
      </c>
      <c r="E2252" s="149" t="s">
        <v>1432</v>
      </c>
      <c r="F2252" s="149" t="s">
        <v>1402</v>
      </c>
      <c r="G2252" s="150">
        <v>-115961</v>
      </c>
      <c r="H2252" s="134"/>
    </row>
    <row r="2253" spans="1:8" x14ac:dyDescent="0.2">
      <c r="A2253" s="151" t="s">
        <v>207</v>
      </c>
      <c r="B2253" s="149" t="s">
        <v>1335</v>
      </c>
      <c r="C2253" s="149" t="s">
        <v>1458</v>
      </c>
      <c r="D2253" s="149" t="s">
        <v>1459</v>
      </c>
      <c r="E2253" s="149" t="s">
        <v>1439</v>
      </c>
      <c r="F2253" s="149" t="s">
        <v>1402</v>
      </c>
      <c r="G2253" s="150">
        <v>-50000</v>
      </c>
      <c r="H2253" s="134"/>
    </row>
    <row r="2254" spans="1:8" x14ac:dyDescent="0.2">
      <c r="A2254" s="151" t="s">
        <v>207</v>
      </c>
      <c r="B2254" s="149" t="s">
        <v>1335</v>
      </c>
      <c r="C2254" s="149" t="s">
        <v>1396</v>
      </c>
      <c r="D2254" s="149" t="s">
        <v>1397</v>
      </c>
      <c r="E2254" s="149" t="s">
        <v>1433</v>
      </c>
      <c r="F2254" s="149" t="s">
        <v>1399</v>
      </c>
      <c r="G2254" s="150">
        <v>-5200</v>
      </c>
      <c r="H2254" s="146">
        <v>17</v>
      </c>
    </row>
    <row r="2255" spans="1:8" x14ac:dyDescent="0.2">
      <c r="A2255" s="151" t="s">
        <v>207</v>
      </c>
      <c r="B2255" s="149" t="s">
        <v>1335</v>
      </c>
      <c r="C2255" s="149" t="s">
        <v>1396</v>
      </c>
      <c r="D2255" s="149" t="s">
        <v>1477</v>
      </c>
      <c r="E2255" s="149" t="s">
        <v>1433</v>
      </c>
      <c r="F2255" s="149" t="s">
        <v>1399</v>
      </c>
      <c r="G2255" s="150">
        <v>-317930</v>
      </c>
      <c r="H2255" s="146">
        <v>17</v>
      </c>
    </row>
    <row r="2256" spans="1:8" x14ac:dyDescent="0.2">
      <c r="A2256" s="151" t="s">
        <v>207</v>
      </c>
      <c r="B2256" s="149" t="s">
        <v>1335</v>
      </c>
      <c r="C2256" s="149" t="s">
        <v>1400</v>
      </c>
      <c r="D2256" s="149" t="s">
        <v>1419</v>
      </c>
      <c r="E2256" s="149" t="s">
        <v>1433</v>
      </c>
      <c r="F2256" s="149" t="s">
        <v>1402</v>
      </c>
      <c r="G2256" s="150">
        <v>-51200</v>
      </c>
      <c r="H2256" s="134"/>
    </row>
    <row r="2257" spans="1:8" x14ac:dyDescent="0.2">
      <c r="A2257" s="151" t="s">
        <v>207</v>
      </c>
      <c r="B2257" s="149" t="s">
        <v>1335</v>
      </c>
      <c r="C2257" s="149" t="s">
        <v>1458</v>
      </c>
      <c r="D2257" s="149" t="s">
        <v>1475</v>
      </c>
      <c r="E2257" s="149" t="s">
        <v>1433</v>
      </c>
      <c r="F2257" s="149" t="s">
        <v>1402</v>
      </c>
      <c r="G2257" s="150">
        <v>-145646.39999999999</v>
      </c>
      <c r="H2257" s="134"/>
    </row>
    <row r="2258" spans="1:8" x14ac:dyDescent="0.2">
      <c r="A2258" s="151" t="s">
        <v>207</v>
      </c>
      <c r="B2258" s="149" t="s">
        <v>1335</v>
      </c>
      <c r="C2258" s="149" t="s">
        <v>1458</v>
      </c>
      <c r="D2258" s="149" t="s">
        <v>1459</v>
      </c>
      <c r="E2258" s="149" t="s">
        <v>1433</v>
      </c>
      <c r="F2258" s="149" t="s">
        <v>1402</v>
      </c>
      <c r="G2258" s="150">
        <v>-3346901</v>
      </c>
      <c r="H2258" s="134"/>
    </row>
    <row r="2259" spans="1:8" x14ac:dyDescent="0.2">
      <c r="A2259" s="151" t="s">
        <v>207</v>
      </c>
      <c r="B2259" s="149" t="s">
        <v>1335</v>
      </c>
      <c r="C2259" s="149" t="s">
        <v>1458</v>
      </c>
      <c r="D2259" s="149" t="s">
        <v>1469</v>
      </c>
      <c r="E2259" s="149" t="s">
        <v>1433</v>
      </c>
      <c r="F2259" s="149" t="s">
        <v>1402</v>
      </c>
      <c r="G2259" s="150">
        <v>-10000</v>
      </c>
      <c r="H2259" s="134"/>
    </row>
    <row r="2260" spans="1:8" x14ac:dyDescent="0.2">
      <c r="A2260" s="151" t="s">
        <v>207</v>
      </c>
      <c r="B2260" s="149" t="s">
        <v>1335</v>
      </c>
      <c r="C2260" s="149" t="s">
        <v>1400</v>
      </c>
      <c r="D2260" s="149" t="s">
        <v>1476</v>
      </c>
      <c r="E2260" s="149" t="s">
        <v>1433</v>
      </c>
      <c r="F2260" s="149" t="s">
        <v>1402</v>
      </c>
      <c r="G2260" s="150">
        <v>-56460</v>
      </c>
      <c r="H2260" s="134"/>
    </row>
    <row r="2261" spans="1:8" x14ac:dyDescent="0.2">
      <c r="A2261" s="151" t="s">
        <v>207</v>
      </c>
      <c r="B2261" s="149" t="s">
        <v>1335</v>
      </c>
      <c r="C2261" s="149" t="s">
        <v>1458</v>
      </c>
      <c r="D2261" s="149" t="s">
        <v>1459</v>
      </c>
      <c r="E2261" s="149" t="s">
        <v>1435</v>
      </c>
      <c r="F2261" s="149" t="s">
        <v>1402</v>
      </c>
      <c r="G2261" s="150">
        <v>-18000</v>
      </c>
      <c r="H2261" s="134"/>
    </row>
    <row r="2262" spans="1:8" s="146" customFormat="1" x14ac:dyDescent="0.2">
      <c r="A2262" s="153" t="s">
        <v>1114</v>
      </c>
      <c r="B2262" s="153" t="s">
        <v>1362</v>
      </c>
      <c r="C2262" s="153"/>
      <c r="D2262" s="153"/>
      <c r="E2262" s="153" t="s">
        <v>1415</v>
      </c>
      <c r="F2262" s="153" t="s">
        <v>1496</v>
      </c>
      <c r="G2262" s="154">
        <v>-543753</v>
      </c>
      <c r="H2262" s="146">
        <v>11</v>
      </c>
    </row>
    <row r="2263" spans="1:8" s="146" customFormat="1" x14ac:dyDescent="0.2">
      <c r="A2263" s="153" t="s">
        <v>207</v>
      </c>
      <c r="B2263" s="153" t="s">
        <v>1362</v>
      </c>
      <c r="C2263" s="153"/>
      <c r="D2263" s="153"/>
      <c r="E2263" s="153" t="s">
        <v>1429</v>
      </c>
      <c r="F2263" s="153" t="s">
        <v>1496</v>
      </c>
      <c r="G2263" s="154">
        <v>-305719</v>
      </c>
      <c r="H2263" s="146">
        <v>11</v>
      </c>
    </row>
    <row r="2264" spans="1:8" s="146" customFormat="1" x14ac:dyDescent="0.2">
      <c r="A2264" s="153" t="s">
        <v>207</v>
      </c>
      <c r="B2264" s="153" t="s">
        <v>1362</v>
      </c>
      <c r="C2264" s="153"/>
      <c r="D2264" s="153"/>
      <c r="E2264" s="153" t="s">
        <v>1439</v>
      </c>
      <c r="F2264" s="153" t="s">
        <v>1496</v>
      </c>
      <c r="G2264" s="154">
        <v>-32856</v>
      </c>
      <c r="H2264" s="146">
        <v>11</v>
      </c>
    </row>
    <row r="2265" spans="1:8" s="146" customFormat="1" x14ac:dyDescent="0.2">
      <c r="A2265" s="153" t="s">
        <v>207</v>
      </c>
      <c r="B2265" s="153" t="s">
        <v>1362</v>
      </c>
      <c r="C2265" s="153"/>
      <c r="D2265" s="153"/>
      <c r="E2265" s="153" t="s">
        <v>1433</v>
      </c>
      <c r="F2265" s="153" t="s">
        <v>1496</v>
      </c>
      <c r="G2265" s="154">
        <v>-52045</v>
      </c>
      <c r="H2265" s="146">
        <v>11</v>
      </c>
    </row>
    <row r="2266" spans="1:8" s="146" customFormat="1" x14ac:dyDescent="0.2">
      <c r="A2266" s="153" t="s">
        <v>207</v>
      </c>
      <c r="B2266" s="153" t="s">
        <v>1362</v>
      </c>
      <c r="C2266" s="153"/>
      <c r="D2266" s="153"/>
      <c r="E2266" s="153" t="s">
        <v>1435</v>
      </c>
      <c r="F2266" s="153" t="s">
        <v>1496</v>
      </c>
      <c r="G2266" s="154">
        <v>-627</v>
      </c>
      <c r="H2266" s="146">
        <v>11</v>
      </c>
    </row>
    <row r="2267" spans="1:8" s="186" customFormat="1" ht="21" x14ac:dyDescent="0.2">
      <c r="A2267" s="184" t="s">
        <v>1114</v>
      </c>
      <c r="B2267" s="184" t="s">
        <v>1361</v>
      </c>
      <c r="C2267" s="184"/>
      <c r="D2267" s="184"/>
      <c r="E2267" s="184" t="s">
        <v>1415</v>
      </c>
      <c r="F2267" s="184" t="s">
        <v>1399</v>
      </c>
      <c r="G2267" s="185">
        <v>-60781.24</v>
      </c>
      <c r="H2267" s="184" t="s">
        <v>1528</v>
      </c>
    </row>
    <row r="2268" spans="1:8" s="186" customFormat="1" ht="25.9" customHeight="1" x14ac:dyDescent="0.2">
      <c r="A2268" s="184" t="s">
        <v>1114</v>
      </c>
      <c r="B2268" s="184" t="s">
        <v>1371</v>
      </c>
      <c r="C2268" s="184"/>
      <c r="D2268" s="184"/>
      <c r="E2268" s="184" t="s">
        <v>1415</v>
      </c>
      <c r="F2268" s="184" t="s">
        <v>1399</v>
      </c>
      <c r="G2268" s="185">
        <v>-37132.11</v>
      </c>
      <c r="H2268" s="184" t="s">
        <v>1528</v>
      </c>
    </row>
    <row r="2269" spans="1:8" ht="12.75" customHeight="1" x14ac:dyDescent="0.2">
      <c r="A2269" s="149" t="s">
        <v>196</v>
      </c>
      <c r="B2269" s="132" t="s">
        <v>1311</v>
      </c>
      <c r="C2269" s="134">
        <v>1</v>
      </c>
      <c r="E2269" s="155" t="s">
        <v>1497</v>
      </c>
      <c r="G2269" s="156">
        <v>-115560964.59999999</v>
      </c>
    </row>
    <row r="2270" spans="1:8" ht="12.75" customHeight="1" x14ac:dyDescent="0.2">
      <c r="A2270" s="149" t="s">
        <v>196</v>
      </c>
      <c r="B2270" s="132" t="s">
        <v>1314</v>
      </c>
      <c r="C2270" s="134">
        <v>1</v>
      </c>
      <c r="E2270" s="155" t="s">
        <v>1497</v>
      </c>
      <c r="G2270" s="156">
        <v>-26151976.73</v>
      </c>
    </row>
    <row r="2271" spans="1:8" ht="12.75" customHeight="1" x14ac:dyDescent="0.2">
      <c r="A2271" s="149" t="s">
        <v>196</v>
      </c>
      <c r="B2271" s="132" t="s">
        <v>1311</v>
      </c>
      <c r="C2271" s="134">
        <v>1</v>
      </c>
      <c r="E2271" s="155" t="s">
        <v>1498</v>
      </c>
      <c r="G2271" s="156">
        <v>-2500</v>
      </c>
    </row>
    <row r="2272" spans="1:8" ht="12.75" customHeight="1" x14ac:dyDescent="0.2">
      <c r="A2272" s="149" t="s">
        <v>196</v>
      </c>
      <c r="B2272" s="132" t="s">
        <v>1314</v>
      </c>
      <c r="C2272" s="134">
        <v>1</v>
      </c>
      <c r="E2272" s="155" t="s">
        <v>1498</v>
      </c>
      <c r="G2272" s="156">
        <v>-3000</v>
      </c>
    </row>
    <row r="2273" spans="1:7" ht="12.75" customHeight="1" x14ac:dyDescent="0.2">
      <c r="A2273" s="149" t="s">
        <v>196</v>
      </c>
      <c r="B2273" s="132" t="s">
        <v>1311</v>
      </c>
      <c r="C2273" s="134">
        <v>1</v>
      </c>
      <c r="E2273" s="155" t="s">
        <v>1499</v>
      </c>
      <c r="G2273" s="156">
        <v>-34976005.869999997</v>
      </c>
    </row>
    <row r="2274" spans="1:7" ht="12.75" customHeight="1" x14ac:dyDescent="0.2">
      <c r="A2274" s="149" t="s">
        <v>201</v>
      </c>
      <c r="B2274" s="132" t="s">
        <v>1314</v>
      </c>
      <c r="C2274" s="134">
        <v>1</v>
      </c>
      <c r="E2274" s="155" t="s">
        <v>1499</v>
      </c>
      <c r="G2274" s="156">
        <v>-7881494.0099999998</v>
      </c>
    </row>
    <row r="2275" spans="1:7" ht="12.75" customHeight="1" x14ac:dyDescent="0.2">
      <c r="A2275" s="149" t="s">
        <v>201</v>
      </c>
      <c r="B2275" s="132" t="s">
        <v>1311</v>
      </c>
      <c r="C2275" s="134">
        <v>1</v>
      </c>
      <c r="E2275" s="155" t="s">
        <v>1500</v>
      </c>
      <c r="G2275" s="156">
        <v>-3825149.62</v>
      </c>
    </row>
    <row r="2276" spans="1:7" ht="12.75" customHeight="1" x14ac:dyDescent="0.2">
      <c r="A2276" s="149" t="s">
        <v>196</v>
      </c>
      <c r="B2276" s="132" t="s">
        <v>1314</v>
      </c>
      <c r="C2276" s="134">
        <v>1</v>
      </c>
      <c r="E2276" s="155" t="s">
        <v>1500</v>
      </c>
      <c r="G2276" s="156">
        <v>-310099.8</v>
      </c>
    </row>
    <row r="2277" spans="1:7" ht="12.75" customHeight="1" x14ac:dyDescent="0.2">
      <c r="A2277" s="151" t="s">
        <v>1109</v>
      </c>
      <c r="B2277" s="132" t="s">
        <v>1311</v>
      </c>
      <c r="C2277" s="134">
        <v>1</v>
      </c>
      <c r="E2277" s="155" t="s">
        <v>1501</v>
      </c>
      <c r="G2277" s="156">
        <v>-762512.09</v>
      </c>
    </row>
    <row r="2278" spans="1:7" ht="12.75" customHeight="1" x14ac:dyDescent="0.2">
      <c r="A2278" s="151" t="s">
        <v>1109</v>
      </c>
      <c r="B2278" s="132" t="s">
        <v>1314</v>
      </c>
      <c r="C2278" s="134">
        <v>1</v>
      </c>
      <c r="E2278" s="155" t="s">
        <v>1501</v>
      </c>
      <c r="G2278" s="156">
        <v>-84101.22</v>
      </c>
    </row>
    <row r="2279" spans="1:7" ht="12.75" customHeight="1" x14ac:dyDescent="0.2">
      <c r="A2279" s="151" t="s">
        <v>1110</v>
      </c>
      <c r="B2279" s="132" t="s">
        <v>1311</v>
      </c>
      <c r="C2279" s="134">
        <v>1</v>
      </c>
      <c r="E2279" s="155" t="s">
        <v>1502</v>
      </c>
      <c r="G2279" s="156">
        <v>-429782.21</v>
      </c>
    </row>
    <row r="2280" spans="1:7" ht="12.75" customHeight="1" x14ac:dyDescent="0.2">
      <c r="A2280" s="151" t="s">
        <v>1110</v>
      </c>
      <c r="B2280" s="132" t="s">
        <v>1314</v>
      </c>
      <c r="C2280" s="134">
        <v>1</v>
      </c>
      <c r="E2280" s="155" t="s">
        <v>1502</v>
      </c>
      <c r="G2280" s="156">
        <v>-430145</v>
      </c>
    </row>
    <row r="2281" spans="1:7" ht="12.75" customHeight="1" x14ac:dyDescent="0.2">
      <c r="A2281" s="151" t="s">
        <v>1111</v>
      </c>
      <c r="B2281" s="132" t="s">
        <v>1311</v>
      </c>
      <c r="C2281" s="134">
        <v>1</v>
      </c>
      <c r="E2281" s="155" t="s">
        <v>1503</v>
      </c>
      <c r="G2281" s="156">
        <v>-1318368.01</v>
      </c>
    </row>
    <row r="2282" spans="1:7" ht="12.75" customHeight="1" x14ac:dyDescent="0.2">
      <c r="A2282" s="151" t="s">
        <v>1111</v>
      </c>
      <c r="B2282" s="132" t="s">
        <v>1314</v>
      </c>
      <c r="C2282" s="134">
        <v>1</v>
      </c>
      <c r="E2282" s="155" t="s">
        <v>1503</v>
      </c>
      <c r="G2282" s="156">
        <v>-801400.79</v>
      </c>
    </row>
    <row r="2283" spans="1:7" ht="12.75" customHeight="1" x14ac:dyDescent="0.2">
      <c r="A2283" s="151" t="s">
        <v>1113</v>
      </c>
      <c r="B2283" s="132" t="s">
        <v>1311</v>
      </c>
      <c r="C2283" s="134">
        <v>1</v>
      </c>
      <c r="E2283" s="155" t="s">
        <v>1504</v>
      </c>
      <c r="G2283" s="156">
        <v>-932696.55</v>
      </c>
    </row>
    <row r="2284" spans="1:7" ht="12.75" customHeight="1" x14ac:dyDescent="0.2">
      <c r="A2284" s="151" t="s">
        <v>1113</v>
      </c>
      <c r="B2284" s="132" t="s">
        <v>1314</v>
      </c>
      <c r="C2284" s="134">
        <v>1</v>
      </c>
      <c r="E2284" s="155" t="s">
        <v>1504</v>
      </c>
      <c r="G2284" s="156">
        <v>-1087232.67</v>
      </c>
    </row>
    <row r="2285" spans="1:7" ht="12.75" customHeight="1" x14ac:dyDescent="0.2">
      <c r="A2285" s="151" t="s">
        <v>1114</v>
      </c>
      <c r="B2285" s="132" t="s">
        <v>1311</v>
      </c>
      <c r="C2285" s="134">
        <v>1</v>
      </c>
      <c r="E2285" s="155" t="s">
        <v>1505</v>
      </c>
      <c r="G2285" s="156">
        <v>-1487817814.23</v>
      </c>
    </row>
    <row r="2286" spans="1:7" ht="12.75" customHeight="1" x14ac:dyDescent="0.2">
      <c r="A2286" s="151" t="s">
        <v>1114</v>
      </c>
      <c r="B2286" s="132" t="s">
        <v>1314</v>
      </c>
      <c r="C2286" s="134">
        <v>1</v>
      </c>
      <c r="E2286" s="155" t="s">
        <v>1505</v>
      </c>
      <c r="G2286" s="156">
        <v>-737498.24</v>
      </c>
    </row>
    <row r="2287" spans="1:7" ht="12.75" customHeight="1" x14ac:dyDescent="0.2">
      <c r="A2287" s="151" t="s">
        <v>1112</v>
      </c>
      <c r="B2287" s="132" t="s">
        <v>1314</v>
      </c>
      <c r="C2287" s="134">
        <v>1</v>
      </c>
      <c r="E2287" s="155" t="s">
        <v>1506</v>
      </c>
      <c r="G2287" s="156">
        <v>-230707.6</v>
      </c>
    </row>
    <row r="2288" spans="1:7" ht="12.75" customHeight="1" x14ac:dyDescent="0.2">
      <c r="A2288" s="151" t="s">
        <v>957</v>
      </c>
      <c r="B2288" s="132" t="s">
        <v>1311</v>
      </c>
      <c r="C2288" s="134">
        <v>1</v>
      </c>
      <c r="E2288" s="155" t="s">
        <v>1507</v>
      </c>
      <c r="G2288" s="156">
        <v>-154365164.28999999</v>
      </c>
    </row>
    <row r="2289" spans="1:7" ht="12.75" customHeight="1" x14ac:dyDescent="0.2">
      <c r="A2289" s="151" t="s">
        <v>957</v>
      </c>
      <c r="B2289" s="132" t="s">
        <v>1311</v>
      </c>
      <c r="C2289" s="134">
        <v>1</v>
      </c>
      <c r="E2289" s="155" t="s">
        <v>1508</v>
      </c>
      <c r="G2289" s="156">
        <v>-28398658.239999998</v>
      </c>
    </row>
    <row r="2290" spans="1:7" ht="12.75" customHeight="1" x14ac:dyDescent="0.2">
      <c r="A2290" s="151" t="s">
        <v>957</v>
      </c>
      <c r="B2290" s="132" t="s">
        <v>1314</v>
      </c>
      <c r="C2290" s="134">
        <v>1</v>
      </c>
      <c r="E2290" s="155" t="s">
        <v>1508</v>
      </c>
      <c r="G2290" s="156">
        <v>-4926.57</v>
      </c>
    </row>
    <row r="2291" spans="1:7" ht="12.75" customHeight="1" x14ac:dyDescent="0.2">
      <c r="A2291" s="151" t="s">
        <v>957</v>
      </c>
      <c r="B2291" s="132" t="s">
        <v>1314</v>
      </c>
      <c r="C2291" s="134">
        <v>1</v>
      </c>
      <c r="E2291" s="155" t="s">
        <v>1509</v>
      </c>
      <c r="G2291" s="156">
        <v>-86000</v>
      </c>
    </row>
    <row r="2292" spans="1:7" ht="12.75" customHeight="1" x14ac:dyDescent="0.2">
      <c r="A2292" s="151" t="s">
        <v>957</v>
      </c>
      <c r="B2292" s="132" t="s">
        <v>1311</v>
      </c>
      <c r="C2292" s="134">
        <v>1</v>
      </c>
      <c r="E2292" s="155" t="s">
        <v>1510</v>
      </c>
      <c r="G2292" s="156">
        <v>-793859.26</v>
      </c>
    </row>
    <row r="2293" spans="1:7" ht="12.75" customHeight="1" x14ac:dyDescent="0.2">
      <c r="A2293" s="151" t="s">
        <v>957</v>
      </c>
      <c r="B2293" s="132" t="s">
        <v>1314</v>
      </c>
      <c r="C2293" s="134">
        <v>1</v>
      </c>
      <c r="E2293" s="155" t="s">
        <v>1510</v>
      </c>
      <c r="G2293" s="156">
        <v>-181893.56</v>
      </c>
    </row>
    <row r="2294" spans="1:7" ht="12.75" customHeight="1" x14ac:dyDescent="0.2">
      <c r="A2294" s="151" t="s">
        <v>959</v>
      </c>
      <c r="B2294" s="132" t="s">
        <v>1311</v>
      </c>
      <c r="C2294" s="134">
        <v>1</v>
      </c>
      <c r="E2294" s="155" t="s">
        <v>1511</v>
      </c>
      <c r="G2294" s="156">
        <v>-371330</v>
      </c>
    </row>
    <row r="2295" spans="1:7" ht="12.75" customHeight="1" x14ac:dyDescent="0.2">
      <c r="A2295" s="151" t="s">
        <v>959</v>
      </c>
      <c r="B2295" s="132" t="s">
        <v>1314</v>
      </c>
      <c r="C2295" s="134">
        <v>1</v>
      </c>
      <c r="E2295" s="155" t="s">
        <v>1511</v>
      </c>
      <c r="G2295" s="156">
        <v>-178011</v>
      </c>
    </row>
    <row r="2296" spans="1:7" ht="12.75" customHeight="1" x14ac:dyDescent="0.2">
      <c r="A2296" s="151" t="s">
        <v>959</v>
      </c>
      <c r="B2296" s="132" t="s">
        <v>1311</v>
      </c>
      <c r="C2296" s="134">
        <v>1</v>
      </c>
      <c r="E2296" s="155" t="s">
        <v>1512</v>
      </c>
      <c r="G2296" s="156">
        <v>-4414445</v>
      </c>
    </row>
    <row r="2297" spans="1:7" ht="12.75" customHeight="1" x14ac:dyDescent="0.2">
      <c r="A2297" s="151" t="s">
        <v>1115</v>
      </c>
      <c r="B2297" s="132" t="s">
        <v>1314</v>
      </c>
      <c r="C2297" s="134">
        <v>1</v>
      </c>
      <c r="E2297" s="155" t="s">
        <v>1513</v>
      </c>
      <c r="G2297" s="156">
        <v>-173393.16</v>
      </c>
    </row>
    <row r="2298" spans="1:7" ht="12.75" customHeight="1" x14ac:dyDescent="0.2">
      <c r="A2298" s="151" t="s">
        <v>207</v>
      </c>
      <c r="B2298" s="132" t="s">
        <v>1311</v>
      </c>
      <c r="C2298" s="134">
        <v>1</v>
      </c>
      <c r="E2298" s="155" t="s">
        <v>1514</v>
      </c>
      <c r="G2298" s="156">
        <v>-4775</v>
      </c>
    </row>
    <row r="2299" spans="1:7" ht="12.75" customHeight="1" x14ac:dyDescent="0.2">
      <c r="A2299" s="151" t="s">
        <v>207</v>
      </c>
      <c r="B2299" s="132" t="s">
        <v>1311</v>
      </c>
      <c r="C2299" s="134">
        <v>1</v>
      </c>
      <c r="E2299" s="155" t="s">
        <v>1515</v>
      </c>
      <c r="G2299" s="156">
        <v>-4748.7</v>
      </c>
    </row>
    <row r="2300" spans="1:7" ht="12.75" customHeight="1" x14ac:dyDescent="0.2">
      <c r="A2300" s="151" t="s">
        <v>207</v>
      </c>
      <c r="B2300" s="132" t="s">
        <v>1311</v>
      </c>
      <c r="C2300" s="134">
        <v>1</v>
      </c>
      <c r="E2300" s="155" t="s">
        <v>1516</v>
      </c>
      <c r="G2300" s="156">
        <v>-2005716.55</v>
      </c>
    </row>
    <row r="2301" spans="1:7" ht="12.75" customHeight="1" x14ac:dyDescent="0.2">
      <c r="A2301" s="151" t="s">
        <v>207</v>
      </c>
      <c r="B2301" s="132" t="s">
        <v>1314</v>
      </c>
      <c r="C2301" s="134">
        <v>1</v>
      </c>
      <c r="E2301" s="155" t="s">
        <v>1516</v>
      </c>
      <c r="G2301" s="156">
        <v>-320743.24</v>
      </c>
    </row>
  </sheetData>
  <autoFilter ref="A10:H2301"/>
  <customSheetViews>
    <customSheetView guid="{5B44D67A-4A8A-4B75-BA10-E8F24D4649E0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  <customSheetView guid="{CF47E490-C0ED-4780-9B5C-F9D87DEF3722}" showGridLines="0" fitToPage="1" showAutoFilter="1" topLeftCell="A2264">
      <selection activeCell="CX69" sqref="CX69:DQ69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  <customSheetView guid="{B1FA3864-7F05-425E-8ED1-7784AEC0641C}" showGridLines="0" fitToPage="1" showAutoFilter="1" topLeftCell="A2255">
      <selection activeCell="C2300" sqref="C2300"/>
      <pageMargins left="0.56999999999999995" right="0.43" top="0.74" bottom="0.67" header="0.5" footer="0.37"/>
      <pageSetup paperSize="9" fitToHeight="0" orientation="landscape"/>
      <headerFooter alignWithMargins="0"/>
      <autoFilter ref="A10:H2299"/>
    </customSheetView>
  </customSheetViews>
  <pageMargins left="0.56999999999999995" right="0.43" top="0.74" bottom="0.67" header="0.5" footer="0.37"/>
  <pageSetup paperSize="9" fitToHeight="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7"/>
  <sheetViews>
    <sheetView view="pageBreakPreview" topLeftCell="A28" zoomScale="85" zoomScaleNormal="100" zoomScaleSheetLayoutView="85" workbookViewId="0">
      <selection activeCell="M9" sqref="M9"/>
    </sheetView>
  </sheetViews>
  <sheetFormatPr defaultColWidth="8.85546875" defaultRowHeight="12.75" x14ac:dyDescent="0.2"/>
  <cols>
    <col min="1" max="1" width="33.7109375" style="165" customWidth="1"/>
    <col min="2" max="2" width="14.7109375" style="173" customWidth="1"/>
    <col min="3" max="4" width="17.7109375" style="165" customWidth="1"/>
    <col min="5" max="5" width="17.7109375" style="173" customWidth="1"/>
    <col min="6" max="7" width="20" style="165" customWidth="1"/>
    <col min="8" max="8" width="20" style="173" customWidth="1"/>
    <col min="9" max="9" width="20" style="165" customWidth="1"/>
    <col min="10" max="10" width="14.85546875" style="165" customWidth="1"/>
    <col min="11" max="11" width="14.140625" style="173" customWidth="1"/>
    <col min="12" max="16384" width="8.85546875" style="165"/>
  </cols>
  <sheetData>
    <row r="1" spans="1:11" ht="44.45" customHeight="1" x14ac:dyDescent="0.2">
      <c r="A1" s="164" t="s">
        <v>1517</v>
      </c>
      <c r="B1" s="402" t="s">
        <v>1518</v>
      </c>
      <c r="C1" s="403"/>
      <c r="D1" s="404"/>
      <c r="E1" s="402" t="s">
        <v>1519</v>
      </c>
      <c r="F1" s="403"/>
      <c r="G1" s="404"/>
      <c r="H1" s="402" t="s">
        <v>1520</v>
      </c>
      <c r="I1" s="403"/>
      <c r="J1" s="404"/>
      <c r="K1" s="174" t="s">
        <v>1525</v>
      </c>
    </row>
    <row r="2" spans="1:11" s="181" customFormat="1" x14ac:dyDescent="0.2">
      <c r="A2" s="169"/>
      <c r="B2" s="175" t="s">
        <v>1526</v>
      </c>
      <c r="C2" s="169" t="s">
        <v>1523</v>
      </c>
      <c r="D2" s="169" t="s">
        <v>1524</v>
      </c>
      <c r="E2" s="175" t="s">
        <v>1526</v>
      </c>
      <c r="F2" s="169" t="s">
        <v>1523</v>
      </c>
      <c r="G2" s="169" t="s">
        <v>1524</v>
      </c>
      <c r="H2" s="175" t="s">
        <v>1526</v>
      </c>
      <c r="I2" s="169" t="s">
        <v>1523</v>
      </c>
      <c r="J2" s="169" t="s">
        <v>1524</v>
      </c>
      <c r="K2" s="175" t="s">
        <v>1524</v>
      </c>
    </row>
    <row r="3" spans="1:11" ht="15.75" x14ac:dyDescent="0.2">
      <c r="A3" s="166" t="s">
        <v>1328</v>
      </c>
      <c r="B3" s="171">
        <f>SUM(C3:D3)</f>
        <v>0</v>
      </c>
      <c r="C3" s="167">
        <v>0</v>
      </c>
      <c r="D3" s="167"/>
      <c r="E3" s="171">
        <f>SUM(F3:G3)</f>
        <v>1969856</v>
      </c>
      <c r="F3" s="167">
        <v>1969856</v>
      </c>
      <c r="G3" s="167"/>
      <c r="H3" s="171">
        <f>SUM(I3:J3)</f>
        <v>1367037</v>
      </c>
      <c r="I3" s="167">
        <v>1367037</v>
      </c>
      <c r="J3" s="168">
        <v>0</v>
      </c>
      <c r="K3" s="176">
        <v>0</v>
      </c>
    </row>
    <row r="4" spans="1:11" ht="15.75" x14ac:dyDescent="0.2">
      <c r="A4" s="166" t="s">
        <v>1329</v>
      </c>
      <c r="B4" s="171">
        <f t="shared" ref="B4:B46" si="0">SUM(C4:D4)</f>
        <v>1469</v>
      </c>
      <c r="C4" s="167">
        <v>1469</v>
      </c>
      <c r="D4" s="167"/>
      <c r="E4" s="171">
        <f t="shared" ref="E4:E46" si="1">SUM(F4:G4)</f>
        <v>609410</v>
      </c>
      <c r="F4" s="167">
        <v>609410</v>
      </c>
      <c r="G4" s="167"/>
      <c r="H4" s="171">
        <f t="shared" ref="H4:H46" si="2">SUM(I4:J4)</f>
        <v>565248</v>
      </c>
      <c r="I4" s="167">
        <v>565247</v>
      </c>
      <c r="J4" s="168">
        <v>1</v>
      </c>
      <c r="K4" s="176">
        <v>8200</v>
      </c>
    </row>
    <row r="5" spans="1:11" ht="31.5" x14ac:dyDescent="0.2">
      <c r="A5" s="166" t="s">
        <v>1330</v>
      </c>
      <c r="B5" s="171">
        <f t="shared" si="0"/>
        <v>3860</v>
      </c>
      <c r="C5" s="167">
        <v>3860</v>
      </c>
      <c r="D5" s="167"/>
      <c r="E5" s="171">
        <f t="shared" si="1"/>
        <v>1303593</v>
      </c>
      <c r="F5" s="167">
        <v>1303593</v>
      </c>
      <c r="G5" s="167"/>
      <c r="H5" s="171">
        <f t="shared" si="2"/>
        <v>143854</v>
      </c>
      <c r="I5" s="167">
        <v>143854</v>
      </c>
      <c r="J5" s="168">
        <v>0</v>
      </c>
      <c r="K5" s="176">
        <v>0</v>
      </c>
    </row>
    <row r="6" spans="1:11" ht="15.75" x14ac:dyDescent="0.2">
      <c r="A6" s="166" t="s">
        <v>1331</v>
      </c>
      <c r="B6" s="171">
        <f t="shared" si="0"/>
        <v>0</v>
      </c>
      <c r="C6" s="167">
        <v>0</v>
      </c>
      <c r="D6" s="167"/>
      <c r="E6" s="171">
        <f t="shared" si="1"/>
        <v>1425143</v>
      </c>
      <c r="F6" s="167">
        <v>1425143</v>
      </c>
      <c r="G6" s="167"/>
      <c r="H6" s="171">
        <f t="shared" si="2"/>
        <v>1389808</v>
      </c>
      <c r="I6" s="167">
        <v>1389808</v>
      </c>
      <c r="J6" s="168">
        <v>0</v>
      </c>
      <c r="K6" s="176">
        <v>0</v>
      </c>
    </row>
    <row r="7" spans="1:11" ht="15.75" x14ac:dyDescent="0.2">
      <c r="A7" s="166" t="s">
        <v>1332</v>
      </c>
      <c r="B7" s="171">
        <f t="shared" si="0"/>
        <v>0</v>
      </c>
      <c r="C7" s="167">
        <v>0</v>
      </c>
      <c r="D7" s="167"/>
      <c r="E7" s="171">
        <f t="shared" si="1"/>
        <v>657457</v>
      </c>
      <c r="F7" s="167">
        <v>657457</v>
      </c>
      <c r="G7" s="167"/>
      <c r="H7" s="171">
        <f t="shared" si="2"/>
        <v>45249</v>
      </c>
      <c r="I7" s="167">
        <v>45249</v>
      </c>
      <c r="J7" s="168">
        <v>0</v>
      </c>
      <c r="K7" s="176">
        <v>5000</v>
      </c>
    </row>
    <row r="8" spans="1:11" ht="15.75" x14ac:dyDescent="0.2">
      <c r="A8" s="166" t="s">
        <v>1333</v>
      </c>
      <c r="B8" s="171">
        <f t="shared" si="0"/>
        <v>1224</v>
      </c>
      <c r="C8" s="167">
        <v>1224</v>
      </c>
      <c r="D8" s="167"/>
      <c r="E8" s="171">
        <f t="shared" si="1"/>
        <v>924211</v>
      </c>
      <c r="F8" s="167">
        <v>924211</v>
      </c>
      <c r="G8" s="167"/>
      <c r="H8" s="171">
        <f t="shared" si="2"/>
        <v>754321</v>
      </c>
      <c r="I8" s="167">
        <v>754321</v>
      </c>
      <c r="J8" s="168">
        <v>0</v>
      </c>
      <c r="K8" s="176">
        <v>0</v>
      </c>
    </row>
    <row r="9" spans="1:11" ht="31.5" x14ac:dyDescent="0.2">
      <c r="A9" s="166" t="s">
        <v>1334</v>
      </c>
      <c r="B9" s="171">
        <f t="shared" si="0"/>
        <v>4083</v>
      </c>
      <c r="C9" s="167">
        <v>0</v>
      </c>
      <c r="D9" s="167">
        <v>4083</v>
      </c>
      <c r="E9" s="171">
        <f t="shared" si="1"/>
        <v>866586</v>
      </c>
      <c r="F9" s="167">
        <v>866586</v>
      </c>
      <c r="G9" s="167"/>
      <c r="H9" s="171">
        <f t="shared" si="2"/>
        <v>461409</v>
      </c>
      <c r="I9" s="167">
        <v>461408</v>
      </c>
      <c r="J9" s="168">
        <v>1</v>
      </c>
      <c r="K9" s="176"/>
    </row>
    <row r="10" spans="1:11" ht="15.75" x14ac:dyDescent="0.2">
      <c r="A10" s="166" t="s">
        <v>1335</v>
      </c>
      <c r="B10" s="171">
        <f t="shared" si="0"/>
        <v>4272</v>
      </c>
      <c r="C10" s="167">
        <v>4272</v>
      </c>
      <c r="D10" s="167"/>
      <c r="E10" s="171">
        <f t="shared" si="1"/>
        <v>1942316</v>
      </c>
      <c r="F10" s="167">
        <v>1942316</v>
      </c>
      <c r="G10" s="167"/>
      <c r="H10" s="171">
        <f t="shared" si="2"/>
        <v>28845844</v>
      </c>
      <c r="I10" s="167">
        <v>28845841.02</v>
      </c>
      <c r="J10" s="168">
        <v>2.98</v>
      </c>
      <c r="K10" s="176">
        <v>0</v>
      </c>
    </row>
    <row r="11" spans="1:11" ht="15.75" x14ac:dyDescent="0.2">
      <c r="A11" s="166" t="s">
        <v>1336</v>
      </c>
      <c r="B11" s="171">
        <f t="shared" si="0"/>
        <v>1090.5</v>
      </c>
      <c r="C11" s="167">
        <v>1090.5</v>
      </c>
      <c r="D11" s="167"/>
      <c r="E11" s="171">
        <f t="shared" si="1"/>
        <v>1250112</v>
      </c>
      <c r="F11" s="167">
        <v>1250112</v>
      </c>
      <c r="G11" s="167"/>
      <c r="H11" s="171">
        <f t="shared" si="2"/>
        <v>7349957</v>
      </c>
      <c r="I11" s="167">
        <v>7349957</v>
      </c>
      <c r="J11" s="168">
        <v>0</v>
      </c>
      <c r="K11" s="176">
        <v>0.5</v>
      </c>
    </row>
    <row r="12" spans="1:11" ht="15.75" x14ac:dyDescent="0.2">
      <c r="A12" s="166" t="s">
        <v>1337</v>
      </c>
      <c r="B12" s="171">
        <f t="shared" si="0"/>
        <v>1962</v>
      </c>
      <c r="C12" s="167">
        <v>1962</v>
      </c>
      <c r="D12" s="167"/>
      <c r="E12" s="171">
        <f t="shared" si="1"/>
        <v>2050686</v>
      </c>
      <c r="F12" s="167">
        <v>2050686</v>
      </c>
      <c r="G12" s="167"/>
      <c r="H12" s="171">
        <f t="shared" si="2"/>
        <v>932996</v>
      </c>
      <c r="I12" s="167">
        <v>932996</v>
      </c>
      <c r="J12" s="168">
        <v>0</v>
      </c>
      <c r="K12" s="176">
        <v>648</v>
      </c>
    </row>
    <row r="13" spans="1:11" ht="15.75" x14ac:dyDescent="0.2">
      <c r="A13" s="166" t="s">
        <v>1204</v>
      </c>
      <c r="B13" s="171">
        <f t="shared" si="0"/>
        <v>3675</v>
      </c>
      <c r="C13" s="167">
        <v>3675</v>
      </c>
      <c r="D13" s="167"/>
      <c r="E13" s="171">
        <f t="shared" si="1"/>
        <v>1798206</v>
      </c>
      <c r="F13" s="167">
        <v>1798206</v>
      </c>
      <c r="G13" s="167"/>
      <c r="H13" s="171">
        <f t="shared" si="2"/>
        <v>3338020</v>
      </c>
      <c r="I13" s="167">
        <v>3338020</v>
      </c>
      <c r="J13" s="168">
        <v>0</v>
      </c>
      <c r="K13" s="176">
        <v>0</v>
      </c>
    </row>
    <row r="14" spans="1:11" ht="15.75" x14ac:dyDescent="0.2">
      <c r="A14" s="166" t="s">
        <v>1338</v>
      </c>
      <c r="B14" s="171">
        <f t="shared" si="0"/>
        <v>3430</v>
      </c>
      <c r="C14" s="167">
        <v>3430</v>
      </c>
      <c r="D14" s="167"/>
      <c r="E14" s="171">
        <f t="shared" si="1"/>
        <v>1303981</v>
      </c>
      <c r="F14" s="167">
        <v>1303981</v>
      </c>
      <c r="G14" s="167"/>
      <c r="H14" s="171">
        <f t="shared" si="2"/>
        <v>1744944</v>
      </c>
      <c r="I14" s="167">
        <v>1739240</v>
      </c>
      <c r="J14" s="168">
        <v>5704</v>
      </c>
      <c r="K14" s="176">
        <v>76</v>
      </c>
    </row>
    <row r="15" spans="1:11" ht="31.5" x14ac:dyDescent="0.2">
      <c r="A15" s="166" t="s">
        <v>1339</v>
      </c>
      <c r="B15" s="171">
        <f t="shared" si="0"/>
        <v>0</v>
      </c>
      <c r="C15" s="167">
        <v>0</v>
      </c>
      <c r="D15" s="167"/>
      <c r="E15" s="171">
        <f t="shared" si="1"/>
        <v>953379</v>
      </c>
      <c r="F15" s="167">
        <v>953379</v>
      </c>
      <c r="G15" s="167"/>
      <c r="H15" s="171">
        <f t="shared" si="2"/>
        <v>858996</v>
      </c>
      <c r="I15" s="167">
        <v>858996</v>
      </c>
      <c r="J15" s="168">
        <v>0</v>
      </c>
      <c r="K15" s="176">
        <v>8000</v>
      </c>
    </row>
    <row r="16" spans="1:11" ht="15.75" x14ac:dyDescent="0.2">
      <c r="A16" s="166" t="s">
        <v>1340</v>
      </c>
      <c r="B16" s="171">
        <f t="shared" si="0"/>
        <v>4272</v>
      </c>
      <c r="C16" s="167">
        <v>4272</v>
      </c>
      <c r="D16" s="167"/>
      <c r="E16" s="171">
        <f t="shared" si="1"/>
        <v>1241421</v>
      </c>
      <c r="F16" s="167">
        <v>1241421</v>
      </c>
      <c r="G16" s="167"/>
      <c r="H16" s="171">
        <f t="shared" si="2"/>
        <v>1367072</v>
      </c>
      <c r="I16" s="167">
        <v>1367072</v>
      </c>
      <c r="J16" s="168">
        <v>0</v>
      </c>
      <c r="K16" s="176">
        <v>2000</v>
      </c>
    </row>
    <row r="17" spans="1:11" ht="15.75" x14ac:dyDescent="0.2">
      <c r="A17" s="166" t="s">
        <v>1341</v>
      </c>
      <c r="B17" s="171">
        <f t="shared" si="0"/>
        <v>4952</v>
      </c>
      <c r="C17" s="167">
        <v>4952</v>
      </c>
      <c r="D17" s="167"/>
      <c r="E17" s="171">
        <f t="shared" si="1"/>
        <v>1773380</v>
      </c>
      <c r="F17" s="167">
        <v>1773380</v>
      </c>
      <c r="G17" s="167"/>
      <c r="H17" s="171">
        <f t="shared" si="2"/>
        <v>2212218</v>
      </c>
      <c r="I17" s="167">
        <v>2212218</v>
      </c>
      <c r="J17" s="168">
        <v>0</v>
      </c>
      <c r="K17" s="176">
        <v>200</v>
      </c>
    </row>
    <row r="18" spans="1:11" ht="31.5" x14ac:dyDescent="0.2">
      <c r="A18" s="166" t="s">
        <v>1342</v>
      </c>
      <c r="B18" s="171">
        <f t="shared" si="0"/>
        <v>2000</v>
      </c>
      <c r="C18" s="167">
        <v>2000</v>
      </c>
      <c r="D18" s="167"/>
      <c r="E18" s="171">
        <f t="shared" si="1"/>
        <v>1130259</v>
      </c>
      <c r="F18" s="167">
        <v>1130259</v>
      </c>
      <c r="G18" s="167"/>
      <c r="H18" s="171">
        <f t="shared" si="2"/>
        <v>5451408</v>
      </c>
      <c r="I18" s="167">
        <v>5451408</v>
      </c>
      <c r="J18" s="168">
        <v>0</v>
      </c>
      <c r="K18" s="176">
        <v>0</v>
      </c>
    </row>
    <row r="19" spans="1:11" ht="15.75" x14ac:dyDescent="0.2">
      <c r="A19" s="166" t="s">
        <v>1343</v>
      </c>
      <c r="B19" s="171">
        <f t="shared" si="0"/>
        <v>0</v>
      </c>
      <c r="C19" s="167">
        <v>0</v>
      </c>
      <c r="D19" s="167"/>
      <c r="E19" s="171">
        <f t="shared" si="1"/>
        <v>550703</v>
      </c>
      <c r="F19" s="167">
        <v>550703</v>
      </c>
      <c r="G19" s="167"/>
      <c r="H19" s="171">
        <f t="shared" si="2"/>
        <v>2440837</v>
      </c>
      <c r="I19" s="167">
        <v>2440835.6800000002</v>
      </c>
      <c r="J19" s="168">
        <v>1.32</v>
      </c>
      <c r="K19" s="176">
        <v>0</v>
      </c>
    </row>
    <row r="20" spans="1:11" ht="15.75" x14ac:dyDescent="0.2">
      <c r="A20" s="166" t="s">
        <v>1344</v>
      </c>
      <c r="B20" s="171">
        <f t="shared" si="0"/>
        <v>0</v>
      </c>
      <c r="C20" s="167">
        <v>0</v>
      </c>
      <c r="D20" s="167"/>
      <c r="E20" s="171">
        <f t="shared" si="1"/>
        <v>497641</v>
      </c>
      <c r="F20" s="167">
        <v>497641</v>
      </c>
      <c r="G20" s="167"/>
      <c r="H20" s="171">
        <f t="shared" si="2"/>
        <v>1326736</v>
      </c>
      <c r="I20" s="167">
        <v>1326736</v>
      </c>
      <c r="J20" s="168">
        <v>0</v>
      </c>
      <c r="K20" s="176">
        <v>0</v>
      </c>
    </row>
    <row r="21" spans="1:11" ht="15.75" x14ac:dyDescent="0.2">
      <c r="A21" s="166" t="s">
        <v>1345</v>
      </c>
      <c r="B21" s="171">
        <f t="shared" si="0"/>
        <v>4272</v>
      </c>
      <c r="C21" s="167">
        <v>4272</v>
      </c>
      <c r="D21" s="167"/>
      <c r="E21" s="171">
        <f t="shared" si="1"/>
        <v>1326849</v>
      </c>
      <c r="F21" s="167">
        <v>1326849</v>
      </c>
      <c r="G21" s="167"/>
      <c r="H21" s="171">
        <f t="shared" si="2"/>
        <v>2682094</v>
      </c>
      <c r="I21" s="167">
        <v>2682094</v>
      </c>
      <c r="J21" s="168">
        <v>0</v>
      </c>
      <c r="K21" s="176">
        <v>850</v>
      </c>
    </row>
    <row r="22" spans="1:11" ht="15.75" x14ac:dyDescent="0.2">
      <c r="A22" s="166" t="s">
        <v>1346</v>
      </c>
      <c r="B22" s="171">
        <f t="shared" si="0"/>
        <v>1214</v>
      </c>
      <c r="C22" s="167">
        <v>1214</v>
      </c>
      <c r="D22" s="167"/>
      <c r="E22" s="171">
        <f t="shared" si="1"/>
        <v>879429</v>
      </c>
      <c r="F22" s="167">
        <v>879429</v>
      </c>
      <c r="G22" s="167"/>
      <c r="H22" s="171">
        <f t="shared" si="2"/>
        <v>1758063</v>
      </c>
      <c r="I22" s="167">
        <v>1758063</v>
      </c>
      <c r="J22" s="168">
        <v>0</v>
      </c>
      <c r="K22" s="176">
        <v>0</v>
      </c>
    </row>
    <row r="23" spans="1:11" ht="15.75" x14ac:dyDescent="0.2">
      <c r="A23" s="166" t="s">
        <v>1347</v>
      </c>
      <c r="B23" s="171">
        <f t="shared" si="0"/>
        <v>4952</v>
      </c>
      <c r="C23" s="167">
        <v>4952</v>
      </c>
      <c r="D23" s="167"/>
      <c r="E23" s="171">
        <f t="shared" si="1"/>
        <v>1392137</v>
      </c>
      <c r="F23" s="167">
        <v>1392137</v>
      </c>
      <c r="G23" s="167"/>
      <c r="H23" s="171">
        <f t="shared" si="2"/>
        <v>1809100</v>
      </c>
      <c r="I23" s="167">
        <v>1809100</v>
      </c>
      <c r="J23" s="168">
        <v>0</v>
      </c>
      <c r="K23" s="176">
        <v>0</v>
      </c>
    </row>
    <row r="24" spans="1:11" ht="15.75" x14ac:dyDescent="0.2">
      <c r="A24" s="166" t="s">
        <v>1348</v>
      </c>
      <c r="B24" s="171">
        <f t="shared" si="0"/>
        <v>0</v>
      </c>
      <c r="C24" s="167">
        <v>0</v>
      </c>
      <c r="D24" s="167"/>
      <c r="E24" s="171">
        <f t="shared" si="1"/>
        <v>552306</v>
      </c>
      <c r="F24" s="167">
        <v>552306</v>
      </c>
      <c r="G24" s="167"/>
      <c r="H24" s="171">
        <f t="shared" si="2"/>
        <v>2826397</v>
      </c>
      <c r="I24" s="167">
        <v>2826397</v>
      </c>
      <c r="J24" s="168">
        <v>0</v>
      </c>
      <c r="K24" s="176">
        <v>0</v>
      </c>
    </row>
    <row r="25" spans="1:11" ht="15.75" x14ac:dyDescent="0.2">
      <c r="A25" s="166" t="s">
        <v>1349</v>
      </c>
      <c r="B25" s="171">
        <f t="shared" si="0"/>
        <v>4568</v>
      </c>
      <c r="C25" s="167">
        <v>4568</v>
      </c>
      <c r="D25" s="167"/>
      <c r="E25" s="171">
        <f t="shared" si="1"/>
        <v>1108227</v>
      </c>
      <c r="F25" s="167">
        <v>1108227</v>
      </c>
      <c r="G25" s="167"/>
      <c r="H25" s="171">
        <f t="shared" si="2"/>
        <v>14973359</v>
      </c>
      <c r="I25" s="167">
        <v>14973359</v>
      </c>
      <c r="J25" s="168">
        <v>0</v>
      </c>
      <c r="K25" s="176">
        <v>0</v>
      </c>
    </row>
    <row r="26" spans="1:11" ht="15.75" x14ac:dyDescent="0.2">
      <c r="A26" s="166" t="s">
        <v>1350</v>
      </c>
      <c r="B26" s="171">
        <f t="shared" si="0"/>
        <v>412</v>
      </c>
      <c r="C26" s="167">
        <v>412</v>
      </c>
      <c r="D26" s="167"/>
      <c r="E26" s="171">
        <f t="shared" si="1"/>
        <v>1205801</v>
      </c>
      <c r="F26" s="167">
        <v>1205801</v>
      </c>
      <c r="G26" s="167"/>
      <c r="H26" s="171">
        <f t="shared" si="2"/>
        <v>968903</v>
      </c>
      <c r="I26" s="167">
        <v>968903</v>
      </c>
      <c r="J26" s="168">
        <v>0</v>
      </c>
      <c r="K26" s="176">
        <v>0</v>
      </c>
    </row>
    <row r="27" spans="1:11" ht="15.75" x14ac:dyDescent="0.2">
      <c r="A27" s="166" t="s">
        <v>1351</v>
      </c>
      <c r="B27" s="171">
        <f t="shared" si="0"/>
        <v>1305</v>
      </c>
      <c r="C27" s="167">
        <v>1305</v>
      </c>
      <c r="D27" s="167"/>
      <c r="E27" s="171">
        <f t="shared" si="1"/>
        <v>1086225</v>
      </c>
      <c r="F27" s="167">
        <v>1086225</v>
      </c>
      <c r="G27" s="167"/>
      <c r="H27" s="171">
        <f t="shared" si="2"/>
        <v>3679686</v>
      </c>
      <c r="I27" s="167">
        <v>3679686</v>
      </c>
      <c r="J27" s="168">
        <v>0</v>
      </c>
      <c r="K27" s="176">
        <v>0</v>
      </c>
    </row>
    <row r="28" spans="1:11" ht="15.75" x14ac:dyDescent="0.2">
      <c r="A28" s="166" t="s">
        <v>1352</v>
      </c>
      <c r="B28" s="171">
        <f t="shared" si="0"/>
        <v>1305</v>
      </c>
      <c r="C28" s="167">
        <v>1305</v>
      </c>
      <c r="D28" s="167"/>
      <c r="E28" s="171">
        <f t="shared" si="1"/>
        <v>1753703</v>
      </c>
      <c r="F28" s="167">
        <v>1753703</v>
      </c>
      <c r="G28" s="167"/>
      <c r="H28" s="171">
        <f t="shared" si="2"/>
        <v>5690964</v>
      </c>
      <c r="I28" s="167">
        <v>5690964</v>
      </c>
      <c r="J28" s="168">
        <v>0</v>
      </c>
      <c r="K28" s="176">
        <v>800</v>
      </c>
    </row>
    <row r="29" spans="1:11" ht="47.25" x14ac:dyDescent="0.2">
      <c r="A29" s="166" t="s">
        <v>1353</v>
      </c>
      <c r="B29" s="171">
        <f t="shared" si="0"/>
        <v>3850</v>
      </c>
      <c r="C29" s="167">
        <v>3850</v>
      </c>
      <c r="D29" s="167"/>
      <c r="E29" s="171">
        <f t="shared" si="1"/>
        <v>1054875</v>
      </c>
      <c r="F29" s="167">
        <v>1054875</v>
      </c>
      <c r="G29" s="167"/>
      <c r="H29" s="171">
        <f t="shared" si="2"/>
        <v>6636089</v>
      </c>
      <c r="I29" s="167">
        <v>6636088</v>
      </c>
      <c r="J29" s="168">
        <v>1</v>
      </c>
      <c r="K29" s="176">
        <v>0</v>
      </c>
    </row>
    <row r="30" spans="1:11" ht="15.75" x14ac:dyDescent="0.2">
      <c r="A30" s="166" t="s">
        <v>1354</v>
      </c>
      <c r="B30" s="171">
        <f t="shared" si="0"/>
        <v>4617</v>
      </c>
      <c r="C30" s="167">
        <v>4617</v>
      </c>
      <c r="D30" s="167"/>
      <c r="E30" s="171">
        <f t="shared" si="1"/>
        <v>833983</v>
      </c>
      <c r="F30" s="167">
        <v>833983</v>
      </c>
      <c r="G30" s="167"/>
      <c r="H30" s="171">
        <f t="shared" si="2"/>
        <v>1534419</v>
      </c>
      <c r="I30" s="167">
        <v>1534419</v>
      </c>
      <c r="J30" s="168">
        <v>0</v>
      </c>
      <c r="K30" s="176">
        <v>0</v>
      </c>
    </row>
    <row r="31" spans="1:11" ht="31.5" x14ac:dyDescent="0.2">
      <c r="A31" s="166" t="s">
        <v>1355</v>
      </c>
      <c r="B31" s="171">
        <f t="shared" si="0"/>
        <v>4563</v>
      </c>
      <c r="C31" s="167">
        <v>4563</v>
      </c>
      <c r="D31" s="167"/>
      <c r="E31" s="171">
        <f t="shared" si="1"/>
        <v>1776393</v>
      </c>
      <c r="F31" s="167">
        <v>1776393</v>
      </c>
      <c r="G31" s="167"/>
      <c r="H31" s="171">
        <f t="shared" si="2"/>
        <v>2121397</v>
      </c>
      <c r="I31" s="167">
        <v>2121397</v>
      </c>
      <c r="J31" s="168">
        <v>0</v>
      </c>
      <c r="K31" s="176">
        <v>3096</v>
      </c>
    </row>
    <row r="32" spans="1:11" ht="15.75" x14ac:dyDescent="0.2">
      <c r="A32" s="166" t="s">
        <v>1356</v>
      </c>
      <c r="B32" s="171">
        <f t="shared" si="0"/>
        <v>1350</v>
      </c>
      <c r="C32" s="167">
        <v>1350</v>
      </c>
      <c r="D32" s="167"/>
      <c r="E32" s="171">
        <f t="shared" si="1"/>
        <v>1147976</v>
      </c>
      <c r="F32" s="167">
        <v>1147976</v>
      </c>
      <c r="G32" s="167"/>
      <c r="H32" s="171">
        <f t="shared" si="2"/>
        <v>883841</v>
      </c>
      <c r="I32" s="167">
        <v>883840.98</v>
      </c>
      <c r="J32" s="168">
        <v>0.02</v>
      </c>
      <c r="K32" s="176">
        <v>0</v>
      </c>
    </row>
    <row r="33" spans="1:11" ht="31.5" x14ac:dyDescent="0.2">
      <c r="A33" s="166" t="s">
        <v>1357</v>
      </c>
      <c r="B33" s="171">
        <f t="shared" si="0"/>
        <v>7300</v>
      </c>
      <c r="C33" s="167">
        <v>7300</v>
      </c>
      <c r="D33" s="167"/>
      <c r="E33" s="171">
        <f t="shared" si="1"/>
        <v>1134849</v>
      </c>
      <c r="F33" s="167">
        <v>1134849</v>
      </c>
      <c r="G33" s="167"/>
      <c r="H33" s="171">
        <f t="shared" si="2"/>
        <v>25434665.539999999</v>
      </c>
      <c r="I33" s="167">
        <v>25434665.539999999</v>
      </c>
      <c r="J33" s="168">
        <v>0</v>
      </c>
      <c r="K33" s="176">
        <v>0</v>
      </c>
    </row>
    <row r="34" spans="1:11" ht="15.75" x14ac:dyDescent="0.2">
      <c r="A34" s="166" t="s">
        <v>1358</v>
      </c>
      <c r="B34" s="171">
        <f t="shared" si="0"/>
        <v>3745</v>
      </c>
      <c r="C34" s="167">
        <v>3745</v>
      </c>
      <c r="D34" s="167"/>
      <c r="E34" s="171">
        <f t="shared" si="1"/>
        <v>845667</v>
      </c>
      <c r="F34" s="167">
        <v>845667</v>
      </c>
      <c r="G34" s="167"/>
      <c r="H34" s="171">
        <f t="shared" si="2"/>
        <v>1031562</v>
      </c>
      <c r="I34" s="167">
        <v>1031562</v>
      </c>
      <c r="J34" s="168">
        <v>0</v>
      </c>
      <c r="K34" s="176">
        <v>0</v>
      </c>
    </row>
    <row r="35" spans="1:11" ht="31.5" x14ac:dyDescent="0.2">
      <c r="A35" s="166" t="s">
        <v>1359</v>
      </c>
      <c r="B35" s="171">
        <f t="shared" si="0"/>
        <v>4095</v>
      </c>
      <c r="C35" s="167">
        <v>4095</v>
      </c>
      <c r="D35" s="167"/>
      <c r="E35" s="171">
        <f t="shared" si="1"/>
        <v>1482590</v>
      </c>
      <c r="F35" s="167">
        <v>1482590</v>
      </c>
      <c r="G35" s="167"/>
      <c r="H35" s="171">
        <f t="shared" si="2"/>
        <v>16662069</v>
      </c>
      <c r="I35" s="167">
        <v>16662069</v>
      </c>
      <c r="J35" s="168">
        <v>0</v>
      </c>
      <c r="K35" s="176">
        <v>0</v>
      </c>
    </row>
    <row r="36" spans="1:11" ht="31.5" x14ac:dyDescent="0.2">
      <c r="A36" s="166" t="s">
        <v>1207</v>
      </c>
      <c r="B36" s="171">
        <f t="shared" si="0"/>
        <v>21847</v>
      </c>
      <c r="C36" s="167">
        <v>14940</v>
      </c>
      <c r="D36" s="167">
        <v>6907</v>
      </c>
      <c r="E36" s="171">
        <f t="shared" si="1"/>
        <v>2120835</v>
      </c>
      <c r="F36" s="167">
        <v>2120835</v>
      </c>
      <c r="G36" s="167"/>
      <c r="H36" s="171">
        <f t="shared" si="2"/>
        <v>3186720</v>
      </c>
      <c r="I36" s="167">
        <v>3186719</v>
      </c>
      <c r="J36" s="168">
        <v>1</v>
      </c>
      <c r="K36" s="176">
        <v>10295</v>
      </c>
    </row>
    <row r="37" spans="1:11" ht="15.75" x14ac:dyDescent="0.2">
      <c r="A37" s="166" t="s">
        <v>1201</v>
      </c>
      <c r="B37" s="171">
        <f t="shared" si="0"/>
        <v>1214</v>
      </c>
      <c r="C37" s="167">
        <v>1214</v>
      </c>
      <c r="D37" s="167"/>
      <c r="E37" s="171">
        <f t="shared" si="1"/>
        <v>1483744</v>
      </c>
      <c r="F37" s="167">
        <v>1483744</v>
      </c>
      <c r="G37" s="167"/>
      <c r="H37" s="171">
        <f t="shared" si="2"/>
        <v>23330418</v>
      </c>
      <c r="I37" s="167">
        <v>23330418</v>
      </c>
      <c r="J37" s="168">
        <v>0</v>
      </c>
      <c r="K37" s="176">
        <v>3000</v>
      </c>
    </row>
    <row r="38" spans="1:11" ht="15.75" x14ac:dyDescent="0.2">
      <c r="A38" s="166" t="s">
        <v>1224</v>
      </c>
      <c r="B38" s="171">
        <f t="shared" si="0"/>
        <v>7000</v>
      </c>
      <c r="C38" s="167">
        <v>7000</v>
      </c>
      <c r="D38" s="167"/>
      <c r="E38" s="171">
        <f t="shared" si="1"/>
        <v>1680707</v>
      </c>
      <c r="F38" s="167">
        <v>1680707</v>
      </c>
      <c r="G38" s="167"/>
      <c r="H38" s="171">
        <f t="shared" si="2"/>
        <v>1058549</v>
      </c>
      <c r="I38" s="167">
        <v>1058549</v>
      </c>
      <c r="J38" s="168">
        <v>0</v>
      </c>
      <c r="K38" s="176">
        <v>0</v>
      </c>
    </row>
    <row r="39" spans="1:11" ht="15.75" x14ac:dyDescent="0.2">
      <c r="A39" s="166" t="s">
        <v>1360</v>
      </c>
      <c r="B39" s="171">
        <f t="shared" si="0"/>
        <v>1091</v>
      </c>
      <c r="C39" s="167">
        <v>1091</v>
      </c>
      <c r="D39" s="167"/>
      <c r="E39" s="171">
        <f t="shared" si="1"/>
        <v>695050</v>
      </c>
      <c r="F39" s="167">
        <v>695050</v>
      </c>
      <c r="G39" s="167"/>
      <c r="H39" s="171">
        <f t="shared" si="2"/>
        <v>73387</v>
      </c>
      <c r="I39" s="167">
        <v>73387</v>
      </c>
      <c r="J39" s="168">
        <v>0</v>
      </c>
      <c r="K39" s="176">
        <v>0</v>
      </c>
    </row>
    <row r="40" spans="1:11" ht="15.75" x14ac:dyDescent="0.2">
      <c r="A40" s="166" t="s">
        <v>1361</v>
      </c>
      <c r="B40" s="171">
        <f t="shared" si="0"/>
        <v>4272</v>
      </c>
      <c r="C40" s="167">
        <v>4272</v>
      </c>
      <c r="D40" s="167"/>
      <c r="E40" s="171">
        <f t="shared" si="1"/>
        <v>603542</v>
      </c>
      <c r="F40" s="167">
        <v>603542</v>
      </c>
      <c r="G40" s="167"/>
      <c r="H40" s="171">
        <f t="shared" si="2"/>
        <v>0</v>
      </c>
      <c r="I40" s="167">
        <v>0</v>
      </c>
      <c r="J40" s="168">
        <v>0</v>
      </c>
      <c r="K40" s="176">
        <v>0</v>
      </c>
    </row>
    <row r="41" spans="1:11" ht="15.75" x14ac:dyDescent="0.2">
      <c r="A41" s="166" t="s">
        <v>1178</v>
      </c>
      <c r="B41" s="171">
        <f t="shared" si="0"/>
        <v>9028</v>
      </c>
      <c r="C41" s="167">
        <v>9028</v>
      </c>
      <c r="D41" s="167"/>
      <c r="E41" s="171">
        <f t="shared" si="1"/>
        <v>501522</v>
      </c>
      <c r="F41" s="167">
        <v>501522</v>
      </c>
      <c r="G41" s="167"/>
      <c r="H41" s="171">
        <f t="shared" si="2"/>
        <v>5760885</v>
      </c>
      <c r="I41" s="167">
        <v>5760884</v>
      </c>
      <c r="J41" s="168">
        <v>1</v>
      </c>
      <c r="K41" s="176">
        <v>3000</v>
      </c>
    </row>
    <row r="42" spans="1:11" ht="31.5" x14ac:dyDescent="0.2">
      <c r="A42" s="166" t="s">
        <v>1181</v>
      </c>
      <c r="B42" s="171">
        <f t="shared" si="0"/>
        <v>0</v>
      </c>
      <c r="C42" s="167">
        <v>0</v>
      </c>
      <c r="D42" s="167"/>
      <c r="E42" s="171">
        <f t="shared" si="1"/>
        <v>209780</v>
      </c>
      <c r="F42" s="167">
        <v>209253</v>
      </c>
      <c r="G42" s="167">
        <v>527</v>
      </c>
      <c r="H42" s="171">
        <f t="shared" si="2"/>
        <v>0</v>
      </c>
      <c r="I42" s="167"/>
      <c r="J42" s="168"/>
      <c r="K42" s="176">
        <v>0</v>
      </c>
    </row>
    <row r="43" spans="1:11" ht="15.75" x14ac:dyDescent="0.2">
      <c r="A43" s="166" t="s">
        <v>1362</v>
      </c>
      <c r="B43" s="171">
        <f t="shared" si="0"/>
        <v>0</v>
      </c>
      <c r="C43" s="167">
        <v>0</v>
      </c>
      <c r="D43" s="167"/>
      <c r="E43" s="171">
        <f t="shared" si="1"/>
        <v>679383</v>
      </c>
      <c r="F43" s="167">
        <v>679383</v>
      </c>
      <c r="G43" s="167"/>
      <c r="H43" s="171">
        <f t="shared" si="2"/>
        <v>0</v>
      </c>
      <c r="I43" s="167">
        <v>0</v>
      </c>
      <c r="J43" s="168">
        <v>0</v>
      </c>
      <c r="K43" s="176">
        <v>0</v>
      </c>
    </row>
    <row r="44" spans="1:11" ht="31.5" x14ac:dyDescent="0.2">
      <c r="A44" s="166" t="s">
        <v>1363</v>
      </c>
      <c r="B44" s="171">
        <f t="shared" si="0"/>
        <v>0</v>
      </c>
      <c r="C44" s="167">
        <v>0</v>
      </c>
      <c r="D44" s="167"/>
      <c r="E44" s="171">
        <f t="shared" si="1"/>
        <v>0</v>
      </c>
      <c r="F44" s="167">
        <v>0</v>
      </c>
      <c r="G44" s="167"/>
      <c r="H44" s="171">
        <f t="shared" si="2"/>
        <v>0</v>
      </c>
      <c r="I44" s="167">
        <v>0</v>
      </c>
      <c r="J44" s="168">
        <v>0</v>
      </c>
      <c r="K44" s="176">
        <v>0</v>
      </c>
    </row>
    <row r="45" spans="1:11" ht="15.75" x14ac:dyDescent="0.2">
      <c r="A45" s="166" t="s">
        <v>1314</v>
      </c>
      <c r="B45" s="171">
        <f t="shared" si="0"/>
        <v>0</v>
      </c>
      <c r="C45" s="167">
        <v>0</v>
      </c>
      <c r="D45" s="167"/>
      <c r="E45" s="171">
        <f t="shared" si="1"/>
        <v>0</v>
      </c>
      <c r="F45" s="167">
        <v>0</v>
      </c>
      <c r="G45" s="167"/>
      <c r="H45" s="171">
        <f t="shared" si="2"/>
        <v>178011</v>
      </c>
      <c r="I45" s="167">
        <v>178011</v>
      </c>
      <c r="J45" s="168">
        <v>0</v>
      </c>
      <c r="K45" s="176">
        <v>0</v>
      </c>
    </row>
    <row r="46" spans="1:11" ht="15.75" x14ac:dyDescent="0.2">
      <c r="A46" s="166" t="s">
        <v>1311</v>
      </c>
      <c r="B46" s="171">
        <f t="shared" si="0"/>
        <v>0</v>
      </c>
      <c r="C46" s="167">
        <v>0</v>
      </c>
      <c r="D46" s="167"/>
      <c r="E46" s="171">
        <f t="shared" si="1"/>
        <v>0</v>
      </c>
      <c r="F46" s="167">
        <v>0</v>
      </c>
      <c r="G46" s="167"/>
      <c r="H46" s="171">
        <f t="shared" si="2"/>
        <v>325103</v>
      </c>
      <c r="I46" s="167">
        <v>325103</v>
      </c>
      <c r="J46" s="168">
        <v>0</v>
      </c>
      <c r="K46" s="176">
        <v>0</v>
      </c>
    </row>
    <row r="47" spans="1:11" x14ac:dyDescent="0.2">
      <c r="B47" s="172">
        <f t="shared" ref="B47" si="3">SUM(B3:B46)</f>
        <v>128289.5</v>
      </c>
      <c r="C47" s="170">
        <f>SUM(C3:C46)</f>
        <v>117299.5</v>
      </c>
      <c r="D47" s="170">
        <f t="shared" ref="D47:K47" si="4">SUM(D3:D46)</f>
        <v>10990</v>
      </c>
      <c r="E47" s="172">
        <f t="shared" si="4"/>
        <v>47803913</v>
      </c>
      <c r="F47" s="170">
        <f t="shared" si="4"/>
        <v>47803386</v>
      </c>
      <c r="G47" s="170">
        <f t="shared" si="4"/>
        <v>527</v>
      </c>
      <c r="H47" s="172">
        <f t="shared" si="4"/>
        <v>183201635.53999999</v>
      </c>
      <c r="I47" s="170">
        <f t="shared" si="4"/>
        <v>183195922.22</v>
      </c>
      <c r="J47" s="170">
        <f t="shared" si="4"/>
        <v>5713.32</v>
      </c>
      <c r="K47" s="172">
        <f t="shared" si="4"/>
        <v>45165.5</v>
      </c>
    </row>
  </sheetData>
  <customSheetViews>
    <customSheetView guid="{5B44D67A-4A8A-4B75-BA10-E8F24D4649E0}">
      <selection activeCell="CX69" sqref="CX69:DQ69"/>
      <pageMargins left="0.7" right="0.7" top="0.75" bottom="0.75" header="0.3" footer="0.3"/>
    </customSheetView>
    <customSheetView guid="{CF47E490-C0ED-4780-9B5C-F9D87DEF3722}">
      <selection activeCell="CX69" sqref="CX69:DQ69"/>
      <pageMargins left="0.7" right="0.7" top="0.75" bottom="0.75" header="0.3" footer="0.3"/>
    </customSheetView>
    <customSheetView guid="{B1FA3864-7F05-425E-8ED1-7784AEC0641C}" topLeftCell="A25">
      <selection activeCell="CX69" sqref="CX69:DQ69"/>
      <pageMargins left="0.7" right="0.7" top="0.75" bottom="0.75" header="0.3" footer="0.3"/>
    </customSheetView>
  </customSheetViews>
  <mergeCells count="3">
    <mergeCell ref="B1:D1"/>
    <mergeCell ref="E1:G1"/>
    <mergeCell ref="H1:J1"/>
  </mergeCells>
  <pageMargins left="0.7" right="0.7" top="0.75" bottom="0.75" header="0.3" footer="0.3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W306"/>
  <sheetViews>
    <sheetView topLeftCell="A43" workbookViewId="0">
      <selection activeCell="A2" sqref="A2:EK2"/>
    </sheetView>
  </sheetViews>
  <sheetFormatPr defaultColWidth="1.42578125" defaultRowHeight="15.75" x14ac:dyDescent="0.25"/>
  <cols>
    <col min="1" max="16384" width="1.42578125" style="1"/>
  </cols>
  <sheetData>
    <row r="1" spans="1:153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53" x14ac:dyDescent="0.25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  <c r="DY2" s="215"/>
      <c r="DZ2" s="215"/>
      <c r="EA2" s="215"/>
      <c r="EB2" s="215"/>
      <c r="EC2" s="215"/>
      <c r="ED2" s="215"/>
      <c r="EE2" s="215"/>
      <c r="EF2" s="215"/>
      <c r="EG2" s="215"/>
      <c r="EH2" s="215"/>
      <c r="EI2" s="215"/>
      <c r="EJ2" s="215"/>
      <c r="EK2" s="215"/>
    </row>
    <row r="3" spans="1:153" ht="16.5" thickBot="1" x14ac:dyDescent="0.3">
      <c r="BL3" s="45" t="s">
        <v>9</v>
      </c>
      <c r="BM3" s="217" t="str">
        <f>Лист1!$AP$16</f>
        <v>января</v>
      </c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21">
        <v>20</v>
      </c>
      <c r="BY3" s="221"/>
      <c r="BZ3" s="221"/>
      <c r="CA3" s="434" t="str">
        <f>Лист1!$BD$16</f>
        <v>24</v>
      </c>
      <c r="CB3" s="434"/>
      <c r="CC3" s="434"/>
      <c r="CD3" s="4" t="s">
        <v>10</v>
      </c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53" s="43" customFormat="1" ht="12.75" x14ac:dyDescent="0.2">
      <c r="A4" s="46"/>
      <c r="DU4" s="41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53" s="43" customFormat="1" ht="12.75" x14ac:dyDescent="0.2">
      <c r="A5" s="46"/>
      <c r="DU5" s="41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53" s="43" customFormat="1" ht="12.75" x14ac:dyDescent="0.2">
      <c r="A6" s="46"/>
      <c r="DU6" s="41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53" s="43" customFormat="1" ht="28.5" customHeight="1" x14ac:dyDescent="0.2">
      <c r="A7" s="46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41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53" s="43" customFormat="1" ht="12.75" x14ac:dyDescent="0.2">
      <c r="A8" s="46" t="s">
        <v>12</v>
      </c>
      <c r="DU8" s="41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53" s="43" customFormat="1" ht="12.75" x14ac:dyDescent="0.2">
      <c r="A9" s="46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41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53" s="43" customFormat="1" ht="12.75" x14ac:dyDescent="0.2">
      <c r="A10" s="46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41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53" s="43" customFormat="1" ht="13.5" thickBot="1" x14ac:dyDescent="0.25">
      <c r="A11" s="46" t="s">
        <v>15</v>
      </c>
      <c r="DU11" s="41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2" spans="1:153" s="43" customFormat="1" ht="12.75" x14ac:dyDescent="0.2">
      <c r="DU12" s="41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53" s="11" customFormat="1" ht="15" x14ac:dyDescent="0.25">
      <c r="A13" s="311" t="s">
        <v>16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1"/>
      <c r="CW13" s="311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1"/>
      <c r="DI13" s="311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1"/>
      <c r="DU13" s="311"/>
      <c r="DV13" s="311"/>
      <c r="DW13" s="311"/>
      <c r="DX13" s="311"/>
      <c r="DY13" s="311"/>
      <c r="DZ13" s="311"/>
      <c r="EA13" s="311"/>
      <c r="EB13" s="311"/>
      <c r="EC13" s="311"/>
      <c r="ED13" s="311"/>
      <c r="EE13" s="311"/>
      <c r="EF13" s="311"/>
      <c r="EG13" s="311"/>
      <c r="EH13" s="311"/>
      <c r="EI13" s="311"/>
      <c r="EJ13" s="311"/>
      <c r="EK13" s="311"/>
    </row>
    <row r="14" spans="1:153" x14ac:dyDescent="0.25">
      <c r="DU14" s="45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</row>
    <row r="15" spans="1:153" s="43" customFormat="1" ht="12.75" x14ac:dyDescent="0.2">
      <c r="A15" s="253" t="s">
        <v>17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307"/>
      <c r="AG15" s="289" t="s">
        <v>20</v>
      </c>
      <c r="AH15" s="253"/>
      <c r="AI15" s="253"/>
      <c r="AJ15" s="253"/>
      <c r="AK15" s="253"/>
      <c r="AL15" s="253"/>
      <c r="AM15" s="307"/>
      <c r="AN15" s="289" t="s">
        <v>18</v>
      </c>
      <c r="AO15" s="253"/>
      <c r="AP15" s="253"/>
      <c r="AQ15" s="253"/>
      <c r="AR15" s="253"/>
      <c r="AS15" s="253"/>
      <c r="AT15" s="307"/>
      <c r="AU15" s="435" t="s">
        <v>22</v>
      </c>
      <c r="AV15" s="435"/>
      <c r="AW15" s="435"/>
      <c r="AX15" s="435"/>
      <c r="AY15" s="435"/>
      <c r="AZ15" s="435"/>
      <c r="BA15" s="435"/>
      <c r="BB15" s="435"/>
      <c r="BC15" s="435"/>
      <c r="BD15" s="435"/>
      <c r="BE15" s="435"/>
      <c r="BF15" s="435"/>
      <c r="BG15" s="435"/>
      <c r="BH15" s="435"/>
      <c r="BI15" s="435"/>
      <c r="BJ15" s="435"/>
      <c r="BK15" s="435"/>
      <c r="BL15" s="435"/>
      <c r="BM15" s="435"/>
      <c r="BN15" s="435"/>
      <c r="BO15" s="435"/>
      <c r="BP15" s="435"/>
      <c r="BQ15" s="435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89" t="s">
        <v>29</v>
      </c>
      <c r="CC15" s="253"/>
      <c r="CD15" s="253"/>
      <c r="CE15" s="253"/>
      <c r="CF15" s="253"/>
      <c r="CG15" s="253"/>
      <c r="CH15" s="253"/>
      <c r="CI15" s="253"/>
      <c r="CJ15" s="253"/>
      <c r="CK15" s="307"/>
      <c r="CL15" s="289" t="s">
        <v>32</v>
      </c>
      <c r="CM15" s="253"/>
      <c r="CN15" s="253"/>
      <c r="CO15" s="253"/>
      <c r="CP15" s="253"/>
      <c r="CQ15" s="253"/>
      <c r="CR15" s="253"/>
      <c r="CS15" s="253"/>
      <c r="CT15" s="253"/>
      <c r="CU15" s="307"/>
      <c r="CV15" s="436" t="s">
        <v>23</v>
      </c>
      <c r="CW15" s="435"/>
      <c r="CX15" s="435"/>
      <c r="CY15" s="435"/>
      <c r="CZ15" s="435"/>
      <c r="DA15" s="435"/>
      <c r="DB15" s="435"/>
      <c r="DC15" s="435"/>
      <c r="DD15" s="435"/>
      <c r="DE15" s="435"/>
      <c r="DF15" s="435"/>
      <c r="DG15" s="435"/>
      <c r="DH15" s="435"/>
      <c r="DI15" s="435"/>
      <c r="DJ15" s="435"/>
      <c r="DK15" s="435"/>
      <c r="DL15" s="435"/>
      <c r="DM15" s="435"/>
      <c r="DN15" s="435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111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</row>
    <row r="16" spans="1:153" s="43" customFormat="1" ht="12.75" x14ac:dyDescent="0.2">
      <c r="A16" s="437"/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306"/>
      <c r="AG16" s="302" t="s">
        <v>19</v>
      </c>
      <c r="AH16" s="437"/>
      <c r="AI16" s="437"/>
      <c r="AJ16" s="437"/>
      <c r="AK16" s="437"/>
      <c r="AL16" s="437"/>
      <c r="AM16" s="306"/>
      <c r="AN16" s="302" t="s">
        <v>21</v>
      </c>
      <c r="AO16" s="437"/>
      <c r="AP16" s="437"/>
      <c r="AQ16" s="437"/>
      <c r="AR16" s="437"/>
      <c r="AS16" s="437"/>
      <c r="AT16" s="306"/>
      <c r="AU16" s="253" t="s">
        <v>24</v>
      </c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89" t="s">
        <v>28</v>
      </c>
      <c r="BS16" s="253"/>
      <c r="BT16" s="253"/>
      <c r="BU16" s="253"/>
      <c r="BV16" s="253"/>
      <c r="BW16" s="253"/>
      <c r="BX16" s="253"/>
      <c r="BY16" s="253"/>
      <c r="BZ16" s="253"/>
      <c r="CA16" s="307"/>
      <c r="CB16" s="302" t="s">
        <v>30</v>
      </c>
      <c r="CC16" s="437"/>
      <c r="CD16" s="437"/>
      <c r="CE16" s="437"/>
      <c r="CF16" s="437"/>
      <c r="CG16" s="437"/>
      <c r="CH16" s="437"/>
      <c r="CI16" s="437"/>
      <c r="CJ16" s="437"/>
      <c r="CK16" s="306"/>
      <c r="CL16" s="302" t="s">
        <v>33</v>
      </c>
      <c r="CM16" s="437"/>
      <c r="CN16" s="437"/>
      <c r="CO16" s="437"/>
      <c r="CP16" s="437"/>
      <c r="CQ16" s="437"/>
      <c r="CR16" s="437"/>
      <c r="CS16" s="437"/>
      <c r="CT16" s="437"/>
      <c r="CU16" s="306"/>
      <c r="CV16" s="289" t="s">
        <v>34</v>
      </c>
      <c r="CW16" s="253"/>
      <c r="CX16" s="253"/>
      <c r="CY16" s="253"/>
      <c r="CZ16" s="253"/>
      <c r="DA16" s="253"/>
      <c r="DB16" s="253"/>
      <c r="DC16" s="253"/>
      <c r="DD16" s="253"/>
      <c r="DE16" s="253"/>
      <c r="DF16" s="253"/>
      <c r="DG16" s="253"/>
      <c r="DH16" s="253"/>
      <c r="DI16" s="253"/>
      <c r="DJ16" s="253"/>
      <c r="DK16" s="253"/>
      <c r="DL16" s="253"/>
      <c r="DM16" s="253"/>
      <c r="DN16" s="253"/>
      <c r="DO16" s="253"/>
      <c r="DP16" s="253"/>
      <c r="DQ16" s="253"/>
      <c r="DR16" s="253"/>
      <c r="DS16" s="307"/>
      <c r="DT16" s="289" t="s">
        <v>36</v>
      </c>
      <c r="DU16" s="253"/>
      <c r="DV16" s="253"/>
      <c r="DW16" s="253"/>
      <c r="DX16" s="253"/>
      <c r="DY16" s="253"/>
      <c r="DZ16" s="253"/>
      <c r="EA16" s="253"/>
      <c r="EB16" s="307"/>
      <c r="EC16" s="289" t="s">
        <v>37</v>
      </c>
      <c r="ED16" s="253"/>
      <c r="EE16" s="253"/>
      <c r="EF16" s="253"/>
      <c r="EG16" s="253"/>
      <c r="EH16" s="253"/>
      <c r="EI16" s="253"/>
      <c r="EJ16" s="253"/>
      <c r="EK16" s="253"/>
      <c r="EL16" s="111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</row>
    <row r="17" spans="1:142" s="43" customFormat="1" ht="12.75" x14ac:dyDescent="0.2">
      <c r="A17" s="437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306"/>
      <c r="AG17" s="302"/>
      <c r="AH17" s="437"/>
      <c r="AI17" s="437"/>
      <c r="AJ17" s="437"/>
      <c r="AK17" s="437"/>
      <c r="AL17" s="437"/>
      <c r="AM17" s="306"/>
      <c r="AN17" s="302"/>
      <c r="AO17" s="437"/>
      <c r="AP17" s="437"/>
      <c r="AQ17" s="437"/>
      <c r="AR17" s="437"/>
      <c r="AS17" s="437"/>
      <c r="AT17" s="306"/>
      <c r="AU17" s="289" t="s">
        <v>25</v>
      </c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307"/>
      <c r="BK17" s="289" t="s">
        <v>26</v>
      </c>
      <c r="BL17" s="253"/>
      <c r="BM17" s="253"/>
      <c r="BN17" s="253"/>
      <c r="BO17" s="253"/>
      <c r="BP17" s="253"/>
      <c r="BQ17" s="307"/>
      <c r="BR17" s="302"/>
      <c r="BS17" s="437"/>
      <c r="BT17" s="437"/>
      <c r="BU17" s="437"/>
      <c r="BV17" s="437"/>
      <c r="BW17" s="437"/>
      <c r="BX17" s="437"/>
      <c r="BY17" s="437"/>
      <c r="BZ17" s="437"/>
      <c r="CA17" s="306"/>
      <c r="CB17" s="302" t="s">
        <v>31</v>
      </c>
      <c r="CC17" s="437"/>
      <c r="CD17" s="437"/>
      <c r="CE17" s="437"/>
      <c r="CF17" s="437"/>
      <c r="CG17" s="437"/>
      <c r="CH17" s="437"/>
      <c r="CI17" s="437"/>
      <c r="CJ17" s="437"/>
      <c r="CK17" s="306"/>
      <c r="CL17" s="302"/>
      <c r="CM17" s="437"/>
      <c r="CN17" s="437"/>
      <c r="CO17" s="437"/>
      <c r="CP17" s="437"/>
      <c r="CQ17" s="437"/>
      <c r="CR17" s="437"/>
      <c r="CS17" s="437"/>
      <c r="CT17" s="437"/>
      <c r="CU17" s="306"/>
      <c r="CV17" s="302" t="s">
        <v>35</v>
      </c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306"/>
      <c r="DT17" s="302"/>
      <c r="DU17" s="437"/>
      <c r="DV17" s="437"/>
      <c r="DW17" s="437"/>
      <c r="DX17" s="437"/>
      <c r="DY17" s="437"/>
      <c r="DZ17" s="437"/>
      <c r="EA17" s="437"/>
      <c r="EB17" s="306"/>
      <c r="EC17" s="302"/>
      <c r="ED17" s="437"/>
      <c r="EE17" s="437"/>
      <c r="EF17" s="437"/>
      <c r="EG17" s="437"/>
      <c r="EH17" s="437"/>
      <c r="EI17" s="437"/>
      <c r="EJ17" s="437"/>
      <c r="EK17" s="437"/>
      <c r="EL17" s="77"/>
    </row>
    <row r="18" spans="1:142" s="43" customFormat="1" ht="12.75" x14ac:dyDescent="0.2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303"/>
      <c r="AG18" s="305"/>
      <c r="AH18" s="246"/>
      <c r="AI18" s="246"/>
      <c r="AJ18" s="246"/>
      <c r="AK18" s="246"/>
      <c r="AL18" s="246"/>
      <c r="AM18" s="303"/>
      <c r="AN18" s="305"/>
      <c r="AO18" s="246"/>
      <c r="AP18" s="246"/>
      <c r="AQ18" s="246"/>
      <c r="AR18" s="246"/>
      <c r="AS18" s="246"/>
      <c r="AT18" s="303"/>
      <c r="AU18" s="305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303"/>
      <c r="BK18" s="305" t="s">
        <v>27</v>
      </c>
      <c r="BL18" s="246"/>
      <c r="BM18" s="246"/>
      <c r="BN18" s="246"/>
      <c r="BO18" s="246"/>
      <c r="BP18" s="246"/>
      <c r="BQ18" s="303"/>
      <c r="BR18" s="305"/>
      <c r="BS18" s="246"/>
      <c r="BT18" s="246"/>
      <c r="BU18" s="246"/>
      <c r="BV18" s="246"/>
      <c r="BW18" s="246"/>
      <c r="BX18" s="246"/>
      <c r="BY18" s="246"/>
      <c r="BZ18" s="246"/>
      <c r="CA18" s="303"/>
      <c r="CB18" s="305"/>
      <c r="CC18" s="246"/>
      <c r="CD18" s="246"/>
      <c r="CE18" s="246"/>
      <c r="CF18" s="246"/>
      <c r="CG18" s="246"/>
      <c r="CH18" s="246"/>
      <c r="CI18" s="246"/>
      <c r="CJ18" s="246"/>
      <c r="CK18" s="303"/>
      <c r="CL18" s="305"/>
      <c r="CM18" s="246"/>
      <c r="CN18" s="246"/>
      <c r="CO18" s="246"/>
      <c r="CP18" s="246"/>
      <c r="CQ18" s="246"/>
      <c r="CR18" s="246"/>
      <c r="CS18" s="246"/>
      <c r="CT18" s="246"/>
      <c r="CU18" s="303"/>
      <c r="CV18" s="305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303"/>
      <c r="DT18" s="305"/>
      <c r="DU18" s="246"/>
      <c r="DV18" s="246"/>
      <c r="DW18" s="246"/>
      <c r="DX18" s="246"/>
      <c r="DY18" s="246"/>
      <c r="DZ18" s="246"/>
      <c r="EA18" s="246"/>
      <c r="EB18" s="303"/>
      <c r="EC18" s="305"/>
      <c r="ED18" s="246"/>
      <c r="EE18" s="246"/>
      <c r="EF18" s="246"/>
      <c r="EG18" s="246"/>
      <c r="EH18" s="246"/>
      <c r="EI18" s="246"/>
      <c r="EJ18" s="246"/>
      <c r="EK18" s="246"/>
      <c r="EL18" s="77"/>
    </row>
    <row r="19" spans="1:142" s="43" customFormat="1" ht="13.5" thickBot="1" x14ac:dyDescent="0.25">
      <c r="A19" s="298">
        <v>1</v>
      </c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>
        <v>2</v>
      </c>
      <c r="AH19" s="299"/>
      <c r="AI19" s="299"/>
      <c r="AJ19" s="299"/>
      <c r="AK19" s="299"/>
      <c r="AL19" s="299"/>
      <c r="AM19" s="299"/>
      <c r="AN19" s="288">
        <v>3</v>
      </c>
      <c r="AO19" s="288"/>
      <c r="AP19" s="288"/>
      <c r="AQ19" s="288"/>
      <c r="AR19" s="288"/>
      <c r="AS19" s="288"/>
      <c r="AT19" s="288"/>
      <c r="AU19" s="288">
        <v>4</v>
      </c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>
        <v>5</v>
      </c>
      <c r="BL19" s="288"/>
      <c r="BM19" s="288"/>
      <c r="BN19" s="288"/>
      <c r="BO19" s="288"/>
      <c r="BP19" s="288"/>
      <c r="BQ19" s="288"/>
      <c r="BR19" s="288">
        <v>6</v>
      </c>
      <c r="BS19" s="288"/>
      <c r="BT19" s="288"/>
      <c r="BU19" s="288"/>
      <c r="BV19" s="288"/>
      <c r="BW19" s="288"/>
      <c r="BX19" s="288"/>
      <c r="BY19" s="288"/>
      <c r="BZ19" s="288"/>
      <c r="CA19" s="288"/>
      <c r="CB19" s="288">
        <v>7</v>
      </c>
      <c r="CC19" s="288"/>
      <c r="CD19" s="288"/>
      <c r="CE19" s="288"/>
      <c r="CF19" s="288"/>
      <c r="CG19" s="288"/>
      <c r="CH19" s="288"/>
      <c r="CI19" s="288"/>
      <c r="CJ19" s="288"/>
      <c r="CK19" s="288"/>
      <c r="CL19" s="288">
        <v>8</v>
      </c>
      <c r="CM19" s="288"/>
      <c r="CN19" s="288"/>
      <c r="CO19" s="288"/>
      <c r="CP19" s="288"/>
      <c r="CQ19" s="288"/>
      <c r="CR19" s="288"/>
      <c r="CS19" s="288"/>
      <c r="CT19" s="288"/>
      <c r="CU19" s="288"/>
      <c r="CV19" s="299">
        <v>9</v>
      </c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>
        <v>10</v>
      </c>
      <c r="DU19" s="299"/>
      <c r="DV19" s="299"/>
      <c r="DW19" s="299"/>
      <c r="DX19" s="299"/>
      <c r="DY19" s="299"/>
      <c r="DZ19" s="299"/>
      <c r="EA19" s="299"/>
      <c r="EB19" s="299"/>
      <c r="EC19" s="299">
        <v>11</v>
      </c>
      <c r="ED19" s="299"/>
      <c r="EE19" s="299"/>
      <c r="EF19" s="299"/>
      <c r="EG19" s="299"/>
      <c r="EH19" s="299"/>
      <c r="EI19" s="299"/>
      <c r="EJ19" s="299"/>
      <c r="EK19" s="436"/>
      <c r="EL19" s="77"/>
    </row>
    <row r="20" spans="1:142" s="43" customFormat="1" ht="12.75" x14ac:dyDescent="0.2">
      <c r="A20" s="422"/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1"/>
      <c r="AG20" s="415"/>
      <c r="AH20" s="416"/>
      <c r="AI20" s="416"/>
      <c r="AJ20" s="416"/>
      <c r="AK20" s="416"/>
      <c r="AL20" s="416"/>
      <c r="AM20" s="416"/>
      <c r="AN20" s="423"/>
      <c r="AO20" s="424"/>
      <c r="AP20" s="424"/>
      <c r="AQ20" s="424"/>
      <c r="AR20" s="424"/>
      <c r="AS20" s="424"/>
      <c r="AT20" s="424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  <c r="BJ20" s="425"/>
      <c r="BK20" s="424"/>
      <c r="BL20" s="424"/>
      <c r="BM20" s="424"/>
      <c r="BN20" s="424"/>
      <c r="BO20" s="424"/>
      <c r="BP20" s="424"/>
      <c r="BQ20" s="424"/>
      <c r="BR20" s="425"/>
      <c r="BS20" s="425"/>
      <c r="BT20" s="425"/>
      <c r="BU20" s="425"/>
      <c r="BV20" s="425"/>
      <c r="BW20" s="425"/>
      <c r="BX20" s="425"/>
      <c r="BY20" s="425"/>
      <c r="BZ20" s="425"/>
      <c r="CA20" s="425"/>
      <c r="CB20" s="426"/>
      <c r="CC20" s="426"/>
      <c r="CD20" s="426"/>
      <c r="CE20" s="426"/>
      <c r="CF20" s="426"/>
      <c r="CG20" s="426"/>
      <c r="CH20" s="426"/>
      <c r="CI20" s="426"/>
      <c r="CJ20" s="426"/>
      <c r="CK20" s="426"/>
      <c r="CL20" s="426"/>
      <c r="CM20" s="426"/>
      <c r="CN20" s="426"/>
      <c r="CO20" s="426"/>
      <c r="CP20" s="426"/>
      <c r="CQ20" s="426"/>
      <c r="CR20" s="426"/>
      <c r="CS20" s="426"/>
      <c r="CT20" s="426"/>
      <c r="CU20" s="427"/>
      <c r="CV20" s="421"/>
      <c r="CW20" s="414"/>
      <c r="CX20" s="414"/>
      <c r="CY20" s="414"/>
      <c r="CZ20" s="414"/>
      <c r="DA20" s="414"/>
      <c r="DB20" s="414"/>
      <c r="DC20" s="414"/>
      <c r="DD20" s="414"/>
      <c r="DE20" s="414"/>
      <c r="DF20" s="414"/>
      <c r="DG20" s="414"/>
      <c r="DH20" s="414"/>
      <c r="DI20" s="414"/>
      <c r="DJ20" s="414"/>
      <c r="DK20" s="414"/>
      <c r="DL20" s="414"/>
      <c r="DM20" s="414"/>
      <c r="DN20" s="414"/>
      <c r="DO20" s="414"/>
      <c r="DP20" s="414"/>
      <c r="DQ20" s="414"/>
      <c r="DR20" s="414"/>
      <c r="DS20" s="414"/>
      <c r="DT20" s="413"/>
      <c r="DU20" s="413"/>
      <c r="DV20" s="413"/>
      <c r="DW20" s="413"/>
      <c r="DX20" s="413"/>
      <c r="DY20" s="413"/>
      <c r="DZ20" s="413"/>
      <c r="EA20" s="413"/>
      <c r="EB20" s="413"/>
      <c r="EC20" s="413"/>
      <c r="ED20" s="413"/>
      <c r="EE20" s="413"/>
      <c r="EF20" s="413"/>
      <c r="EG20" s="413"/>
      <c r="EH20" s="413"/>
      <c r="EI20" s="413"/>
      <c r="EJ20" s="413"/>
      <c r="EK20" s="413"/>
    </row>
    <row r="21" spans="1:142" s="81" customFormat="1" ht="12.75" x14ac:dyDescent="0.2">
      <c r="A21" s="422"/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1"/>
      <c r="AG21" s="415"/>
      <c r="AH21" s="416"/>
      <c r="AI21" s="416"/>
      <c r="AJ21" s="416"/>
      <c r="AK21" s="416"/>
      <c r="AL21" s="416"/>
      <c r="AM21" s="416"/>
      <c r="AN21" s="417"/>
      <c r="AO21" s="413"/>
      <c r="AP21" s="413"/>
      <c r="AQ21" s="413"/>
      <c r="AR21" s="413"/>
      <c r="AS21" s="413"/>
      <c r="AT21" s="413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3"/>
      <c r="BL21" s="413"/>
      <c r="BM21" s="413"/>
      <c r="BN21" s="413"/>
      <c r="BO21" s="413"/>
      <c r="BP21" s="413"/>
      <c r="BQ21" s="413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9"/>
      <c r="CC21" s="419"/>
      <c r="CD21" s="419"/>
      <c r="CE21" s="419"/>
      <c r="CF21" s="419"/>
      <c r="CG21" s="419"/>
      <c r="CH21" s="419"/>
      <c r="CI21" s="419"/>
      <c r="CJ21" s="419"/>
      <c r="CK21" s="419"/>
      <c r="CL21" s="419"/>
      <c r="CM21" s="419"/>
      <c r="CN21" s="419"/>
      <c r="CO21" s="419"/>
      <c r="CP21" s="419"/>
      <c r="CQ21" s="419"/>
      <c r="CR21" s="419"/>
      <c r="CS21" s="419"/>
      <c r="CT21" s="419"/>
      <c r="CU21" s="420"/>
      <c r="CV21" s="421"/>
      <c r="CW21" s="414"/>
      <c r="CX21" s="414"/>
      <c r="CY21" s="414"/>
      <c r="CZ21" s="414"/>
      <c r="DA21" s="414"/>
      <c r="DB21" s="414"/>
      <c r="DC21" s="414"/>
      <c r="DD21" s="414"/>
      <c r="DE21" s="414"/>
      <c r="DF21" s="414"/>
      <c r="DG21" s="414"/>
      <c r="DH21" s="414"/>
      <c r="DI21" s="414"/>
      <c r="DJ21" s="414"/>
      <c r="DK21" s="414"/>
      <c r="DL21" s="414"/>
      <c r="DM21" s="414"/>
      <c r="DN21" s="414"/>
      <c r="DO21" s="414"/>
      <c r="DP21" s="414"/>
      <c r="DQ21" s="414"/>
      <c r="DR21" s="414"/>
      <c r="DS21" s="414"/>
      <c r="DT21" s="413"/>
      <c r="DU21" s="413"/>
      <c r="DV21" s="413"/>
      <c r="DW21" s="413"/>
      <c r="DX21" s="413"/>
      <c r="DY21" s="413"/>
      <c r="DZ21" s="413"/>
      <c r="EA21" s="413"/>
      <c r="EB21" s="413"/>
      <c r="EC21" s="413"/>
      <c r="ED21" s="413"/>
      <c r="EE21" s="413"/>
      <c r="EF21" s="413"/>
      <c r="EG21" s="413"/>
      <c r="EH21" s="413"/>
      <c r="EI21" s="413"/>
      <c r="EJ21" s="413"/>
      <c r="EK21" s="413"/>
    </row>
    <row r="22" spans="1:142" s="81" customFormat="1" ht="12.75" x14ac:dyDescent="0.2">
      <c r="A22" s="422"/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1"/>
      <c r="AG22" s="415"/>
      <c r="AH22" s="416"/>
      <c r="AI22" s="416"/>
      <c r="AJ22" s="416"/>
      <c r="AK22" s="416"/>
      <c r="AL22" s="416"/>
      <c r="AM22" s="416"/>
      <c r="AN22" s="417"/>
      <c r="AO22" s="413"/>
      <c r="AP22" s="413"/>
      <c r="AQ22" s="413"/>
      <c r="AR22" s="413"/>
      <c r="AS22" s="413"/>
      <c r="AT22" s="413"/>
      <c r="AU22" s="418"/>
      <c r="AV22" s="418"/>
      <c r="AW22" s="418"/>
      <c r="AX22" s="418"/>
      <c r="AY22" s="418"/>
      <c r="AZ22" s="418"/>
      <c r="BA22" s="418"/>
      <c r="BB22" s="418"/>
      <c r="BC22" s="418"/>
      <c r="BD22" s="418"/>
      <c r="BE22" s="418"/>
      <c r="BF22" s="418"/>
      <c r="BG22" s="418"/>
      <c r="BH22" s="418"/>
      <c r="BI22" s="418"/>
      <c r="BJ22" s="418"/>
      <c r="BK22" s="413"/>
      <c r="BL22" s="413"/>
      <c r="BM22" s="413"/>
      <c r="BN22" s="413"/>
      <c r="BO22" s="413"/>
      <c r="BP22" s="413"/>
      <c r="BQ22" s="413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9"/>
      <c r="CC22" s="419"/>
      <c r="CD22" s="419"/>
      <c r="CE22" s="419"/>
      <c r="CF22" s="419"/>
      <c r="CG22" s="419"/>
      <c r="CH22" s="419"/>
      <c r="CI22" s="419"/>
      <c r="CJ22" s="419"/>
      <c r="CK22" s="419"/>
      <c r="CL22" s="419"/>
      <c r="CM22" s="419"/>
      <c r="CN22" s="419"/>
      <c r="CO22" s="419"/>
      <c r="CP22" s="419"/>
      <c r="CQ22" s="419"/>
      <c r="CR22" s="419"/>
      <c r="CS22" s="419"/>
      <c r="CT22" s="419"/>
      <c r="CU22" s="420"/>
      <c r="CV22" s="421"/>
      <c r="CW22" s="414"/>
      <c r="CX22" s="414"/>
      <c r="CY22" s="414"/>
      <c r="CZ22" s="414"/>
      <c r="DA22" s="414"/>
      <c r="DB22" s="414"/>
      <c r="DC22" s="414"/>
      <c r="DD22" s="414"/>
      <c r="DE22" s="414"/>
      <c r="DF22" s="414"/>
      <c r="DG22" s="414"/>
      <c r="DH22" s="414"/>
      <c r="DI22" s="414"/>
      <c r="DJ22" s="414"/>
      <c r="DK22" s="414"/>
      <c r="DL22" s="414"/>
      <c r="DM22" s="414"/>
      <c r="DN22" s="414"/>
      <c r="DO22" s="414"/>
      <c r="DP22" s="414"/>
      <c r="DQ22" s="414"/>
      <c r="DR22" s="414"/>
      <c r="DS22" s="414"/>
      <c r="DT22" s="413"/>
      <c r="DU22" s="413"/>
      <c r="DV22" s="413"/>
      <c r="DW22" s="413"/>
      <c r="DX22" s="413"/>
      <c r="DY22" s="413"/>
      <c r="DZ22" s="413"/>
      <c r="EA22" s="413"/>
      <c r="EB22" s="413"/>
      <c r="EC22" s="413"/>
      <c r="ED22" s="413"/>
      <c r="EE22" s="413"/>
      <c r="EF22" s="413"/>
      <c r="EG22" s="413"/>
      <c r="EH22" s="413"/>
      <c r="EI22" s="413"/>
      <c r="EJ22" s="413"/>
      <c r="EK22" s="413"/>
    </row>
    <row r="23" spans="1:142" s="81" customFormat="1" ht="12.75" x14ac:dyDescent="0.2">
      <c r="A23" s="422"/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1"/>
      <c r="AG23" s="415"/>
      <c r="AH23" s="416"/>
      <c r="AI23" s="416"/>
      <c r="AJ23" s="416"/>
      <c r="AK23" s="416"/>
      <c r="AL23" s="416"/>
      <c r="AM23" s="416"/>
      <c r="AN23" s="417"/>
      <c r="AO23" s="413"/>
      <c r="AP23" s="413"/>
      <c r="AQ23" s="413"/>
      <c r="AR23" s="413"/>
      <c r="AS23" s="413"/>
      <c r="AT23" s="413"/>
      <c r="AU23" s="418"/>
      <c r="AV23" s="418"/>
      <c r="AW23" s="418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3"/>
      <c r="BL23" s="413"/>
      <c r="BM23" s="413"/>
      <c r="BN23" s="413"/>
      <c r="BO23" s="413"/>
      <c r="BP23" s="413"/>
      <c r="BQ23" s="413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9"/>
      <c r="CC23" s="419"/>
      <c r="CD23" s="419"/>
      <c r="CE23" s="419"/>
      <c r="CF23" s="419"/>
      <c r="CG23" s="419"/>
      <c r="CH23" s="419"/>
      <c r="CI23" s="419"/>
      <c r="CJ23" s="419"/>
      <c r="CK23" s="419"/>
      <c r="CL23" s="419"/>
      <c r="CM23" s="419"/>
      <c r="CN23" s="419"/>
      <c r="CO23" s="419"/>
      <c r="CP23" s="419"/>
      <c r="CQ23" s="419"/>
      <c r="CR23" s="419"/>
      <c r="CS23" s="419"/>
      <c r="CT23" s="419"/>
      <c r="CU23" s="420"/>
      <c r="CV23" s="421"/>
      <c r="CW23" s="414"/>
      <c r="CX23" s="414"/>
      <c r="CY23" s="414"/>
      <c r="CZ23" s="414"/>
      <c r="DA23" s="414"/>
      <c r="DB23" s="414"/>
      <c r="DC23" s="414"/>
      <c r="DD23" s="414"/>
      <c r="DE23" s="414"/>
      <c r="DF23" s="414"/>
      <c r="DG23" s="414"/>
      <c r="DH23" s="414"/>
      <c r="DI23" s="414"/>
      <c r="DJ23" s="414"/>
      <c r="DK23" s="414"/>
      <c r="DL23" s="414"/>
      <c r="DM23" s="414"/>
      <c r="DN23" s="414"/>
      <c r="DO23" s="414"/>
      <c r="DP23" s="414"/>
      <c r="DQ23" s="414"/>
      <c r="DR23" s="414"/>
      <c r="DS23" s="414"/>
      <c r="DT23" s="413"/>
      <c r="DU23" s="413"/>
      <c r="DV23" s="413"/>
      <c r="DW23" s="413"/>
      <c r="DX23" s="413"/>
      <c r="DY23" s="413"/>
      <c r="DZ23" s="413"/>
      <c r="EA23" s="413"/>
      <c r="EB23" s="413"/>
      <c r="EC23" s="413"/>
      <c r="ED23" s="413"/>
      <c r="EE23" s="413"/>
      <c r="EF23" s="413"/>
      <c r="EG23" s="413"/>
      <c r="EH23" s="413"/>
      <c r="EI23" s="413"/>
      <c r="EJ23" s="413"/>
      <c r="EK23" s="413"/>
    </row>
    <row r="24" spans="1:142" s="81" customFormat="1" ht="12.75" x14ac:dyDescent="0.2">
      <c r="A24" s="422"/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1"/>
      <c r="AG24" s="415"/>
      <c r="AH24" s="416"/>
      <c r="AI24" s="416"/>
      <c r="AJ24" s="416"/>
      <c r="AK24" s="416"/>
      <c r="AL24" s="416"/>
      <c r="AM24" s="416"/>
      <c r="AN24" s="417"/>
      <c r="AO24" s="413"/>
      <c r="AP24" s="413"/>
      <c r="AQ24" s="413"/>
      <c r="AR24" s="413"/>
      <c r="AS24" s="413"/>
      <c r="AT24" s="413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3"/>
      <c r="BL24" s="413"/>
      <c r="BM24" s="413"/>
      <c r="BN24" s="413"/>
      <c r="BO24" s="413"/>
      <c r="BP24" s="413"/>
      <c r="BQ24" s="413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9"/>
      <c r="CC24" s="419"/>
      <c r="CD24" s="419"/>
      <c r="CE24" s="419"/>
      <c r="CF24" s="419"/>
      <c r="CG24" s="419"/>
      <c r="CH24" s="419"/>
      <c r="CI24" s="419"/>
      <c r="CJ24" s="419"/>
      <c r="CK24" s="419"/>
      <c r="CL24" s="419"/>
      <c r="CM24" s="419"/>
      <c r="CN24" s="419"/>
      <c r="CO24" s="419"/>
      <c r="CP24" s="419"/>
      <c r="CQ24" s="419"/>
      <c r="CR24" s="419"/>
      <c r="CS24" s="419"/>
      <c r="CT24" s="419"/>
      <c r="CU24" s="420"/>
      <c r="CV24" s="421"/>
      <c r="CW24" s="414"/>
      <c r="CX24" s="414"/>
      <c r="CY24" s="414"/>
      <c r="CZ24" s="414"/>
      <c r="DA24" s="414"/>
      <c r="DB24" s="414"/>
      <c r="DC24" s="414"/>
      <c r="DD24" s="414"/>
      <c r="DE24" s="414"/>
      <c r="DF24" s="414"/>
      <c r="DG24" s="414"/>
      <c r="DH24" s="414"/>
      <c r="DI24" s="414"/>
      <c r="DJ24" s="414"/>
      <c r="DK24" s="414"/>
      <c r="DL24" s="414"/>
      <c r="DM24" s="414"/>
      <c r="DN24" s="414"/>
      <c r="DO24" s="414"/>
      <c r="DP24" s="414"/>
      <c r="DQ24" s="414"/>
      <c r="DR24" s="414"/>
      <c r="DS24" s="414"/>
      <c r="DT24" s="440"/>
      <c r="DU24" s="413"/>
      <c r="DV24" s="413"/>
      <c r="DW24" s="413"/>
      <c r="DX24" s="413"/>
      <c r="DY24" s="413"/>
      <c r="DZ24" s="413"/>
      <c r="EA24" s="413"/>
      <c r="EB24" s="413"/>
      <c r="EC24" s="440"/>
      <c r="ED24" s="413"/>
      <c r="EE24" s="413"/>
      <c r="EF24" s="413"/>
      <c r="EG24" s="413"/>
      <c r="EH24" s="413"/>
      <c r="EI24" s="413"/>
      <c r="EJ24" s="413"/>
      <c r="EK24" s="413"/>
    </row>
    <row r="25" spans="1:142" s="81" customFormat="1" ht="12.75" x14ac:dyDescent="0.2">
      <c r="A25" s="422"/>
      <c r="B25" s="422"/>
      <c r="C25" s="42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1"/>
      <c r="AG25" s="415"/>
      <c r="AH25" s="416"/>
      <c r="AI25" s="416"/>
      <c r="AJ25" s="416"/>
      <c r="AK25" s="416"/>
      <c r="AL25" s="416"/>
      <c r="AM25" s="416"/>
      <c r="AN25" s="417"/>
      <c r="AO25" s="413"/>
      <c r="AP25" s="413"/>
      <c r="AQ25" s="413"/>
      <c r="AR25" s="413"/>
      <c r="AS25" s="413"/>
      <c r="AT25" s="413"/>
      <c r="AU25" s="418"/>
      <c r="AV25" s="418"/>
      <c r="AW25" s="418"/>
      <c r="AX25" s="418"/>
      <c r="AY25" s="418"/>
      <c r="AZ25" s="418"/>
      <c r="BA25" s="418"/>
      <c r="BB25" s="418"/>
      <c r="BC25" s="418"/>
      <c r="BD25" s="418"/>
      <c r="BE25" s="418"/>
      <c r="BF25" s="418"/>
      <c r="BG25" s="418"/>
      <c r="BH25" s="418"/>
      <c r="BI25" s="418"/>
      <c r="BJ25" s="418"/>
      <c r="BK25" s="413"/>
      <c r="BL25" s="413"/>
      <c r="BM25" s="413"/>
      <c r="BN25" s="413"/>
      <c r="BO25" s="413"/>
      <c r="BP25" s="413"/>
      <c r="BQ25" s="413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9"/>
      <c r="CC25" s="419"/>
      <c r="CD25" s="419"/>
      <c r="CE25" s="419"/>
      <c r="CF25" s="419"/>
      <c r="CG25" s="419"/>
      <c r="CH25" s="419"/>
      <c r="CI25" s="419"/>
      <c r="CJ25" s="419"/>
      <c r="CK25" s="419"/>
      <c r="CL25" s="419"/>
      <c r="CM25" s="419"/>
      <c r="CN25" s="419"/>
      <c r="CO25" s="419"/>
      <c r="CP25" s="419"/>
      <c r="CQ25" s="419"/>
      <c r="CR25" s="419"/>
      <c r="CS25" s="419"/>
      <c r="CT25" s="419"/>
      <c r="CU25" s="420"/>
      <c r="CV25" s="421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G25" s="414"/>
      <c r="DH25" s="414"/>
      <c r="DI25" s="414"/>
      <c r="DJ25" s="414"/>
      <c r="DK25" s="414"/>
      <c r="DL25" s="414"/>
      <c r="DM25" s="414"/>
      <c r="DN25" s="414"/>
      <c r="DO25" s="414"/>
      <c r="DP25" s="414"/>
      <c r="DQ25" s="414"/>
      <c r="DR25" s="414"/>
      <c r="DS25" s="414"/>
      <c r="DT25" s="440"/>
      <c r="DU25" s="413"/>
      <c r="DV25" s="413"/>
      <c r="DW25" s="413"/>
      <c r="DX25" s="413"/>
      <c r="DY25" s="413"/>
      <c r="DZ25" s="413"/>
      <c r="EA25" s="413"/>
      <c r="EB25" s="413"/>
      <c r="EC25" s="440"/>
      <c r="ED25" s="413"/>
      <c r="EE25" s="413"/>
      <c r="EF25" s="413"/>
      <c r="EG25" s="413"/>
      <c r="EH25" s="413"/>
      <c r="EI25" s="413"/>
      <c r="EJ25" s="413"/>
      <c r="EK25" s="413"/>
    </row>
    <row r="26" spans="1:142" s="81" customFormat="1" ht="12.75" x14ac:dyDescent="0.2">
      <c r="A26" s="42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1"/>
      <c r="AG26" s="415"/>
      <c r="AH26" s="416"/>
      <c r="AI26" s="416"/>
      <c r="AJ26" s="416"/>
      <c r="AK26" s="416"/>
      <c r="AL26" s="416"/>
      <c r="AM26" s="416"/>
      <c r="AN26" s="417"/>
      <c r="AO26" s="413"/>
      <c r="AP26" s="413"/>
      <c r="AQ26" s="413"/>
      <c r="AR26" s="413"/>
      <c r="AS26" s="413"/>
      <c r="AT26" s="413"/>
      <c r="AU26" s="418"/>
      <c r="AV26" s="418"/>
      <c r="AW26" s="418"/>
      <c r="AX26" s="418"/>
      <c r="AY26" s="418"/>
      <c r="AZ26" s="418"/>
      <c r="BA26" s="418"/>
      <c r="BB26" s="418"/>
      <c r="BC26" s="418"/>
      <c r="BD26" s="418"/>
      <c r="BE26" s="418"/>
      <c r="BF26" s="418"/>
      <c r="BG26" s="418"/>
      <c r="BH26" s="418"/>
      <c r="BI26" s="418"/>
      <c r="BJ26" s="418"/>
      <c r="BK26" s="413"/>
      <c r="BL26" s="413"/>
      <c r="BM26" s="413"/>
      <c r="BN26" s="413"/>
      <c r="BO26" s="413"/>
      <c r="BP26" s="413"/>
      <c r="BQ26" s="413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9"/>
      <c r="CC26" s="419"/>
      <c r="CD26" s="419"/>
      <c r="CE26" s="419"/>
      <c r="CF26" s="419"/>
      <c r="CG26" s="419"/>
      <c r="CH26" s="419"/>
      <c r="CI26" s="419"/>
      <c r="CJ26" s="419"/>
      <c r="CK26" s="419"/>
      <c r="CL26" s="419"/>
      <c r="CM26" s="419"/>
      <c r="CN26" s="419"/>
      <c r="CO26" s="419"/>
      <c r="CP26" s="419"/>
      <c r="CQ26" s="419"/>
      <c r="CR26" s="419"/>
      <c r="CS26" s="419"/>
      <c r="CT26" s="419"/>
      <c r="CU26" s="420"/>
      <c r="CV26" s="421"/>
      <c r="CW26" s="414"/>
      <c r="CX26" s="414"/>
      <c r="CY26" s="414"/>
      <c r="CZ26" s="414"/>
      <c r="DA26" s="414"/>
      <c r="DB26" s="414"/>
      <c r="DC26" s="414"/>
      <c r="DD26" s="414"/>
      <c r="DE26" s="414"/>
      <c r="DF26" s="414"/>
      <c r="DG26" s="414"/>
      <c r="DH26" s="414"/>
      <c r="DI26" s="414"/>
      <c r="DJ26" s="414"/>
      <c r="DK26" s="414"/>
      <c r="DL26" s="414"/>
      <c r="DM26" s="414"/>
      <c r="DN26" s="414"/>
      <c r="DO26" s="414"/>
      <c r="DP26" s="414"/>
      <c r="DQ26" s="414"/>
      <c r="DR26" s="414"/>
      <c r="DS26" s="414"/>
      <c r="DT26" s="413"/>
      <c r="DU26" s="413"/>
      <c r="DV26" s="413"/>
      <c r="DW26" s="413"/>
      <c r="DX26" s="413"/>
      <c r="DY26" s="413"/>
      <c r="DZ26" s="413"/>
      <c r="EA26" s="413"/>
      <c r="EB26" s="413"/>
      <c r="EC26" s="413"/>
      <c r="ED26" s="413"/>
      <c r="EE26" s="413"/>
      <c r="EF26" s="413"/>
      <c r="EG26" s="413"/>
      <c r="EH26" s="413"/>
      <c r="EI26" s="413"/>
      <c r="EJ26" s="413"/>
      <c r="EK26" s="413"/>
    </row>
    <row r="27" spans="1:142" s="81" customFormat="1" ht="12.75" x14ac:dyDescent="0.2">
      <c r="A27" s="42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1"/>
      <c r="AG27" s="415"/>
      <c r="AH27" s="416"/>
      <c r="AI27" s="416"/>
      <c r="AJ27" s="416"/>
      <c r="AK27" s="416"/>
      <c r="AL27" s="416"/>
      <c r="AM27" s="416"/>
      <c r="AN27" s="417"/>
      <c r="AO27" s="413"/>
      <c r="AP27" s="413"/>
      <c r="AQ27" s="413"/>
      <c r="AR27" s="413"/>
      <c r="AS27" s="413"/>
      <c r="AT27" s="413"/>
      <c r="AU27" s="418"/>
      <c r="AV27" s="418"/>
      <c r="AW27" s="418"/>
      <c r="AX27" s="418"/>
      <c r="AY27" s="418"/>
      <c r="AZ27" s="418"/>
      <c r="BA27" s="418"/>
      <c r="BB27" s="418"/>
      <c r="BC27" s="418"/>
      <c r="BD27" s="418"/>
      <c r="BE27" s="418"/>
      <c r="BF27" s="418"/>
      <c r="BG27" s="418"/>
      <c r="BH27" s="418"/>
      <c r="BI27" s="418"/>
      <c r="BJ27" s="418"/>
      <c r="BK27" s="413"/>
      <c r="BL27" s="413"/>
      <c r="BM27" s="413"/>
      <c r="BN27" s="413"/>
      <c r="BO27" s="413"/>
      <c r="BP27" s="413"/>
      <c r="BQ27" s="413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9"/>
      <c r="CC27" s="419"/>
      <c r="CD27" s="419"/>
      <c r="CE27" s="419"/>
      <c r="CF27" s="419"/>
      <c r="CG27" s="419"/>
      <c r="CH27" s="419"/>
      <c r="CI27" s="419"/>
      <c r="CJ27" s="419"/>
      <c r="CK27" s="419"/>
      <c r="CL27" s="419"/>
      <c r="CM27" s="419"/>
      <c r="CN27" s="419"/>
      <c r="CO27" s="419"/>
      <c r="CP27" s="419"/>
      <c r="CQ27" s="419"/>
      <c r="CR27" s="419"/>
      <c r="CS27" s="419"/>
      <c r="CT27" s="419"/>
      <c r="CU27" s="420"/>
      <c r="CV27" s="421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G27" s="414"/>
      <c r="DH27" s="414"/>
      <c r="DI27" s="414"/>
      <c r="DJ27" s="414"/>
      <c r="DK27" s="414"/>
      <c r="DL27" s="414"/>
      <c r="DM27" s="414"/>
      <c r="DN27" s="414"/>
      <c r="DO27" s="414"/>
      <c r="DP27" s="414"/>
      <c r="DQ27" s="414"/>
      <c r="DR27" s="414"/>
      <c r="DS27" s="414"/>
      <c r="DT27" s="413"/>
      <c r="DU27" s="413"/>
      <c r="DV27" s="413"/>
      <c r="DW27" s="413"/>
      <c r="DX27" s="413"/>
      <c r="DY27" s="413"/>
      <c r="DZ27" s="413"/>
      <c r="EA27" s="413"/>
      <c r="EB27" s="413"/>
      <c r="EC27" s="413"/>
      <c r="ED27" s="413"/>
      <c r="EE27" s="413"/>
      <c r="EF27" s="413"/>
      <c r="EG27" s="413"/>
      <c r="EH27" s="413"/>
      <c r="EI27" s="413"/>
      <c r="EJ27" s="413"/>
      <c r="EK27" s="413"/>
    </row>
    <row r="28" spans="1:142" s="81" customFormat="1" ht="12.75" x14ac:dyDescent="0.2">
      <c r="A28" s="422"/>
      <c r="B28" s="422"/>
      <c r="C28" s="422"/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1"/>
      <c r="AG28" s="415"/>
      <c r="AH28" s="416"/>
      <c r="AI28" s="416"/>
      <c r="AJ28" s="416"/>
      <c r="AK28" s="416"/>
      <c r="AL28" s="416"/>
      <c r="AM28" s="416"/>
      <c r="AN28" s="417"/>
      <c r="AO28" s="413"/>
      <c r="AP28" s="413"/>
      <c r="AQ28" s="413"/>
      <c r="AR28" s="413"/>
      <c r="AS28" s="413"/>
      <c r="AT28" s="413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3"/>
      <c r="BL28" s="413"/>
      <c r="BM28" s="413"/>
      <c r="BN28" s="413"/>
      <c r="BO28" s="413"/>
      <c r="BP28" s="413"/>
      <c r="BQ28" s="413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9"/>
      <c r="CC28" s="419"/>
      <c r="CD28" s="419"/>
      <c r="CE28" s="419"/>
      <c r="CF28" s="419"/>
      <c r="CG28" s="419"/>
      <c r="CH28" s="419"/>
      <c r="CI28" s="419"/>
      <c r="CJ28" s="419"/>
      <c r="CK28" s="419"/>
      <c r="CL28" s="419"/>
      <c r="CM28" s="419"/>
      <c r="CN28" s="419"/>
      <c r="CO28" s="419"/>
      <c r="CP28" s="419"/>
      <c r="CQ28" s="419"/>
      <c r="CR28" s="419"/>
      <c r="CS28" s="419"/>
      <c r="CT28" s="419"/>
      <c r="CU28" s="420"/>
      <c r="CV28" s="421"/>
      <c r="CW28" s="414"/>
      <c r="CX28" s="414"/>
      <c r="CY28" s="414"/>
      <c r="CZ28" s="414"/>
      <c r="DA28" s="414"/>
      <c r="DB28" s="414"/>
      <c r="DC28" s="414"/>
      <c r="DD28" s="414"/>
      <c r="DE28" s="414"/>
      <c r="DF28" s="414"/>
      <c r="DG28" s="414"/>
      <c r="DH28" s="414"/>
      <c r="DI28" s="414"/>
      <c r="DJ28" s="414"/>
      <c r="DK28" s="414"/>
      <c r="DL28" s="414"/>
      <c r="DM28" s="414"/>
      <c r="DN28" s="414"/>
      <c r="DO28" s="414"/>
      <c r="DP28" s="414"/>
      <c r="DQ28" s="414"/>
      <c r="DR28" s="414"/>
      <c r="DS28" s="414"/>
      <c r="DT28" s="413"/>
      <c r="DU28" s="413"/>
      <c r="DV28" s="413"/>
      <c r="DW28" s="413"/>
      <c r="DX28" s="413"/>
      <c r="DY28" s="413"/>
      <c r="DZ28" s="413"/>
      <c r="EA28" s="413"/>
      <c r="EB28" s="413"/>
      <c r="EC28" s="413"/>
      <c r="ED28" s="413"/>
      <c r="EE28" s="413"/>
      <c r="EF28" s="413"/>
      <c r="EG28" s="413"/>
      <c r="EH28" s="413"/>
      <c r="EI28" s="413"/>
      <c r="EJ28" s="413"/>
      <c r="EK28" s="413"/>
    </row>
    <row r="29" spans="1:142" s="81" customFormat="1" ht="12.75" x14ac:dyDescent="0.2">
      <c r="A29" s="422"/>
      <c r="B29" s="422"/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2"/>
      <c r="AD29" s="422"/>
      <c r="AE29" s="422"/>
      <c r="AF29" s="421"/>
      <c r="AG29" s="415"/>
      <c r="AH29" s="416"/>
      <c r="AI29" s="416"/>
      <c r="AJ29" s="416"/>
      <c r="AK29" s="416"/>
      <c r="AL29" s="416"/>
      <c r="AM29" s="416"/>
      <c r="AN29" s="417"/>
      <c r="AO29" s="413"/>
      <c r="AP29" s="413"/>
      <c r="AQ29" s="413"/>
      <c r="AR29" s="413"/>
      <c r="AS29" s="413"/>
      <c r="AT29" s="413"/>
      <c r="AU29" s="418"/>
      <c r="AV29" s="418"/>
      <c r="AW29" s="418"/>
      <c r="AX29" s="418"/>
      <c r="AY29" s="418"/>
      <c r="AZ29" s="418"/>
      <c r="BA29" s="418"/>
      <c r="BB29" s="418"/>
      <c r="BC29" s="418"/>
      <c r="BD29" s="418"/>
      <c r="BE29" s="418"/>
      <c r="BF29" s="418"/>
      <c r="BG29" s="418"/>
      <c r="BH29" s="418"/>
      <c r="BI29" s="418"/>
      <c r="BJ29" s="418"/>
      <c r="BK29" s="413"/>
      <c r="BL29" s="413"/>
      <c r="BM29" s="413"/>
      <c r="BN29" s="413"/>
      <c r="BO29" s="413"/>
      <c r="BP29" s="413"/>
      <c r="BQ29" s="413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9"/>
      <c r="CC29" s="419"/>
      <c r="CD29" s="419"/>
      <c r="CE29" s="419"/>
      <c r="CF29" s="419"/>
      <c r="CG29" s="419"/>
      <c r="CH29" s="419"/>
      <c r="CI29" s="419"/>
      <c r="CJ29" s="419"/>
      <c r="CK29" s="419"/>
      <c r="CL29" s="419"/>
      <c r="CM29" s="419"/>
      <c r="CN29" s="419"/>
      <c r="CO29" s="419"/>
      <c r="CP29" s="419"/>
      <c r="CQ29" s="419"/>
      <c r="CR29" s="419"/>
      <c r="CS29" s="419"/>
      <c r="CT29" s="419"/>
      <c r="CU29" s="420"/>
      <c r="CV29" s="421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3"/>
      <c r="DU29" s="413"/>
      <c r="DV29" s="413"/>
      <c r="DW29" s="413"/>
      <c r="DX29" s="413"/>
      <c r="DY29" s="413"/>
      <c r="DZ29" s="413"/>
      <c r="EA29" s="413"/>
      <c r="EB29" s="413"/>
      <c r="EC29" s="413"/>
      <c r="ED29" s="413"/>
      <c r="EE29" s="413"/>
      <c r="EF29" s="413"/>
      <c r="EG29" s="413"/>
      <c r="EH29" s="413"/>
      <c r="EI29" s="413"/>
      <c r="EJ29" s="413"/>
      <c r="EK29" s="413"/>
    </row>
    <row r="30" spans="1:142" s="81" customFormat="1" ht="12.75" x14ac:dyDescent="0.2">
      <c r="A30" s="422"/>
      <c r="B30" s="422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1"/>
      <c r="AG30" s="415"/>
      <c r="AH30" s="416"/>
      <c r="AI30" s="416"/>
      <c r="AJ30" s="416"/>
      <c r="AK30" s="416"/>
      <c r="AL30" s="416"/>
      <c r="AM30" s="416"/>
      <c r="AN30" s="417"/>
      <c r="AO30" s="413"/>
      <c r="AP30" s="413"/>
      <c r="AQ30" s="413"/>
      <c r="AR30" s="413"/>
      <c r="AS30" s="413"/>
      <c r="AT30" s="413"/>
      <c r="AU30" s="418"/>
      <c r="AV30" s="418"/>
      <c r="AW30" s="418"/>
      <c r="AX30" s="418"/>
      <c r="AY30" s="418"/>
      <c r="AZ30" s="418"/>
      <c r="BA30" s="418"/>
      <c r="BB30" s="418"/>
      <c r="BC30" s="418"/>
      <c r="BD30" s="418"/>
      <c r="BE30" s="418"/>
      <c r="BF30" s="418"/>
      <c r="BG30" s="418"/>
      <c r="BH30" s="418"/>
      <c r="BI30" s="418"/>
      <c r="BJ30" s="418"/>
      <c r="BK30" s="413"/>
      <c r="BL30" s="413"/>
      <c r="BM30" s="413"/>
      <c r="BN30" s="413"/>
      <c r="BO30" s="413"/>
      <c r="BP30" s="413"/>
      <c r="BQ30" s="413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9"/>
      <c r="CC30" s="419"/>
      <c r="CD30" s="419"/>
      <c r="CE30" s="419"/>
      <c r="CF30" s="419"/>
      <c r="CG30" s="419"/>
      <c r="CH30" s="419"/>
      <c r="CI30" s="419"/>
      <c r="CJ30" s="419"/>
      <c r="CK30" s="419"/>
      <c r="CL30" s="419"/>
      <c r="CM30" s="419"/>
      <c r="CN30" s="419"/>
      <c r="CO30" s="419"/>
      <c r="CP30" s="419"/>
      <c r="CQ30" s="419"/>
      <c r="CR30" s="419"/>
      <c r="CS30" s="419"/>
      <c r="CT30" s="419"/>
      <c r="CU30" s="420"/>
      <c r="CV30" s="421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414"/>
      <c r="DO30" s="414"/>
      <c r="DP30" s="414"/>
      <c r="DQ30" s="414"/>
      <c r="DR30" s="414"/>
      <c r="DS30" s="414"/>
      <c r="DT30" s="413"/>
      <c r="DU30" s="413"/>
      <c r="DV30" s="413"/>
      <c r="DW30" s="413"/>
      <c r="DX30" s="413"/>
      <c r="DY30" s="413"/>
      <c r="DZ30" s="413"/>
      <c r="EA30" s="413"/>
      <c r="EB30" s="413"/>
      <c r="EC30" s="413"/>
      <c r="ED30" s="413"/>
      <c r="EE30" s="413"/>
      <c r="EF30" s="413"/>
      <c r="EG30" s="413"/>
      <c r="EH30" s="413"/>
      <c r="EI30" s="413"/>
      <c r="EJ30" s="413"/>
      <c r="EK30" s="413"/>
    </row>
    <row r="31" spans="1:142" s="81" customFormat="1" ht="12.75" x14ac:dyDescent="0.2">
      <c r="A31" s="414"/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4"/>
      <c r="W31" s="414"/>
      <c r="X31" s="414"/>
      <c r="Y31" s="414"/>
      <c r="Z31" s="414"/>
      <c r="AA31" s="414"/>
      <c r="AB31" s="414"/>
      <c r="AC31" s="414"/>
      <c r="AD31" s="414"/>
      <c r="AE31" s="414"/>
      <c r="AF31" s="414"/>
      <c r="AG31" s="415"/>
      <c r="AH31" s="416"/>
      <c r="AI31" s="416"/>
      <c r="AJ31" s="416"/>
      <c r="AK31" s="416"/>
      <c r="AL31" s="416"/>
      <c r="AM31" s="416"/>
      <c r="AN31" s="417"/>
      <c r="AO31" s="413"/>
      <c r="AP31" s="413"/>
      <c r="AQ31" s="413"/>
      <c r="AR31" s="413"/>
      <c r="AS31" s="413"/>
      <c r="AT31" s="413"/>
      <c r="AU31" s="418"/>
      <c r="AV31" s="418"/>
      <c r="AW31" s="418"/>
      <c r="AX31" s="418"/>
      <c r="AY31" s="418"/>
      <c r="AZ31" s="418"/>
      <c r="BA31" s="418"/>
      <c r="BB31" s="418"/>
      <c r="BC31" s="418"/>
      <c r="BD31" s="418"/>
      <c r="BE31" s="418"/>
      <c r="BF31" s="418"/>
      <c r="BG31" s="418"/>
      <c r="BH31" s="418"/>
      <c r="BI31" s="418"/>
      <c r="BJ31" s="418"/>
      <c r="BK31" s="413"/>
      <c r="BL31" s="413"/>
      <c r="BM31" s="413"/>
      <c r="BN31" s="413"/>
      <c r="BO31" s="413"/>
      <c r="BP31" s="413"/>
      <c r="BQ31" s="413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9"/>
      <c r="CC31" s="419"/>
      <c r="CD31" s="419"/>
      <c r="CE31" s="419"/>
      <c r="CF31" s="419"/>
      <c r="CG31" s="419"/>
      <c r="CH31" s="419"/>
      <c r="CI31" s="419"/>
      <c r="CJ31" s="419"/>
      <c r="CK31" s="419"/>
      <c r="CL31" s="419"/>
      <c r="CM31" s="419"/>
      <c r="CN31" s="419"/>
      <c r="CO31" s="419"/>
      <c r="CP31" s="419"/>
      <c r="CQ31" s="419"/>
      <c r="CR31" s="419"/>
      <c r="CS31" s="419"/>
      <c r="CT31" s="419"/>
      <c r="CU31" s="420"/>
      <c r="CV31" s="421"/>
      <c r="CW31" s="414"/>
      <c r="CX31" s="414"/>
      <c r="CY31" s="414"/>
      <c r="CZ31" s="414"/>
      <c r="DA31" s="414"/>
      <c r="DB31" s="414"/>
      <c r="DC31" s="414"/>
      <c r="DD31" s="414"/>
      <c r="DE31" s="414"/>
      <c r="DF31" s="414"/>
      <c r="DG31" s="414"/>
      <c r="DH31" s="414"/>
      <c r="DI31" s="414"/>
      <c r="DJ31" s="414"/>
      <c r="DK31" s="414"/>
      <c r="DL31" s="414"/>
      <c r="DM31" s="414"/>
      <c r="DN31" s="414"/>
      <c r="DO31" s="414"/>
      <c r="DP31" s="414"/>
      <c r="DQ31" s="414"/>
      <c r="DR31" s="414"/>
      <c r="DS31" s="414"/>
      <c r="DT31" s="413"/>
      <c r="DU31" s="413"/>
      <c r="DV31" s="413"/>
      <c r="DW31" s="413"/>
      <c r="DX31" s="413"/>
      <c r="DY31" s="413"/>
      <c r="DZ31" s="413"/>
      <c r="EA31" s="413"/>
      <c r="EB31" s="413"/>
      <c r="EC31" s="413"/>
      <c r="ED31" s="413"/>
      <c r="EE31" s="413"/>
      <c r="EF31" s="413"/>
      <c r="EG31" s="413"/>
      <c r="EH31" s="413"/>
      <c r="EI31" s="413"/>
      <c r="EJ31" s="413"/>
      <c r="EK31" s="413"/>
    </row>
    <row r="32" spans="1:142" s="81" customFormat="1" ht="12.75" x14ac:dyDescent="0.2">
      <c r="A32" s="414"/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5"/>
      <c r="AH32" s="416"/>
      <c r="AI32" s="416"/>
      <c r="AJ32" s="416"/>
      <c r="AK32" s="416"/>
      <c r="AL32" s="416"/>
      <c r="AM32" s="416"/>
      <c r="AN32" s="417"/>
      <c r="AO32" s="413"/>
      <c r="AP32" s="413"/>
      <c r="AQ32" s="413"/>
      <c r="AR32" s="413"/>
      <c r="AS32" s="413"/>
      <c r="AT32" s="413"/>
      <c r="AU32" s="418"/>
      <c r="AV32" s="418"/>
      <c r="AW32" s="418"/>
      <c r="AX32" s="418"/>
      <c r="AY32" s="418"/>
      <c r="AZ32" s="418"/>
      <c r="BA32" s="418"/>
      <c r="BB32" s="418"/>
      <c r="BC32" s="418"/>
      <c r="BD32" s="418"/>
      <c r="BE32" s="418"/>
      <c r="BF32" s="418"/>
      <c r="BG32" s="418"/>
      <c r="BH32" s="418"/>
      <c r="BI32" s="418"/>
      <c r="BJ32" s="418"/>
      <c r="BK32" s="413"/>
      <c r="BL32" s="413"/>
      <c r="BM32" s="413"/>
      <c r="BN32" s="413"/>
      <c r="BO32" s="413"/>
      <c r="BP32" s="413"/>
      <c r="BQ32" s="413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9"/>
      <c r="CC32" s="419"/>
      <c r="CD32" s="419"/>
      <c r="CE32" s="419"/>
      <c r="CF32" s="419"/>
      <c r="CG32" s="419"/>
      <c r="CH32" s="419"/>
      <c r="CI32" s="419"/>
      <c r="CJ32" s="419"/>
      <c r="CK32" s="419"/>
      <c r="CL32" s="419"/>
      <c r="CM32" s="419"/>
      <c r="CN32" s="419"/>
      <c r="CO32" s="419"/>
      <c r="CP32" s="419"/>
      <c r="CQ32" s="419"/>
      <c r="CR32" s="419"/>
      <c r="CS32" s="419"/>
      <c r="CT32" s="419"/>
      <c r="CU32" s="420"/>
      <c r="CV32" s="421"/>
      <c r="CW32" s="414"/>
      <c r="CX32" s="414"/>
      <c r="CY32" s="414"/>
      <c r="CZ32" s="414"/>
      <c r="DA32" s="414"/>
      <c r="DB32" s="414"/>
      <c r="DC32" s="414"/>
      <c r="DD32" s="414"/>
      <c r="DE32" s="414"/>
      <c r="DF32" s="414"/>
      <c r="DG32" s="414"/>
      <c r="DH32" s="414"/>
      <c r="DI32" s="414"/>
      <c r="DJ32" s="414"/>
      <c r="DK32" s="414"/>
      <c r="DL32" s="414"/>
      <c r="DM32" s="414"/>
      <c r="DN32" s="414"/>
      <c r="DO32" s="414"/>
      <c r="DP32" s="414"/>
      <c r="DQ32" s="414"/>
      <c r="DR32" s="414"/>
      <c r="DS32" s="414"/>
      <c r="DT32" s="413"/>
      <c r="DU32" s="413"/>
      <c r="DV32" s="413"/>
      <c r="DW32" s="413"/>
      <c r="DX32" s="413"/>
      <c r="DY32" s="413"/>
      <c r="DZ32" s="413"/>
      <c r="EA32" s="413"/>
      <c r="EB32" s="413"/>
      <c r="EC32" s="413"/>
      <c r="ED32" s="413"/>
      <c r="EE32" s="413"/>
      <c r="EF32" s="413"/>
      <c r="EG32" s="413"/>
      <c r="EH32" s="413"/>
      <c r="EI32" s="413"/>
      <c r="EJ32" s="413"/>
      <c r="EK32" s="413"/>
    </row>
    <row r="33" spans="1:141" s="81" customFormat="1" ht="12.75" x14ac:dyDescent="0.2">
      <c r="A33" s="414"/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414"/>
      <c r="Z33" s="414"/>
      <c r="AA33" s="414"/>
      <c r="AB33" s="414"/>
      <c r="AC33" s="414"/>
      <c r="AD33" s="414"/>
      <c r="AE33" s="414"/>
      <c r="AF33" s="414"/>
      <c r="AG33" s="415"/>
      <c r="AH33" s="416"/>
      <c r="AI33" s="416"/>
      <c r="AJ33" s="416"/>
      <c r="AK33" s="416"/>
      <c r="AL33" s="416"/>
      <c r="AM33" s="416"/>
      <c r="AN33" s="417"/>
      <c r="AO33" s="413"/>
      <c r="AP33" s="413"/>
      <c r="AQ33" s="413"/>
      <c r="AR33" s="413"/>
      <c r="AS33" s="413"/>
      <c r="AT33" s="413"/>
      <c r="AU33" s="418"/>
      <c r="AV33" s="418"/>
      <c r="AW33" s="418"/>
      <c r="AX33" s="418"/>
      <c r="AY33" s="418"/>
      <c r="AZ33" s="418"/>
      <c r="BA33" s="418"/>
      <c r="BB33" s="418"/>
      <c r="BC33" s="418"/>
      <c r="BD33" s="418"/>
      <c r="BE33" s="418"/>
      <c r="BF33" s="418"/>
      <c r="BG33" s="418"/>
      <c r="BH33" s="418"/>
      <c r="BI33" s="418"/>
      <c r="BJ33" s="418"/>
      <c r="BK33" s="413"/>
      <c r="BL33" s="413"/>
      <c r="BM33" s="413"/>
      <c r="BN33" s="413"/>
      <c r="BO33" s="413"/>
      <c r="BP33" s="413"/>
      <c r="BQ33" s="413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9"/>
      <c r="CC33" s="419"/>
      <c r="CD33" s="419"/>
      <c r="CE33" s="419"/>
      <c r="CF33" s="419"/>
      <c r="CG33" s="419"/>
      <c r="CH33" s="419"/>
      <c r="CI33" s="419"/>
      <c r="CJ33" s="419"/>
      <c r="CK33" s="419"/>
      <c r="CL33" s="419"/>
      <c r="CM33" s="419"/>
      <c r="CN33" s="419"/>
      <c r="CO33" s="419"/>
      <c r="CP33" s="419"/>
      <c r="CQ33" s="419"/>
      <c r="CR33" s="419"/>
      <c r="CS33" s="419"/>
      <c r="CT33" s="419"/>
      <c r="CU33" s="420"/>
      <c r="CV33" s="421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G33" s="414"/>
      <c r="DH33" s="414"/>
      <c r="DI33" s="414"/>
      <c r="DJ33" s="414"/>
      <c r="DK33" s="414"/>
      <c r="DL33" s="414"/>
      <c r="DM33" s="414"/>
      <c r="DN33" s="414"/>
      <c r="DO33" s="414"/>
      <c r="DP33" s="414"/>
      <c r="DQ33" s="414"/>
      <c r="DR33" s="414"/>
      <c r="DS33" s="414"/>
      <c r="DT33" s="413"/>
      <c r="DU33" s="413"/>
      <c r="DV33" s="413"/>
      <c r="DW33" s="413"/>
      <c r="DX33" s="413"/>
      <c r="DY33" s="413"/>
      <c r="DZ33" s="413"/>
      <c r="EA33" s="413"/>
      <c r="EB33" s="413"/>
      <c r="EC33" s="413"/>
      <c r="ED33" s="413"/>
      <c r="EE33" s="413"/>
      <c r="EF33" s="413"/>
      <c r="EG33" s="413"/>
      <c r="EH33" s="413"/>
      <c r="EI33" s="413"/>
      <c r="EJ33" s="413"/>
      <c r="EK33" s="413"/>
    </row>
    <row r="34" spans="1:141" s="81" customFormat="1" ht="12.75" x14ac:dyDescent="0.2">
      <c r="A34" s="414"/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  <c r="R34" s="414"/>
      <c r="S34" s="414"/>
      <c r="T34" s="414"/>
      <c r="U34" s="414"/>
      <c r="V34" s="414"/>
      <c r="W34" s="414"/>
      <c r="X34" s="414"/>
      <c r="Y34" s="414"/>
      <c r="Z34" s="414"/>
      <c r="AA34" s="414"/>
      <c r="AB34" s="414"/>
      <c r="AC34" s="414"/>
      <c r="AD34" s="414"/>
      <c r="AE34" s="414"/>
      <c r="AF34" s="414"/>
      <c r="AG34" s="415"/>
      <c r="AH34" s="416"/>
      <c r="AI34" s="416"/>
      <c r="AJ34" s="416"/>
      <c r="AK34" s="416"/>
      <c r="AL34" s="416"/>
      <c r="AM34" s="416"/>
      <c r="AN34" s="417"/>
      <c r="AO34" s="413"/>
      <c r="AP34" s="413"/>
      <c r="AQ34" s="413"/>
      <c r="AR34" s="413"/>
      <c r="AS34" s="413"/>
      <c r="AT34" s="413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3"/>
      <c r="BL34" s="413"/>
      <c r="BM34" s="413"/>
      <c r="BN34" s="413"/>
      <c r="BO34" s="413"/>
      <c r="BP34" s="413"/>
      <c r="BQ34" s="413"/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9"/>
      <c r="CC34" s="419"/>
      <c r="CD34" s="419"/>
      <c r="CE34" s="419"/>
      <c r="CF34" s="419"/>
      <c r="CG34" s="419"/>
      <c r="CH34" s="419"/>
      <c r="CI34" s="419"/>
      <c r="CJ34" s="419"/>
      <c r="CK34" s="419"/>
      <c r="CL34" s="419"/>
      <c r="CM34" s="419"/>
      <c r="CN34" s="419"/>
      <c r="CO34" s="419"/>
      <c r="CP34" s="419"/>
      <c r="CQ34" s="419"/>
      <c r="CR34" s="419"/>
      <c r="CS34" s="419"/>
      <c r="CT34" s="419"/>
      <c r="CU34" s="420"/>
      <c r="CV34" s="421"/>
      <c r="CW34" s="414"/>
      <c r="CX34" s="414"/>
      <c r="CY34" s="414"/>
      <c r="CZ34" s="414"/>
      <c r="DA34" s="414"/>
      <c r="DB34" s="414"/>
      <c r="DC34" s="414"/>
      <c r="DD34" s="414"/>
      <c r="DE34" s="414"/>
      <c r="DF34" s="414"/>
      <c r="DG34" s="414"/>
      <c r="DH34" s="414"/>
      <c r="DI34" s="414"/>
      <c r="DJ34" s="414"/>
      <c r="DK34" s="414"/>
      <c r="DL34" s="414"/>
      <c r="DM34" s="414"/>
      <c r="DN34" s="414"/>
      <c r="DO34" s="414"/>
      <c r="DP34" s="414"/>
      <c r="DQ34" s="414"/>
      <c r="DR34" s="414"/>
      <c r="DS34" s="414"/>
      <c r="DT34" s="413"/>
      <c r="DU34" s="413"/>
      <c r="DV34" s="413"/>
      <c r="DW34" s="413"/>
      <c r="DX34" s="413"/>
      <c r="DY34" s="413"/>
      <c r="DZ34" s="413"/>
      <c r="EA34" s="413"/>
      <c r="EB34" s="413"/>
      <c r="EC34" s="413"/>
      <c r="ED34" s="413"/>
      <c r="EE34" s="413"/>
      <c r="EF34" s="413"/>
      <c r="EG34" s="413"/>
      <c r="EH34" s="413"/>
      <c r="EI34" s="413"/>
      <c r="EJ34" s="413"/>
      <c r="EK34" s="413"/>
    </row>
    <row r="35" spans="1:141" s="81" customFormat="1" ht="12.75" x14ac:dyDescent="0.2">
      <c r="A35" s="414"/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  <c r="R35" s="414"/>
      <c r="S35" s="414"/>
      <c r="T35" s="414"/>
      <c r="U35" s="414"/>
      <c r="V35" s="414"/>
      <c r="W35" s="414"/>
      <c r="X35" s="414"/>
      <c r="Y35" s="414"/>
      <c r="Z35" s="414"/>
      <c r="AA35" s="414"/>
      <c r="AB35" s="414"/>
      <c r="AC35" s="414"/>
      <c r="AD35" s="414"/>
      <c r="AE35" s="414"/>
      <c r="AF35" s="414"/>
      <c r="AG35" s="415"/>
      <c r="AH35" s="416"/>
      <c r="AI35" s="416"/>
      <c r="AJ35" s="416"/>
      <c r="AK35" s="416"/>
      <c r="AL35" s="416"/>
      <c r="AM35" s="416"/>
      <c r="AN35" s="417"/>
      <c r="AO35" s="413"/>
      <c r="AP35" s="413"/>
      <c r="AQ35" s="413"/>
      <c r="AR35" s="413"/>
      <c r="AS35" s="413"/>
      <c r="AT35" s="413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418"/>
      <c r="BF35" s="418"/>
      <c r="BG35" s="418"/>
      <c r="BH35" s="418"/>
      <c r="BI35" s="418"/>
      <c r="BJ35" s="418"/>
      <c r="BK35" s="413"/>
      <c r="BL35" s="413"/>
      <c r="BM35" s="413"/>
      <c r="BN35" s="413"/>
      <c r="BO35" s="413"/>
      <c r="BP35" s="413"/>
      <c r="BQ35" s="413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9"/>
      <c r="CC35" s="419"/>
      <c r="CD35" s="419"/>
      <c r="CE35" s="419"/>
      <c r="CF35" s="419"/>
      <c r="CG35" s="419"/>
      <c r="CH35" s="419"/>
      <c r="CI35" s="419"/>
      <c r="CJ35" s="419"/>
      <c r="CK35" s="419"/>
      <c r="CL35" s="419"/>
      <c r="CM35" s="419"/>
      <c r="CN35" s="419"/>
      <c r="CO35" s="419"/>
      <c r="CP35" s="419"/>
      <c r="CQ35" s="419"/>
      <c r="CR35" s="419"/>
      <c r="CS35" s="419"/>
      <c r="CT35" s="419"/>
      <c r="CU35" s="420"/>
      <c r="CV35" s="421"/>
      <c r="CW35" s="414"/>
      <c r="CX35" s="414"/>
      <c r="CY35" s="414"/>
      <c r="CZ35" s="414"/>
      <c r="DA35" s="414"/>
      <c r="DB35" s="414"/>
      <c r="DC35" s="414"/>
      <c r="DD35" s="414"/>
      <c r="DE35" s="414"/>
      <c r="DF35" s="414"/>
      <c r="DG35" s="414"/>
      <c r="DH35" s="414"/>
      <c r="DI35" s="414"/>
      <c r="DJ35" s="414"/>
      <c r="DK35" s="414"/>
      <c r="DL35" s="414"/>
      <c r="DM35" s="414"/>
      <c r="DN35" s="414"/>
      <c r="DO35" s="414"/>
      <c r="DP35" s="414"/>
      <c r="DQ35" s="414"/>
      <c r="DR35" s="414"/>
      <c r="DS35" s="414"/>
      <c r="DT35" s="413"/>
      <c r="DU35" s="413"/>
      <c r="DV35" s="413"/>
      <c r="DW35" s="413"/>
      <c r="DX35" s="413"/>
      <c r="DY35" s="413"/>
      <c r="DZ35" s="413"/>
      <c r="EA35" s="413"/>
      <c r="EB35" s="413"/>
      <c r="EC35" s="413"/>
      <c r="ED35" s="413"/>
      <c r="EE35" s="413"/>
      <c r="EF35" s="413"/>
      <c r="EG35" s="413"/>
      <c r="EH35" s="413"/>
      <c r="EI35" s="413"/>
      <c r="EJ35" s="413"/>
      <c r="EK35" s="413"/>
    </row>
    <row r="36" spans="1:141" s="81" customFormat="1" ht="12.75" x14ac:dyDescent="0.2">
      <c r="A36" s="414"/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5"/>
      <c r="AH36" s="416"/>
      <c r="AI36" s="416"/>
      <c r="AJ36" s="416"/>
      <c r="AK36" s="416"/>
      <c r="AL36" s="416"/>
      <c r="AM36" s="416"/>
      <c r="AN36" s="417"/>
      <c r="AO36" s="413"/>
      <c r="AP36" s="413"/>
      <c r="AQ36" s="413"/>
      <c r="AR36" s="413"/>
      <c r="AS36" s="413"/>
      <c r="AT36" s="413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418"/>
      <c r="BF36" s="418"/>
      <c r="BG36" s="418"/>
      <c r="BH36" s="418"/>
      <c r="BI36" s="418"/>
      <c r="BJ36" s="418"/>
      <c r="BK36" s="413"/>
      <c r="BL36" s="413"/>
      <c r="BM36" s="413"/>
      <c r="BN36" s="413"/>
      <c r="BO36" s="413"/>
      <c r="BP36" s="413"/>
      <c r="BQ36" s="413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9"/>
      <c r="CC36" s="419"/>
      <c r="CD36" s="419"/>
      <c r="CE36" s="419"/>
      <c r="CF36" s="419"/>
      <c r="CG36" s="419"/>
      <c r="CH36" s="419"/>
      <c r="CI36" s="419"/>
      <c r="CJ36" s="419"/>
      <c r="CK36" s="419"/>
      <c r="CL36" s="419"/>
      <c r="CM36" s="419"/>
      <c r="CN36" s="419"/>
      <c r="CO36" s="419"/>
      <c r="CP36" s="419"/>
      <c r="CQ36" s="419"/>
      <c r="CR36" s="419"/>
      <c r="CS36" s="419"/>
      <c r="CT36" s="419"/>
      <c r="CU36" s="420"/>
      <c r="CV36" s="421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3"/>
      <c r="DU36" s="413"/>
      <c r="DV36" s="413"/>
      <c r="DW36" s="413"/>
      <c r="DX36" s="413"/>
      <c r="DY36" s="413"/>
      <c r="DZ36" s="413"/>
      <c r="EA36" s="413"/>
      <c r="EB36" s="413"/>
      <c r="EC36" s="413"/>
      <c r="ED36" s="413"/>
      <c r="EE36" s="413"/>
      <c r="EF36" s="413"/>
      <c r="EG36" s="413"/>
      <c r="EH36" s="413"/>
      <c r="EI36" s="413"/>
      <c r="EJ36" s="413"/>
      <c r="EK36" s="413"/>
    </row>
    <row r="37" spans="1:141" s="81" customFormat="1" ht="12.75" x14ac:dyDescent="0.2">
      <c r="A37" s="414"/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4"/>
      <c r="AA37" s="414"/>
      <c r="AB37" s="414"/>
      <c r="AC37" s="414"/>
      <c r="AD37" s="414"/>
      <c r="AE37" s="414"/>
      <c r="AF37" s="414"/>
      <c r="AG37" s="415"/>
      <c r="AH37" s="416"/>
      <c r="AI37" s="416"/>
      <c r="AJ37" s="416"/>
      <c r="AK37" s="416"/>
      <c r="AL37" s="416"/>
      <c r="AM37" s="416"/>
      <c r="AN37" s="417"/>
      <c r="AO37" s="413"/>
      <c r="AP37" s="413"/>
      <c r="AQ37" s="413"/>
      <c r="AR37" s="413"/>
      <c r="AS37" s="413"/>
      <c r="AT37" s="413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8"/>
      <c r="BF37" s="418"/>
      <c r="BG37" s="418"/>
      <c r="BH37" s="418"/>
      <c r="BI37" s="418"/>
      <c r="BJ37" s="418"/>
      <c r="BK37" s="413"/>
      <c r="BL37" s="413"/>
      <c r="BM37" s="413"/>
      <c r="BN37" s="413"/>
      <c r="BO37" s="413"/>
      <c r="BP37" s="413"/>
      <c r="BQ37" s="413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9"/>
      <c r="CC37" s="419"/>
      <c r="CD37" s="419"/>
      <c r="CE37" s="419"/>
      <c r="CF37" s="419"/>
      <c r="CG37" s="419"/>
      <c r="CH37" s="419"/>
      <c r="CI37" s="419"/>
      <c r="CJ37" s="419"/>
      <c r="CK37" s="419"/>
      <c r="CL37" s="419"/>
      <c r="CM37" s="419"/>
      <c r="CN37" s="419"/>
      <c r="CO37" s="419"/>
      <c r="CP37" s="419"/>
      <c r="CQ37" s="419"/>
      <c r="CR37" s="419"/>
      <c r="CS37" s="419"/>
      <c r="CT37" s="419"/>
      <c r="CU37" s="420"/>
      <c r="CV37" s="421"/>
      <c r="CW37" s="414"/>
      <c r="CX37" s="414"/>
      <c r="CY37" s="414"/>
      <c r="CZ37" s="414"/>
      <c r="DA37" s="414"/>
      <c r="DB37" s="414"/>
      <c r="DC37" s="414"/>
      <c r="DD37" s="414"/>
      <c r="DE37" s="414"/>
      <c r="DF37" s="414"/>
      <c r="DG37" s="414"/>
      <c r="DH37" s="414"/>
      <c r="DI37" s="414"/>
      <c r="DJ37" s="414"/>
      <c r="DK37" s="414"/>
      <c r="DL37" s="414"/>
      <c r="DM37" s="414"/>
      <c r="DN37" s="414"/>
      <c r="DO37" s="414"/>
      <c r="DP37" s="414"/>
      <c r="DQ37" s="414"/>
      <c r="DR37" s="414"/>
      <c r="DS37" s="414"/>
      <c r="DT37" s="413"/>
      <c r="DU37" s="413"/>
      <c r="DV37" s="413"/>
      <c r="DW37" s="413"/>
      <c r="DX37" s="413"/>
      <c r="DY37" s="413"/>
      <c r="DZ37" s="413"/>
      <c r="EA37" s="413"/>
      <c r="EB37" s="413"/>
      <c r="EC37" s="413"/>
      <c r="ED37" s="413"/>
      <c r="EE37" s="413"/>
      <c r="EF37" s="413"/>
      <c r="EG37" s="413"/>
      <c r="EH37" s="413"/>
      <c r="EI37" s="413"/>
      <c r="EJ37" s="413"/>
      <c r="EK37" s="413"/>
    </row>
    <row r="38" spans="1:141" s="81" customFormat="1" ht="12.75" x14ac:dyDescent="0.2">
      <c r="A38" s="422"/>
      <c r="B38" s="422"/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1"/>
      <c r="AG38" s="415"/>
      <c r="AH38" s="416"/>
      <c r="AI38" s="416"/>
      <c r="AJ38" s="416"/>
      <c r="AK38" s="416"/>
      <c r="AL38" s="416"/>
      <c r="AM38" s="416"/>
      <c r="AN38" s="417"/>
      <c r="AO38" s="413"/>
      <c r="AP38" s="413"/>
      <c r="AQ38" s="413"/>
      <c r="AR38" s="413"/>
      <c r="AS38" s="413"/>
      <c r="AT38" s="413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418"/>
      <c r="BH38" s="418"/>
      <c r="BI38" s="418"/>
      <c r="BJ38" s="418"/>
      <c r="BK38" s="413"/>
      <c r="BL38" s="413"/>
      <c r="BM38" s="413"/>
      <c r="BN38" s="413"/>
      <c r="BO38" s="413"/>
      <c r="BP38" s="413"/>
      <c r="BQ38" s="413"/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9"/>
      <c r="CC38" s="419"/>
      <c r="CD38" s="419"/>
      <c r="CE38" s="419"/>
      <c r="CF38" s="419"/>
      <c r="CG38" s="419"/>
      <c r="CH38" s="419"/>
      <c r="CI38" s="419"/>
      <c r="CJ38" s="419"/>
      <c r="CK38" s="419"/>
      <c r="CL38" s="419"/>
      <c r="CM38" s="419"/>
      <c r="CN38" s="419"/>
      <c r="CO38" s="419"/>
      <c r="CP38" s="419"/>
      <c r="CQ38" s="419"/>
      <c r="CR38" s="419"/>
      <c r="CS38" s="419"/>
      <c r="CT38" s="419"/>
      <c r="CU38" s="420"/>
      <c r="CV38" s="421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3"/>
      <c r="DU38" s="413"/>
      <c r="DV38" s="413"/>
      <c r="DW38" s="413"/>
      <c r="DX38" s="413"/>
      <c r="DY38" s="413"/>
      <c r="DZ38" s="413"/>
      <c r="EA38" s="413"/>
      <c r="EB38" s="413"/>
      <c r="EC38" s="413"/>
      <c r="ED38" s="413"/>
      <c r="EE38" s="413"/>
      <c r="EF38" s="413"/>
      <c r="EG38" s="413"/>
      <c r="EH38" s="413"/>
      <c r="EI38" s="413"/>
      <c r="EJ38" s="413"/>
      <c r="EK38" s="413"/>
    </row>
    <row r="39" spans="1:141" s="81" customFormat="1" ht="12.75" x14ac:dyDescent="0.2">
      <c r="A39" s="422"/>
      <c r="B39" s="422"/>
      <c r="C39" s="422"/>
      <c r="D39" s="422"/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2"/>
      <c r="AD39" s="422"/>
      <c r="AE39" s="422"/>
      <c r="AF39" s="421"/>
      <c r="AG39" s="415"/>
      <c r="AH39" s="416"/>
      <c r="AI39" s="416"/>
      <c r="AJ39" s="416"/>
      <c r="AK39" s="416"/>
      <c r="AL39" s="416"/>
      <c r="AM39" s="416"/>
      <c r="AN39" s="417"/>
      <c r="AO39" s="413"/>
      <c r="AP39" s="413"/>
      <c r="AQ39" s="413"/>
      <c r="AR39" s="413"/>
      <c r="AS39" s="413"/>
      <c r="AT39" s="413"/>
      <c r="AU39" s="418"/>
      <c r="AV39" s="418"/>
      <c r="AW39" s="418"/>
      <c r="AX39" s="418"/>
      <c r="AY39" s="418"/>
      <c r="AZ39" s="418"/>
      <c r="BA39" s="418"/>
      <c r="BB39" s="418"/>
      <c r="BC39" s="418"/>
      <c r="BD39" s="418"/>
      <c r="BE39" s="418"/>
      <c r="BF39" s="418"/>
      <c r="BG39" s="418"/>
      <c r="BH39" s="418"/>
      <c r="BI39" s="418"/>
      <c r="BJ39" s="418"/>
      <c r="BK39" s="413"/>
      <c r="BL39" s="413"/>
      <c r="BM39" s="413"/>
      <c r="BN39" s="413"/>
      <c r="BO39" s="413"/>
      <c r="BP39" s="413"/>
      <c r="BQ39" s="413"/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9"/>
      <c r="CC39" s="419"/>
      <c r="CD39" s="419"/>
      <c r="CE39" s="419"/>
      <c r="CF39" s="419"/>
      <c r="CG39" s="419"/>
      <c r="CH39" s="419"/>
      <c r="CI39" s="419"/>
      <c r="CJ39" s="419"/>
      <c r="CK39" s="419"/>
      <c r="CL39" s="419"/>
      <c r="CM39" s="419"/>
      <c r="CN39" s="419"/>
      <c r="CO39" s="419"/>
      <c r="CP39" s="419"/>
      <c r="CQ39" s="419"/>
      <c r="CR39" s="419"/>
      <c r="CS39" s="419"/>
      <c r="CT39" s="419"/>
      <c r="CU39" s="420"/>
      <c r="CV39" s="421"/>
      <c r="CW39" s="414"/>
      <c r="CX39" s="414"/>
      <c r="CY39" s="414"/>
      <c r="CZ39" s="414"/>
      <c r="DA39" s="414"/>
      <c r="DB39" s="414"/>
      <c r="DC39" s="414"/>
      <c r="DD39" s="414"/>
      <c r="DE39" s="414"/>
      <c r="DF39" s="414"/>
      <c r="DG39" s="414"/>
      <c r="DH39" s="414"/>
      <c r="DI39" s="414"/>
      <c r="DJ39" s="414"/>
      <c r="DK39" s="414"/>
      <c r="DL39" s="414"/>
      <c r="DM39" s="414"/>
      <c r="DN39" s="414"/>
      <c r="DO39" s="414"/>
      <c r="DP39" s="414"/>
      <c r="DQ39" s="414"/>
      <c r="DR39" s="414"/>
      <c r="DS39" s="414"/>
      <c r="DT39" s="413"/>
      <c r="DU39" s="413"/>
      <c r="DV39" s="413"/>
      <c r="DW39" s="413"/>
      <c r="DX39" s="413"/>
      <c r="DY39" s="413"/>
      <c r="DZ39" s="413"/>
      <c r="EA39" s="413"/>
      <c r="EB39" s="413"/>
      <c r="EC39" s="413"/>
      <c r="ED39" s="413"/>
      <c r="EE39" s="413"/>
      <c r="EF39" s="413"/>
      <c r="EG39" s="413"/>
      <c r="EH39" s="413"/>
      <c r="EI39" s="413"/>
      <c r="EJ39" s="413"/>
      <c r="EK39" s="413"/>
    </row>
    <row r="40" spans="1:141" s="81" customFormat="1" ht="12.75" x14ac:dyDescent="0.2">
      <c r="A40" s="414"/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5"/>
      <c r="AH40" s="416"/>
      <c r="AI40" s="416"/>
      <c r="AJ40" s="416"/>
      <c r="AK40" s="416"/>
      <c r="AL40" s="416"/>
      <c r="AM40" s="416"/>
      <c r="AN40" s="417"/>
      <c r="AO40" s="413"/>
      <c r="AP40" s="413"/>
      <c r="AQ40" s="413"/>
      <c r="AR40" s="413"/>
      <c r="AS40" s="413"/>
      <c r="AT40" s="413"/>
      <c r="AU40" s="418"/>
      <c r="AV40" s="418"/>
      <c r="AW40" s="418"/>
      <c r="AX40" s="418"/>
      <c r="AY40" s="418"/>
      <c r="AZ40" s="418"/>
      <c r="BA40" s="418"/>
      <c r="BB40" s="418"/>
      <c r="BC40" s="418"/>
      <c r="BD40" s="418"/>
      <c r="BE40" s="418"/>
      <c r="BF40" s="418"/>
      <c r="BG40" s="418"/>
      <c r="BH40" s="418"/>
      <c r="BI40" s="418"/>
      <c r="BJ40" s="418"/>
      <c r="BK40" s="413"/>
      <c r="BL40" s="413"/>
      <c r="BM40" s="413"/>
      <c r="BN40" s="413"/>
      <c r="BO40" s="413"/>
      <c r="BP40" s="413"/>
      <c r="BQ40" s="413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9"/>
      <c r="CC40" s="419"/>
      <c r="CD40" s="419"/>
      <c r="CE40" s="419"/>
      <c r="CF40" s="419"/>
      <c r="CG40" s="419"/>
      <c r="CH40" s="419"/>
      <c r="CI40" s="419"/>
      <c r="CJ40" s="419"/>
      <c r="CK40" s="419"/>
      <c r="CL40" s="419"/>
      <c r="CM40" s="419"/>
      <c r="CN40" s="419"/>
      <c r="CO40" s="419"/>
      <c r="CP40" s="419"/>
      <c r="CQ40" s="419"/>
      <c r="CR40" s="419"/>
      <c r="CS40" s="419"/>
      <c r="CT40" s="419"/>
      <c r="CU40" s="420"/>
      <c r="CV40" s="421"/>
      <c r="CW40" s="414"/>
      <c r="CX40" s="414"/>
      <c r="CY40" s="414"/>
      <c r="CZ40" s="414"/>
      <c r="DA40" s="414"/>
      <c r="DB40" s="414"/>
      <c r="DC40" s="414"/>
      <c r="DD40" s="414"/>
      <c r="DE40" s="414"/>
      <c r="DF40" s="414"/>
      <c r="DG40" s="414"/>
      <c r="DH40" s="414"/>
      <c r="DI40" s="414"/>
      <c r="DJ40" s="414"/>
      <c r="DK40" s="414"/>
      <c r="DL40" s="414"/>
      <c r="DM40" s="414"/>
      <c r="DN40" s="414"/>
      <c r="DO40" s="414"/>
      <c r="DP40" s="414"/>
      <c r="DQ40" s="414"/>
      <c r="DR40" s="414"/>
      <c r="DS40" s="414"/>
      <c r="DT40" s="413"/>
      <c r="DU40" s="413"/>
      <c r="DV40" s="413"/>
      <c r="DW40" s="413"/>
      <c r="DX40" s="413"/>
      <c r="DY40" s="413"/>
      <c r="DZ40" s="413"/>
      <c r="EA40" s="413"/>
      <c r="EB40" s="413"/>
      <c r="EC40" s="413"/>
      <c r="ED40" s="413"/>
      <c r="EE40" s="413"/>
      <c r="EF40" s="413"/>
      <c r="EG40" s="413"/>
      <c r="EH40" s="413"/>
      <c r="EI40" s="413"/>
      <c r="EJ40" s="413"/>
      <c r="EK40" s="413"/>
    </row>
    <row r="41" spans="1:141" s="81" customFormat="1" ht="12.75" x14ac:dyDescent="0.2">
      <c r="A41" s="422"/>
      <c r="B41" s="422"/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1"/>
      <c r="AG41" s="415"/>
      <c r="AH41" s="416"/>
      <c r="AI41" s="416"/>
      <c r="AJ41" s="416"/>
      <c r="AK41" s="416"/>
      <c r="AL41" s="416"/>
      <c r="AM41" s="416"/>
      <c r="AN41" s="417"/>
      <c r="AO41" s="413"/>
      <c r="AP41" s="413"/>
      <c r="AQ41" s="413"/>
      <c r="AR41" s="413"/>
      <c r="AS41" s="413"/>
      <c r="AT41" s="413"/>
      <c r="AU41" s="418"/>
      <c r="AV41" s="418"/>
      <c r="AW41" s="418"/>
      <c r="AX41" s="418"/>
      <c r="AY41" s="418"/>
      <c r="AZ41" s="418"/>
      <c r="BA41" s="418"/>
      <c r="BB41" s="418"/>
      <c r="BC41" s="418"/>
      <c r="BD41" s="418"/>
      <c r="BE41" s="418"/>
      <c r="BF41" s="418"/>
      <c r="BG41" s="418"/>
      <c r="BH41" s="418"/>
      <c r="BI41" s="418"/>
      <c r="BJ41" s="418"/>
      <c r="BK41" s="413"/>
      <c r="BL41" s="413"/>
      <c r="BM41" s="413"/>
      <c r="BN41" s="413"/>
      <c r="BO41" s="413"/>
      <c r="BP41" s="413"/>
      <c r="BQ41" s="413"/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9"/>
      <c r="CC41" s="419"/>
      <c r="CD41" s="419"/>
      <c r="CE41" s="419"/>
      <c r="CF41" s="419"/>
      <c r="CG41" s="419"/>
      <c r="CH41" s="419"/>
      <c r="CI41" s="419"/>
      <c r="CJ41" s="419"/>
      <c r="CK41" s="419"/>
      <c r="CL41" s="419"/>
      <c r="CM41" s="419"/>
      <c r="CN41" s="419"/>
      <c r="CO41" s="419"/>
      <c r="CP41" s="419"/>
      <c r="CQ41" s="419"/>
      <c r="CR41" s="419"/>
      <c r="CS41" s="419"/>
      <c r="CT41" s="419"/>
      <c r="CU41" s="420"/>
      <c r="CV41" s="421"/>
      <c r="CW41" s="414"/>
      <c r="CX41" s="414"/>
      <c r="CY41" s="414"/>
      <c r="CZ41" s="414"/>
      <c r="DA41" s="414"/>
      <c r="DB41" s="414"/>
      <c r="DC41" s="414"/>
      <c r="DD41" s="414"/>
      <c r="DE41" s="414"/>
      <c r="DF41" s="414"/>
      <c r="DG41" s="414"/>
      <c r="DH41" s="414"/>
      <c r="DI41" s="414"/>
      <c r="DJ41" s="414"/>
      <c r="DK41" s="414"/>
      <c r="DL41" s="414"/>
      <c r="DM41" s="414"/>
      <c r="DN41" s="414"/>
      <c r="DO41" s="414"/>
      <c r="DP41" s="414"/>
      <c r="DQ41" s="414"/>
      <c r="DR41" s="414"/>
      <c r="DS41" s="414"/>
      <c r="DT41" s="413"/>
      <c r="DU41" s="413"/>
      <c r="DV41" s="413"/>
      <c r="DW41" s="413"/>
      <c r="DX41" s="413"/>
      <c r="DY41" s="413"/>
      <c r="DZ41" s="413"/>
      <c r="EA41" s="413"/>
      <c r="EB41" s="413"/>
      <c r="EC41" s="413"/>
      <c r="ED41" s="413"/>
      <c r="EE41" s="413"/>
      <c r="EF41" s="413"/>
      <c r="EG41" s="413"/>
      <c r="EH41" s="413"/>
      <c r="EI41" s="413"/>
      <c r="EJ41" s="413"/>
      <c r="EK41" s="413"/>
    </row>
    <row r="42" spans="1:141" s="81" customFormat="1" ht="12.75" x14ac:dyDescent="0.2">
      <c r="A42" s="422"/>
      <c r="B42" s="422"/>
      <c r="C42" s="422"/>
      <c r="D42" s="422"/>
      <c r="E42" s="422"/>
      <c r="F42" s="422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2"/>
      <c r="AD42" s="422"/>
      <c r="AE42" s="422"/>
      <c r="AF42" s="421"/>
      <c r="AG42" s="415"/>
      <c r="AH42" s="416"/>
      <c r="AI42" s="416"/>
      <c r="AJ42" s="416"/>
      <c r="AK42" s="416"/>
      <c r="AL42" s="416"/>
      <c r="AM42" s="416"/>
      <c r="AN42" s="417"/>
      <c r="AO42" s="413"/>
      <c r="AP42" s="413"/>
      <c r="AQ42" s="413"/>
      <c r="AR42" s="413"/>
      <c r="AS42" s="413"/>
      <c r="AT42" s="413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3"/>
      <c r="BL42" s="413"/>
      <c r="BM42" s="413"/>
      <c r="BN42" s="413"/>
      <c r="BO42" s="413"/>
      <c r="BP42" s="413"/>
      <c r="BQ42" s="413"/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9"/>
      <c r="CC42" s="419"/>
      <c r="CD42" s="419"/>
      <c r="CE42" s="419"/>
      <c r="CF42" s="419"/>
      <c r="CG42" s="419"/>
      <c r="CH42" s="419"/>
      <c r="CI42" s="419"/>
      <c r="CJ42" s="419"/>
      <c r="CK42" s="419"/>
      <c r="CL42" s="419"/>
      <c r="CM42" s="419"/>
      <c r="CN42" s="419"/>
      <c r="CO42" s="419"/>
      <c r="CP42" s="419"/>
      <c r="CQ42" s="419"/>
      <c r="CR42" s="419"/>
      <c r="CS42" s="419"/>
      <c r="CT42" s="419"/>
      <c r="CU42" s="420"/>
      <c r="CV42" s="421"/>
      <c r="CW42" s="414"/>
      <c r="CX42" s="414"/>
      <c r="CY42" s="414"/>
      <c r="CZ42" s="414"/>
      <c r="DA42" s="414"/>
      <c r="DB42" s="414"/>
      <c r="DC42" s="414"/>
      <c r="DD42" s="414"/>
      <c r="DE42" s="414"/>
      <c r="DF42" s="414"/>
      <c r="DG42" s="414"/>
      <c r="DH42" s="414"/>
      <c r="DI42" s="414"/>
      <c r="DJ42" s="414"/>
      <c r="DK42" s="414"/>
      <c r="DL42" s="414"/>
      <c r="DM42" s="414"/>
      <c r="DN42" s="414"/>
      <c r="DO42" s="414"/>
      <c r="DP42" s="414"/>
      <c r="DQ42" s="414"/>
      <c r="DR42" s="414"/>
      <c r="DS42" s="414"/>
      <c r="DT42" s="413"/>
      <c r="DU42" s="413"/>
      <c r="DV42" s="413"/>
      <c r="DW42" s="413"/>
      <c r="DX42" s="413"/>
      <c r="DY42" s="413"/>
      <c r="DZ42" s="413"/>
      <c r="EA42" s="413"/>
      <c r="EB42" s="413"/>
      <c r="EC42" s="413"/>
      <c r="ED42" s="413"/>
      <c r="EE42" s="413"/>
      <c r="EF42" s="413"/>
      <c r="EG42" s="413"/>
      <c r="EH42" s="413"/>
      <c r="EI42" s="413"/>
      <c r="EJ42" s="413"/>
      <c r="EK42" s="413"/>
    </row>
    <row r="43" spans="1:141" s="81" customFormat="1" ht="12.75" x14ac:dyDescent="0.2">
      <c r="A43" s="414"/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414"/>
      <c r="AC43" s="414"/>
      <c r="AD43" s="414"/>
      <c r="AE43" s="414"/>
      <c r="AF43" s="414"/>
      <c r="AG43" s="415"/>
      <c r="AH43" s="416"/>
      <c r="AI43" s="416"/>
      <c r="AJ43" s="416"/>
      <c r="AK43" s="416"/>
      <c r="AL43" s="416"/>
      <c r="AM43" s="416"/>
      <c r="AN43" s="417"/>
      <c r="AO43" s="413"/>
      <c r="AP43" s="413"/>
      <c r="AQ43" s="413"/>
      <c r="AR43" s="413"/>
      <c r="AS43" s="413"/>
      <c r="AT43" s="413"/>
      <c r="AU43" s="418"/>
      <c r="AV43" s="418"/>
      <c r="AW43" s="418"/>
      <c r="AX43" s="418"/>
      <c r="AY43" s="418"/>
      <c r="AZ43" s="418"/>
      <c r="BA43" s="418"/>
      <c r="BB43" s="418"/>
      <c r="BC43" s="418"/>
      <c r="BD43" s="418"/>
      <c r="BE43" s="418"/>
      <c r="BF43" s="418"/>
      <c r="BG43" s="418"/>
      <c r="BH43" s="418"/>
      <c r="BI43" s="418"/>
      <c r="BJ43" s="418"/>
      <c r="BK43" s="413"/>
      <c r="BL43" s="413"/>
      <c r="BM43" s="413"/>
      <c r="BN43" s="413"/>
      <c r="BO43" s="413"/>
      <c r="BP43" s="413"/>
      <c r="BQ43" s="413"/>
      <c r="BR43" s="418"/>
      <c r="BS43" s="418"/>
      <c r="BT43" s="418"/>
      <c r="BU43" s="418"/>
      <c r="BV43" s="418"/>
      <c r="BW43" s="418"/>
      <c r="BX43" s="418"/>
      <c r="BY43" s="418"/>
      <c r="BZ43" s="418"/>
      <c r="CA43" s="418"/>
      <c r="CB43" s="419"/>
      <c r="CC43" s="419"/>
      <c r="CD43" s="419"/>
      <c r="CE43" s="419"/>
      <c r="CF43" s="419"/>
      <c r="CG43" s="419"/>
      <c r="CH43" s="419"/>
      <c r="CI43" s="419"/>
      <c r="CJ43" s="419"/>
      <c r="CK43" s="419"/>
      <c r="CL43" s="419"/>
      <c r="CM43" s="419"/>
      <c r="CN43" s="419"/>
      <c r="CO43" s="419"/>
      <c r="CP43" s="419"/>
      <c r="CQ43" s="419"/>
      <c r="CR43" s="419"/>
      <c r="CS43" s="419"/>
      <c r="CT43" s="419"/>
      <c r="CU43" s="420"/>
      <c r="CV43" s="421"/>
      <c r="CW43" s="414"/>
      <c r="CX43" s="414"/>
      <c r="CY43" s="414"/>
      <c r="CZ43" s="414"/>
      <c r="DA43" s="414"/>
      <c r="DB43" s="414"/>
      <c r="DC43" s="414"/>
      <c r="DD43" s="414"/>
      <c r="DE43" s="414"/>
      <c r="DF43" s="414"/>
      <c r="DG43" s="414"/>
      <c r="DH43" s="414"/>
      <c r="DI43" s="414"/>
      <c r="DJ43" s="414"/>
      <c r="DK43" s="414"/>
      <c r="DL43" s="414"/>
      <c r="DM43" s="414"/>
      <c r="DN43" s="414"/>
      <c r="DO43" s="414"/>
      <c r="DP43" s="414"/>
      <c r="DQ43" s="414"/>
      <c r="DR43" s="414"/>
      <c r="DS43" s="414"/>
      <c r="DT43" s="413"/>
      <c r="DU43" s="413"/>
      <c r="DV43" s="413"/>
      <c r="DW43" s="413"/>
      <c r="DX43" s="413"/>
      <c r="DY43" s="413"/>
      <c r="DZ43" s="413"/>
      <c r="EA43" s="413"/>
      <c r="EB43" s="413"/>
      <c r="EC43" s="413"/>
      <c r="ED43" s="413"/>
      <c r="EE43" s="413"/>
      <c r="EF43" s="413"/>
      <c r="EG43" s="413"/>
      <c r="EH43" s="413"/>
      <c r="EI43" s="413"/>
      <c r="EJ43" s="413"/>
      <c r="EK43" s="413"/>
    </row>
    <row r="44" spans="1:141" s="81" customFormat="1" ht="12.75" x14ac:dyDescent="0.2">
      <c r="A44" s="414"/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414"/>
      <c r="AC44" s="414"/>
      <c r="AD44" s="414"/>
      <c r="AE44" s="414"/>
      <c r="AF44" s="414"/>
      <c r="AG44" s="415"/>
      <c r="AH44" s="416"/>
      <c r="AI44" s="416"/>
      <c r="AJ44" s="416"/>
      <c r="AK44" s="416"/>
      <c r="AL44" s="416"/>
      <c r="AM44" s="416"/>
      <c r="AN44" s="417"/>
      <c r="AO44" s="413"/>
      <c r="AP44" s="413"/>
      <c r="AQ44" s="413"/>
      <c r="AR44" s="413"/>
      <c r="AS44" s="413"/>
      <c r="AT44" s="413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3"/>
      <c r="BL44" s="413"/>
      <c r="BM44" s="413"/>
      <c r="BN44" s="413"/>
      <c r="BO44" s="413"/>
      <c r="BP44" s="413"/>
      <c r="BQ44" s="413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9"/>
      <c r="CC44" s="419"/>
      <c r="CD44" s="419"/>
      <c r="CE44" s="419"/>
      <c r="CF44" s="419"/>
      <c r="CG44" s="419"/>
      <c r="CH44" s="419"/>
      <c r="CI44" s="419"/>
      <c r="CJ44" s="419"/>
      <c r="CK44" s="419"/>
      <c r="CL44" s="419"/>
      <c r="CM44" s="419"/>
      <c r="CN44" s="419"/>
      <c r="CO44" s="419"/>
      <c r="CP44" s="419"/>
      <c r="CQ44" s="419"/>
      <c r="CR44" s="419"/>
      <c r="CS44" s="419"/>
      <c r="CT44" s="419"/>
      <c r="CU44" s="420"/>
      <c r="CV44" s="421"/>
      <c r="CW44" s="414"/>
      <c r="CX44" s="414"/>
      <c r="CY44" s="414"/>
      <c r="CZ44" s="414"/>
      <c r="DA44" s="414"/>
      <c r="DB44" s="414"/>
      <c r="DC44" s="414"/>
      <c r="DD44" s="414"/>
      <c r="DE44" s="414"/>
      <c r="DF44" s="414"/>
      <c r="DG44" s="414"/>
      <c r="DH44" s="414"/>
      <c r="DI44" s="414"/>
      <c r="DJ44" s="414"/>
      <c r="DK44" s="414"/>
      <c r="DL44" s="414"/>
      <c r="DM44" s="414"/>
      <c r="DN44" s="414"/>
      <c r="DO44" s="414"/>
      <c r="DP44" s="414"/>
      <c r="DQ44" s="414"/>
      <c r="DR44" s="414"/>
      <c r="DS44" s="414"/>
      <c r="DT44" s="413"/>
      <c r="DU44" s="413"/>
      <c r="DV44" s="413"/>
      <c r="DW44" s="413"/>
      <c r="DX44" s="413"/>
      <c r="DY44" s="413"/>
      <c r="DZ44" s="413"/>
      <c r="EA44" s="413"/>
      <c r="EB44" s="413"/>
      <c r="EC44" s="413"/>
      <c r="ED44" s="413"/>
      <c r="EE44" s="413"/>
      <c r="EF44" s="413"/>
      <c r="EG44" s="413"/>
      <c r="EH44" s="413"/>
      <c r="EI44" s="413"/>
      <c r="EJ44" s="413"/>
      <c r="EK44" s="413"/>
    </row>
    <row r="45" spans="1:141" s="81" customFormat="1" ht="12.75" x14ac:dyDescent="0.2">
      <c r="A45" s="414"/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5"/>
      <c r="AH45" s="416"/>
      <c r="AI45" s="416"/>
      <c r="AJ45" s="416"/>
      <c r="AK45" s="416"/>
      <c r="AL45" s="416"/>
      <c r="AM45" s="416"/>
      <c r="AN45" s="417"/>
      <c r="AO45" s="413"/>
      <c r="AP45" s="413"/>
      <c r="AQ45" s="413"/>
      <c r="AR45" s="413"/>
      <c r="AS45" s="413"/>
      <c r="AT45" s="413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418"/>
      <c r="BF45" s="418"/>
      <c r="BG45" s="418"/>
      <c r="BH45" s="418"/>
      <c r="BI45" s="418"/>
      <c r="BJ45" s="418"/>
      <c r="BK45" s="413"/>
      <c r="BL45" s="413"/>
      <c r="BM45" s="413"/>
      <c r="BN45" s="413"/>
      <c r="BO45" s="413"/>
      <c r="BP45" s="413"/>
      <c r="BQ45" s="413"/>
      <c r="BR45" s="418"/>
      <c r="BS45" s="418"/>
      <c r="BT45" s="418"/>
      <c r="BU45" s="418"/>
      <c r="BV45" s="418"/>
      <c r="BW45" s="418"/>
      <c r="BX45" s="418"/>
      <c r="BY45" s="418"/>
      <c r="BZ45" s="418"/>
      <c r="CA45" s="418"/>
      <c r="CB45" s="419"/>
      <c r="CC45" s="419"/>
      <c r="CD45" s="419"/>
      <c r="CE45" s="419"/>
      <c r="CF45" s="419"/>
      <c r="CG45" s="419"/>
      <c r="CH45" s="419"/>
      <c r="CI45" s="419"/>
      <c r="CJ45" s="419"/>
      <c r="CK45" s="419"/>
      <c r="CL45" s="419"/>
      <c r="CM45" s="419"/>
      <c r="CN45" s="419"/>
      <c r="CO45" s="419"/>
      <c r="CP45" s="419"/>
      <c r="CQ45" s="419"/>
      <c r="CR45" s="419"/>
      <c r="CS45" s="419"/>
      <c r="CT45" s="419"/>
      <c r="CU45" s="420"/>
      <c r="CV45" s="421"/>
      <c r="CW45" s="414"/>
      <c r="CX45" s="414"/>
      <c r="CY45" s="414"/>
      <c r="CZ45" s="414"/>
      <c r="DA45" s="414"/>
      <c r="DB45" s="414"/>
      <c r="DC45" s="414"/>
      <c r="DD45" s="414"/>
      <c r="DE45" s="414"/>
      <c r="DF45" s="414"/>
      <c r="DG45" s="414"/>
      <c r="DH45" s="414"/>
      <c r="DI45" s="414"/>
      <c r="DJ45" s="414"/>
      <c r="DK45" s="414"/>
      <c r="DL45" s="414"/>
      <c r="DM45" s="414"/>
      <c r="DN45" s="414"/>
      <c r="DO45" s="414"/>
      <c r="DP45" s="414"/>
      <c r="DQ45" s="414"/>
      <c r="DR45" s="414"/>
      <c r="DS45" s="414"/>
      <c r="DT45" s="413"/>
      <c r="DU45" s="413"/>
      <c r="DV45" s="413"/>
      <c r="DW45" s="413"/>
      <c r="DX45" s="413"/>
      <c r="DY45" s="413"/>
      <c r="DZ45" s="413"/>
      <c r="EA45" s="413"/>
      <c r="EB45" s="413"/>
      <c r="EC45" s="413"/>
      <c r="ED45" s="413"/>
      <c r="EE45" s="413"/>
      <c r="EF45" s="413"/>
      <c r="EG45" s="413"/>
      <c r="EH45" s="413"/>
      <c r="EI45" s="413"/>
      <c r="EJ45" s="413"/>
      <c r="EK45" s="413"/>
    </row>
    <row r="46" spans="1:141" s="81" customFormat="1" ht="12.75" x14ac:dyDescent="0.2">
      <c r="A46" s="414"/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4"/>
      <c r="AD46" s="414"/>
      <c r="AE46" s="414"/>
      <c r="AF46" s="414"/>
      <c r="AG46" s="415"/>
      <c r="AH46" s="416"/>
      <c r="AI46" s="416"/>
      <c r="AJ46" s="416"/>
      <c r="AK46" s="416"/>
      <c r="AL46" s="416"/>
      <c r="AM46" s="416"/>
      <c r="AN46" s="417"/>
      <c r="AO46" s="413"/>
      <c r="AP46" s="413"/>
      <c r="AQ46" s="413"/>
      <c r="AR46" s="413"/>
      <c r="AS46" s="413"/>
      <c r="AT46" s="413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3"/>
      <c r="BL46" s="413"/>
      <c r="BM46" s="413"/>
      <c r="BN46" s="413"/>
      <c r="BO46" s="413"/>
      <c r="BP46" s="413"/>
      <c r="BQ46" s="413"/>
      <c r="BR46" s="418"/>
      <c r="BS46" s="418"/>
      <c r="BT46" s="418"/>
      <c r="BU46" s="418"/>
      <c r="BV46" s="418"/>
      <c r="BW46" s="418"/>
      <c r="BX46" s="418"/>
      <c r="BY46" s="418"/>
      <c r="BZ46" s="418"/>
      <c r="CA46" s="418"/>
      <c r="CB46" s="419"/>
      <c r="CC46" s="419"/>
      <c r="CD46" s="419"/>
      <c r="CE46" s="419"/>
      <c r="CF46" s="419"/>
      <c r="CG46" s="419"/>
      <c r="CH46" s="419"/>
      <c r="CI46" s="419"/>
      <c r="CJ46" s="419"/>
      <c r="CK46" s="419"/>
      <c r="CL46" s="419"/>
      <c r="CM46" s="419"/>
      <c r="CN46" s="419"/>
      <c r="CO46" s="419"/>
      <c r="CP46" s="419"/>
      <c r="CQ46" s="419"/>
      <c r="CR46" s="419"/>
      <c r="CS46" s="419"/>
      <c r="CT46" s="419"/>
      <c r="CU46" s="420"/>
      <c r="CV46" s="421"/>
      <c r="CW46" s="414"/>
      <c r="CX46" s="414"/>
      <c r="CY46" s="414"/>
      <c r="CZ46" s="414"/>
      <c r="DA46" s="414"/>
      <c r="DB46" s="414"/>
      <c r="DC46" s="414"/>
      <c r="DD46" s="414"/>
      <c r="DE46" s="414"/>
      <c r="DF46" s="414"/>
      <c r="DG46" s="414"/>
      <c r="DH46" s="414"/>
      <c r="DI46" s="414"/>
      <c r="DJ46" s="414"/>
      <c r="DK46" s="414"/>
      <c r="DL46" s="414"/>
      <c r="DM46" s="414"/>
      <c r="DN46" s="414"/>
      <c r="DO46" s="414"/>
      <c r="DP46" s="414"/>
      <c r="DQ46" s="414"/>
      <c r="DR46" s="414"/>
      <c r="DS46" s="414"/>
      <c r="DT46" s="413"/>
      <c r="DU46" s="413"/>
      <c r="DV46" s="413"/>
      <c r="DW46" s="413"/>
      <c r="DX46" s="413"/>
      <c r="DY46" s="413"/>
      <c r="DZ46" s="413"/>
      <c r="EA46" s="413"/>
      <c r="EB46" s="413"/>
      <c r="EC46" s="413"/>
      <c r="ED46" s="413"/>
      <c r="EE46" s="413"/>
      <c r="EF46" s="413"/>
      <c r="EG46" s="413"/>
      <c r="EH46" s="413"/>
      <c r="EI46" s="413"/>
      <c r="EJ46" s="413"/>
      <c r="EK46" s="413"/>
    </row>
    <row r="47" spans="1:141" s="81" customFormat="1" ht="12.75" x14ac:dyDescent="0.2">
      <c r="A47" s="414"/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4"/>
      <c r="AD47" s="414"/>
      <c r="AE47" s="414"/>
      <c r="AF47" s="414"/>
      <c r="AG47" s="415"/>
      <c r="AH47" s="416"/>
      <c r="AI47" s="416"/>
      <c r="AJ47" s="416"/>
      <c r="AK47" s="416"/>
      <c r="AL47" s="416"/>
      <c r="AM47" s="416"/>
      <c r="AN47" s="417"/>
      <c r="AO47" s="413"/>
      <c r="AP47" s="413"/>
      <c r="AQ47" s="413"/>
      <c r="AR47" s="413"/>
      <c r="AS47" s="413"/>
      <c r="AT47" s="413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3"/>
      <c r="BL47" s="413"/>
      <c r="BM47" s="413"/>
      <c r="BN47" s="413"/>
      <c r="BO47" s="413"/>
      <c r="BP47" s="413"/>
      <c r="BQ47" s="413"/>
      <c r="BR47" s="418"/>
      <c r="BS47" s="418"/>
      <c r="BT47" s="418"/>
      <c r="BU47" s="418"/>
      <c r="BV47" s="418"/>
      <c r="BW47" s="418"/>
      <c r="BX47" s="418"/>
      <c r="BY47" s="418"/>
      <c r="BZ47" s="418"/>
      <c r="CA47" s="418"/>
      <c r="CB47" s="419"/>
      <c r="CC47" s="419"/>
      <c r="CD47" s="419"/>
      <c r="CE47" s="419"/>
      <c r="CF47" s="419"/>
      <c r="CG47" s="419"/>
      <c r="CH47" s="419"/>
      <c r="CI47" s="419"/>
      <c r="CJ47" s="419"/>
      <c r="CK47" s="419"/>
      <c r="CL47" s="419"/>
      <c r="CM47" s="419"/>
      <c r="CN47" s="419"/>
      <c r="CO47" s="419"/>
      <c r="CP47" s="419"/>
      <c r="CQ47" s="419"/>
      <c r="CR47" s="419"/>
      <c r="CS47" s="419"/>
      <c r="CT47" s="419"/>
      <c r="CU47" s="420"/>
      <c r="CV47" s="421"/>
      <c r="CW47" s="414"/>
      <c r="CX47" s="414"/>
      <c r="CY47" s="414"/>
      <c r="CZ47" s="414"/>
      <c r="DA47" s="414"/>
      <c r="DB47" s="414"/>
      <c r="DC47" s="414"/>
      <c r="DD47" s="414"/>
      <c r="DE47" s="414"/>
      <c r="DF47" s="414"/>
      <c r="DG47" s="414"/>
      <c r="DH47" s="414"/>
      <c r="DI47" s="414"/>
      <c r="DJ47" s="414"/>
      <c r="DK47" s="414"/>
      <c r="DL47" s="414"/>
      <c r="DM47" s="414"/>
      <c r="DN47" s="414"/>
      <c r="DO47" s="414"/>
      <c r="DP47" s="414"/>
      <c r="DQ47" s="414"/>
      <c r="DR47" s="414"/>
      <c r="DS47" s="414"/>
      <c r="DT47" s="413"/>
      <c r="DU47" s="413"/>
      <c r="DV47" s="413"/>
      <c r="DW47" s="413"/>
      <c r="DX47" s="413"/>
      <c r="DY47" s="413"/>
      <c r="DZ47" s="413"/>
      <c r="EA47" s="413"/>
      <c r="EB47" s="413"/>
      <c r="EC47" s="413"/>
      <c r="ED47" s="413"/>
      <c r="EE47" s="413"/>
      <c r="EF47" s="413"/>
      <c r="EG47" s="413"/>
      <c r="EH47" s="413"/>
      <c r="EI47" s="413"/>
      <c r="EJ47" s="413"/>
      <c r="EK47" s="413"/>
    </row>
    <row r="48" spans="1:141" s="81" customFormat="1" ht="12.75" x14ac:dyDescent="0.2">
      <c r="A48" s="414"/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4"/>
      <c r="AD48" s="414"/>
      <c r="AE48" s="414"/>
      <c r="AF48" s="414"/>
      <c r="AG48" s="415"/>
      <c r="AH48" s="416"/>
      <c r="AI48" s="416"/>
      <c r="AJ48" s="416"/>
      <c r="AK48" s="416"/>
      <c r="AL48" s="416"/>
      <c r="AM48" s="416"/>
      <c r="AN48" s="417"/>
      <c r="AO48" s="413"/>
      <c r="AP48" s="413"/>
      <c r="AQ48" s="413"/>
      <c r="AR48" s="413"/>
      <c r="AS48" s="413"/>
      <c r="AT48" s="413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3"/>
      <c r="BL48" s="413"/>
      <c r="BM48" s="413"/>
      <c r="BN48" s="413"/>
      <c r="BO48" s="413"/>
      <c r="BP48" s="413"/>
      <c r="BQ48" s="413"/>
      <c r="BR48" s="418"/>
      <c r="BS48" s="418"/>
      <c r="BT48" s="418"/>
      <c r="BU48" s="418"/>
      <c r="BV48" s="418"/>
      <c r="BW48" s="418"/>
      <c r="BX48" s="418"/>
      <c r="BY48" s="418"/>
      <c r="BZ48" s="418"/>
      <c r="CA48" s="418"/>
      <c r="CB48" s="419"/>
      <c r="CC48" s="419"/>
      <c r="CD48" s="419"/>
      <c r="CE48" s="419"/>
      <c r="CF48" s="419"/>
      <c r="CG48" s="419"/>
      <c r="CH48" s="419"/>
      <c r="CI48" s="419"/>
      <c r="CJ48" s="419"/>
      <c r="CK48" s="419"/>
      <c r="CL48" s="419"/>
      <c r="CM48" s="419"/>
      <c r="CN48" s="419"/>
      <c r="CO48" s="419"/>
      <c r="CP48" s="419"/>
      <c r="CQ48" s="419"/>
      <c r="CR48" s="419"/>
      <c r="CS48" s="419"/>
      <c r="CT48" s="419"/>
      <c r="CU48" s="420"/>
      <c r="CV48" s="421"/>
      <c r="CW48" s="414"/>
      <c r="CX48" s="414"/>
      <c r="CY48" s="414"/>
      <c r="CZ48" s="414"/>
      <c r="DA48" s="414"/>
      <c r="DB48" s="414"/>
      <c r="DC48" s="414"/>
      <c r="DD48" s="414"/>
      <c r="DE48" s="414"/>
      <c r="DF48" s="414"/>
      <c r="DG48" s="414"/>
      <c r="DH48" s="414"/>
      <c r="DI48" s="414"/>
      <c r="DJ48" s="414"/>
      <c r="DK48" s="414"/>
      <c r="DL48" s="414"/>
      <c r="DM48" s="414"/>
      <c r="DN48" s="414"/>
      <c r="DO48" s="414"/>
      <c r="DP48" s="414"/>
      <c r="DQ48" s="414"/>
      <c r="DR48" s="414"/>
      <c r="DS48" s="414"/>
      <c r="DT48" s="413"/>
      <c r="DU48" s="413"/>
      <c r="DV48" s="413"/>
      <c r="DW48" s="413"/>
      <c r="DX48" s="413"/>
      <c r="DY48" s="413"/>
      <c r="DZ48" s="413"/>
      <c r="EA48" s="413"/>
      <c r="EB48" s="413"/>
      <c r="EC48" s="413"/>
      <c r="ED48" s="413"/>
      <c r="EE48" s="413"/>
      <c r="EF48" s="413"/>
      <c r="EG48" s="413"/>
      <c r="EH48" s="413"/>
      <c r="EI48" s="413"/>
      <c r="EJ48" s="413"/>
      <c r="EK48" s="413"/>
    </row>
    <row r="49" spans="1:141" s="81" customFormat="1" ht="12.75" x14ac:dyDescent="0.2">
      <c r="A49" s="414"/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4"/>
      <c r="AD49" s="414"/>
      <c r="AE49" s="414"/>
      <c r="AF49" s="414"/>
      <c r="AG49" s="415"/>
      <c r="AH49" s="416"/>
      <c r="AI49" s="416"/>
      <c r="AJ49" s="416"/>
      <c r="AK49" s="416"/>
      <c r="AL49" s="416"/>
      <c r="AM49" s="416"/>
      <c r="AN49" s="417"/>
      <c r="AO49" s="413"/>
      <c r="AP49" s="413"/>
      <c r="AQ49" s="413"/>
      <c r="AR49" s="413"/>
      <c r="AS49" s="413"/>
      <c r="AT49" s="413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3"/>
      <c r="BL49" s="413"/>
      <c r="BM49" s="413"/>
      <c r="BN49" s="413"/>
      <c r="BO49" s="413"/>
      <c r="BP49" s="413"/>
      <c r="BQ49" s="413"/>
      <c r="BR49" s="418"/>
      <c r="BS49" s="418"/>
      <c r="BT49" s="418"/>
      <c r="BU49" s="418"/>
      <c r="BV49" s="418"/>
      <c r="BW49" s="418"/>
      <c r="BX49" s="418"/>
      <c r="BY49" s="418"/>
      <c r="BZ49" s="418"/>
      <c r="CA49" s="418"/>
      <c r="CB49" s="419"/>
      <c r="CC49" s="419"/>
      <c r="CD49" s="419"/>
      <c r="CE49" s="419"/>
      <c r="CF49" s="419"/>
      <c r="CG49" s="419"/>
      <c r="CH49" s="419"/>
      <c r="CI49" s="419"/>
      <c r="CJ49" s="419"/>
      <c r="CK49" s="419"/>
      <c r="CL49" s="419"/>
      <c r="CM49" s="419"/>
      <c r="CN49" s="419"/>
      <c r="CO49" s="419"/>
      <c r="CP49" s="419"/>
      <c r="CQ49" s="419"/>
      <c r="CR49" s="419"/>
      <c r="CS49" s="419"/>
      <c r="CT49" s="419"/>
      <c r="CU49" s="420"/>
      <c r="CV49" s="421"/>
      <c r="CW49" s="414"/>
      <c r="CX49" s="414"/>
      <c r="CY49" s="414"/>
      <c r="CZ49" s="414"/>
      <c r="DA49" s="414"/>
      <c r="DB49" s="414"/>
      <c r="DC49" s="414"/>
      <c r="DD49" s="414"/>
      <c r="DE49" s="414"/>
      <c r="DF49" s="414"/>
      <c r="DG49" s="414"/>
      <c r="DH49" s="414"/>
      <c r="DI49" s="414"/>
      <c r="DJ49" s="414"/>
      <c r="DK49" s="414"/>
      <c r="DL49" s="414"/>
      <c r="DM49" s="414"/>
      <c r="DN49" s="414"/>
      <c r="DO49" s="414"/>
      <c r="DP49" s="414"/>
      <c r="DQ49" s="414"/>
      <c r="DR49" s="414"/>
      <c r="DS49" s="414"/>
      <c r="DT49" s="413"/>
      <c r="DU49" s="413"/>
      <c r="DV49" s="413"/>
      <c r="DW49" s="413"/>
      <c r="DX49" s="413"/>
      <c r="DY49" s="413"/>
      <c r="DZ49" s="413"/>
      <c r="EA49" s="413"/>
      <c r="EB49" s="413"/>
      <c r="EC49" s="413"/>
      <c r="ED49" s="413"/>
      <c r="EE49" s="413"/>
      <c r="EF49" s="413"/>
      <c r="EG49" s="413"/>
      <c r="EH49" s="413"/>
      <c r="EI49" s="413"/>
      <c r="EJ49" s="413"/>
      <c r="EK49" s="413"/>
    </row>
    <row r="50" spans="1:141" s="81" customFormat="1" ht="12.75" x14ac:dyDescent="0.2">
      <c r="A50" s="414"/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4"/>
      <c r="AD50" s="414"/>
      <c r="AE50" s="414"/>
      <c r="AF50" s="414"/>
      <c r="AG50" s="415"/>
      <c r="AH50" s="416"/>
      <c r="AI50" s="416"/>
      <c r="AJ50" s="416"/>
      <c r="AK50" s="416"/>
      <c r="AL50" s="416"/>
      <c r="AM50" s="416"/>
      <c r="AN50" s="417"/>
      <c r="AO50" s="413"/>
      <c r="AP50" s="413"/>
      <c r="AQ50" s="413"/>
      <c r="AR50" s="413"/>
      <c r="AS50" s="413"/>
      <c r="AT50" s="413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3"/>
      <c r="BL50" s="413"/>
      <c r="BM50" s="413"/>
      <c r="BN50" s="413"/>
      <c r="BO50" s="413"/>
      <c r="BP50" s="413"/>
      <c r="BQ50" s="413"/>
      <c r="BR50" s="418"/>
      <c r="BS50" s="418"/>
      <c r="BT50" s="418"/>
      <c r="BU50" s="418"/>
      <c r="BV50" s="418"/>
      <c r="BW50" s="418"/>
      <c r="BX50" s="418"/>
      <c r="BY50" s="418"/>
      <c r="BZ50" s="418"/>
      <c r="CA50" s="418"/>
      <c r="CB50" s="419"/>
      <c r="CC50" s="419"/>
      <c r="CD50" s="419"/>
      <c r="CE50" s="419"/>
      <c r="CF50" s="419"/>
      <c r="CG50" s="419"/>
      <c r="CH50" s="419"/>
      <c r="CI50" s="419"/>
      <c r="CJ50" s="419"/>
      <c r="CK50" s="419"/>
      <c r="CL50" s="419"/>
      <c r="CM50" s="419"/>
      <c r="CN50" s="419"/>
      <c r="CO50" s="419"/>
      <c r="CP50" s="419"/>
      <c r="CQ50" s="419"/>
      <c r="CR50" s="419"/>
      <c r="CS50" s="419"/>
      <c r="CT50" s="419"/>
      <c r="CU50" s="420"/>
      <c r="CV50" s="421"/>
      <c r="CW50" s="414"/>
      <c r="CX50" s="414"/>
      <c r="CY50" s="414"/>
      <c r="CZ50" s="414"/>
      <c r="DA50" s="414"/>
      <c r="DB50" s="414"/>
      <c r="DC50" s="414"/>
      <c r="DD50" s="414"/>
      <c r="DE50" s="414"/>
      <c r="DF50" s="414"/>
      <c r="DG50" s="414"/>
      <c r="DH50" s="414"/>
      <c r="DI50" s="414"/>
      <c r="DJ50" s="414"/>
      <c r="DK50" s="414"/>
      <c r="DL50" s="414"/>
      <c r="DM50" s="414"/>
      <c r="DN50" s="414"/>
      <c r="DO50" s="414"/>
      <c r="DP50" s="414"/>
      <c r="DQ50" s="414"/>
      <c r="DR50" s="414"/>
      <c r="DS50" s="414"/>
      <c r="DT50" s="413"/>
      <c r="DU50" s="413"/>
      <c r="DV50" s="413"/>
      <c r="DW50" s="413"/>
      <c r="DX50" s="413"/>
      <c r="DY50" s="413"/>
      <c r="DZ50" s="413"/>
      <c r="EA50" s="413"/>
      <c r="EB50" s="413"/>
      <c r="EC50" s="413"/>
      <c r="ED50" s="413"/>
      <c r="EE50" s="413"/>
      <c r="EF50" s="413"/>
      <c r="EG50" s="413"/>
      <c r="EH50" s="413"/>
      <c r="EI50" s="413"/>
      <c r="EJ50" s="413"/>
      <c r="EK50" s="413"/>
    </row>
    <row r="51" spans="1:141" s="81" customFormat="1" ht="12.75" x14ac:dyDescent="0.2">
      <c r="A51" s="414"/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4"/>
      <c r="AD51" s="414"/>
      <c r="AE51" s="414"/>
      <c r="AF51" s="414"/>
      <c r="AG51" s="415"/>
      <c r="AH51" s="416"/>
      <c r="AI51" s="416"/>
      <c r="AJ51" s="416"/>
      <c r="AK51" s="416"/>
      <c r="AL51" s="416"/>
      <c r="AM51" s="416"/>
      <c r="AN51" s="417"/>
      <c r="AO51" s="413"/>
      <c r="AP51" s="413"/>
      <c r="AQ51" s="413"/>
      <c r="AR51" s="413"/>
      <c r="AS51" s="413"/>
      <c r="AT51" s="413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3"/>
      <c r="BL51" s="413"/>
      <c r="BM51" s="413"/>
      <c r="BN51" s="413"/>
      <c r="BO51" s="413"/>
      <c r="BP51" s="413"/>
      <c r="BQ51" s="413"/>
      <c r="BR51" s="418"/>
      <c r="BS51" s="418"/>
      <c r="BT51" s="418"/>
      <c r="BU51" s="418"/>
      <c r="BV51" s="418"/>
      <c r="BW51" s="418"/>
      <c r="BX51" s="418"/>
      <c r="BY51" s="418"/>
      <c r="BZ51" s="418"/>
      <c r="CA51" s="418"/>
      <c r="CB51" s="419"/>
      <c r="CC51" s="419"/>
      <c r="CD51" s="419"/>
      <c r="CE51" s="419"/>
      <c r="CF51" s="419"/>
      <c r="CG51" s="419"/>
      <c r="CH51" s="419"/>
      <c r="CI51" s="419"/>
      <c r="CJ51" s="419"/>
      <c r="CK51" s="419"/>
      <c r="CL51" s="419"/>
      <c r="CM51" s="419"/>
      <c r="CN51" s="419"/>
      <c r="CO51" s="419"/>
      <c r="CP51" s="419"/>
      <c r="CQ51" s="419"/>
      <c r="CR51" s="419"/>
      <c r="CS51" s="419"/>
      <c r="CT51" s="419"/>
      <c r="CU51" s="420"/>
      <c r="CV51" s="421"/>
      <c r="CW51" s="414"/>
      <c r="CX51" s="414"/>
      <c r="CY51" s="414"/>
      <c r="CZ51" s="414"/>
      <c r="DA51" s="414"/>
      <c r="DB51" s="414"/>
      <c r="DC51" s="414"/>
      <c r="DD51" s="414"/>
      <c r="DE51" s="414"/>
      <c r="DF51" s="414"/>
      <c r="DG51" s="414"/>
      <c r="DH51" s="414"/>
      <c r="DI51" s="414"/>
      <c r="DJ51" s="414"/>
      <c r="DK51" s="414"/>
      <c r="DL51" s="414"/>
      <c r="DM51" s="414"/>
      <c r="DN51" s="414"/>
      <c r="DO51" s="414"/>
      <c r="DP51" s="414"/>
      <c r="DQ51" s="414"/>
      <c r="DR51" s="414"/>
      <c r="DS51" s="414"/>
      <c r="DT51" s="413"/>
      <c r="DU51" s="413"/>
      <c r="DV51" s="413"/>
      <c r="DW51" s="413"/>
      <c r="DX51" s="413"/>
      <c r="DY51" s="413"/>
      <c r="DZ51" s="413"/>
      <c r="EA51" s="413"/>
      <c r="EB51" s="413"/>
      <c r="EC51" s="413"/>
      <c r="ED51" s="413"/>
      <c r="EE51" s="413"/>
      <c r="EF51" s="413"/>
      <c r="EG51" s="413"/>
      <c r="EH51" s="413"/>
      <c r="EI51" s="413"/>
      <c r="EJ51" s="413"/>
      <c r="EK51" s="413"/>
    </row>
    <row r="52" spans="1:141" s="81" customFormat="1" ht="12.75" x14ac:dyDescent="0.2">
      <c r="A52" s="414"/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4"/>
      <c r="AD52" s="414"/>
      <c r="AE52" s="414"/>
      <c r="AF52" s="414"/>
      <c r="AG52" s="415"/>
      <c r="AH52" s="416"/>
      <c r="AI52" s="416"/>
      <c r="AJ52" s="416"/>
      <c r="AK52" s="416"/>
      <c r="AL52" s="416"/>
      <c r="AM52" s="416"/>
      <c r="AN52" s="417"/>
      <c r="AO52" s="413"/>
      <c r="AP52" s="413"/>
      <c r="AQ52" s="413"/>
      <c r="AR52" s="413"/>
      <c r="AS52" s="413"/>
      <c r="AT52" s="413"/>
      <c r="AU52" s="418"/>
      <c r="AV52" s="418"/>
      <c r="AW52" s="418"/>
      <c r="AX52" s="418"/>
      <c r="AY52" s="418"/>
      <c r="AZ52" s="418"/>
      <c r="BA52" s="418"/>
      <c r="BB52" s="418"/>
      <c r="BC52" s="418"/>
      <c r="BD52" s="418"/>
      <c r="BE52" s="418"/>
      <c r="BF52" s="418"/>
      <c r="BG52" s="418"/>
      <c r="BH52" s="418"/>
      <c r="BI52" s="418"/>
      <c r="BJ52" s="418"/>
      <c r="BK52" s="413"/>
      <c r="BL52" s="413"/>
      <c r="BM52" s="413"/>
      <c r="BN52" s="413"/>
      <c r="BO52" s="413"/>
      <c r="BP52" s="413"/>
      <c r="BQ52" s="413"/>
      <c r="BR52" s="418"/>
      <c r="BS52" s="418"/>
      <c r="BT52" s="418"/>
      <c r="BU52" s="418"/>
      <c r="BV52" s="418"/>
      <c r="BW52" s="418"/>
      <c r="BX52" s="418"/>
      <c r="BY52" s="418"/>
      <c r="BZ52" s="418"/>
      <c r="CA52" s="418"/>
      <c r="CB52" s="419"/>
      <c r="CC52" s="419"/>
      <c r="CD52" s="419"/>
      <c r="CE52" s="419"/>
      <c r="CF52" s="419"/>
      <c r="CG52" s="419"/>
      <c r="CH52" s="419"/>
      <c r="CI52" s="419"/>
      <c r="CJ52" s="419"/>
      <c r="CK52" s="419"/>
      <c r="CL52" s="419"/>
      <c r="CM52" s="419"/>
      <c r="CN52" s="419"/>
      <c r="CO52" s="419"/>
      <c r="CP52" s="419"/>
      <c r="CQ52" s="419"/>
      <c r="CR52" s="419"/>
      <c r="CS52" s="419"/>
      <c r="CT52" s="419"/>
      <c r="CU52" s="420"/>
      <c r="CV52" s="421"/>
      <c r="CW52" s="414"/>
      <c r="CX52" s="414"/>
      <c r="CY52" s="414"/>
      <c r="CZ52" s="414"/>
      <c r="DA52" s="414"/>
      <c r="DB52" s="414"/>
      <c r="DC52" s="414"/>
      <c r="DD52" s="414"/>
      <c r="DE52" s="414"/>
      <c r="DF52" s="414"/>
      <c r="DG52" s="414"/>
      <c r="DH52" s="414"/>
      <c r="DI52" s="414"/>
      <c r="DJ52" s="414"/>
      <c r="DK52" s="414"/>
      <c r="DL52" s="414"/>
      <c r="DM52" s="414"/>
      <c r="DN52" s="414"/>
      <c r="DO52" s="414"/>
      <c r="DP52" s="414"/>
      <c r="DQ52" s="414"/>
      <c r="DR52" s="414"/>
      <c r="DS52" s="414"/>
      <c r="DT52" s="413"/>
      <c r="DU52" s="413"/>
      <c r="DV52" s="413"/>
      <c r="DW52" s="413"/>
      <c r="DX52" s="413"/>
      <c r="DY52" s="413"/>
      <c r="DZ52" s="413"/>
      <c r="EA52" s="413"/>
      <c r="EB52" s="413"/>
      <c r="EC52" s="413"/>
      <c r="ED52" s="413"/>
      <c r="EE52" s="413"/>
      <c r="EF52" s="413"/>
      <c r="EG52" s="413"/>
      <c r="EH52" s="413"/>
      <c r="EI52" s="413"/>
      <c r="EJ52" s="413"/>
      <c r="EK52" s="413"/>
    </row>
    <row r="53" spans="1:141" s="81" customFormat="1" ht="12.75" x14ac:dyDescent="0.2">
      <c r="A53" s="414"/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5"/>
      <c r="AH53" s="416"/>
      <c r="AI53" s="416"/>
      <c r="AJ53" s="416"/>
      <c r="AK53" s="416"/>
      <c r="AL53" s="416"/>
      <c r="AM53" s="416"/>
      <c r="AN53" s="417"/>
      <c r="AO53" s="413"/>
      <c r="AP53" s="413"/>
      <c r="AQ53" s="413"/>
      <c r="AR53" s="413"/>
      <c r="AS53" s="413"/>
      <c r="AT53" s="413"/>
      <c r="AU53" s="418"/>
      <c r="AV53" s="418"/>
      <c r="AW53" s="418"/>
      <c r="AX53" s="418"/>
      <c r="AY53" s="418"/>
      <c r="AZ53" s="418"/>
      <c r="BA53" s="418"/>
      <c r="BB53" s="418"/>
      <c r="BC53" s="418"/>
      <c r="BD53" s="418"/>
      <c r="BE53" s="418"/>
      <c r="BF53" s="418"/>
      <c r="BG53" s="418"/>
      <c r="BH53" s="418"/>
      <c r="BI53" s="418"/>
      <c r="BJ53" s="418"/>
      <c r="BK53" s="413"/>
      <c r="BL53" s="413"/>
      <c r="BM53" s="413"/>
      <c r="BN53" s="413"/>
      <c r="BO53" s="413"/>
      <c r="BP53" s="413"/>
      <c r="BQ53" s="413"/>
      <c r="BR53" s="418"/>
      <c r="BS53" s="418"/>
      <c r="BT53" s="418"/>
      <c r="BU53" s="418"/>
      <c r="BV53" s="418"/>
      <c r="BW53" s="418"/>
      <c r="BX53" s="418"/>
      <c r="BY53" s="418"/>
      <c r="BZ53" s="418"/>
      <c r="CA53" s="418"/>
      <c r="CB53" s="419"/>
      <c r="CC53" s="419"/>
      <c r="CD53" s="419"/>
      <c r="CE53" s="419"/>
      <c r="CF53" s="419"/>
      <c r="CG53" s="419"/>
      <c r="CH53" s="419"/>
      <c r="CI53" s="419"/>
      <c r="CJ53" s="419"/>
      <c r="CK53" s="419"/>
      <c r="CL53" s="419"/>
      <c r="CM53" s="419"/>
      <c r="CN53" s="419"/>
      <c r="CO53" s="419"/>
      <c r="CP53" s="419"/>
      <c r="CQ53" s="419"/>
      <c r="CR53" s="419"/>
      <c r="CS53" s="419"/>
      <c r="CT53" s="419"/>
      <c r="CU53" s="420"/>
      <c r="CV53" s="421"/>
      <c r="CW53" s="414"/>
      <c r="CX53" s="414"/>
      <c r="CY53" s="414"/>
      <c r="CZ53" s="414"/>
      <c r="DA53" s="414"/>
      <c r="DB53" s="414"/>
      <c r="DC53" s="414"/>
      <c r="DD53" s="414"/>
      <c r="DE53" s="414"/>
      <c r="DF53" s="414"/>
      <c r="DG53" s="414"/>
      <c r="DH53" s="414"/>
      <c r="DI53" s="414"/>
      <c r="DJ53" s="414"/>
      <c r="DK53" s="414"/>
      <c r="DL53" s="414"/>
      <c r="DM53" s="414"/>
      <c r="DN53" s="414"/>
      <c r="DO53" s="414"/>
      <c r="DP53" s="414"/>
      <c r="DQ53" s="414"/>
      <c r="DR53" s="414"/>
      <c r="DS53" s="414"/>
      <c r="DT53" s="413"/>
      <c r="DU53" s="413"/>
      <c r="DV53" s="413"/>
      <c r="DW53" s="413"/>
      <c r="DX53" s="413"/>
      <c r="DY53" s="413"/>
      <c r="DZ53" s="413"/>
      <c r="EA53" s="413"/>
      <c r="EB53" s="413"/>
      <c r="EC53" s="413"/>
      <c r="ED53" s="413"/>
      <c r="EE53" s="413"/>
      <c r="EF53" s="413"/>
      <c r="EG53" s="413"/>
      <c r="EH53" s="413"/>
      <c r="EI53" s="413"/>
      <c r="EJ53" s="413"/>
      <c r="EK53" s="413"/>
    </row>
    <row r="54" spans="1:141" s="81" customFormat="1" ht="12.75" x14ac:dyDescent="0.2">
      <c r="A54" s="414"/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4"/>
      <c r="AD54" s="414"/>
      <c r="AE54" s="414"/>
      <c r="AF54" s="414"/>
      <c r="AG54" s="415"/>
      <c r="AH54" s="416"/>
      <c r="AI54" s="416"/>
      <c r="AJ54" s="416"/>
      <c r="AK54" s="416"/>
      <c r="AL54" s="416"/>
      <c r="AM54" s="416"/>
      <c r="AN54" s="417"/>
      <c r="AO54" s="413"/>
      <c r="AP54" s="413"/>
      <c r="AQ54" s="413"/>
      <c r="AR54" s="413"/>
      <c r="AS54" s="413"/>
      <c r="AT54" s="413"/>
      <c r="AU54" s="418"/>
      <c r="AV54" s="418"/>
      <c r="AW54" s="418"/>
      <c r="AX54" s="418"/>
      <c r="AY54" s="418"/>
      <c r="AZ54" s="418"/>
      <c r="BA54" s="418"/>
      <c r="BB54" s="418"/>
      <c r="BC54" s="418"/>
      <c r="BD54" s="418"/>
      <c r="BE54" s="418"/>
      <c r="BF54" s="418"/>
      <c r="BG54" s="418"/>
      <c r="BH54" s="418"/>
      <c r="BI54" s="418"/>
      <c r="BJ54" s="418"/>
      <c r="BK54" s="413"/>
      <c r="BL54" s="413"/>
      <c r="BM54" s="413"/>
      <c r="BN54" s="413"/>
      <c r="BO54" s="413"/>
      <c r="BP54" s="413"/>
      <c r="BQ54" s="413"/>
      <c r="BR54" s="418"/>
      <c r="BS54" s="418"/>
      <c r="BT54" s="418"/>
      <c r="BU54" s="418"/>
      <c r="BV54" s="418"/>
      <c r="BW54" s="418"/>
      <c r="BX54" s="418"/>
      <c r="BY54" s="418"/>
      <c r="BZ54" s="418"/>
      <c r="CA54" s="418"/>
      <c r="CB54" s="419"/>
      <c r="CC54" s="419"/>
      <c r="CD54" s="419"/>
      <c r="CE54" s="419"/>
      <c r="CF54" s="419"/>
      <c r="CG54" s="419"/>
      <c r="CH54" s="419"/>
      <c r="CI54" s="419"/>
      <c r="CJ54" s="419"/>
      <c r="CK54" s="419"/>
      <c r="CL54" s="419"/>
      <c r="CM54" s="419"/>
      <c r="CN54" s="419"/>
      <c r="CO54" s="419"/>
      <c r="CP54" s="419"/>
      <c r="CQ54" s="419"/>
      <c r="CR54" s="419"/>
      <c r="CS54" s="419"/>
      <c r="CT54" s="419"/>
      <c r="CU54" s="420"/>
      <c r="CV54" s="421"/>
      <c r="CW54" s="414"/>
      <c r="CX54" s="414"/>
      <c r="CY54" s="414"/>
      <c r="CZ54" s="414"/>
      <c r="DA54" s="414"/>
      <c r="DB54" s="414"/>
      <c r="DC54" s="414"/>
      <c r="DD54" s="414"/>
      <c r="DE54" s="414"/>
      <c r="DF54" s="414"/>
      <c r="DG54" s="414"/>
      <c r="DH54" s="414"/>
      <c r="DI54" s="414"/>
      <c r="DJ54" s="414"/>
      <c r="DK54" s="414"/>
      <c r="DL54" s="414"/>
      <c r="DM54" s="414"/>
      <c r="DN54" s="414"/>
      <c r="DO54" s="414"/>
      <c r="DP54" s="414"/>
      <c r="DQ54" s="414"/>
      <c r="DR54" s="414"/>
      <c r="DS54" s="414"/>
      <c r="DT54" s="413"/>
      <c r="DU54" s="413"/>
      <c r="DV54" s="413"/>
      <c r="DW54" s="413"/>
      <c r="DX54" s="413"/>
      <c r="DY54" s="413"/>
      <c r="DZ54" s="413"/>
      <c r="EA54" s="413"/>
      <c r="EB54" s="413"/>
      <c r="EC54" s="413"/>
      <c r="ED54" s="413"/>
      <c r="EE54" s="413"/>
      <c r="EF54" s="413"/>
      <c r="EG54" s="413"/>
      <c r="EH54" s="413"/>
      <c r="EI54" s="413"/>
      <c r="EJ54" s="413"/>
      <c r="EK54" s="413"/>
    </row>
    <row r="55" spans="1:141" s="81" customFormat="1" ht="12.75" x14ac:dyDescent="0.2">
      <c r="A55" s="422"/>
      <c r="B55" s="422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1"/>
      <c r="AG55" s="415"/>
      <c r="AH55" s="416"/>
      <c r="AI55" s="416"/>
      <c r="AJ55" s="416"/>
      <c r="AK55" s="416"/>
      <c r="AL55" s="416"/>
      <c r="AM55" s="416"/>
      <c r="AN55" s="417"/>
      <c r="AO55" s="413"/>
      <c r="AP55" s="413"/>
      <c r="AQ55" s="413"/>
      <c r="AR55" s="413"/>
      <c r="AS55" s="413"/>
      <c r="AT55" s="413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3"/>
      <c r="BL55" s="413"/>
      <c r="BM55" s="413"/>
      <c r="BN55" s="413"/>
      <c r="BO55" s="413"/>
      <c r="BP55" s="413"/>
      <c r="BQ55" s="413"/>
      <c r="BR55" s="418"/>
      <c r="BS55" s="418"/>
      <c r="BT55" s="418"/>
      <c r="BU55" s="418"/>
      <c r="BV55" s="418"/>
      <c r="BW55" s="418"/>
      <c r="BX55" s="418"/>
      <c r="BY55" s="418"/>
      <c r="BZ55" s="418"/>
      <c r="CA55" s="418"/>
      <c r="CB55" s="419"/>
      <c r="CC55" s="419"/>
      <c r="CD55" s="419"/>
      <c r="CE55" s="419"/>
      <c r="CF55" s="419"/>
      <c r="CG55" s="419"/>
      <c r="CH55" s="419"/>
      <c r="CI55" s="419"/>
      <c r="CJ55" s="419"/>
      <c r="CK55" s="419"/>
      <c r="CL55" s="419"/>
      <c r="CM55" s="419"/>
      <c r="CN55" s="419"/>
      <c r="CO55" s="419"/>
      <c r="CP55" s="419"/>
      <c r="CQ55" s="419"/>
      <c r="CR55" s="419"/>
      <c r="CS55" s="419"/>
      <c r="CT55" s="419"/>
      <c r="CU55" s="420"/>
      <c r="CV55" s="421"/>
      <c r="CW55" s="414"/>
      <c r="CX55" s="414"/>
      <c r="CY55" s="414"/>
      <c r="CZ55" s="414"/>
      <c r="DA55" s="414"/>
      <c r="DB55" s="414"/>
      <c r="DC55" s="414"/>
      <c r="DD55" s="414"/>
      <c r="DE55" s="414"/>
      <c r="DF55" s="414"/>
      <c r="DG55" s="414"/>
      <c r="DH55" s="414"/>
      <c r="DI55" s="414"/>
      <c r="DJ55" s="414"/>
      <c r="DK55" s="414"/>
      <c r="DL55" s="414"/>
      <c r="DM55" s="414"/>
      <c r="DN55" s="414"/>
      <c r="DO55" s="414"/>
      <c r="DP55" s="414"/>
      <c r="DQ55" s="414"/>
      <c r="DR55" s="414"/>
      <c r="DS55" s="414"/>
      <c r="DT55" s="413"/>
      <c r="DU55" s="413"/>
      <c r="DV55" s="413"/>
      <c r="DW55" s="413"/>
      <c r="DX55" s="413"/>
      <c r="DY55" s="413"/>
      <c r="DZ55" s="413"/>
      <c r="EA55" s="413"/>
      <c r="EB55" s="413"/>
      <c r="EC55" s="413"/>
      <c r="ED55" s="413"/>
      <c r="EE55" s="413"/>
      <c r="EF55" s="413"/>
      <c r="EG55" s="413"/>
      <c r="EH55" s="413"/>
      <c r="EI55" s="413"/>
      <c r="EJ55" s="413"/>
      <c r="EK55" s="413"/>
    </row>
    <row r="56" spans="1:141" s="81" customFormat="1" ht="12.75" x14ac:dyDescent="0.2">
      <c r="A56" s="422"/>
      <c r="B56" s="422"/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  <c r="AA56" s="422"/>
      <c r="AB56" s="422"/>
      <c r="AC56" s="422"/>
      <c r="AD56" s="422"/>
      <c r="AE56" s="422"/>
      <c r="AF56" s="421"/>
      <c r="AG56" s="415"/>
      <c r="AH56" s="416"/>
      <c r="AI56" s="416"/>
      <c r="AJ56" s="416"/>
      <c r="AK56" s="416"/>
      <c r="AL56" s="416"/>
      <c r="AM56" s="416"/>
      <c r="AN56" s="417"/>
      <c r="AO56" s="413"/>
      <c r="AP56" s="413"/>
      <c r="AQ56" s="413"/>
      <c r="AR56" s="413"/>
      <c r="AS56" s="413"/>
      <c r="AT56" s="413"/>
      <c r="AU56" s="418"/>
      <c r="AV56" s="418"/>
      <c r="AW56" s="418"/>
      <c r="AX56" s="418"/>
      <c r="AY56" s="418"/>
      <c r="AZ56" s="418"/>
      <c r="BA56" s="418"/>
      <c r="BB56" s="418"/>
      <c r="BC56" s="418"/>
      <c r="BD56" s="418"/>
      <c r="BE56" s="418"/>
      <c r="BF56" s="418"/>
      <c r="BG56" s="418"/>
      <c r="BH56" s="418"/>
      <c r="BI56" s="418"/>
      <c r="BJ56" s="418"/>
      <c r="BK56" s="413"/>
      <c r="BL56" s="413"/>
      <c r="BM56" s="413"/>
      <c r="BN56" s="413"/>
      <c r="BO56" s="413"/>
      <c r="BP56" s="413"/>
      <c r="BQ56" s="413"/>
      <c r="BR56" s="418"/>
      <c r="BS56" s="418"/>
      <c r="BT56" s="418"/>
      <c r="BU56" s="418"/>
      <c r="BV56" s="418"/>
      <c r="BW56" s="418"/>
      <c r="BX56" s="418"/>
      <c r="BY56" s="418"/>
      <c r="BZ56" s="418"/>
      <c r="CA56" s="418"/>
      <c r="CB56" s="419"/>
      <c r="CC56" s="419"/>
      <c r="CD56" s="419"/>
      <c r="CE56" s="419"/>
      <c r="CF56" s="419"/>
      <c r="CG56" s="419"/>
      <c r="CH56" s="419"/>
      <c r="CI56" s="419"/>
      <c r="CJ56" s="419"/>
      <c r="CK56" s="419"/>
      <c r="CL56" s="419"/>
      <c r="CM56" s="419"/>
      <c r="CN56" s="419"/>
      <c r="CO56" s="419"/>
      <c r="CP56" s="419"/>
      <c r="CQ56" s="419"/>
      <c r="CR56" s="419"/>
      <c r="CS56" s="419"/>
      <c r="CT56" s="419"/>
      <c r="CU56" s="420"/>
      <c r="CV56" s="421"/>
      <c r="CW56" s="414"/>
      <c r="CX56" s="414"/>
      <c r="CY56" s="414"/>
      <c r="CZ56" s="414"/>
      <c r="DA56" s="414"/>
      <c r="DB56" s="414"/>
      <c r="DC56" s="414"/>
      <c r="DD56" s="414"/>
      <c r="DE56" s="414"/>
      <c r="DF56" s="414"/>
      <c r="DG56" s="414"/>
      <c r="DH56" s="414"/>
      <c r="DI56" s="414"/>
      <c r="DJ56" s="414"/>
      <c r="DK56" s="414"/>
      <c r="DL56" s="414"/>
      <c r="DM56" s="414"/>
      <c r="DN56" s="414"/>
      <c r="DO56" s="414"/>
      <c r="DP56" s="414"/>
      <c r="DQ56" s="414"/>
      <c r="DR56" s="414"/>
      <c r="DS56" s="414"/>
      <c r="DT56" s="413"/>
      <c r="DU56" s="413"/>
      <c r="DV56" s="413"/>
      <c r="DW56" s="413"/>
      <c r="DX56" s="413"/>
      <c r="DY56" s="413"/>
      <c r="DZ56" s="413"/>
      <c r="EA56" s="413"/>
      <c r="EB56" s="413"/>
      <c r="EC56" s="413"/>
      <c r="ED56" s="413"/>
      <c r="EE56" s="413"/>
      <c r="EF56" s="413"/>
      <c r="EG56" s="413"/>
      <c r="EH56" s="413"/>
      <c r="EI56" s="413"/>
      <c r="EJ56" s="413"/>
      <c r="EK56" s="413"/>
    </row>
    <row r="57" spans="1:141" s="81" customFormat="1" ht="12.75" x14ac:dyDescent="0.2">
      <c r="A57" s="422"/>
      <c r="B57" s="422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  <c r="AA57" s="422"/>
      <c r="AB57" s="422"/>
      <c r="AC57" s="422"/>
      <c r="AD57" s="422"/>
      <c r="AE57" s="422"/>
      <c r="AF57" s="421"/>
      <c r="AG57" s="415"/>
      <c r="AH57" s="416"/>
      <c r="AI57" s="416"/>
      <c r="AJ57" s="416"/>
      <c r="AK57" s="416"/>
      <c r="AL57" s="416"/>
      <c r="AM57" s="416"/>
      <c r="AN57" s="417"/>
      <c r="AO57" s="413"/>
      <c r="AP57" s="413"/>
      <c r="AQ57" s="413"/>
      <c r="AR57" s="413"/>
      <c r="AS57" s="413"/>
      <c r="AT57" s="413"/>
      <c r="AU57" s="418"/>
      <c r="AV57" s="418"/>
      <c r="AW57" s="418"/>
      <c r="AX57" s="418"/>
      <c r="AY57" s="418"/>
      <c r="AZ57" s="418"/>
      <c r="BA57" s="418"/>
      <c r="BB57" s="418"/>
      <c r="BC57" s="418"/>
      <c r="BD57" s="418"/>
      <c r="BE57" s="418"/>
      <c r="BF57" s="418"/>
      <c r="BG57" s="418"/>
      <c r="BH57" s="418"/>
      <c r="BI57" s="418"/>
      <c r="BJ57" s="418"/>
      <c r="BK57" s="413"/>
      <c r="BL57" s="413"/>
      <c r="BM57" s="413"/>
      <c r="BN57" s="413"/>
      <c r="BO57" s="413"/>
      <c r="BP57" s="413"/>
      <c r="BQ57" s="413"/>
      <c r="BR57" s="418"/>
      <c r="BS57" s="418"/>
      <c r="BT57" s="418"/>
      <c r="BU57" s="418"/>
      <c r="BV57" s="418"/>
      <c r="BW57" s="418"/>
      <c r="BX57" s="418"/>
      <c r="BY57" s="418"/>
      <c r="BZ57" s="418"/>
      <c r="CA57" s="418"/>
      <c r="CB57" s="419"/>
      <c r="CC57" s="419"/>
      <c r="CD57" s="419"/>
      <c r="CE57" s="419"/>
      <c r="CF57" s="419"/>
      <c r="CG57" s="419"/>
      <c r="CH57" s="419"/>
      <c r="CI57" s="419"/>
      <c r="CJ57" s="419"/>
      <c r="CK57" s="419"/>
      <c r="CL57" s="419"/>
      <c r="CM57" s="419"/>
      <c r="CN57" s="419"/>
      <c r="CO57" s="419"/>
      <c r="CP57" s="419"/>
      <c r="CQ57" s="419"/>
      <c r="CR57" s="419"/>
      <c r="CS57" s="419"/>
      <c r="CT57" s="419"/>
      <c r="CU57" s="420"/>
      <c r="CV57" s="421"/>
      <c r="CW57" s="414"/>
      <c r="CX57" s="414"/>
      <c r="CY57" s="414"/>
      <c r="CZ57" s="414"/>
      <c r="DA57" s="414"/>
      <c r="DB57" s="414"/>
      <c r="DC57" s="414"/>
      <c r="DD57" s="414"/>
      <c r="DE57" s="414"/>
      <c r="DF57" s="414"/>
      <c r="DG57" s="414"/>
      <c r="DH57" s="414"/>
      <c r="DI57" s="414"/>
      <c r="DJ57" s="414"/>
      <c r="DK57" s="414"/>
      <c r="DL57" s="414"/>
      <c r="DM57" s="414"/>
      <c r="DN57" s="414"/>
      <c r="DO57" s="414"/>
      <c r="DP57" s="414"/>
      <c r="DQ57" s="414"/>
      <c r="DR57" s="414"/>
      <c r="DS57" s="414"/>
      <c r="DT57" s="413"/>
      <c r="DU57" s="413"/>
      <c r="DV57" s="413"/>
      <c r="DW57" s="413"/>
      <c r="DX57" s="413"/>
      <c r="DY57" s="413"/>
      <c r="DZ57" s="413"/>
      <c r="EA57" s="413"/>
      <c r="EB57" s="413"/>
      <c r="EC57" s="413"/>
      <c r="ED57" s="413"/>
      <c r="EE57" s="413"/>
      <c r="EF57" s="413"/>
      <c r="EG57" s="413"/>
      <c r="EH57" s="413"/>
      <c r="EI57" s="413"/>
      <c r="EJ57" s="413"/>
      <c r="EK57" s="413"/>
    </row>
    <row r="58" spans="1:141" s="81" customFormat="1" ht="12.75" x14ac:dyDescent="0.2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  <c r="AA58" s="422"/>
      <c r="AB58" s="422"/>
      <c r="AC58" s="422"/>
      <c r="AD58" s="422"/>
      <c r="AE58" s="422"/>
      <c r="AF58" s="421"/>
      <c r="AG58" s="415"/>
      <c r="AH58" s="416"/>
      <c r="AI58" s="416"/>
      <c r="AJ58" s="416"/>
      <c r="AK58" s="416"/>
      <c r="AL58" s="416"/>
      <c r="AM58" s="416"/>
      <c r="AN58" s="417"/>
      <c r="AO58" s="413"/>
      <c r="AP58" s="413"/>
      <c r="AQ58" s="413"/>
      <c r="AR58" s="413"/>
      <c r="AS58" s="413"/>
      <c r="AT58" s="413"/>
      <c r="AU58" s="418"/>
      <c r="AV58" s="418"/>
      <c r="AW58" s="418"/>
      <c r="AX58" s="418"/>
      <c r="AY58" s="418"/>
      <c r="AZ58" s="418"/>
      <c r="BA58" s="418"/>
      <c r="BB58" s="418"/>
      <c r="BC58" s="418"/>
      <c r="BD58" s="418"/>
      <c r="BE58" s="418"/>
      <c r="BF58" s="418"/>
      <c r="BG58" s="418"/>
      <c r="BH58" s="418"/>
      <c r="BI58" s="418"/>
      <c r="BJ58" s="418"/>
      <c r="BK58" s="413"/>
      <c r="BL58" s="413"/>
      <c r="BM58" s="413"/>
      <c r="BN58" s="413"/>
      <c r="BO58" s="413"/>
      <c r="BP58" s="413"/>
      <c r="BQ58" s="413"/>
      <c r="BR58" s="418"/>
      <c r="BS58" s="418"/>
      <c r="BT58" s="418"/>
      <c r="BU58" s="418"/>
      <c r="BV58" s="418"/>
      <c r="BW58" s="418"/>
      <c r="BX58" s="418"/>
      <c r="BY58" s="418"/>
      <c r="BZ58" s="418"/>
      <c r="CA58" s="418"/>
      <c r="CB58" s="419"/>
      <c r="CC58" s="419"/>
      <c r="CD58" s="419"/>
      <c r="CE58" s="419"/>
      <c r="CF58" s="419"/>
      <c r="CG58" s="419"/>
      <c r="CH58" s="419"/>
      <c r="CI58" s="419"/>
      <c r="CJ58" s="419"/>
      <c r="CK58" s="419"/>
      <c r="CL58" s="419"/>
      <c r="CM58" s="419"/>
      <c r="CN58" s="419"/>
      <c r="CO58" s="419"/>
      <c r="CP58" s="419"/>
      <c r="CQ58" s="419"/>
      <c r="CR58" s="419"/>
      <c r="CS58" s="419"/>
      <c r="CT58" s="419"/>
      <c r="CU58" s="420"/>
      <c r="CV58" s="421"/>
      <c r="CW58" s="414"/>
      <c r="CX58" s="414"/>
      <c r="CY58" s="414"/>
      <c r="CZ58" s="414"/>
      <c r="DA58" s="414"/>
      <c r="DB58" s="414"/>
      <c r="DC58" s="414"/>
      <c r="DD58" s="414"/>
      <c r="DE58" s="414"/>
      <c r="DF58" s="414"/>
      <c r="DG58" s="414"/>
      <c r="DH58" s="414"/>
      <c r="DI58" s="414"/>
      <c r="DJ58" s="414"/>
      <c r="DK58" s="414"/>
      <c r="DL58" s="414"/>
      <c r="DM58" s="414"/>
      <c r="DN58" s="414"/>
      <c r="DO58" s="414"/>
      <c r="DP58" s="414"/>
      <c r="DQ58" s="414"/>
      <c r="DR58" s="414"/>
      <c r="DS58" s="414"/>
      <c r="DT58" s="413"/>
      <c r="DU58" s="413"/>
      <c r="DV58" s="413"/>
      <c r="DW58" s="413"/>
      <c r="DX58" s="413"/>
      <c r="DY58" s="413"/>
      <c r="DZ58" s="413"/>
      <c r="EA58" s="413"/>
      <c r="EB58" s="413"/>
      <c r="EC58" s="413"/>
      <c r="ED58" s="413"/>
      <c r="EE58" s="413"/>
      <c r="EF58" s="413"/>
      <c r="EG58" s="413"/>
      <c r="EH58" s="413"/>
      <c r="EI58" s="413"/>
      <c r="EJ58" s="413"/>
      <c r="EK58" s="413"/>
    </row>
    <row r="59" spans="1:141" s="81" customFormat="1" ht="12.75" x14ac:dyDescent="0.2">
      <c r="A59" s="422"/>
      <c r="B59" s="422"/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/>
      <c r="AD59" s="422"/>
      <c r="AE59" s="422"/>
      <c r="AF59" s="421"/>
      <c r="AG59" s="415"/>
      <c r="AH59" s="416"/>
      <c r="AI59" s="416"/>
      <c r="AJ59" s="416"/>
      <c r="AK59" s="416"/>
      <c r="AL59" s="416"/>
      <c r="AM59" s="416"/>
      <c r="AN59" s="417"/>
      <c r="AO59" s="413"/>
      <c r="AP59" s="413"/>
      <c r="AQ59" s="413"/>
      <c r="AR59" s="413"/>
      <c r="AS59" s="413"/>
      <c r="AT59" s="413"/>
      <c r="AU59" s="418"/>
      <c r="AV59" s="418"/>
      <c r="AW59" s="418"/>
      <c r="AX59" s="418"/>
      <c r="AY59" s="418"/>
      <c r="AZ59" s="418"/>
      <c r="BA59" s="418"/>
      <c r="BB59" s="418"/>
      <c r="BC59" s="418"/>
      <c r="BD59" s="418"/>
      <c r="BE59" s="418"/>
      <c r="BF59" s="418"/>
      <c r="BG59" s="418"/>
      <c r="BH59" s="418"/>
      <c r="BI59" s="418"/>
      <c r="BJ59" s="418"/>
      <c r="BK59" s="413"/>
      <c r="BL59" s="413"/>
      <c r="BM59" s="413"/>
      <c r="BN59" s="413"/>
      <c r="BO59" s="413"/>
      <c r="BP59" s="413"/>
      <c r="BQ59" s="413"/>
      <c r="BR59" s="418"/>
      <c r="BS59" s="418"/>
      <c r="BT59" s="418"/>
      <c r="BU59" s="418"/>
      <c r="BV59" s="418"/>
      <c r="BW59" s="418"/>
      <c r="BX59" s="418"/>
      <c r="BY59" s="418"/>
      <c r="BZ59" s="418"/>
      <c r="CA59" s="418"/>
      <c r="CB59" s="419"/>
      <c r="CC59" s="419"/>
      <c r="CD59" s="419"/>
      <c r="CE59" s="419"/>
      <c r="CF59" s="419"/>
      <c r="CG59" s="419"/>
      <c r="CH59" s="419"/>
      <c r="CI59" s="419"/>
      <c r="CJ59" s="419"/>
      <c r="CK59" s="419"/>
      <c r="CL59" s="419"/>
      <c r="CM59" s="419"/>
      <c r="CN59" s="419"/>
      <c r="CO59" s="419"/>
      <c r="CP59" s="419"/>
      <c r="CQ59" s="419"/>
      <c r="CR59" s="419"/>
      <c r="CS59" s="419"/>
      <c r="CT59" s="419"/>
      <c r="CU59" s="420"/>
      <c r="CV59" s="421"/>
      <c r="CW59" s="414"/>
      <c r="CX59" s="414"/>
      <c r="CY59" s="414"/>
      <c r="CZ59" s="414"/>
      <c r="DA59" s="414"/>
      <c r="DB59" s="414"/>
      <c r="DC59" s="414"/>
      <c r="DD59" s="414"/>
      <c r="DE59" s="414"/>
      <c r="DF59" s="414"/>
      <c r="DG59" s="414"/>
      <c r="DH59" s="414"/>
      <c r="DI59" s="414"/>
      <c r="DJ59" s="414"/>
      <c r="DK59" s="414"/>
      <c r="DL59" s="414"/>
      <c r="DM59" s="414"/>
      <c r="DN59" s="414"/>
      <c r="DO59" s="414"/>
      <c r="DP59" s="414"/>
      <c r="DQ59" s="414"/>
      <c r="DR59" s="414"/>
      <c r="DS59" s="414"/>
      <c r="DT59" s="413"/>
      <c r="DU59" s="413"/>
      <c r="DV59" s="413"/>
      <c r="DW59" s="413"/>
      <c r="DX59" s="413"/>
      <c r="DY59" s="413"/>
      <c r="DZ59" s="413"/>
      <c r="EA59" s="413"/>
      <c r="EB59" s="413"/>
      <c r="EC59" s="413"/>
      <c r="ED59" s="413"/>
      <c r="EE59" s="413"/>
      <c r="EF59" s="413"/>
      <c r="EG59" s="413"/>
      <c r="EH59" s="413"/>
      <c r="EI59" s="413"/>
      <c r="EJ59" s="413"/>
      <c r="EK59" s="413"/>
    </row>
    <row r="60" spans="1:141" s="81" customFormat="1" ht="12.75" x14ac:dyDescent="0.2">
      <c r="A60" s="422"/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  <c r="AA60" s="422"/>
      <c r="AB60" s="422"/>
      <c r="AC60" s="422"/>
      <c r="AD60" s="422"/>
      <c r="AE60" s="422"/>
      <c r="AF60" s="421"/>
      <c r="AG60" s="415"/>
      <c r="AH60" s="416"/>
      <c r="AI60" s="416"/>
      <c r="AJ60" s="416"/>
      <c r="AK60" s="416"/>
      <c r="AL60" s="416"/>
      <c r="AM60" s="416"/>
      <c r="AN60" s="417"/>
      <c r="AO60" s="413"/>
      <c r="AP60" s="413"/>
      <c r="AQ60" s="413"/>
      <c r="AR60" s="413"/>
      <c r="AS60" s="413"/>
      <c r="AT60" s="413"/>
      <c r="AU60" s="418"/>
      <c r="AV60" s="418"/>
      <c r="AW60" s="418"/>
      <c r="AX60" s="418"/>
      <c r="AY60" s="418"/>
      <c r="AZ60" s="418"/>
      <c r="BA60" s="418"/>
      <c r="BB60" s="418"/>
      <c r="BC60" s="418"/>
      <c r="BD60" s="418"/>
      <c r="BE60" s="418"/>
      <c r="BF60" s="418"/>
      <c r="BG60" s="418"/>
      <c r="BH60" s="418"/>
      <c r="BI60" s="418"/>
      <c r="BJ60" s="418"/>
      <c r="BK60" s="413"/>
      <c r="BL60" s="413"/>
      <c r="BM60" s="413"/>
      <c r="BN60" s="413"/>
      <c r="BO60" s="413"/>
      <c r="BP60" s="413"/>
      <c r="BQ60" s="413"/>
      <c r="BR60" s="418"/>
      <c r="BS60" s="418"/>
      <c r="BT60" s="418"/>
      <c r="BU60" s="418"/>
      <c r="BV60" s="418"/>
      <c r="BW60" s="418"/>
      <c r="BX60" s="418"/>
      <c r="BY60" s="418"/>
      <c r="BZ60" s="418"/>
      <c r="CA60" s="418"/>
      <c r="CB60" s="419"/>
      <c r="CC60" s="419"/>
      <c r="CD60" s="419"/>
      <c r="CE60" s="419"/>
      <c r="CF60" s="419"/>
      <c r="CG60" s="419"/>
      <c r="CH60" s="419"/>
      <c r="CI60" s="419"/>
      <c r="CJ60" s="419"/>
      <c r="CK60" s="419"/>
      <c r="CL60" s="419"/>
      <c r="CM60" s="419"/>
      <c r="CN60" s="419"/>
      <c r="CO60" s="419"/>
      <c r="CP60" s="419"/>
      <c r="CQ60" s="419"/>
      <c r="CR60" s="419"/>
      <c r="CS60" s="419"/>
      <c r="CT60" s="419"/>
      <c r="CU60" s="420"/>
      <c r="CV60" s="421"/>
      <c r="CW60" s="414"/>
      <c r="CX60" s="414"/>
      <c r="CY60" s="414"/>
      <c r="CZ60" s="414"/>
      <c r="DA60" s="414"/>
      <c r="DB60" s="414"/>
      <c r="DC60" s="414"/>
      <c r="DD60" s="414"/>
      <c r="DE60" s="414"/>
      <c r="DF60" s="414"/>
      <c r="DG60" s="414"/>
      <c r="DH60" s="414"/>
      <c r="DI60" s="414"/>
      <c r="DJ60" s="414"/>
      <c r="DK60" s="414"/>
      <c r="DL60" s="414"/>
      <c r="DM60" s="414"/>
      <c r="DN60" s="414"/>
      <c r="DO60" s="414"/>
      <c r="DP60" s="414"/>
      <c r="DQ60" s="414"/>
      <c r="DR60" s="414"/>
      <c r="DS60" s="414"/>
      <c r="DT60" s="413"/>
      <c r="DU60" s="413"/>
      <c r="DV60" s="413"/>
      <c r="DW60" s="413"/>
      <c r="DX60" s="413"/>
      <c r="DY60" s="413"/>
      <c r="DZ60" s="413"/>
      <c r="EA60" s="413"/>
      <c r="EB60" s="413"/>
      <c r="EC60" s="413"/>
      <c r="ED60" s="413"/>
      <c r="EE60" s="413"/>
      <c r="EF60" s="413"/>
      <c r="EG60" s="413"/>
      <c r="EH60" s="413"/>
      <c r="EI60" s="413"/>
      <c r="EJ60" s="413"/>
      <c r="EK60" s="413"/>
    </row>
    <row r="61" spans="1:141" s="81" customFormat="1" ht="12.75" x14ac:dyDescent="0.2">
      <c r="A61" s="422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22"/>
      <c r="AD61" s="422"/>
      <c r="AE61" s="422"/>
      <c r="AF61" s="421"/>
      <c r="AG61" s="415"/>
      <c r="AH61" s="416"/>
      <c r="AI61" s="416"/>
      <c r="AJ61" s="416"/>
      <c r="AK61" s="416"/>
      <c r="AL61" s="416"/>
      <c r="AM61" s="416"/>
      <c r="AN61" s="417"/>
      <c r="AO61" s="413"/>
      <c r="AP61" s="413"/>
      <c r="AQ61" s="413"/>
      <c r="AR61" s="413"/>
      <c r="AS61" s="413"/>
      <c r="AT61" s="413"/>
      <c r="AU61" s="418"/>
      <c r="AV61" s="418"/>
      <c r="AW61" s="418"/>
      <c r="AX61" s="418"/>
      <c r="AY61" s="418"/>
      <c r="AZ61" s="418"/>
      <c r="BA61" s="418"/>
      <c r="BB61" s="418"/>
      <c r="BC61" s="418"/>
      <c r="BD61" s="418"/>
      <c r="BE61" s="418"/>
      <c r="BF61" s="418"/>
      <c r="BG61" s="418"/>
      <c r="BH61" s="418"/>
      <c r="BI61" s="418"/>
      <c r="BJ61" s="418"/>
      <c r="BK61" s="413"/>
      <c r="BL61" s="413"/>
      <c r="BM61" s="413"/>
      <c r="BN61" s="413"/>
      <c r="BO61" s="413"/>
      <c r="BP61" s="413"/>
      <c r="BQ61" s="413"/>
      <c r="BR61" s="418"/>
      <c r="BS61" s="418"/>
      <c r="BT61" s="418"/>
      <c r="BU61" s="418"/>
      <c r="BV61" s="418"/>
      <c r="BW61" s="418"/>
      <c r="BX61" s="418"/>
      <c r="BY61" s="418"/>
      <c r="BZ61" s="418"/>
      <c r="CA61" s="418"/>
      <c r="CB61" s="419"/>
      <c r="CC61" s="419"/>
      <c r="CD61" s="419"/>
      <c r="CE61" s="419"/>
      <c r="CF61" s="419"/>
      <c r="CG61" s="419"/>
      <c r="CH61" s="419"/>
      <c r="CI61" s="419"/>
      <c r="CJ61" s="419"/>
      <c r="CK61" s="419"/>
      <c r="CL61" s="419"/>
      <c r="CM61" s="419"/>
      <c r="CN61" s="419"/>
      <c r="CO61" s="419"/>
      <c r="CP61" s="419"/>
      <c r="CQ61" s="419"/>
      <c r="CR61" s="419"/>
      <c r="CS61" s="419"/>
      <c r="CT61" s="419"/>
      <c r="CU61" s="420"/>
      <c r="CV61" s="421"/>
      <c r="CW61" s="414"/>
      <c r="CX61" s="414"/>
      <c r="CY61" s="414"/>
      <c r="CZ61" s="414"/>
      <c r="DA61" s="414"/>
      <c r="DB61" s="414"/>
      <c r="DC61" s="414"/>
      <c r="DD61" s="414"/>
      <c r="DE61" s="414"/>
      <c r="DF61" s="414"/>
      <c r="DG61" s="414"/>
      <c r="DH61" s="414"/>
      <c r="DI61" s="414"/>
      <c r="DJ61" s="414"/>
      <c r="DK61" s="414"/>
      <c r="DL61" s="414"/>
      <c r="DM61" s="414"/>
      <c r="DN61" s="414"/>
      <c r="DO61" s="414"/>
      <c r="DP61" s="414"/>
      <c r="DQ61" s="414"/>
      <c r="DR61" s="414"/>
      <c r="DS61" s="414"/>
      <c r="DT61" s="413"/>
      <c r="DU61" s="413"/>
      <c r="DV61" s="413"/>
      <c r="DW61" s="413"/>
      <c r="DX61" s="413"/>
      <c r="DY61" s="413"/>
      <c r="DZ61" s="413"/>
      <c r="EA61" s="413"/>
      <c r="EB61" s="413"/>
      <c r="EC61" s="413"/>
      <c r="ED61" s="413"/>
      <c r="EE61" s="413"/>
      <c r="EF61" s="413"/>
      <c r="EG61" s="413"/>
      <c r="EH61" s="413"/>
      <c r="EI61" s="413"/>
      <c r="EJ61" s="413"/>
      <c r="EK61" s="413"/>
    </row>
    <row r="62" spans="1:141" s="81" customFormat="1" ht="12.75" x14ac:dyDescent="0.2">
      <c r="A62" s="422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2"/>
      <c r="AD62" s="422"/>
      <c r="AE62" s="422"/>
      <c r="AF62" s="421"/>
      <c r="AG62" s="415"/>
      <c r="AH62" s="416"/>
      <c r="AI62" s="416"/>
      <c r="AJ62" s="416"/>
      <c r="AK62" s="416"/>
      <c r="AL62" s="416"/>
      <c r="AM62" s="416"/>
      <c r="AN62" s="417"/>
      <c r="AO62" s="413"/>
      <c r="AP62" s="413"/>
      <c r="AQ62" s="413"/>
      <c r="AR62" s="413"/>
      <c r="AS62" s="413"/>
      <c r="AT62" s="413"/>
      <c r="AU62" s="418"/>
      <c r="AV62" s="418"/>
      <c r="AW62" s="418"/>
      <c r="AX62" s="418"/>
      <c r="AY62" s="418"/>
      <c r="AZ62" s="418"/>
      <c r="BA62" s="418"/>
      <c r="BB62" s="418"/>
      <c r="BC62" s="418"/>
      <c r="BD62" s="418"/>
      <c r="BE62" s="418"/>
      <c r="BF62" s="418"/>
      <c r="BG62" s="418"/>
      <c r="BH62" s="418"/>
      <c r="BI62" s="418"/>
      <c r="BJ62" s="418"/>
      <c r="BK62" s="413"/>
      <c r="BL62" s="413"/>
      <c r="BM62" s="413"/>
      <c r="BN62" s="413"/>
      <c r="BO62" s="413"/>
      <c r="BP62" s="413"/>
      <c r="BQ62" s="413"/>
      <c r="BR62" s="418"/>
      <c r="BS62" s="418"/>
      <c r="BT62" s="418"/>
      <c r="BU62" s="418"/>
      <c r="BV62" s="418"/>
      <c r="BW62" s="418"/>
      <c r="BX62" s="418"/>
      <c r="BY62" s="418"/>
      <c r="BZ62" s="418"/>
      <c r="CA62" s="418"/>
      <c r="CB62" s="419"/>
      <c r="CC62" s="419"/>
      <c r="CD62" s="419"/>
      <c r="CE62" s="419"/>
      <c r="CF62" s="419"/>
      <c r="CG62" s="419"/>
      <c r="CH62" s="419"/>
      <c r="CI62" s="419"/>
      <c r="CJ62" s="419"/>
      <c r="CK62" s="419"/>
      <c r="CL62" s="419"/>
      <c r="CM62" s="419"/>
      <c r="CN62" s="419"/>
      <c r="CO62" s="419"/>
      <c r="CP62" s="419"/>
      <c r="CQ62" s="419"/>
      <c r="CR62" s="419"/>
      <c r="CS62" s="419"/>
      <c r="CT62" s="419"/>
      <c r="CU62" s="420"/>
      <c r="CV62" s="421"/>
      <c r="CW62" s="414"/>
      <c r="CX62" s="414"/>
      <c r="CY62" s="414"/>
      <c r="CZ62" s="414"/>
      <c r="DA62" s="414"/>
      <c r="DB62" s="414"/>
      <c r="DC62" s="414"/>
      <c r="DD62" s="414"/>
      <c r="DE62" s="414"/>
      <c r="DF62" s="414"/>
      <c r="DG62" s="414"/>
      <c r="DH62" s="414"/>
      <c r="DI62" s="414"/>
      <c r="DJ62" s="414"/>
      <c r="DK62" s="414"/>
      <c r="DL62" s="414"/>
      <c r="DM62" s="414"/>
      <c r="DN62" s="414"/>
      <c r="DO62" s="414"/>
      <c r="DP62" s="414"/>
      <c r="DQ62" s="414"/>
      <c r="DR62" s="414"/>
      <c r="DS62" s="414"/>
      <c r="DT62" s="413"/>
      <c r="DU62" s="413"/>
      <c r="DV62" s="413"/>
      <c r="DW62" s="413"/>
      <c r="DX62" s="413"/>
      <c r="DY62" s="413"/>
      <c r="DZ62" s="413"/>
      <c r="EA62" s="413"/>
      <c r="EB62" s="413"/>
      <c r="EC62" s="413"/>
      <c r="ED62" s="413"/>
      <c r="EE62" s="413"/>
      <c r="EF62" s="413"/>
      <c r="EG62" s="413"/>
      <c r="EH62" s="413"/>
      <c r="EI62" s="413"/>
      <c r="EJ62" s="413"/>
      <c r="EK62" s="413"/>
    </row>
    <row r="63" spans="1:141" s="81" customFormat="1" ht="12.75" x14ac:dyDescent="0.2">
      <c r="A63" s="422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2"/>
      <c r="AD63" s="422"/>
      <c r="AE63" s="422"/>
      <c r="AF63" s="421"/>
      <c r="AG63" s="415"/>
      <c r="AH63" s="416"/>
      <c r="AI63" s="416"/>
      <c r="AJ63" s="416"/>
      <c r="AK63" s="416"/>
      <c r="AL63" s="416"/>
      <c r="AM63" s="416"/>
      <c r="AN63" s="417"/>
      <c r="AO63" s="413"/>
      <c r="AP63" s="413"/>
      <c r="AQ63" s="413"/>
      <c r="AR63" s="413"/>
      <c r="AS63" s="413"/>
      <c r="AT63" s="413"/>
      <c r="AU63" s="418"/>
      <c r="AV63" s="418"/>
      <c r="AW63" s="418"/>
      <c r="AX63" s="418"/>
      <c r="AY63" s="418"/>
      <c r="AZ63" s="418"/>
      <c r="BA63" s="418"/>
      <c r="BB63" s="418"/>
      <c r="BC63" s="418"/>
      <c r="BD63" s="418"/>
      <c r="BE63" s="418"/>
      <c r="BF63" s="418"/>
      <c r="BG63" s="418"/>
      <c r="BH63" s="418"/>
      <c r="BI63" s="418"/>
      <c r="BJ63" s="418"/>
      <c r="BK63" s="413"/>
      <c r="BL63" s="413"/>
      <c r="BM63" s="413"/>
      <c r="BN63" s="413"/>
      <c r="BO63" s="413"/>
      <c r="BP63" s="413"/>
      <c r="BQ63" s="413"/>
      <c r="BR63" s="418"/>
      <c r="BS63" s="418"/>
      <c r="BT63" s="418"/>
      <c r="BU63" s="418"/>
      <c r="BV63" s="418"/>
      <c r="BW63" s="418"/>
      <c r="BX63" s="418"/>
      <c r="BY63" s="418"/>
      <c r="BZ63" s="418"/>
      <c r="CA63" s="418"/>
      <c r="CB63" s="419"/>
      <c r="CC63" s="419"/>
      <c r="CD63" s="419"/>
      <c r="CE63" s="419"/>
      <c r="CF63" s="419"/>
      <c r="CG63" s="419"/>
      <c r="CH63" s="419"/>
      <c r="CI63" s="419"/>
      <c r="CJ63" s="419"/>
      <c r="CK63" s="419"/>
      <c r="CL63" s="419"/>
      <c r="CM63" s="419"/>
      <c r="CN63" s="419"/>
      <c r="CO63" s="419"/>
      <c r="CP63" s="419"/>
      <c r="CQ63" s="419"/>
      <c r="CR63" s="419"/>
      <c r="CS63" s="419"/>
      <c r="CT63" s="419"/>
      <c r="CU63" s="420"/>
      <c r="CV63" s="421"/>
      <c r="CW63" s="414"/>
      <c r="CX63" s="414"/>
      <c r="CY63" s="414"/>
      <c r="CZ63" s="414"/>
      <c r="DA63" s="414"/>
      <c r="DB63" s="414"/>
      <c r="DC63" s="414"/>
      <c r="DD63" s="414"/>
      <c r="DE63" s="414"/>
      <c r="DF63" s="414"/>
      <c r="DG63" s="414"/>
      <c r="DH63" s="414"/>
      <c r="DI63" s="414"/>
      <c r="DJ63" s="414"/>
      <c r="DK63" s="414"/>
      <c r="DL63" s="414"/>
      <c r="DM63" s="414"/>
      <c r="DN63" s="414"/>
      <c r="DO63" s="414"/>
      <c r="DP63" s="414"/>
      <c r="DQ63" s="414"/>
      <c r="DR63" s="414"/>
      <c r="DS63" s="414"/>
      <c r="DT63" s="413"/>
      <c r="DU63" s="413"/>
      <c r="DV63" s="413"/>
      <c r="DW63" s="413"/>
      <c r="DX63" s="413"/>
      <c r="DY63" s="413"/>
      <c r="DZ63" s="413"/>
      <c r="EA63" s="413"/>
      <c r="EB63" s="413"/>
      <c r="EC63" s="413"/>
      <c r="ED63" s="413"/>
      <c r="EE63" s="413"/>
      <c r="EF63" s="413"/>
      <c r="EG63" s="413"/>
      <c r="EH63" s="413"/>
      <c r="EI63" s="413"/>
      <c r="EJ63" s="413"/>
      <c r="EK63" s="413"/>
    </row>
    <row r="64" spans="1:141" s="81" customFormat="1" ht="12.75" x14ac:dyDescent="0.2">
      <c r="A64" s="422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2"/>
      <c r="AD64" s="422"/>
      <c r="AE64" s="422"/>
      <c r="AF64" s="421"/>
      <c r="AG64" s="415"/>
      <c r="AH64" s="416"/>
      <c r="AI64" s="416"/>
      <c r="AJ64" s="416"/>
      <c r="AK64" s="416"/>
      <c r="AL64" s="416"/>
      <c r="AM64" s="416"/>
      <c r="AN64" s="417"/>
      <c r="AO64" s="413"/>
      <c r="AP64" s="413"/>
      <c r="AQ64" s="413"/>
      <c r="AR64" s="413"/>
      <c r="AS64" s="413"/>
      <c r="AT64" s="413"/>
      <c r="AU64" s="418"/>
      <c r="AV64" s="418"/>
      <c r="AW64" s="418"/>
      <c r="AX64" s="418"/>
      <c r="AY64" s="418"/>
      <c r="AZ64" s="418"/>
      <c r="BA64" s="418"/>
      <c r="BB64" s="418"/>
      <c r="BC64" s="418"/>
      <c r="BD64" s="418"/>
      <c r="BE64" s="418"/>
      <c r="BF64" s="418"/>
      <c r="BG64" s="418"/>
      <c r="BH64" s="418"/>
      <c r="BI64" s="418"/>
      <c r="BJ64" s="418"/>
      <c r="BK64" s="413"/>
      <c r="BL64" s="413"/>
      <c r="BM64" s="413"/>
      <c r="BN64" s="413"/>
      <c r="BO64" s="413"/>
      <c r="BP64" s="413"/>
      <c r="BQ64" s="413"/>
      <c r="BR64" s="418"/>
      <c r="BS64" s="418"/>
      <c r="BT64" s="418"/>
      <c r="BU64" s="418"/>
      <c r="BV64" s="418"/>
      <c r="BW64" s="418"/>
      <c r="BX64" s="418"/>
      <c r="BY64" s="418"/>
      <c r="BZ64" s="418"/>
      <c r="CA64" s="418"/>
      <c r="CB64" s="419"/>
      <c r="CC64" s="419"/>
      <c r="CD64" s="419"/>
      <c r="CE64" s="419"/>
      <c r="CF64" s="419"/>
      <c r="CG64" s="419"/>
      <c r="CH64" s="419"/>
      <c r="CI64" s="419"/>
      <c r="CJ64" s="419"/>
      <c r="CK64" s="419"/>
      <c r="CL64" s="419"/>
      <c r="CM64" s="419"/>
      <c r="CN64" s="419"/>
      <c r="CO64" s="419"/>
      <c r="CP64" s="419"/>
      <c r="CQ64" s="419"/>
      <c r="CR64" s="419"/>
      <c r="CS64" s="419"/>
      <c r="CT64" s="419"/>
      <c r="CU64" s="420"/>
      <c r="CV64" s="421"/>
      <c r="CW64" s="414"/>
      <c r="CX64" s="414"/>
      <c r="CY64" s="414"/>
      <c r="CZ64" s="414"/>
      <c r="DA64" s="414"/>
      <c r="DB64" s="414"/>
      <c r="DC64" s="414"/>
      <c r="DD64" s="414"/>
      <c r="DE64" s="414"/>
      <c r="DF64" s="414"/>
      <c r="DG64" s="414"/>
      <c r="DH64" s="414"/>
      <c r="DI64" s="414"/>
      <c r="DJ64" s="414"/>
      <c r="DK64" s="414"/>
      <c r="DL64" s="414"/>
      <c r="DM64" s="414"/>
      <c r="DN64" s="414"/>
      <c r="DO64" s="414"/>
      <c r="DP64" s="414"/>
      <c r="DQ64" s="414"/>
      <c r="DR64" s="414"/>
      <c r="DS64" s="414"/>
      <c r="DT64" s="413"/>
      <c r="DU64" s="413"/>
      <c r="DV64" s="413"/>
      <c r="DW64" s="413"/>
      <c r="DX64" s="413"/>
      <c r="DY64" s="413"/>
      <c r="DZ64" s="413"/>
      <c r="EA64" s="413"/>
      <c r="EB64" s="413"/>
      <c r="EC64" s="413"/>
      <c r="ED64" s="413"/>
      <c r="EE64" s="413"/>
      <c r="EF64" s="413"/>
      <c r="EG64" s="413"/>
      <c r="EH64" s="413"/>
      <c r="EI64" s="413"/>
      <c r="EJ64" s="413"/>
      <c r="EK64" s="413"/>
    </row>
    <row r="65" spans="1:141" s="81" customFormat="1" ht="12.75" x14ac:dyDescent="0.2">
      <c r="A65" s="422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2"/>
      <c r="AD65" s="422"/>
      <c r="AE65" s="422"/>
      <c r="AF65" s="421"/>
      <c r="AG65" s="415"/>
      <c r="AH65" s="416"/>
      <c r="AI65" s="416"/>
      <c r="AJ65" s="416"/>
      <c r="AK65" s="416"/>
      <c r="AL65" s="416"/>
      <c r="AM65" s="416"/>
      <c r="AN65" s="417"/>
      <c r="AO65" s="413"/>
      <c r="AP65" s="413"/>
      <c r="AQ65" s="413"/>
      <c r="AR65" s="413"/>
      <c r="AS65" s="413"/>
      <c r="AT65" s="413"/>
      <c r="AU65" s="418"/>
      <c r="AV65" s="418"/>
      <c r="AW65" s="418"/>
      <c r="AX65" s="418"/>
      <c r="AY65" s="418"/>
      <c r="AZ65" s="418"/>
      <c r="BA65" s="418"/>
      <c r="BB65" s="418"/>
      <c r="BC65" s="418"/>
      <c r="BD65" s="418"/>
      <c r="BE65" s="418"/>
      <c r="BF65" s="418"/>
      <c r="BG65" s="418"/>
      <c r="BH65" s="418"/>
      <c r="BI65" s="418"/>
      <c r="BJ65" s="418"/>
      <c r="BK65" s="413"/>
      <c r="BL65" s="413"/>
      <c r="BM65" s="413"/>
      <c r="BN65" s="413"/>
      <c r="BO65" s="413"/>
      <c r="BP65" s="413"/>
      <c r="BQ65" s="413"/>
      <c r="BR65" s="418"/>
      <c r="BS65" s="418"/>
      <c r="BT65" s="418"/>
      <c r="BU65" s="418"/>
      <c r="BV65" s="418"/>
      <c r="BW65" s="418"/>
      <c r="BX65" s="418"/>
      <c r="BY65" s="418"/>
      <c r="BZ65" s="418"/>
      <c r="CA65" s="418"/>
      <c r="CB65" s="419"/>
      <c r="CC65" s="419"/>
      <c r="CD65" s="419"/>
      <c r="CE65" s="419"/>
      <c r="CF65" s="419"/>
      <c r="CG65" s="419"/>
      <c r="CH65" s="419"/>
      <c r="CI65" s="419"/>
      <c r="CJ65" s="419"/>
      <c r="CK65" s="419"/>
      <c r="CL65" s="419"/>
      <c r="CM65" s="419"/>
      <c r="CN65" s="419"/>
      <c r="CO65" s="419"/>
      <c r="CP65" s="419"/>
      <c r="CQ65" s="419"/>
      <c r="CR65" s="419"/>
      <c r="CS65" s="419"/>
      <c r="CT65" s="419"/>
      <c r="CU65" s="420"/>
      <c r="CV65" s="421"/>
      <c r="CW65" s="414"/>
      <c r="CX65" s="414"/>
      <c r="CY65" s="414"/>
      <c r="CZ65" s="414"/>
      <c r="DA65" s="414"/>
      <c r="DB65" s="414"/>
      <c r="DC65" s="414"/>
      <c r="DD65" s="414"/>
      <c r="DE65" s="414"/>
      <c r="DF65" s="414"/>
      <c r="DG65" s="414"/>
      <c r="DH65" s="414"/>
      <c r="DI65" s="414"/>
      <c r="DJ65" s="414"/>
      <c r="DK65" s="414"/>
      <c r="DL65" s="414"/>
      <c r="DM65" s="414"/>
      <c r="DN65" s="414"/>
      <c r="DO65" s="414"/>
      <c r="DP65" s="414"/>
      <c r="DQ65" s="414"/>
      <c r="DR65" s="414"/>
      <c r="DS65" s="414"/>
      <c r="DT65" s="413"/>
      <c r="DU65" s="413"/>
      <c r="DV65" s="413"/>
      <c r="DW65" s="413"/>
      <c r="DX65" s="413"/>
      <c r="DY65" s="413"/>
      <c r="DZ65" s="413"/>
      <c r="EA65" s="413"/>
      <c r="EB65" s="413"/>
      <c r="EC65" s="413"/>
      <c r="ED65" s="413"/>
      <c r="EE65" s="413"/>
      <c r="EF65" s="413"/>
      <c r="EG65" s="413"/>
      <c r="EH65" s="413"/>
      <c r="EI65" s="413"/>
      <c r="EJ65" s="413"/>
      <c r="EK65" s="413"/>
    </row>
    <row r="66" spans="1:141" s="81" customFormat="1" ht="12.75" x14ac:dyDescent="0.2">
      <c r="A66" s="422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2"/>
      <c r="AD66" s="422"/>
      <c r="AE66" s="422"/>
      <c r="AF66" s="421"/>
      <c r="AG66" s="415"/>
      <c r="AH66" s="416"/>
      <c r="AI66" s="416"/>
      <c r="AJ66" s="416"/>
      <c r="AK66" s="416"/>
      <c r="AL66" s="416"/>
      <c r="AM66" s="416"/>
      <c r="AN66" s="417"/>
      <c r="AO66" s="413"/>
      <c r="AP66" s="413"/>
      <c r="AQ66" s="413"/>
      <c r="AR66" s="413"/>
      <c r="AS66" s="413"/>
      <c r="AT66" s="413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3"/>
      <c r="BL66" s="413"/>
      <c r="BM66" s="413"/>
      <c r="BN66" s="413"/>
      <c r="BO66" s="413"/>
      <c r="BP66" s="413"/>
      <c r="BQ66" s="413"/>
      <c r="BR66" s="418"/>
      <c r="BS66" s="418"/>
      <c r="BT66" s="418"/>
      <c r="BU66" s="418"/>
      <c r="BV66" s="418"/>
      <c r="BW66" s="418"/>
      <c r="BX66" s="418"/>
      <c r="BY66" s="418"/>
      <c r="BZ66" s="418"/>
      <c r="CA66" s="418"/>
      <c r="CB66" s="419"/>
      <c r="CC66" s="419"/>
      <c r="CD66" s="419"/>
      <c r="CE66" s="419"/>
      <c r="CF66" s="419"/>
      <c r="CG66" s="419"/>
      <c r="CH66" s="419"/>
      <c r="CI66" s="419"/>
      <c r="CJ66" s="419"/>
      <c r="CK66" s="419"/>
      <c r="CL66" s="419"/>
      <c r="CM66" s="419"/>
      <c r="CN66" s="419"/>
      <c r="CO66" s="419"/>
      <c r="CP66" s="419"/>
      <c r="CQ66" s="419"/>
      <c r="CR66" s="419"/>
      <c r="CS66" s="419"/>
      <c r="CT66" s="419"/>
      <c r="CU66" s="420"/>
      <c r="CV66" s="421"/>
      <c r="CW66" s="414"/>
      <c r="CX66" s="414"/>
      <c r="CY66" s="414"/>
      <c r="CZ66" s="414"/>
      <c r="DA66" s="414"/>
      <c r="DB66" s="414"/>
      <c r="DC66" s="414"/>
      <c r="DD66" s="414"/>
      <c r="DE66" s="414"/>
      <c r="DF66" s="414"/>
      <c r="DG66" s="414"/>
      <c r="DH66" s="414"/>
      <c r="DI66" s="414"/>
      <c r="DJ66" s="414"/>
      <c r="DK66" s="414"/>
      <c r="DL66" s="414"/>
      <c r="DM66" s="414"/>
      <c r="DN66" s="414"/>
      <c r="DO66" s="414"/>
      <c r="DP66" s="414"/>
      <c r="DQ66" s="414"/>
      <c r="DR66" s="414"/>
      <c r="DS66" s="414"/>
      <c r="DT66" s="413"/>
      <c r="DU66" s="413"/>
      <c r="DV66" s="413"/>
      <c r="DW66" s="413"/>
      <c r="DX66" s="413"/>
      <c r="DY66" s="413"/>
      <c r="DZ66" s="413"/>
      <c r="EA66" s="413"/>
      <c r="EB66" s="413"/>
      <c r="EC66" s="413"/>
      <c r="ED66" s="413"/>
      <c r="EE66" s="413"/>
      <c r="EF66" s="413"/>
      <c r="EG66" s="413"/>
      <c r="EH66" s="413"/>
      <c r="EI66" s="413"/>
      <c r="EJ66" s="413"/>
      <c r="EK66" s="413"/>
    </row>
    <row r="67" spans="1:141" s="81" customFormat="1" ht="12.75" x14ac:dyDescent="0.2">
      <c r="A67" s="422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2"/>
      <c r="AD67" s="422"/>
      <c r="AE67" s="422"/>
      <c r="AF67" s="421"/>
      <c r="AG67" s="415"/>
      <c r="AH67" s="416"/>
      <c r="AI67" s="416"/>
      <c r="AJ67" s="416"/>
      <c r="AK67" s="416"/>
      <c r="AL67" s="416"/>
      <c r="AM67" s="416"/>
      <c r="AN67" s="417"/>
      <c r="AO67" s="413"/>
      <c r="AP67" s="413"/>
      <c r="AQ67" s="413"/>
      <c r="AR67" s="413"/>
      <c r="AS67" s="413"/>
      <c r="AT67" s="413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3"/>
      <c r="BL67" s="413"/>
      <c r="BM67" s="413"/>
      <c r="BN67" s="413"/>
      <c r="BO67" s="413"/>
      <c r="BP67" s="413"/>
      <c r="BQ67" s="413"/>
      <c r="BR67" s="418"/>
      <c r="BS67" s="418"/>
      <c r="BT67" s="418"/>
      <c r="BU67" s="418"/>
      <c r="BV67" s="418"/>
      <c r="BW67" s="418"/>
      <c r="BX67" s="418"/>
      <c r="BY67" s="418"/>
      <c r="BZ67" s="418"/>
      <c r="CA67" s="418"/>
      <c r="CB67" s="419"/>
      <c r="CC67" s="419"/>
      <c r="CD67" s="419"/>
      <c r="CE67" s="419"/>
      <c r="CF67" s="419"/>
      <c r="CG67" s="419"/>
      <c r="CH67" s="419"/>
      <c r="CI67" s="419"/>
      <c r="CJ67" s="419"/>
      <c r="CK67" s="419"/>
      <c r="CL67" s="419"/>
      <c r="CM67" s="419"/>
      <c r="CN67" s="419"/>
      <c r="CO67" s="419"/>
      <c r="CP67" s="419"/>
      <c r="CQ67" s="419"/>
      <c r="CR67" s="419"/>
      <c r="CS67" s="419"/>
      <c r="CT67" s="419"/>
      <c r="CU67" s="420"/>
      <c r="CV67" s="421"/>
      <c r="CW67" s="414"/>
      <c r="CX67" s="414"/>
      <c r="CY67" s="414"/>
      <c r="CZ67" s="414"/>
      <c r="DA67" s="414"/>
      <c r="DB67" s="414"/>
      <c r="DC67" s="414"/>
      <c r="DD67" s="414"/>
      <c r="DE67" s="414"/>
      <c r="DF67" s="414"/>
      <c r="DG67" s="414"/>
      <c r="DH67" s="414"/>
      <c r="DI67" s="414"/>
      <c r="DJ67" s="414"/>
      <c r="DK67" s="414"/>
      <c r="DL67" s="414"/>
      <c r="DM67" s="414"/>
      <c r="DN67" s="414"/>
      <c r="DO67" s="414"/>
      <c r="DP67" s="414"/>
      <c r="DQ67" s="414"/>
      <c r="DR67" s="414"/>
      <c r="DS67" s="414"/>
      <c r="DT67" s="413"/>
      <c r="DU67" s="413"/>
      <c r="DV67" s="413"/>
      <c r="DW67" s="413"/>
      <c r="DX67" s="413"/>
      <c r="DY67" s="413"/>
      <c r="DZ67" s="413"/>
      <c r="EA67" s="413"/>
      <c r="EB67" s="413"/>
      <c r="EC67" s="413"/>
      <c r="ED67" s="413"/>
      <c r="EE67" s="413"/>
      <c r="EF67" s="413"/>
      <c r="EG67" s="413"/>
      <c r="EH67" s="413"/>
      <c r="EI67" s="413"/>
      <c r="EJ67" s="413"/>
      <c r="EK67" s="413"/>
    </row>
    <row r="68" spans="1:141" s="81" customFormat="1" ht="12.75" x14ac:dyDescent="0.2">
      <c r="A68" s="422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  <c r="AC68" s="422"/>
      <c r="AD68" s="422"/>
      <c r="AE68" s="422"/>
      <c r="AF68" s="421"/>
      <c r="AG68" s="415"/>
      <c r="AH68" s="416"/>
      <c r="AI68" s="416"/>
      <c r="AJ68" s="416"/>
      <c r="AK68" s="416"/>
      <c r="AL68" s="416"/>
      <c r="AM68" s="416"/>
      <c r="AN68" s="417"/>
      <c r="AO68" s="413"/>
      <c r="AP68" s="413"/>
      <c r="AQ68" s="413"/>
      <c r="AR68" s="413"/>
      <c r="AS68" s="413"/>
      <c r="AT68" s="413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3"/>
      <c r="BL68" s="413"/>
      <c r="BM68" s="413"/>
      <c r="BN68" s="413"/>
      <c r="BO68" s="413"/>
      <c r="BP68" s="413"/>
      <c r="BQ68" s="413"/>
      <c r="BR68" s="418"/>
      <c r="BS68" s="418"/>
      <c r="BT68" s="418"/>
      <c r="BU68" s="418"/>
      <c r="BV68" s="418"/>
      <c r="BW68" s="418"/>
      <c r="BX68" s="418"/>
      <c r="BY68" s="418"/>
      <c r="BZ68" s="418"/>
      <c r="CA68" s="418"/>
      <c r="CB68" s="419"/>
      <c r="CC68" s="419"/>
      <c r="CD68" s="419"/>
      <c r="CE68" s="419"/>
      <c r="CF68" s="419"/>
      <c r="CG68" s="419"/>
      <c r="CH68" s="419"/>
      <c r="CI68" s="419"/>
      <c r="CJ68" s="419"/>
      <c r="CK68" s="419"/>
      <c r="CL68" s="419"/>
      <c r="CM68" s="419"/>
      <c r="CN68" s="419"/>
      <c r="CO68" s="419"/>
      <c r="CP68" s="419"/>
      <c r="CQ68" s="419"/>
      <c r="CR68" s="419"/>
      <c r="CS68" s="419"/>
      <c r="CT68" s="419"/>
      <c r="CU68" s="420"/>
      <c r="CV68" s="421"/>
      <c r="CW68" s="414"/>
      <c r="CX68" s="414"/>
      <c r="CY68" s="414"/>
      <c r="CZ68" s="414"/>
      <c r="DA68" s="414"/>
      <c r="DB68" s="414"/>
      <c r="DC68" s="414"/>
      <c r="DD68" s="414"/>
      <c r="DE68" s="414"/>
      <c r="DF68" s="414"/>
      <c r="DG68" s="414"/>
      <c r="DH68" s="414"/>
      <c r="DI68" s="414"/>
      <c r="DJ68" s="414"/>
      <c r="DK68" s="414"/>
      <c r="DL68" s="414"/>
      <c r="DM68" s="414"/>
      <c r="DN68" s="414"/>
      <c r="DO68" s="414"/>
      <c r="DP68" s="414"/>
      <c r="DQ68" s="414"/>
      <c r="DR68" s="414"/>
      <c r="DS68" s="414"/>
      <c r="DT68" s="413"/>
      <c r="DU68" s="413"/>
      <c r="DV68" s="413"/>
      <c r="DW68" s="413"/>
      <c r="DX68" s="413"/>
      <c r="DY68" s="413"/>
      <c r="DZ68" s="413"/>
      <c r="EA68" s="413"/>
      <c r="EB68" s="413"/>
      <c r="EC68" s="413"/>
      <c r="ED68" s="413"/>
      <c r="EE68" s="413"/>
      <c r="EF68" s="413"/>
      <c r="EG68" s="413"/>
      <c r="EH68" s="413"/>
      <c r="EI68" s="413"/>
      <c r="EJ68" s="413"/>
      <c r="EK68" s="413"/>
    </row>
    <row r="69" spans="1:141" s="81" customFormat="1" ht="12.75" x14ac:dyDescent="0.2">
      <c r="A69" s="422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2"/>
      <c r="AD69" s="422"/>
      <c r="AE69" s="422"/>
      <c r="AF69" s="421"/>
      <c r="AG69" s="415"/>
      <c r="AH69" s="416"/>
      <c r="AI69" s="416"/>
      <c r="AJ69" s="416"/>
      <c r="AK69" s="416"/>
      <c r="AL69" s="416"/>
      <c r="AM69" s="416"/>
      <c r="AN69" s="417"/>
      <c r="AO69" s="413"/>
      <c r="AP69" s="413"/>
      <c r="AQ69" s="413"/>
      <c r="AR69" s="413"/>
      <c r="AS69" s="413"/>
      <c r="AT69" s="413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3"/>
      <c r="BL69" s="413"/>
      <c r="BM69" s="413"/>
      <c r="BN69" s="413"/>
      <c r="BO69" s="413"/>
      <c r="BP69" s="413"/>
      <c r="BQ69" s="413"/>
      <c r="BR69" s="418"/>
      <c r="BS69" s="418"/>
      <c r="BT69" s="418"/>
      <c r="BU69" s="418"/>
      <c r="BV69" s="418"/>
      <c r="BW69" s="418"/>
      <c r="BX69" s="418"/>
      <c r="BY69" s="418"/>
      <c r="BZ69" s="418"/>
      <c r="CA69" s="418"/>
      <c r="CB69" s="419"/>
      <c r="CC69" s="419"/>
      <c r="CD69" s="419"/>
      <c r="CE69" s="419"/>
      <c r="CF69" s="419"/>
      <c r="CG69" s="419"/>
      <c r="CH69" s="419"/>
      <c r="CI69" s="419"/>
      <c r="CJ69" s="419"/>
      <c r="CK69" s="419"/>
      <c r="CL69" s="419"/>
      <c r="CM69" s="419"/>
      <c r="CN69" s="419"/>
      <c r="CO69" s="419"/>
      <c r="CP69" s="419"/>
      <c r="CQ69" s="419"/>
      <c r="CR69" s="419"/>
      <c r="CS69" s="419"/>
      <c r="CT69" s="419"/>
      <c r="CU69" s="420"/>
      <c r="CV69" s="421"/>
      <c r="CW69" s="414"/>
      <c r="CX69" s="414"/>
      <c r="CY69" s="414"/>
      <c r="CZ69" s="414"/>
      <c r="DA69" s="414"/>
      <c r="DB69" s="414"/>
      <c r="DC69" s="414"/>
      <c r="DD69" s="414"/>
      <c r="DE69" s="414"/>
      <c r="DF69" s="414"/>
      <c r="DG69" s="414"/>
      <c r="DH69" s="414"/>
      <c r="DI69" s="414"/>
      <c r="DJ69" s="414"/>
      <c r="DK69" s="414"/>
      <c r="DL69" s="414"/>
      <c r="DM69" s="414"/>
      <c r="DN69" s="414"/>
      <c r="DO69" s="414"/>
      <c r="DP69" s="414"/>
      <c r="DQ69" s="414"/>
      <c r="DR69" s="414"/>
      <c r="DS69" s="414"/>
      <c r="DT69" s="413"/>
      <c r="DU69" s="413"/>
      <c r="DV69" s="413"/>
      <c r="DW69" s="413"/>
      <c r="DX69" s="413"/>
      <c r="DY69" s="413"/>
      <c r="DZ69" s="413"/>
      <c r="EA69" s="413"/>
      <c r="EB69" s="413"/>
      <c r="EC69" s="413"/>
      <c r="ED69" s="413"/>
      <c r="EE69" s="413"/>
      <c r="EF69" s="413"/>
      <c r="EG69" s="413"/>
      <c r="EH69" s="413"/>
      <c r="EI69" s="413"/>
      <c r="EJ69" s="413"/>
      <c r="EK69" s="413"/>
    </row>
    <row r="70" spans="1:141" s="81" customFormat="1" ht="12.75" x14ac:dyDescent="0.2">
      <c r="A70" s="422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2"/>
      <c r="AD70" s="422"/>
      <c r="AE70" s="422"/>
      <c r="AF70" s="421"/>
      <c r="AG70" s="415"/>
      <c r="AH70" s="416"/>
      <c r="AI70" s="416"/>
      <c r="AJ70" s="416"/>
      <c r="AK70" s="416"/>
      <c r="AL70" s="416"/>
      <c r="AM70" s="416"/>
      <c r="AN70" s="417"/>
      <c r="AO70" s="413"/>
      <c r="AP70" s="413"/>
      <c r="AQ70" s="413"/>
      <c r="AR70" s="413"/>
      <c r="AS70" s="413"/>
      <c r="AT70" s="413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3"/>
      <c r="BL70" s="413"/>
      <c r="BM70" s="413"/>
      <c r="BN70" s="413"/>
      <c r="BO70" s="413"/>
      <c r="BP70" s="413"/>
      <c r="BQ70" s="413"/>
      <c r="BR70" s="418"/>
      <c r="BS70" s="418"/>
      <c r="BT70" s="418"/>
      <c r="BU70" s="418"/>
      <c r="BV70" s="418"/>
      <c r="BW70" s="418"/>
      <c r="BX70" s="418"/>
      <c r="BY70" s="418"/>
      <c r="BZ70" s="418"/>
      <c r="CA70" s="418"/>
      <c r="CB70" s="419"/>
      <c r="CC70" s="419"/>
      <c r="CD70" s="419"/>
      <c r="CE70" s="419"/>
      <c r="CF70" s="419"/>
      <c r="CG70" s="419"/>
      <c r="CH70" s="419"/>
      <c r="CI70" s="419"/>
      <c r="CJ70" s="419"/>
      <c r="CK70" s="419"/>
      <c r="CL70" s="419"/>
      <c r="CM70" s="419"/>
      <c r="CN70" s="419"/>
      <c r="CO70" s="419"/>
      <c r="CP70" s="419"/>
      <c r="CQ70" s="419"/>
      <c r="CR70" s="419"/>
      <c r="CS70" s="419"/>
      <c r="CT70" s="419"/>
      <c r="CU70" s="420"/>
      <c r="CV70" s="421"/>
      <c r="CW70" s="414"/>
      <c r="CX70" s="414"/>
      <c r="CY70" s="414"/>
      <c r="CZ70" s="414"/>
      <c r="DA70" s="414"/>
      <c r="DB70" s="414"/>
      <c r="DC70" s="414"/>
      <c r="DD70" s="414"/>
      <c r="DE70" s="414"/>
      <c r="DF70" s="414"/>
      <c r="DG70" s="414"/>
      <c r="DH70" s="414"/>
      <c r="DI70" s="414"/>
      <c r="DJ70" s="414"/>
      <c r="DK70" s="414"/>
      <c r="DL70" s="414"/>
      <c r="DM70" s="414"/>
      <c r="DN70" s="414"/>
      <c r="DO70" s="414"/>
      <c r="DP70" s="414"/>
      <c r="DQ70" s="414"/>
      <c r="DR70" s="414"/>
      <c r="DS70" s="414"/>
      <c r="DT70" s="413"/>
      <c r="DU70" s="413"/>
      <c r="DV70" s="413"/>
      <c r="DW70" s="413"/>
      <c r="DX70" s="413"/>
      <c r="DY70" s="413"/>
      <c r="DZ70" s="413"/>
      <c r="EA70" s="413"/>
      <c r="EB70" s="413"/>
      <c r="EC70" s="413"/>
      <c r="ED70" s="413"/>
      <c r="EE70" s="413"/>
      <c r="EF70" s="413"/>
      <c r="EG70" s="413"/>
      <c r="EH70" s="413"/>
      <c r="EI70" s="413"/>
      <c r="EJ70" s="413"/>
      <c r="EK70" s="413"/>
    </row>
    <row r="71" spans="1:141" s="81" customFormat="1" ht="12.75" x14ac:dyDescent="0.2">
      <c r="A71" s="422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2"/>
      <c r="AD71" s="422"/>
      <c r="AE71" s="422"/>
      <c r="AF71" s="421"/>
      <c r="AG71" s="415"/>
      <c r="AH71" s="416"/>
      <c r="AI71" s="416"/>
      <c r="AJ71" s="416"/>
      <c r="AK71" s="416"/>
      <c r="AL71" s="416"/>
      <c r="AM71" s="416"/>
      <c r="AN71" s="417"/>
      <c r="AO71" s="413"/>
      <c r="AP71" s="413"/>
      <c r="AQ71" s="413"/>
      <c r="AR71" s="413"/>
      <c r="AS71" s="413"/>
      <c r="AT71" s="413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3"/>
      <c r="BL71" s="413"/>
      <c r="BM71" s="413"/>
      <c r="BN71" s="413"/>
      <c r="BO71" s="413"/>
      <c r="BP71" s="413"/>
      <c r="BQ71" s="413"/>
      <c r="BR71" s="418"/>
      <c r="BS71" s="418"/>
      <c r="BT71" s="418"/>
      <c r="BU71" s="418"/>
      <c r="BV71" s="418"/>
      <c r="BW71" s="418"/>
      <c r="BX71" s="418"/>
      <c r="BY71" s="418"/>
      <c r="BZ71" s="418"/>
      <c r="CA71" s="418"/>
      <c r="CB71" s="419"/>
      <c r="CC71" s="419"/>
      <c r="CD71" s="419"/>
      <c r="CE71" s="419"/>
      <c r="CF71" s="419"/>
      <c r="CG71" s="419"/>
      <c r="CH71" s="419"/>
      <c r="CI71" s="419"/>
      <c r="CJ71" s="419"/>
      <c r="CK71" s="419"/>
      <c r="CL71" s="419"/>
      <c r="CM71" s="419"/>
      <c r="CN71" s="419"/>
      <c r="CO71" s="419"/>
      <c r="CP71" s="419"/>
      <c r="CQ71" s="419"/>
      <c r="CR71" s="419"/>
      <c r="CS71" s="419"/>
      <c r="CT71" s="419"/>
      <c r="CU71" s="420"/>
      <c r="CV71" s="421"/>
      <c r="CW71" s="414"/>
      <c r="CX71" s="414"/>
      <c r="CY71" s="414"/>
      <c r="CZ71" s="414"/>
      <c r="DA71" s="414"/>
      <c r="DB71" s="414"/>
      <c r="DC71" s="414"/>
      <c r="DD71" s="414"/>
      <c r="DE71" s="414"/>
      <c r="DF71" s="414"/>
      <c r="DG71" s="414"/>
      <c r="DH71" s="414"/>
      <c r="DI71" s="414"/>
      <c r="DJ71" s="414"/>
      <c r="DK71" s="414"/>
      <c r="DL71" s="414"/>
      <c r="DM71" s="414"/>
      <c r="DN71" s="414"/>
      <c r="DO71" s="414"/>
      <c r="DP71" s="414"/>
      <c r="DQ71" s="414"/>
      <c r="DR71" s="414"/>
      <c r="DS71" s="414"/>
      <c r="DT71" s="413"/>
      <c r="DU71" s="413"/>
      <c r="DV71" s="413"/>
      <c r="DW71" s="413"/>
      <c r="DX71" s="413"/>
      <c r="DY71" s="413"/>
      <c r="DZ71" s="413"/>
      <c r="EA71" s="413"/>
      <c r="EB71" s="413"/>
      <c r="EC71" s="413"/>
      <c r="ED71" s="413"/>
      <c r="EE71" s="413"/>
      <c r="EF71" s="413"/>
      <c r="EG71" s="413"/>
      <c r="EH71" s="413"/>
      <c r="EI71" s="413"/>
      <c r="EJ71" s="413"/>
      <c r="EK71" s="413"/>
    </row>
    <row r="72" spans="1:141" s="81" customFormat="1" ht="12.75" x14ac:dyDescent="0.2">
      <c r="A72" s="422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2"/>
      <c r="AD72" s="422"/>
      <c r="AE72" s="422"/>
      <c r="AF72" s="421"/>
      <c r="AG72" s="415"/>
      <c r="AH72" s="416"/>
      <c r="AI72" s="416"/>
      <c r="AJ72" s="416"/>
      <c r="AK72" s="416"/>
      <c r="AL72" s="416"/>
      <c r="AM72" s="416"/>
      <c r="AN72" s="417"/>
      <c r="AO72" s="413"/>
      <c r="AP72" s="413"/>
      <c r="AQ72" s="413"/>
      <c r="AR72" s="413"/>
      <c r="AS72" s="413"/>
      <c r="AT72" s="413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3"/>
      <c r="BL72" s="413"/>
      <c r="BM72" s="413"/>
      <c r="BN72" s="413"/>
      <c r="BO72" s="413"/>
      <c r="BP72" s="413"/>
      <c r="BQ72" s="413"/>
      <c r="BR72" s="418"/>
      <c r="BS72" s="418"/>
      <c r="BT72" s="418"/>
      <c r="BU72" s="418"/>
      <c r="BV72" s="418"/>
      <c r="BW72" s="418"/>
      <c r="BX72" s="418"/>
      <c r="BY72" s="418"/>
      <c r="BZ72" s="418"/>
      <c r="CA72" s="418"/>
      <c r="CB72" s="419"/>
      <c r="CC72" s="419"/>
      <c r="CD72" s="419"/>
      <c r="CE72" s="419"/>
      <c r="CF72" s="419"/>
      <c r="CG72" s="419"/>
      <c r="CH72" s="419"/>
      <c r="CI72" s="419"/>
      <c r="CJ72" s="419"/>
      <c r="CK72" s="419"/>
      <c r="CL72" s="419"/>
      <c r="CM72" s="419"/>
      <c r="CN72" s="419"/>
      <c r="CO72" s="419"/>
      <c r="CP72" s="419"/>
      <c r="CQ72" s="419"/>
      <c r="CR72" s="419"/>
      <c r="CS72" s="419"/>
      <c r="CT72" s="419"/>
      <c r="CU72" s="420"/>
      <c r="CV72" s="421"/>
      <c r="CW72" s="414"/>
      <c r="CX72" s="414"/>
      <c r="CY72" s="414"/>
      <c r="CZ72" s="414"/>
      <c r="DA72" s="414"/>
      <c r="DB72" s="414"/>
      <c r="DC72" s="414"/>
      <c r="DD72" s="414"/>
      <c r="DE72" s="414"/>
      <c r="DF72" s="414"/>
      <c r="DG72" s="414"/>
      <c r="DH72" s="414"/>
      <c r="DI72" s="414"/>
      <c r="DJ72" s="414"/>
      <c r="DK72" s="414"/>
      <c r="DL72" s="414"/>
      <c r="DM72" s="414"/>
      <c r="DN72" s="414"/>
      <c r="DO72" s="414"/>
      <c r="DP72" s="414"/>
      <c r="DQ72" s="414"/>
      <c r="DR72" s="414"/>
      <c r="DS72" s="414"/>
      <c r="DT72" s="413"/>
      <c r="DU72" s="413"/>
      <c r="DV72" s="413"/>
      <c r="DW72" s="413"/>
      <c r="DX72" s="413"/>
      <c r="DY72" s="413"/>
      <c r="DZ72" s="413"/>
      <c r="EA72" s="413"/>
      <c r="EB72" s="413"/>
      <c r="EC72" s="413"/>
      <c r="ED72" s="413"/>
      <c r="EE72" s="413"/>
      <c r="EF72" s="413"/>
      <c r="EG72" s="413"/>
      <c r="EH72" s="413"/>
      <c r="EI72" s="413"/>
      <c r="EJ72" s="413"/>
      <c r="EK72" s="413"/>
    </row>
    <row r="73" spans="1:141" s="81" customFormat="1" ht="12.75" x14ac:dyDescent="0.2">
      <c r="A73" s="422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2"/>
      <c r="AD73" s="422"/>
      <c r="AE73" s="422"/>
      <c r="AF73" s="421"/>
      <c r="AG73" s="415"/>
      <c r="AH73" s="416"/>
      <c r="AI73" s="416"/>
      <c r="AJ73" s="416"/>
      <c r="AK73" s="416"/>
      <c r="AL73" s="416"/>
      <c r="AM73" s="416"/>
      <c r="AN73" s="417"/>
      <c r="AO73" s="413"/>
      <c r="AP73" s="413"/>
      <c r="AQ73" s="413"/>
      <c r="AR73" s="413"/>
      <c r="AS73" s="413"/>
      <c r="AT73" s="413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3"/>
      <c r="BL73" s="413"/>
      <c r="BM73" s="413"/>
      <c r="BN73" s="413"/>
      <c r="BO73" s="413"/>
      <c r="BP73" s="413"/>
      <c r="BQ73" s="413"/>
      <c r="BR73" s="418"/>
      <c r="BS73" s="418"/>
      <c r="BT73" s="418"/>
      <c r="BU73" s="418"/>
      <c r="BV73" s="418"/>
      <c r="BW73" s="418"/>
      <c r="BX73" s="418"/>
      <c r="BY73" s="418"/>
      <c r="BZ73" s="418"/>
      <c r="CA73" s="418"/>
      <c r="CB73" s="419"/>
      <c r="CC73" s="419"/>
      <c r="CD73" s="419"/>
      <c r="CE73" s="419"/>
      <c r="CF73" s="419"/>
      <c r="CG73" s="419"/>
      <c r="CH73" s="419"/>
      <c r="CI73" s="419"/>
      <c r="CJ73" s="419"/>
      <c r="CK73" s="419"/>
      <c r="CL73" s="419"/>
      <c r="CM73" s="419"/>
      <c r="CN73" s="419"/>
      <c r="CO73" s="419"/>
      <c r="CP73" s="419"/>
      <c r="CQ73" s="419"/>
      <c r="CR73" s="419"/>
      <c r="CS73" s="419"/>
      <c r="CT73" s="419"/>
      <c r="CU73" s="420"/>
      <c r="CV73" s="421"/>
      <c r="CW73" s="414"/>
      <c r="CX73" s="414"/>
      <c r="CY73" s="414"/>
      <c r="CZ73" s="414"/>
      <c r="DA73" s="414"/>
      <c r="DB73" s="414"/>
      <c r="DC73" s="414"/>
      <c r="DD73" s="414"/>
      <c r="DE73" s="414"/>
      <c r="DF73" s="414"/>
      <c r="DG73" s="414"/>
      <c r="DH73" s="414"/>
      <c r="DI73" s="414"/>
      <c r="DJ73" s="414"/>
      <c r="DK73" s="414"/>
      <c r="DL73" s="414"/>
      <c r="DM73" s="414"/>
      <c r="DN73" s="414"/>
      <c r="DO73" s="414"/>
      <c r="DP73" s="414"/>
      <c r="DQ73" s="414"/>
      <c r="DR73" s="414"/>
      <c r="DS73" s="414"/>
      <c r="DT73" s="413"/>
      <c r="DU73" s="413"/>
      <c r="DV73" s="413"/>
      <c r="DW73" s="413"/>
      <c r="DX73" s="413"/>
      <c r="DY73" s="413"/>
      <c r="DZ73" s="413"/>
      <c r="EA73" s="413"/>
      <c r="EB73" s="413"/>
      <c r="EC73" s="413"/>
      <c r="ED73" s="413"/>
      <c r="EE73" s="413"/>
      <c r="EF73" s="413"/>
      <c r="EG73" s="413"/>
      <c r="EH73" s="413"/>
      <c r="EI73" s="413"/>
      <c r="EJ73" s="413"/>
      <c r="EK73" s="413"/>
    </row>
    <row r="74" spans="1:141" s="81" customFormat="1" ht="12.75" x14ac:dyDescent="0.2">
      <c r="A74" s="422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2"/>
      <c r="AD74" s="422"/>
      <c r="AE74" s="422"/>
      <c r="AF74" s="421"/>
      <c r="AG74" s="415"/>
      <c r="AH74" s="416"/>
      <c r="AI74" s="416"/>
      <c r="AJ74" s="416"/>
      <c r="AK74" s="416"/>
      <c r="AL74" s="416"/>
      <c r="AM74" s="416"/>
      <c r="AN74" s="417"/>
      <c r="AO74" s="413"/>
      <c r="AP74" s="413"/>
      <c r="AQ74" s="413"/>
      <c r="AR74" s="413"/>
      <c r="AS74" s="413"/>
      <c r="AT74" s="413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3"/>
      <c r="BL74" s="413"/>
      <c r="BM74" s="413"/>
      <c r="BN74" s="413"/>
      <c r="BO74" s="413"/>
      <c r="BP74" s="413"/>
      <c r="BQ74" s="413"/>
      <c r="BR74" s="418"/>
      <c r="BS74" s="418"/>
      <c r="BT74" s="418"/>
      <c r="BU74" s="418"/>
      <c r="BV74" s="418"/>
      <c r="BW74" s="418"/>
      <c r="BX74" s="418"/>
      <c r="BY74" s="418"/>
      <c r="BZ74" s="418"/>
      <c r="CA74" s="418"/>
      <c r="CB74" s="419"/>
      <c r="CC74" s="419"/>
      <c r="CD74" s="419"/>
      <c r="CE74" s="419"/>
      <c r="CF74" s="419"/>
      <c r="CG74" s="419"/>
      <c r="CH74" s="419"/>
      <c r="CI74" s="419"/>
      <c r="CJ74" s="419"/>
      <c r="CK74" s="419"/>
      <c r="CL74" s="419"/>
      <c r="CM74" s="419"/>
      <c r="CN74" s="419"/>
      <c r="CO74" s="419"/>
      <c r="CP74" s="419"/>
      <c r="CQ74" s="419"/>
      <c r="CR74" s="419"/>
      <c r="CS74" s="419"/>
      <c r="CT74" s="419"/>
      <c r="CU74" s="420"/>
      <c r="CV74" s="421"/>
      <c r="CW74" s="414"/>
      <c r="CX74" s="414"/>
      <c r="CY74" s="414"/>
      <c r="CZ74" s="414"/>
      <c r="DA74" s="414"/>
      <c r="DB74" s="414"/>
      <c r="DC74" s="414"/>
      <c r="DD74" s="414"/>
      <c r="DE74" s="414"/>
      <c r="DF74" s="414"/>
      <c r="DG74" s="414"/>
      <c r="DH74" s="414"/>
      <c r="DI74" s="414"/>
      <c r="DJ74" s="414"/>
      <c r="DK74" s="414"/>
      <c r="DL74" s="414"/>
      <c r="DM74" s="414"/>
      <c r="DN74" s="414"/>
      <c r="DO74" s="414"/>
      <c r="DP74" s="414"/>
      <c r="DQ74" s="414"/>
      <c r="DR74" s="414"/>
      <c r="DS74" s="414"/>
      <c r="DT74" s="413"/>
      <c r="DU74" s="413"/>
      <c r="DV74" s="413"/>
      <c r="DW74" s="413"/>
      <c r="DX74" s="413"/>
      <c r="DY74" s="413"/>
      <c r="DZ74" s="413"/>
      <c r="EA74" s="413"/>
      <c r="EB74" s="413"/>
      <c r="EC74" s="413"/>
      <c r="ED74" s="413"/>
      <c r="EE74" s="413"/>
      <c r="EF74" s="413"/>
      <c r="EG74" s="413"/>
      <c r="EH74" s="413"/>
      <c r="EI74" s="413"/>
      <c r="EJ74" s="413"/>
      <c r="EK74" s="413"/>
    </row>
    <row r="75" spans="1:141" s="81" customFormat="1" ht="12.75" x14ac:dyDescent="0.2">
      <c r="A75" s="422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2"/>
      <c r="AD75" s="422"/>
      <c r="AE75" s="422"/>
      <c r="AF75" s="421"/>
      <c r="AG75" s="415"/>
      <c r="AH75" s="416"/>
      <c r="AI75" s="416"/>
      <c r="AJ75" s="416"/>
      <c r="AK75" s="416"/>
      <c r="AL75" s="416"/>
      <c r="AM75" s="416"/>
      <c r="AN75" s="417"/>
      <c r="AO75" s="413"/>
      <c r="AP75" s="413"/>
      <c r="AQ75" s="413"/>
      <c r="AR75" s="413"/>
      <c r="AS75" s="413"/>
      <c r="AT75" s="413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3"/>
      <c r="BL75" s="413"/>
      <c r="BM75" s="413"/>
      <c r="BN75" s="413"/>
      <c r="BO75" s="413"/>
      <c r="BP75" s="413"/>
      <c r="BQ75" s="413"/>
      <c r="BR75" s="418"/>
      <c r="BS75" s="418"/>
      <c r="BT75" s="418"/>
      <c r="BU75" s="418"/>
      <c r="BV75" s="418"/>
      <c r="BW75" s="418"/>
      <c r="BX75" s="418"/>
      <c r="BY75" s="418"/>
      <c r="BZ75" s="418"/>
      <c r="CA75" s="418"/>
      <c r="CB75" s="419"/>
      <c r="CC75" s="419"/>
      <c r="CD75" s="419"/>
      <c r="CE75" s="419"/>
      <c r="CF75" s="419"/>
      <c r="CG75" s="419"/>
      <c r="CH75" s="419"/>
      <c r="CI75" s="419"/>
      <c r="CJ75" s="419"/>
      <c r="CK75" s="419"/>
      <c r="CL75" s="419"/>
      <c r="CM75" s="419"/>
      <c r="CN75" s="419"/>
      <c r="CO75" s="419"/>
      <c r="CP75" s="419"/>
      <c r="CQ75" s="419"/>
      <c r="CR75" s="419"/>
      <c r="CS75" s="419"/>
      <c r="CT75" s="419"/>
      <c r="CU75" s="420"/>
      <c r="CV75" s="421"/>
      <c r="CW75" s="414"/>
      <c r="CX75" s="414"/>
      <c r="CY75" s="414"/>
      <c r="CZ75" s="414"/>
      <c r="DA75" s="414"/>
      <c r="DB75" s="414"/>
      <c r="DC75" s="414"/>
      <c r="DD75" s="414"/>
      <c r="DE75" s="414"/>
      <c r="DF75" s="414"/>
      <c r="DG75" s="414"/>
      <c r="DH75" s="414"/>
      <c r="DI75" s="414"/>
      <c r="DJ75" s="414"/>
      <c r="DK75" s="414"/>
      <c r="DL75" s="414"/>
      <c r="DM75" s="414"/>
      <c r="DN75" s="414"/>
      <c r="DO75" s="414"/>
      <c r="DP75" s="414"/>
      <c r="DQ75" s="414"/>
      <c r="DR75" s="414"/>
      <c r="DS75" s="414"/>
      <c r="DT75" s="413"/>
      <c r="DU75" s="413"/>
      <c r="DV75" s="413"/>
      <c r="DW75" s="413"/>
      <c r="DX75" s="413"/>
      <c r="DY75" s="413"/>
      <c r="DZ75" s="413"/>
      <c r="EA75" s="413"/>
      <c r="EB75" s="413"/>
      <c r="EC75" s="413"/>
      <c r="ED75" s="413"/>
      <c r="EE75" s="413"/>
      <c r="EF75" s="413"/>
      <c r="EG75" s="413"/>
      <c r="EH75" s="413"/>
      <c r="EI75" s="413"/>
      <c r="EJ75" s="413"/>
      <c r="EK75" s="413"/>
    </row>
    <row r="76" spans="1:141" s="81" customFormat="1" ht="12.75" x14ac:dyDescent="0.2">
      <c r="A76" s="422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1"/>
      <c r="AG76" s="415"/>
      <c r="AH76" s="416"/>
      <c r="AI76" s="416"/>
      <c r="AJ76" s="416"/>
      <c r="AK76" s="416"/>
      <c r="AL76" s="416"/>
      <c r="AM76" s="416"/>
      <c r="AN76" s="417"/>
      <c r="AO76" s="413"/>
      <c r="AP76" s="413"/>
      <c r="AQ76" s="413"/>
      <c r="AR76" s="413"/>
      <c r="AS76" s="413"/>
      <c r="AT76" s="413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3"/>
      <c r="BL76" s="413"/>
      <c r="BM76" s="413"/>
      <c r="BN76" s="413"/>
      <c r="BO76" s="413"/>
      <c r="BP76" s="413"/>
      <c r="BQ76" s="413"/>
      <c r="BR76" s="418"/>
      <c r="BS76" s="418"/>
      <c r="BT76" s="418"/>
      <c r="BU76" s="418"/>
      <c r="BV76" s="418"/>
      <c r="BW76" s="418"/>
      <c r="BX76" s="418"/>
      <c r="BY76" s="418"/>
      <c r="BZ76" s="418"/>
      <c r="CA76" s="418"/>
      <c r="CB76" s="419"/>
      <c r="CC76" s="419"/>
      <c r="CD76" s="419"/>
      <c r="CE76" s="419"/>
      <c r="CF76" s="419"/>
      <c r="CG76" s="419"/>
      <c r="CH76" s="419"/>
      <c r="CI76" s="419"/>
      <c r="CJ76" s="419"/>
      <c r="CK76" s="419"/>
      <c r="CL76" s="419"/>
      <c r="CM76" s="419"/>
      <c r="CN76" s="419"/>
      <c r="CO76" s="419"/>
      <c r="CP76" s="419"/>
      <c r="CQ76" s="419"/>
      <c r="CR76" s="419"/>
      <c r="CS76" s="419"/>
      <c r="CT76" s="419"/>
      <c r="CU76" s="420"/>
      <c r="CV76" s="421"/>
      <c r="CW76" s="414"/>
      <c r="CX76" s="414"/>
      <c r="CY76" s="414"/>
      <c r="CZ76" s="414"/>
      <c r="DA76" s="414"/>
      <c r="DB76" s="414"/>
      <c r="DC76" s="414"/>
      <c r="DD76" s="414"/>
      <c r="DE76" s="414"/>
      <c r="DF76" s="414"/>
      <c r="DG76" s="414"/>
      <c r="DH76" s="414"/>
      <c r="DI76" s="414"/>
      <c r="DJ76" s="414"/>
      <c r="DK76" s="414"/>
      <c r="DL76" s="414"/>
      <c r="DM76" s="414"/>
      <c r="DN76" s="414"/>
      <c r="DO76" s="414"/>
      <c r="DP76" s="414"/>
      <c r="DQ76" s="414"/>
      <c r="DR76" s="414"/>
      <c r="DS76" s="414"/>
      <c r="DT76" s="413"/>
      <c r="DU76" s="413"/>
      <c r="DV76" s="413"/>
      <c r="DW76" s="413"/>
      <c r="DX76" s="413"/>
      <c r="DY76" s="413"/>
      <c r="DZ76" s="413"/>
      <c r="EA76" s="413"/>
      <c r="EB76" s="413"/>
      <c r="EC76" s="413"/>
      <c r="ED76" s="413"/>
      <c r="EE76" s="413"/>
      <c r="EF76" s="413"/>
      <c r="EG76" s="413"/>
      <c r="EH76" s="413"/>
      <c r="EI76" s="413"/>
      <c r="EJ76" s="413"/>
      <c r="EK76" s="413"/>
    </row>
    <row r="77" spans="1:141" s="81" customFormat="1" ht="12.75" x14ac:dyDescent="0.2">
      <c r="A77" s="422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1"/>
      <c r="AG77" s="415"/>
      <c r="AH77" s="416"/>
      <c r="AI77" s="416"/>
      <c r="AJ77" s="416"/>
      <c r="AK77" s="416"/>
      <c r="AL77" s="416"/>
      <c r="AM77" s="416"/>
      <c r="AN77" s="417"/>
      <c r="AO77" s="413"/>
      <c r="AP77" s="413"/>
      <c r="AQ77" s="413"/>
      <c r="AR77" s="413"/>
      <c r="AS77" s="413"/>
      <c r="AT77" s="413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3"/>
      <c r="BL77" s="413"/>
      <c r="BM77" s="413"/>
      <c r="BN77" s="413"/>
      <c r="BO77" s="413"/>
      <c r="BP77" s="413"/>
      <c r="BQ77" s="413"/>
      <c r="BR77" s="418"/>
      <c r="BS77" s="418"/>
      <c r="BT77" s="418"/>
      <c r="BU77" s="418"/>
      <c r="BV77" s="418"/>
      <c r="BW77" s="418"/>
      <c r="BX77" s="418"/>
      <c r="BY77" s="418"/>
      <c r="BZ77" s="418"/>
      <c r="CA77" s="418"/>
      <c r="CB77" s="419"/>
      <c r="CC77" s="419"/>
      <c r="CD77" s="419"/>
      <c r="CE77" s="419"/>
      <c r="CF77" s="419"/>
      <c r="CG77" s="419"/>
      <c r="CH77" s="419"/>
      <c r="CI77" s="419"/>
      <c r="CJ77" s="419"/>
      <c r="CK77" s="419"/>
      <c r="CL77" s="419"/>
      <c r="CM77" s="419"/>
      <c r="CN77" s="419"/>
      <c r="CO77" s="419"/>
      <c r="CP77" s="419"/>
      <c r="CQ77" s="419"/>
      <c r="CR77" s="419"/>
      <c r="CS77" s="419"/>
      <c r="CT77" s="419"/>
      <c r="CU77" s="420"/>
      <c r="CV77" s="421"/>
      <c r="CW77" s="414"/>
      <c r="CX77" s="414"/>
      <c r="CY77" s="414"/>
      <c r="CZ77" s="414"/>
      <c r="DA77" s="414"/>
      <c r="DB77" s="414"/>
      <c r="DC77" s="414"/>
      <c r="DD77" s="414"/>
      <c r="DE77" s="414"/>
      <c r="DF77" s="414"/>
      <c r="DG77" s="414"/>
      <c r="DH77" s="414"/>
      <c r="DI77" s="414"/>
      <c r="DJ77" s="414"/>
      <c r="DK77" s="414"/>
      <c r="DL77" s="414"/>
      <c r="DM77" s="414"/>
      <c r="DN77" s="414"/>
      <c r="DO77" s="414"/>
      <c r="DP77" s="414"/>
      <c r="DQ77" s="414"/>
      <c r="DR77" s="414"/>
      <c r="DS77" s="414"/>
      <c r="DT77" s="413"/>
      <c r="DU77" s="413"/>
      <c r="DV77" s="413"/>
      <c r="DW77" s="413"/>
      <c r="DX77" s="413"/>
      <c r="DY77" s="413"/>
      <c r="DZ77" s="413"/>
      <c r="EA77" s="413"/>
      <c r="EB77" s="413"/>
      <c r="EC77" s="413"/>
      <c r="ED77" s="413"/>
      <c r="EE77" s="413"/>
      <c r="EF77" s="413"/>
      <c r="EG77" s="413"/>
      <c r="EH77" s="413"/>
      <c r="EI77" s="413"/>
      <c r="EJ77" s="413"/>
      <c r="EK77" s="413"/>
    </row>
    <row r="78" spans="1:141" s="81" customFormat="1" ht="12.75" x14ac:dyDescent="0.2">
      <c r="A78" s="422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1"/>
      <c r="AG78" s="415"/>
      <c r="AH78" s="416"/>
      <c r="AI78" s="416"/>
      <c r="AJ78" s="416"/>
      <c r="AK78" s="416"/>
      <c r="AL78" s="416"/>
      <c r="AM78" s="416"/>
      <c r="AN78" s="417"/>
      <c r="AO78" s="413"/>
      <c r="AP78" s="413"/>
      <c r="AQ78" s="413"/>
      <c r="AR78" s="413"/>
      <c r="AS78" s="413"/>
      <c r="AT78" s="413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3"/>
      <c r="BL78" s="413"/>
      <c r="BM78" s="413"/>
      <c r="BN78" s="413"/>
      <c r="BO78" s="413"/>
      <c r="BP78" s="413"/>
      <c r="BQ78" s="413"/>
      <c r="BR78" s="418"/>
      <c r="BS78" s="418"/>
      <c r="BT78" s="418"/>
      <c r="BU78" s="418"/>
      <c r="BV78" s="418"/>
      <c r="BW78" s="418"/>
      <c r="BX78" s="418"/>
      <c r="BY78" s="418"/>
      <c r="BZ78" s="418"/>
      <c r="CA78" s="418"/>
      <c r="CB78" s="419"/>
      <c r="CC78" s="419"/>
      <c r="CD78" s="419"/>
      <c r="CE78" s="419"/>
      <c r="CF78" s="419"/>
      <c r="CG78" s="419"/>
      <c r="CH78" s="419"/>
      <c r="CI78" s="419"/>
      <c r="CJ78" s="419"/>
      <c r="CK78" s="419"/>
      <c r="CL78" s="419"/>
      <c r="CM78" s="419"/>
      <c r="CN78" s="419"/>
      <c r="CO78" s="419"/>
      <c r="CP78" s="419"/>
      <c r="CQ78" s="419"/>
      <c r="CR78" s="419"/>
      <c r="CS78" s="419"/>
      <c r="CT78" s="419"/>
      <c r="CU78" s="420"/>
      <c r="CV78" s="421"/>
      <c r="CW78" s="414"/>
      <c r="CX78" s="414"/>
      <c r="CY78" s="414"/>
      <c r="CZ78" s="414"/>
      <c r="DA78" s="414"/>
      <c r="DB78" s="414"/>
      <c r="DC78" s="414"/>
      <c r="DD78" s="414"/>
      <c r="DE78" s="414"/>
      <c r="DF78" s="414"/>
      <c r="DG78" s="414"/>
      <c r="DH78" s="414"/>
      <c r="DI78" s="414"/>
      <c r="DJ78" s="414"/>
      <c r="DK78" s="414"/>
      <c r="DL78" s="414"/>
      <c r="DM78" s="414"/>
      <c r="DN78" s="414"/>
      <c r="DO78" s="414"/>
      <c r="DP78" s="414"/>
      <c r="DQ78" s="414"/>
      <c r="DR78" s="414"/>
      <c r="DS78" s="414"/>
      <c r="DT78" s="413"/>
      <c r="DU78" s="413"/>
      <c r="DV78" s="413"/>
      <c r="DW78" s="413"/>
      <c r="DX78" s="413"/>
      <c r="DY78" s="413"/>
      <c r="DZ78" s="413"/>
      <c r="EA78" s="413"/>
      <c r="EB78" s="413"/>
      <c r="EC78" s="413"/>
      <c r="ED78" s="413"/>
      <c r="EE78" s="413"/>
      <c r="EF78" s="413"/>
      <c r="EG78" s="413"/>
      <c r="EH78" s="413"/>
      <c r="EI78" s="413"/>
      <c r="EJ78" s="413"/>
      <c r="EK78" s="413"/>
    </row>
    <row r="79" spans="1:141" s="81" customFormat="1" ht="12.75" x14ac:dyDescent="0.2">
      <c r="A79" s="422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1"/>
      <c r="AG79" s="415"/>
      <c r="AH79" s="416"/>
      <c r="AI79" s="416"/>
      <c r="AJ79" s="416"/>
      <c r="AK79" s="416"/>
      <c r="AL79" s="416"/>
      <c r="AM79" s="416"/>
      <c r="AN79" s="417"/>
      <c r="AO79" s="413"/>
      <c r="AP79" s="413"/>
      <c r="AQ79" s="413"/>
      <c r="AR79" s="413"/>
      <c r="AS79" s="413"/>
      <c r="AT79" s="413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3"/>
      <c r="BL79" s="413"/>
      <c r="BM79" s="413"/>
      <c r="BN79" s="413"/>
      <c r="BO79" s="413"/>
      <c r="BP79" s="413"/>
      <c r="BQ79" s="413"/>
      <c r="BR79" s="418"/>
      <c r="BS79" s="418"/>
      <c r="BT79" s="418"/>
      <c r="BU79" s="418"/>
      <c r="BV79" s="418"/>
      <c r="BW79" s="418"/>
      <c r="BX79" s="418"/>
      <c r="BY79" s="418"/>
      <c r="BZ79" s="418"/>
      <c r="CA79" s="418"/>
      <c r="CB79" s="419"/>
      <c r="CC79" s="419"/>
      <c r="CD79" s="419"/>
      <c r="CE79" s="419"/>
      <c r="CF79" s="419"/>
      <c r="CG79" s="419"/>
      <c r="CH79" s="419"/>
      <c r="CI79" s="419"/>
      <c r="CJ79" s="419"/>
      <c r="CK79" s="419"/>
      <c r="CL79" s="419"/>
      <c r="CM79" s="419"/>
      <c r="CN79" s="419"/>
      <c r="CO79" s="419"/>
      <c r="CP79" s="419"/>
      <c r="CQ79" s="419"/>
      <c r="CR79" s="419"/>
      <c r="CS79" s="419"/>
      <c r="CT79" s="419"/>
      <c r="CU79" s="420"/>
      <c r="CV79" s="421"/>
      <c r="CW79" s="414"/>
      <c r="CX79" s="414"/>
      <c r="CY79" s="414"/>
      <c r="CZ79" s="414"/>
      <c r="DA79" s="414"/>
      <c r="DB79" s="414"/>
      <c r="DC79" s="414"/>
      <c r="DD79" s="414"/>
      <c r="DE79" s="414"/>
      <c r="DF79" s="414"/>
      <c r="DG79" s="414"/>
      <c r="DH79" s="414"/>
      <c r="DI79" s="414"/>
      <c r="DJ79" s="414"/>
      <c r="DK79" s="414"/>
      <c r="DL79" s="414"/>
      <c r="DM79" s="414"/>
      <c r="DN79" s="414"/>
      <c r="DO79" s="414"/>
      <c r="DP79" s="414"/>
      <c r="DQ79" s="414"/>
      <c r="DR79" s="414"/>
      <c r="DS79" s="414"/>
      <c r="DT79" s="413"/>
      <c r="DU79" s="413"/>
      <c r="DV79" s="413"/>
      <c r="DW79" s="413"/>
      <c r="DX79" s="413"/>
      <c r="DY79" s="413"/>
      <c r="DZ79" s="413"/>
      <c r="EA79" s="413"/>
      <c r="EB79" s="413"/>
      <c r="EC79" s="413"/>
      <c r="ED79" s="413"/>
      <c r="EE79" s="413"/>
      <c r="EF79" s="413"/>
      <c r="EG79" s="413"/>
      <c r="EH79" s="413"/>
      <c r="EI79" s="413"/>
      <c r="EJ79" s="413"/>
      <c r="EK79" s="413"/>
    </row>
    <row r="80" spans="1:141" s="81" customFormat="1" ht="12.75" x14ac:dyDescent="0.2">
      <c r="A80" s="422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22"/>
      <c r="AD80" s="422"/>
      <c r="AE80" s="422"/>
      <c r="AF80" s="421"/>
      <c r="AG80" s="415"/>
      <c r="AH80" s="416"/>
      <c r="AI80" s="416"/>
      <c r="AJ80" s="416"/>
      <c r="AK80" s="416"/>
      <c r="AL80" s="416"/>
      <c r="AM80" s="416"/>
      <c r="AN80" s="417"/>
      <c r="AO80" s="413"/>
      <c r="AP80" s="413"/>
      <c r="AQ80" s="413"/>
      <c r="AR80" s="413"/>
      <c r="AS80" s="413"/>
      <c r="AT80" s="413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3"/>
      <c r="BL80" s="413"/>
      <c r="BM80" s="413"/>
      <c r="BN80" s="413"/>
      <c r="BO80" s="413"/>
      <c r="BP80" s="413"/>
      <c r="BQ80" s="413"/>
      <c r="BR80" s="418"/>
      <c r="BS80" s="418"/>
      <c r="BT80" s="418"/>
      <c r="BU80" s="418"/>
      <c r="BV80" s="418"/>
      <c r="BW80" s="418"/>
      <c r="BX80" s="418"/>
      <c r="BY80" s="418"/>
      <c r="BZ80" s="418"/>
      <c r="CA80" s="418"/>
      <c r="CB80" s="419"/>
      <c r="CC80" s="419"/>
      <c r="CD80" s="419"/>
      <c r="CE80" s="419"/>
      <c r="CF80" s="419"/>
      <c r="CG80" s="419"/>
      <c r="CH80" s="419"/>
      <c r="CI80" s="419"/>
      <c r="CJ80" s="419"/>
      <c r="CK80" s="419"/>
      <c r="CL80" s="419"/>
      <c r="CM80" s="419"/>
      <c r="CN80" s="419"/>
      <c r="CO80" s="419"/>
      <c r="CP80" s="419"/>
      <c r="CQ80" s="419"/>
      <c r="CR80" s="419"/>
      <c r="CS80" s="419"/>
      <c r="CT80" s="419"/>
      <c r="CU80" s="420"/>
      <c r="CV80" s="421"/>
      <c r="CW80" s="414"/>
      <c r="CX80" s="414"/>
      <c r="CY80" s="414"/>
      <c r="CZ80" s="414"/>
      <c r="DA80" s="414"/>
      <c r="DB80" s="414"/>
      <c r="DC80" s="414"/>
      <c r="DD80" s="414"/>
      <c r="DE80" s="414"/>
      <c r="DF80" s="414"/>
      <c r="DG80" s="414"/>
      <c r="DH80" s="414"/>
      <c r="DI80" s="414"/>
      <c r="DJ80" s="414"/>
      <c r="DK80" s="414"/>
      <c r="DL80" s="414"/>
      <c r="DM80" s="414"/>
      <c r="DN80" s="414"/>
      <c r="DO80" s="414"/>
      <c r="DP80" s="414"/>
      <c r="DQ80" s="414"/>
      <c r="DR80" s="414"/>
      <c r="DS80" s="414"/>
      <c r="DT80" s="413"/>
      <c r="DU80" s="413"/>
      <c r="DV80" s="413"/>
      <c r="DW80" s="413"/>
      <c r="DX80" s="413"/>
      <c r="DY80" s="413"/>
      <c r="DZ80" s="413"/>
      <c r="EA80" s="413"/>
      <c r="EB80" s="413"/>
      <c r="EC80" s="413"/>
      <c r="ED80" s="413"/>
      <c r="EE80" s="413"/>
      <c r="EF80" s="413"/>
      <c r="EG80" s="413"/>
      <c r="EH80" s="413"/>
      <c r="EI80" s="413"/>
      <c r="EJ80" s="413"/>
      <c r="EK80" s="413"/>
    </row>
    <row r="81" spans="1:141" s="81" customFormat="1" ht="12.75" x14ac:dyDescent="0.2">
      <c r="A81" s="422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1"/>
      <c r="AG81" s="415"/>
      <c r="AH81" s="416"/>
      <c r="AI81" s="416"/>
      <c r="AJ81" s="416"/>
      <c r="AK81" s="416"/>
      <c r="AL81" s="416"/>
      <c r="AM81" s="416"/>
      <c r="AN81" s="417"/>
      <c r="AO81" s="413"/>
      <c r="AP81" s="413"/>
      <c r="AQ81" s="413"/>
      <c r="AR81" s="413"/>
      <c r="AS81" s="413"/>
      <c r="AT81" s="413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3"/>
      <c r="BL81" s="413"/>
      <c r="BM81" s="413"/>
      <c r="BN81" s="413"/>
      <c r="BO81" s="413"/>
      <c r="BP81" s="413"/>
      <c r="BQ81" s="413"/>
      <c r="BR81" s="418"/>
      <c r="BS81" s="418"/>
      <c r="BT81" s="418"/>
      <c r="BU81" s="418"/>
      <c r="BV81" s="418"/>
      <c r="BW81" s="418"/>
      <c r="BX81" s="418"/>
      <c r="BY81" s="418"/>
      <c r="BZ81" s="418"/>
      <c r="CA81" s="418"/>
      <c r="CB81" s="419"/>
      <c r="CC81" s="419"/>
      <c r="CD81" s="419"/>
      <c r="CE81" s="419"/>
      <c r="CF81" s="419"/>
      <c r="CG81" s="419"/>
      <c r="CH81" s="419"/>
      <c r="CI81" s="419"/>
      <c r="CJ81" s="419"/>
      <c r="CK81" s="419"/>
      <c r="CL81" s="419"/>
      <c r="CM81" s="419"/>
      <c r="CN81" s="419"/>
      <c r="CO81" s="419"/>
      <c r="CP81" s="419"/>
      <c r="CQ81" s="419"/>
      <c r="CR81" s="419"/>
      <c r="CS81" s="419"/>
      <c r="CT81" s="419"/>
      <c r="CU81" s="420"/>
      <c r="CV81" s="421"/>
      <c r="CW81" s="414"/>
      <c r="CX81" s="414"/>
      <c r="CY81" s="414"/>
      <c r="CZ81" s="414"/>
      <c r="DA81" s="414"/>
      <c r="DB81" s="414"/>
      <c r="DC81" s="414"/>
      <c r="DD81" s="414"/>
      <c r="DE81" s="414"/>
      <c r="DF81" s="414"/>
      <c r="DG81" s="414"/>
      <c r="DH81" s="414"/>
      <c r="DI81" s="414"/>
      <c r="DJ81" s="414"/>
      <c r="DK81" s="414"/>
      <c r="DL81" s="414"/>
      <c r="DM81" s="414"/>
      <c r="DN81" s="414"/>
      <c r="DO81" s="414"/>
      <c r="DP81" s="414"/>
      <c r="DQ81" s="414"/>
      <c r="DR81" s="414"/>
      <c r="DS81" s="414"/>
      <c r="DT81" s="413"/>
      <c r="DU81" s="413"/>
      <c r="DV81" s="413"/>
      <c r="DW81" s="413"/>
      <c r="DX81" s="413"/>
      <c r="DY81" s="413"/>
      <c r="DZ81" s="413"/>
      <c r="EA81" s="413"/>
      <c r="EB81" s="413"/>
      <c r="EC81" s="413"/>
      <c r="ED81" s="413"/>
      <c r="EE81" s="413"/>
      <c r="EF81" s="413"/>
      <c r="EG81" s="413"/>
      <c r="EH81" s="413"/>
      <c r="EI81" s="413"/>
      <c r="EJ81" s="413"/>
      <c r="EK81" s="413"/>
    </row>
    <row r="82" spans="1:141" s="81" customFormat="1" ht="12.75" x14ac:dyDescent="0.2">
      <c r="A82" s="422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22"/>
      <c r="AD82" s="422"/>
      <c r="AE82" s="422"/>
      <c r="AF82" s="421"/>
      <c r="AG82" s="415"/>
      <c r="AH82" s="416"/>
      <c r="AI82" s="416"/>
      <c r="AJ82" s="416"/>
      <c r="AK82" s="416"/>
      <c r="AL82" s="416"/>
      <c r="AM82" s="416"/>
      <c r="AN82" s="417"/>
      <c r="AO82" s="413"/>
      <c r="AP82" s="413"/>
      <c r="AQ82" s="413"/>
      <c r="AR82" s="413"/>
      <c r="AS82" s="413"/>
      <c r="AT82" s="413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3"/>
      <c r="BL82" s="413"/>
      <c r="BM82" s="413"/>
      <c r="BN82" s="413"/>
      <c r="BO82" s="413"/>
      <c r="BP82" s="413"/>
      <c r="BQ82" s="413"/>
      <c r="BR82" s="418"/>
      <c r="BS82" s="418"/>
      <c r="BT82" s="418"/>
      <c r="BU82" s="418"/>
      <c r="BV82" s="418"/>
      <c r="BW82" s="418"/>
      <c r="BX82" s="418"/>
      <c r="BY82" s="418"/>
      <c r="BZ82" s="418"/>
      <c r="CA82" s="418"/>
      <c r="CB82" s="419"/>
      <c r="CC82" s="419"/>
      <c r="CD82" s="419"/>
      <c r="CE82" s="419"/>
      <c r="CF82" s="419"/>
      <c r="CG82" s="419"/>
      <c r="CH82" s="419"/>
      <c r="CI82" s="419"/>
      <c r="CJ82" s="419"/>
      <c r="CK82" s="419"/>
      <c r="CL82" s="419"/>
      <c r="CM82" s="419"/>
      <c r="CN82" s="419"/>
      <c r="CO82" s="419"/>
      <c r="CP82" s="419"/>
      <c r="CQ82" s="419"/>
      <c r="CR82" s="419"/>
      <c r="CS82" s="419"/>
      <c r="CT82" s="419"/>
      <c r="CU82" s="420"/>
      <c r="CV82" s="421"/>
      <c r="CW82" s="414"/>
      <c r="CX82" s="414"/>
      <c r="CY82" s="414"/>
      <c r="CZ82" s="414"/>
      <c r="DA82" s="414"/>
      <c r="DB82" s="414"/>
      <c r="DC82" s="414"/>
      <c r="DD82" s="414"/>
      <c r="DE82" s="414"/>
      <c r="DF82" s="414"/>
      <c r="DG82" s="414"/>
      <c r="DH82" s="414"/>
      <c r="DI82" s="414"/>
      <c r="DJ82" s="414"/>
      <c r="DK82" s="414"/>
      <c r="DL82" s="414"/>
      <c r="DM82" s="414"/>
      <c r="DN82" s="414"/>
      <c r="DO82" s="414"/>
      <c r="DP82" s="414"/>
      <c r="DQ82" s="414"/>
      <c r="DR82" s="414"/>
      <c r="DS82" s="414"/>
      <c r="DT82" s="413"/>
      <c r="DU82" s="413"/>
      <c r="DV82" s="413"/>
      <c r="DW82" s="413"/>
      <c r="DX82" s="413"/>
      <c r="DY82" s="413"/>
      <c r="DZ82" s="413"/>
      <c r="EA82" s="413"/>
      <c r="EB82" s="413"/>
      <c r="EC82" s="413"/>
      <c r="ED82" s="413"/>
      <c r="EE82" s="413"/>
      <c r="EF82" s="413"/>
      <c r="EG82" s="413"/>
      <c r="EH82" s="413"/>
      <c r="EI82" s="413"/>
      <c r="EJ82" s="413"/>
      <c r="EK82" s="413"/>
    </row>
    <row r="83" spans="1:141" s="81" customFormat="1" ht="12.75" x14ac:dyDescent="0.2">
      <c r="A83" s="422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22"/>
      <c r="AD83" s="422"/>
      <c r="AE83" s="422"/>
      <c r="AF83" s="421"/>
      <c r="AG83" s="415"/>
      <c r="AH83" s="416"/>
      <c r="AI83" s="416"/>
      <c r="AJ83" s="416"/>
      <c r="AK83" s="416"/>
      <c r="AL83" s="416"/>
      <c r="AM83" s="416"/>
      <c r="AN83" s="417"/>
      <c r="AO83" s="413"/>
      <c r="AP83" s="413"/>
      <c r="AQ83" s="413"/>
      <c r="AR83" s="413"/>
      <c r="AS83" s="413"/>
      <c r="AT83" s="413"/>
      <c r="AU83" s="418"/>
      <c r="AV83" s="418"/>
      <c r="AW83" s="418"/>
      <c r="AX83" s="418"/>
      <c r="AY83" s="418"/>
      <c r="AZ83" s="418"/>
      <c r="BA83" s="418"/>
      <c r="BB83" s="418"/>
      <c r="BC83" s="418"/>
      <c r="BD83" s="418"/>
      <c r="BE83" s="418"/>
      <c r="BF83" s="418"/>
      <c r="BG83" s="418"/>
      <c r="BH83" s="418"/>
      <c r="BI83" s="418"/>
      <c r="BJ83" s="418"/>
      <c r="BK83" s="413"/>
      <c r="BL83" s="413"/>
      <c r="BM83" s="413"/>
      <c r="BN83" s="413"/>
      <c r="BO83" s="413"/>
      <c r="BP83" s="413"/>
      <c r="BQ83" s="413"/>
      <c r="BR83" s="418"/>
      <c r="BS83" s="418"/>
      <c r="BT83" s="418"/>
      <c r="BU83" s="418"/>
      <c r="BV83" s="418"/>
      <c r="BW83" s="418"/>
      <c r="BX83" s="418"/>
      <c r="BY83" s="418"/>
      <c r="BZ83" s="418"/>
      <c r="CA83" s="418"/>
      <c r="CB83" s="419"/>
      <c r="CC83" s="419"/>
      <c r="CD83" s="419"/>
      <c r="CE83" s="419"/>
      <c r="CF83" s="419"/>
      <c r="CG83" s="419"/>
      <c r="CH83" s="419"/>
      <c r="CI83" s="419"/>
      <c r="CJ83" s="419"/>
      <c r="CK83" s="419"/>
      <c r="CL83" s="419"/>
      <c r="CM83" s="419"/>
      <c r="CN83" s="419"/>
      <c r="CO83" s="419"/>
      <c r="CP83" s="419"/>
      <c r="CQ83" s="419"/>
      <c r="CR83" s="419"/>
      <c r="CS83" s="419"/>
      <c r="CT83" s="419"/>
      <c r="CU83" s="420"/>
      <c r="CV83" s="421"/>
      <c r="CW83" s="414"/>
      <c r="CX83" s="414"/>
      <c r="CY83" s="414"/>
      <c r="CZ83" s="414"/>
      <c r="DA83" s="414"/>
      <c r="DB83" s="414"/>
      <c r="DC83" s="414"/>
      <c r="DD83" s="414"/>
      <c r="DE83" s="414"/>
      <c r="DF83" s="414"/>
      <c r="DG83" s="414"/>
      <c r="DH83" s="414"/>
      <c r="DI83" s="414"/>
      <c r="DJ83" s="414"/>
      <c r="DK83" s="414"/>
      <c r="DL83" s="414"/>
      <c r="DM83" s="414"/>
      <c r="DN83" s="414"/>
      <c r="DO83" s="414"/>
      <c r="DP83" s="414"/>
      <c r="DQ83" s="414"/>
      <c r="DR83" s="414"/>
      <c r="DS83" s="414"/>
      <c r="DT83" s="413"/>
      <c r="DU83" s="413"/>
      <c r="DV83" s="413"/>
      <c r="DW83" s="413"/>
      <c r="DX83" s="413"/>
      <c r="DY83" s="413"/>
      <c r="DZ83" s="413"/>
      <c r="EA83" s="413"/>
      <c r="EB83" s="413"/>
      <c r="EC83" s="413"/>
      <c r="ED83" s="413"/>
      <c r="EE83" s="413"/>
      <c r="EF83" s="413"/>
      <c r="EG83" s="413"/>
      <c r="EH83" s="413"/>
      <c r="EI83" s="413"/>
      <c r="EJ83" s="413"/>
      <c r="EK83" s="413"/>
    </row>
    <row r="84" spans="1:141" s="81" customFormat="1" ht="12.75" x14ac:dyDescent="0.2">
      <c r="A84" s="422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422"/>
      <c r="AD84" s="422"/>
      <c r="AE84" s="422"/>
      <c r="AF84" s="421"/>
      <c r="AG84" s="415"/>
      <c r="AH84" s="416"/>
      <c r="AI84" s="416"/>
      <c r="AJ84" s="416"/>
      <c r="AK84" s="416"/>
      <c r="AL84" s="416"/>
      <c r="AM84" s="416"/>
      <c r="AN84" s="417"/>
      <c r="AO84" s="413"/>
      <c r="AP84" s="413"/>
      <c r="AQ84" s="413"/>
      <c r="AR84" s="413"/>
      <c r="AS84" s="413"/>
      <c r="AT84" s="413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3"/>
      <c r="BL84" s="413"/>
      <c r="BM84" s="413"/>
      <c r="BN84" s="413"/>
      <c r="BO84" s="413"/>
      <c r="BP84" s="413"/>
      <c r="BQ84" s="413"/>
      <c r="BR84" s="418"/>
      <c r="BS84" s="418"/>
      <c r="BT84" s="418"/>
      <c r="BU84" s="418"/>
      <c r="BV84" s="418"/>
      <c r="BW84" s="418"/>
      <c r="BX84" s="418"/>
      <c r="BY84" s="418"/>
      <c r="BZ84" s="418"/>
      <c r="CA84" s="418"/>
      <c r="CB84" s="419"/>
      <c r="CC84" s="419"/>
      <c r="CD84" s="419"/>
      <c r="CE84" s="419"/>
      <c r="CF84" s="419"/>
      <c r="CG84" s="419"/>
      <c r="CH84" s="419"/>
      <c r="CI84" s="419"/>
      <c r="CJ84" s="419"/>
      <c r="CK84" s="419"/>
      <c r="CL84" s="419"/>
      <c r="CM84" s="419"/>
      <c r="CN84" s="419"/>
      <c r="CO84" s="419"/>
      <c r="CP84" s="419"/>
      <c r="CQ84" s="419"/>
      <c r="CR84" s="419"/>
      <c r="CS84" s="419"/>
      <c r="CT84" s="419"/>
      <c r="CU84" s="420"/>
      <c r="CV84" s="421"/>
      <c r="CW84" s="414"/>
      <c r="CX84" s="414"/>
      <c r="CY84" s="414"/>
      <c r="CZ84" s="414"/>
      <c r="DA84" s="414"/>
      <c r="DB84" s="414"/>
      <c r="DC84" s="414"/>
      <c r="DD84" s="414"/>
      <c r="DE84" s="414"/>
      <c r="DF84" s="414"/>
      <c r="DG84" s="414"/>
      <c r="DH84" s="414"/>
      <c r="DI84" s="414"/>
      <c r="DJ84" s="414"/>
      <c r="DK84" s="414"/>
      <c r="DL84" s="414"/>
      <c r="DM84" s="414"/>
      <c r="DN84" s="414"/>
      <c r="DO84" s="414"/>
      <c r="DP84" s="414"/>
      <c r="DQ84" s="414"/>
      <c r="DR84" s="414"/>
      <c r="DS84" s="414"/>
      <c r="DT84" s="413"/>
      <c r="DU84" s="413"/>
      <c r="DV84" s="413"/>
      <c r="DW84" s="413"/>
      <c r="DX84" s="413"/>
      <c r="DY84" s="413"/>
      <c r="DZ84" s="413"/>
      <c r="EA84" s="413"/>
      <c r="EB84" s="413"/>
      <c r="EC84" s="413"/>
      <c r="ED84" s="413"/>
      <c r="EE84" s="413"/>
      <c r="EF84" s="413"/>
      <c r="EG84" s="413"/>
      <c r="EH84" s="413"/>
      <c r="EI84" s="413"/>
      <c r="EJ84" s="413"/>
      <c r="EK84" s="413"/>
    </row>
    <row r="85" spans="1:141" s="81" customFormat="1" ht="12.75" x14ac:dyDescent="0.2">
      <c r="A85" s="422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2"/>
      <c r="AD85" s="422"/>
      <c r="AE85" s="422"/>
      <c r="AF85" s="421"/>
      <c r="AG85" s="415"/>
      <c r="AH85" s="416"/>
      <c r="AI85" s="416"/>
      <c r="AJ85" s="416"/>
      <c r="AK85" s="416"/>
      <c r="AL85" s="416"/>
      <c r="AM85" s="416"/>
      <c r="AN85" s="417"/>
      <c r="AO85" s="413"/>
      <c r="AP85" s="413"/>
      <c r="AQ85" s="413"/>
      <c r="AR85" s="413"/>
      <c r="AS85" s="413"/>
      <c r="AT85" s="413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3"/>
      <c r="BL85" s="413"/>
      <c r="BM85" s="413"/>
      <c r="BN85" s="413"/>
      <c r="BO85" s="413"/>
      <c r="BP85" s="413"/>
      <c r="BQ85" s="413"/>
      <c r="BR85" s="418"/>
      <c r="BS85" s="418"/>
      <c r="BT85" s="418"/>
      <c r="BU85" s="418"/>
      <c r="BV85" s="418"/>
      <c r="BW85" s="418"/>
      <c r="BX85" s="418"/>
      <c r="BY85" s="418"/>
      <c r="BZ85" s="418"/>
      <c r="CA85" s="418"/>
      <c r="CB85" s="419"/>
      <c r="CC85" s="419"/>
      <c r="CD85" s="419"/>
      <c r="CE85" s="419"/>
      <c r="CF85" s="419"/>
      <c r="CG85" s="419"/>
      <c r="CH85" s="419"/>
      <c r="CI85" s="419"/>
      <c r="CJ85" s="419"/>
      <c r="CK85" s="419"/>
      <c r="CL85" s="419"/>
      <c r="CM85" s="419"/>
      <c r="CN85" s="419"/>
      <c r="CO85" s="419"/>
      <c r="CP85" s="419"/>
      <c r="CQ85" s="419"/>
      <c r="CR85" s="419"/>
      <c r="CS85" s="419"/>
      <c r="CT85" s="419"/>
      <c r="CU85" s="420"/>
      <c r="CV85" s="421"/>
      <c r="CW85" s="414"/>
      <c r="CX85" s="414"/>
      <c r="CY85" s="414"/>
      <c r="CZ85" s="414"/>
      <c r="DA85" s="414"/>
      <c r="DB85" s="414"/>
      <c r="DC85" s="414"/>
      <c r="DD85" s="414"/>
      <c r="DE85" s="414"/>
      <c r="DF85" s="414"/>
      <c r="DG85" s="414"/>
      <c r="DH85" s="414"/>
      <c r="DI85" s="414"/>
      <c r="DJ85" s="414"/>
      <c r="DK85" s="414"/>
      <c r="DL85" s="414"/>
      <c r="DM85" s="414"/>
      <c r="DN85" s="414"/>
      <c r="DO85" s="414"/>
      <c r="DP85" s="414"/>
      <c r="DQ85" s="414"/>
      <c r="DR85" s="414"/>
      <c r="DS85" s="414"/>
      <c r="DT85" s="413"/>
      <c r="DU85" s="413"/>
      <c r="DV85" s="413"/>
      <c r="DW85" s="413"/>
      <c r="DX85" s="413"/>
      <c r="DY85" s="413"/>
      <c r="DZ85" s="413"/>
      <c r="EA85" s="413"/>
      <c r="EB85" s="413"/>
      <c r="EC85" s="413"/>
      <c r="ED85" s="413"/>
      <c r="EE85" s="413"/>
      <c r="EF85" s="413"/>
      <c r="EG85" s="413"/>
      <c r="EH85" s="413"/>
      <c r="EI85" s="413"/>
      <c r="EJ85" s="413"/>
      <c r="EK85" s="413"/>
    </row>
    <row r="86" spans="1:141" s="81" customFormat="1" ht="12.75" x14ac:dyDescent="0.2">
      <c r="A86" s="422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2"/>
      <c r="AE86" s="422"/>
      <c r="AF86" s="421"/>
      <c r="AG86" s="415"/>
      <c r="AH86" s="416"/>
      <c r="AI86" s="416"/>
      <c r="AJ86" s="416"/>
      <c r="AK86" s="416"/>
      <c r="AL86" s="416"/>
      <c r="AM86" s="416"/>
      <c r="AN86" s="417"/>
      <c r="AO86" s="413"/>
      <c r="AP86" s="413"/>
      <c r="AQ86" s="413"/>
      <c r="AR86" s="413"/>
      <c r="AS86" s="413"/>
      <c r="AT86" s="413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3"/>
      <c r="BL86" s="413"/>
      <c r="BM86" s="413"/>
      <c r="BN86" s="413"/>
      <c r="BO86" s="413"/>
      <c r="BP86" s="413"/>
      <c r="BQ86" s="413"/>
      <c r="BR86" s="418"/>
      <c r="BS86" s="418"/>
      <c r="BT86" s="418"/>
      <c r="BU86" s="418"/>
      <c r="BV86" s="418"/>
      <c r="BW86" s="418"/>
      <c r="BX86" s="418"/>
      <c r="BY86" s="418"/>
      <c r="BZ86" s="418"/>
      <c r="CA86" s="418"/>
      <c r="CB86" s="419"/>
      <c r="CC86" s="419"/>
      <c r="CD86" s="419"/>
      <c r="CE86" s="419"/>
      <c r="CF86" s="419"/>
      <c r="CG86" s="419"/>
      <c r="CH86" s="419"/>
      <c r="CI86" s="419"/>
      <c r="CJ86" s="419"/>
      <c r="CK86" s="419"/>
      <c r="CL86" s="419"/>
      <c r="CM86" s="419"/>
      <c r="CN86" s="419"/>
      <c r="CO86" s="419"/>
      <c r="CP86" s="419"/>
      <c r="CQ86" s="419"/>
      <c r="CR86" s="419"/>
      <c r="CS86" s="419"/>
      <c r="CT86" s="419"/>
      <c r="CU86" s="420"/>
      <c r="CV86" s="421"/>
      <c r="CW86" s="414"/>
      <c r="CX86" s="414"/>
      <c r="CY86" s="414"/>
      <c r="CZ86" s="414"/>
      <c r="DA86" s="414"/>
      <c r="DB86" s="414"/>
      <c r="DC86" s="414"/>
      <c r="DD86" s="414"/>
      <c r="DE86" s="414"/>
      <c r="DF86" s="414"/>
      <c r="DG86" s="414"/>
      <c r="DH86" s="414"/>
      <c r="DI86" s="414"/>
      <c r="DJ86" s="414"/>
      <c r="DK86" s="414"/>
      <c r="DL86" s="414"/>
      <c r="DM86" s="414"/>
      <c r="DN86" s="414"/>
      <c r="DO86" s="414"/>
      <c r="DP86" s="414"/>
      <c r="DQ86" s="414"/>
      <c r="DR86" s="414"/>
      <c r="DS86" s="414"/>
      <c r="DT86" s="413"/>
      <c r="DU86" s="413"/>
      <c r="DV86" s="413"/>
      <c r="DW86" s="413"/>
      <c r="DX86" s="413"/>
      <c r="DY86" s="413"/>
      <c r="DZ86" s="413"/>
      <c r="EA86" s="413"/>
      <c r="EB86" s="413"/>
      <c r="EC86" s="413"/>
      <c r="ED86" s="413"/>
      <c r="EE86" s="413"/>
      <c r="EF86" s="413"/>
      <c r="EG86" s="413"/>
      <c r="EH86" s="413"/>
      <c r="EI86" s="413"/>
      <c r="EJ86" s="413"/>
      <c r="EK86" s="413"/>
    </row>
    <row r="87" spans="1:141" s="81" customFormat="1" ht="12.75" x14ac:dyDescent="0.2">
      <c r="A87" s="422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2"/>
      <c r="AE87" s="422"/>
      <c r="AF87" s="421"/>
      <c r="AG87" s="415"/>
      <c r="AH87" s="416"/>
      <c r="AI87" s="416"/>
      <c r="AJ87" s="416"/>
      <c r="AK87" s="416"/>
      <c r="AL87" s="416"/>
      <c r="AM87" s="416"/>
      <c r="AN87" s="417"/>
      <c r="AO87" s="413"/>
      <c r="AP87" s="413"/>
      <c r="AQ87" s="413"/>
      <c r="AR87" s="413"/>
      <c r="AS87" s="413"/>
      <c r="AT87" s="413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3"/>
      <c r="BL87" s="413"/>
      <c r="BM87" s="413"/>
      <c r="BN87" s="413"/>
      <c r="BO87" s="413"/>
      <c r="BP87" s="413"/>
      <c r="BQ87" s="413"/>
      <c r="BR87" s="418"/>
      <c r="BS87" s="418"/>
      <c r="BT87" s="418"/>
      <c r="BU87" s="418"/>
      <c r="BV87" s="418"/>
      <c r="BW87" s="418"/>
      <c r="BX87" s="418"/>
      <c r="BY87" s="418"/>
      <c r="BZ87" s="418"/>
      <c r="CA87" s="418"/>
      <c r="CB87" s="419"/>
      <c r="CC87" s="419"/>
      <c r="CD87" s="419"/>
      <c r="CE87" s="419"/>
      <c r="CF87" s="419"/>
      <c r="CG87" s="419"/>
      <c r="CH87" s="419"/>
      <c r="CI87" s="419"/>
      <c r="CJ87" s="419"/>
      <c r="CK87" s="419"/>
      <c r="CL87" s="419"/>
      <c r="CM87" s="419"/>
      <c r="CN87" s="419"/>
      <c r="CO87" s="419"/>
      <c r="CP87" s="419"/>
      <c r="CQ87" s="419"/>
      <c r="CR87" s="419"/>
      <c r="CS87" s="419"/>
      <c r="CT87" s="419"/>
      <c r="CU87" s="420"/>
      <c r="CV87" s="421"/>
      <c r="CW87" s="414"/>
      <c r="CX87" s="414"/>
      <c r="CY87" s="414"/>
      <c r="CZ87" s="414"/>
      <c r="DA87" s="414"/>
      <c r="DB87" s="414"/>
      <c r="DC87" s="414"/>
      <c r="DD87" s="414"/>
      <c r="DE87" s="414"/>
      <c r="DF87" s="414"/>
      <c r="DG87" s="414"/>
      <c r="DH87" s="414"/>
      <c r="DI87" s="414"/>
      <c r="DJ87" s="414"/>
      <c r="DK87" s="414"/>
      <c r="DL87" s="414"/>
      <c r="DM87" s="414"/>
      <c r="DN87" s="414"/>
      <c r="DO87" s="414"/>
      <c r="DP87" s="414"/>
      <c r="DQ87" s="414"/>
      <c r="DR87" s="414"/>
      <c r="DS87" s="414"/>
      <c r="DT87" s="413"/>
      <c r="DU87" s="413"/>
      <c r="DV87" s="413"/>
      <c r="DW87" s="413"/>
      <c r="DX87" s="413"/>
      <c r="DY87" s="413"/>
      <c r="DZ87" s="413"/>
      <c r="EA87" s="413"/>
      <c r="EB87" s="413"/>
      <c r="EC87" s="413"/>
      <c r="ED87" s="413"/>
      <c r="EE87" s="413"/>
      <c r="EF87" s="413"/>
      <c r="EG87" s="413"/>
      <c r="EH87" s="413"/>
      <c r="EI87" s="413"/>
      <c r="EJ87" s="413"/>
      <c r="EK87" s="413"/>
    </row>
    <row r="88" spans="1:141" s="81" customFormat="1" ht="12.75" x14ac:dyDescent="0.2">
      <c r="A88" s="422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422"/>
      <c r="AD88" s="422"/>
      <c r="AE88" s="422"/>
      <c r="AF88" s="421"/>
      <c r="AG88" s="415"/>
      <c r="AH88" s="416"/>
      <c r="AI88" s="416"/>
      <c r="AJ88" s="416"/>
      <c r="AK88" s="416"/>
      <c r="AL88" s="416"/>
      <c r="AM88" s="416"/>
      <c r="AN88" s="417"/>
      <c r="AO88" s="413"/>
      <c r="AP88" s="413"/>
      <c r="AQ88" s="413"/>
      <c r="AR88" s="413"/>
      <c r="AS88" s="413"/>
      <c r="AT88" s="413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3"/>
      <c r="BL88" s="413"/>
      <c r="BM88" s="413"/>
      <c r="BN88" s="413"/>
      <c r="BO88" s="413"/>
      <c r="BP88" s="413"/>
      <c r="BQ88" s="413"/>
      <c r="BR88" s="418"/>
      <c r="BS88" s="418"/>
      <c r="BT88" s="418"/>
      <c r="BU88" s="418"/>
      <c r="BV88" s="418"/>
      <c r="BW88" s="418"/>
      <c r="BX88" s="418"/>
      <c r="BY88" s="418"/>
      <c r="BZ88" s="418"/>
      <c r="CA88" s="418"/>
      <c r="CB88" s="419"/>
      <c r="CC88" s="419"/>
      <c r="CD88" s="419"/>
      <c r="CE88" s="419"/>
      <c r="CF88" s="419"/>
      <c r="CG88" s="419"/>
      <c r="CH88" s="419"/>
      <c r="CI88" s="419"/>
      <c r="CJ88" s="419"/>
      <c r="CK88" s="419"/>
      <c r="CL88" s="419"/>
      <c r="CM88" s="419"/>
      <c r="CN88" s="419"/>
      <c r="CO88" s="419"/>
      <c r="CP88" s="419"/>
      <c r="CQ88" s="419"/>
      <c r="CR88" s="419"/>
      <c r="CS88" s="419"/>
      <c r="CT88" s="419"/>
      <c r="CU88" s="420"/>
      <c r="CV88" s="421"/>
      <c r="CW88" s="414"/>
      <c r="CX88" s="414"/>
      <c r="CY88" s="414"/>
      <c r="CZ88" s="414"/>
      <c r="DA88" s="414"/>
      <c r="DB88" s="414"/>
      <c r="DC88" s="414"/>
      <c r="DD88" s="414"/>
      <c r="DE88" s="414"/>
      <c r="DF88" s="414"/>
      <c r="DG88" s="414"/>
      <c r="DH88" s="414"/>
      <c r="DI88" s="414"/>
      <c r="DJ88" s="414"/>
      <c r="DK88" s="414"/>
      <c r="DL88" s="414"/>
      <c r="DM88" s="414"/>
      <c r="DN88" s="414"/>
      <c r="DO88" s="414"/>
      <c r="DP88" s="414"/>
      <c r="DQ88" s="414"/>
      <c r="DR88" s="414"/>
      <c r="DS88" s="414"/>
      <c r="DT88" s="413"/>
      <c r="DU88" s="413"/>
      <c r="DV88" s="413"/>
      <c r="DW88" s="413"/>
      <c r="DX88" s="413"/>
      <c r="DY88" s="413"/>
      <c r="DZ88" s="413"/>
      <c r="EA88" s="413"/>
      <c r="EB88" s="413"/>
      <c r="EC88" s="413"/>
      <c r="ED88" s="413"/>
      <c r="EE88" s="413"/>
      <c r="EF88" s="413"/>
      <c r="EG88" s="413"/>
      <c r="EH88" s="413"/>
      <c r="EI88" s="413"/>
      <c r="EJ88" s="413"/>
      <c r="EK88" s="413"/>
    </row>
    <row r="89" spans="1:141" s="81" customFormat="1" ht="12.75" x14ac:dyDescent="0.2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  <c r="AD89" s="422"/>
      <c r="AE89" s="422"/>
      <c r="AF89" s="421"/>
      <c r="AG89" s="415"/>
      <c r="AH89" s="416"/>
      <c r="AI89" s="416"/>
      <c r="AJ89" s="416"/>
      <c r="AK89" s="416"/>
      <c r="AL89" s="416"/>
      <c r="AM89" s="416"/>
      <c r="AN89" s="417"/>
      <c r="AO89" s="413"/>
      <c r="AP89" s="413"/>
      <c r="AQ89" s="413"/>
      <c r="AR89" s="413"/>
      <c r="AS89" s="413"/>
      <c r="AT89" s="413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3"/>
      <c r="BL89" s="413"/>
      <c r="BM89" s="413"/>
      <c r="BN89" s="413"/>
      <c r="BO89" s="413"/>
      <c r="BP89" s="413"/>
      <c r="BQ89" s="413"/>
      <c r="BR89" s="418"/>
      <c r="BS89" s="418"/>
      <c r="BT89" s="418"/>
      <c r="BU89" s="418"/>
      <c r="BV89" s="418"/>
      <c r="BW89" s="418"/>
      <c r="BX89" s="418"/>
      <c r="BY89" s="418"/>
      <c r="BZ89" s="418"/>
      <c r="CA89" s="418"/>
      <c r="CB89" s="419"/>
      <c r="CC89" s="419"/>
      <c r="CD89" s="419"/>
      <c r="CE89" s="419"/>
      <c r="CF89" s="419"/>
      <c r="CG89" s="419"/>
      <c r="CH89" s="419"/>
      <c r="CI89" s="419"/>
      <c r="CJ89" s="419"/>
      <c r="CK89" s="419"/>
      <c r="CL89" s="419"/>
      <c r="CM89" s="419"/>
      <c r="CN89" s="419"/>
      <c r="CO89" s="419"/>
      <c r="CP89" s="419"/>
      <c r="CQ89" s="419"/>
      <c r="CR89" s="419"/>
      <c r="CS89" s="419"/>
      <c r="CT89" s="419"/>
      <c r="CU89" s="420"/>
      <c r="CV89" s="421"/>
      <c r="CW89" s="414"/>
      <c r="CX89" s="414"/>
      <c r="CY89" s="414"/>
      <c r="CZ89" s="414"/>
      <c r="DA89" s="414"/>
      <c r="DB89" s="414"/>
      <c r="DC89" s="414"/>
      <c r="DD89" s="414"/>
      <c r="DE89" s="414"/>
      <c r="DF89" s="414"/>
      <c r="DG89" s="414"/>
      <c r="DH89" s="414"/>
      <c r="DI89" s="414"/>
      <c r="DJ89" s="414"/>
      <c r="DK89" s="414"/>
      <c r="DL89" s="414"/>
      <c r="DM89" s="414"/>
      <c r="DN89" s="414"/>
      <c r="DO89" s="414"/>
      <c r="DP89" s="414"/>
      <c r="DQ89" s="414"/>
      <c r="DR89" s="414"/>
      <c r="DS89" s="414"/>
      <c r="DT89" s="413"/>
      <c r="DU89" s="413"/>
      <c r="DV89" s="413"/>
      <c r="DW89" s="413"/>
      <c r="DX89" s="413"/>
      <c r="DY89" s="413"/>
      <c r="DZ89" s="413"/>
      <c r="EA89" s="413"/>
      <c r="EB89" s="413"/>
      <c r="EC89" s="413"/>
      <c r="ED89" s="413"/>
      <c r="EE89" s="413"/>
      <c r="EF89" s="413"/>
      <c r="EG89" s="413"/>
      <c r="EH89" s="413"/>
      <c r="EI89" s="413"/>
      <c r="EJ89" s="413"/>
      <c r="EK89" s="413"/>
    </row>
    <row r="90" spans="1:141" s="81" customFormat="1" ht="12.75" x14ac:dyDescent="0.2">
      <c r="A90" s="422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2"/>
      <c r="AD90" s="422"/>
      <c r="AE90" s="422"/>
      <c r="AF90" s="421"/>
      <c r="AG90" s="415"/>
      <c r="AH90" s="416"/>
      <c r="AI90" s="416"/>
      <c r="AJ90" s="416"/>
      <c r="AK90" s="416"/>
      <c r="AL90" s="416"/>
      <c r="AM90" s="416"/>
      <c r="AN90" s="417"/>
      <c r="AO90" s="413"/>
      <c r="AP90" s="413"/>
      <c r="AQ90" s="413"/>
      <c r="AR90" s="413"/>
      <c r="AS90" s="413"/>
      <c r="AT90" s="413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3"/>
      <c r="BL90" s="413"/>
      <c r="BM90" s="413"/>
      <c r="BN90" s="413"/>
      <c r="BO90" s="413"/>
      <c r="BP90" s="413"/>
      <c r="BQ90" s="413"/>
      <c r="BR90" s="418"/>
      <c r="BS90" s="418"/>
      <c r="BT90" s="418"/>
      <c r="BU90" s="418"/>
      <c r="BV90" s="418"/>
      <c r="BW90" s="418"/>
      <c r="BX90" s="418"/>
      <c r="BY90" s="418"/>
      <c r="BZ90" s="418"/>
      <c r="CA90" s="418"/>
      <c r="CB90" s="419"/>
      <c r="CC90" s="419"/>
      <c r="CD90" s="419"/>
      <c r="CE90" s="419"/>
      <c r="CF90" s="419"/>
      <c r="CG90" s="419"/>
      <c r="CH90" s="419"/>
      <c r="CI90" s="419"/>
      <c r="CJ90" s="419"/>
      <c r="CK90" s="419"/>
      <c r="CL90" s="419"/>
      <c r="CM90" s="419"/>
      <c r="CN90" s="419"/>
      <c r="CO90" s="419"/>
      <c r="CP90" s="419"/>
      <c r="CQ90" s="419"/>
      <c r="CR90" s="419"/>
      <c r="CS90" s="419"/>
      <c r="CT90" s="419"/>
      <c r="CU90" s="420"/>
      <c r="CV90" s="421"/>
      <c r="CW90" s="414"/>
      <c r="CX90" s="414"/>
      <c r="CY90" s="414"/>
      <c r="CZ90" s="414"/>
      <c r="DA90" s="414"/>
      <c r="DB90" s="414"/>
      <c r="DC90" s="414"/>
      <c r="DD90" s="414"/>
      <c r="DE90" s="414"/>
      <c r="DF90" s="414"/>
      <c r="DG90" s="414"/>
      <c r="DH90" s="414"/>
      <c r="DI90" s="414"/>
      <c r="DJ90" s="414"/>
      <c r="DK90" s="414"/>
      <c r="DL90" s="414"/>
      <c r="DM90" s="414"/>
      <c r="DN90" s="414"/>
      <c r="DO90" s="414"/>
      <c r="DP90" s="414"/>
      <c r="DQ90" s="414"/>
      <c r="DR90" s="414"/>
      <c r="DS90" s="414"/>
      <c r="DT90" s="413"/>
      <c r="DU90" s="413"/>
      <c r="DV90" s="413"/>
      <c r="DW90" s="413"/>
      <c r="DX90" s="413"/>
      <c r="DY90" s="413"/>
      <c r="DZ90" s="413"/>
      <c r="EA90" s="413"/>
      <c r="EB90" s="413"/>
      <c r="EC90" s="413"/>
      <c r="ED90" s="413"/>
      <c r="EE90" s="413"/>
      <c r="EF90" s="413"/>
      <c r="EG90" s="413"/>
      <c r="EH90" s="413"/>
      <c r="EI90" s="413"/>
      <c r="EJ90" s="413"/>
      <c r="EK90" s="413"/>
    </row>
    <row r="91" spans="1:141" s="81" customFormat="1" ht="12.75" x14ac:dyDescent="0.2">
      <c r="A91" s="422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2"/>
      <c r="AD91" s="422"/>
      <c r="AE91" s="422"/>
      <c r="AF91" s="421"/>
      <c r="AG91" s="415"/>
      <c r="AH91" s="416"/>
      <c r="AI91" s="416"/>
      <c r="AJ91" s="416"/>
      <c r="AK91" s="416"/>
      <c r="AL91" s="416"/>
      <c r="AM91" s="416"/>
      <c r="AN91" s="417"/>
      <c r="AO91" s="413"/>
      <c r="AP91" s="413"/>
      <c r="AQ91" s="413"/>
      <c r="AR91" s="413"/>
      <c r="AS91" s="413"/>
      <c r="AT91" s="413"/>
      <c r="AU91" s="418"/>
      <c r="AV91" s="418"/>
      <c r="AW91" s="418"/>
      <c r="AX91" s="418"/>
      <c r="AY91" s="418"/>
      <c r="AZ91" s="418"/>
      <c r="BA91" s="418"/>
      <c r="BB91" s="418"/>
      <c r="BC91" s="418"/>
      <c r="BD91" s="418"/>
      <c r="BE91" s="418"/>
      <c r="BF91" s="418"/>
      <c r="BG91" s="418"/>
      <c r="BH91" s="418"/>
      <c r="BI91" s="418"/>
      <c r="BJ91" s="418"/>
      <c r="BK91" s="413"/>
      <c r="BL91" s="413"/>
      <c r="BM91" s="413"/>
      <c r="BN91" s="413"/>
      <c r="BO91" s="413"/>
      <c r="BP91" s="413"/>
      <c r="BQ91" s="413"/>
      <c r="BR91" s="418"/>
      <c r="BS91" s="418"/>
      <c r="BT91" s="418"/>
      <c r="BU91" s="418"/>
      <c r="BV91" s="418"/>
      <c r="BW91" s="418"/>
      <c r="BX91" s="418"/>
      <c r="BY91" s="418"/>
      <c r="BZ91" s="418"/>
      <c r="CA91" s="418"/>
      <c r="CB91" s="419"/>
      <c r="CC91" s="419"/>
      <c r="CD91" s="419"/>
      <c r="CE91" s="419"/>
      <c r="CF91" s="419"/>
      <c r="CG91" s="419"/>
      <c r="CH91" s="419"/>
      <c r="CI91" s="419"/>
      <c r="CJ91" s="419"/>
      <c r="CK91" s="419"/>
      <c r="CL91" s="419"/>
      <c r="CM91" s="419"/>
      <c r="CN91" s="419"/>
      <c r="CO91" s="419"/>
      <c r="CP91" s="419"/>
      <c r="CQ91" s="419"/>
      <c r="CR91" s="419"/>
      <c r="CS91" s="419"/>
      <c r="CT91" s="419"/>
      <c r="CU91" s="420"/>
      <c r="CV91" s="421"/>
      <c r="CW91" s="414"/>
      <c r="CX91" s="414"/>
      <c r="CY91" s="414"/>
      <c r="CZ91" s="414"/>
      <c r="DA91" s="414"/>
      <c r="DB91" s="414"/>
      <c r="DC91" s="414"/>
      <c r="DD91" s="414"/>
      <c r="DE91" s="414"/>
      <c r="DF91" s="414"/>
      <c r="DG91" s="414"/>
      <c r="DH91" s="414"/>
      <c r="DI91" s="414"/>
      <c r="DJ91" s="414"/>
      <c r="DK91" s="414"/>
      <c r="DL91" s="414"/>
      <c r="DM91" s="414"/>
      <c r="DN91" s="414"/>
      <c r="DO91" s="414"/>
      <c r="DP91" s="414"/>
      <c r="DQ91" s="414"/>
      <c r="DR91" s="414"/>
      <c r="DS91" s="414"/>
      <c r="DT91" s="413"/>
      <c r="DU91" s="413"/>
      <c r="DV91" s="413"/>
      <c r="DW91" s="413"/>
      <c r="DX91" s="413"/>
      <c r="DY91" s="413"/>
      <c r="DZ91" s="413"/>
      <c r="EA91" s="413"/>
      <c r="EB91" s="413"/>
      <c r="EC91" s="413"/>
      <c r="ED91" s="413"/>
      <c r="EE91" s="413"/>
      <c r="EF91" s="413"/>
      <c r="EG91" s="413"/>
      <c r="EH91" s="413"/>
      <c r="EI91" s="413"/>
      <c r="EJ91" s="413"/>
      <c r="EK91" s="413"/>
    </row>
    <row r="92" spans="1:141" s="81" customFormat="1" ht="12.75" x14ac:dyDescent="0.2">
      <c r="A92" s="422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  <c r="AC92" s="422"/>
      <c r="AD92" s="422"/>
      <c r="AE92" s="422"/>
      <c r="AF92" s="421"/>
      <c r="AG92" s="415"/>
      <c r="AH92" s="416"/>
      <c r="AI92" s="416"/>
      <c r="AJ92" s="416"/>
      <c r="AK92" s="416"/>
      <c r="AL92" s="416"/>
      <c r="AM92" s="416"/>
      <c r="AN92" s="417"/>
      <c r="AO92" s="413"/>
      <c r="AP92" s="413"/>
      <c r="AQ92" s="413"/>
      <c r="AR92" s="413"/>
      <c r="AS92" s="413"/>
      <c r="AT92" s="413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3"/>
      <c r="BL92" s="413"/>
      <c r="BM92" s="413"/>
      <c r="BN92" s="413"/>
      <c r="BO92" s="413"/>
      <c r="BP92" s="413"/>
      <c r="BQ92" s="413"/>
      <c r="BR92" s="418"/>
      <c r="BS92" s="418"/>
      <c r="BT92" s="418"/>
      <c r="BU92" s="418"/>
      <c r="BV92" s="418"/>
      <c r="BW92" s="418"/>
      <c r="BX92" s="418"/>
      <c r="BY92" s="418"/>
      <c r="BZ92" s="418"/>
      <c r="CA92" s="418"/>
      <c r="CB92" s="419"/>
      <c r="CC92" s="419"/>
      <c r="CD92" s="419"/>
      <c r="CE92" s="419"/>
      <c r="CF92" s="419"/>
      <c r="CG92" s="419"/>
      <c r="CH92" s="419"/>
      <c r="CI92" s="419"/>
      <c r="CJ92" s="419"/>
      <c r="CK92" s="419"/>
      <c r="CL92" s="419"/>
      <c r="CM92" s="419"/>
      <c r="CN92" s="419"/>
      <c r="CO92" s="419"/>
      <c r="CP92" s="419"/>
      <c r="CQ92" s="419"/>
      <c r="CR92" s="419"/>
      <c r="CS92" s="419"/>
      <c r="CT92" s="419"/>
      <c r="CU92" s="420"/>
      <c r="CV92" s="421"/>
      <c r="CW92" s="414"/>
      <c r="CX92" s="414"/>
      <c r="CY92" s="414"/>
      <c r="CZ92" s="414"/>
      <c r="DA92" s="414"/>
      <c r="DB92" s="414"/>
      <c r="DC92" s="414"/>
      <c r="DD92" s="414"/>
      <c r="DE92" s="414"/>
      <c r="DF92" s="414"/>
      <c r="DG92" s="414"/>
      <c r="DH92" s="414"/>
      <c r="DI92" s="414"/>
      <c r="DJ92" s="414"/>
      <c r="DK92" s="414"/>
      <c r="DL92" s="414"/>
      <c r="DM92" s="414"/>
      <c r="DN92" s="414"/>
      <c r="DO92" s="414"/>
      <c r="DP92" s="414"/>
      <c r="DQ92" s="414"/>
      <c r="DR92" s="414"/>
      <c r="DS92" s="414"/>
      <c r="DT92" s="413"/>
      <c r="DU92" s="413"/>
      <c r="DV92" s="413"/>
      <c r="DW92" s="413"/>
      <c r="DX92" s="413"/>
      <c r="DY92" s="413"/>
      <c r="DZ92" s="413"/>
      <c r="EA92" s="413"/>
      <c r="EB92" s="413"/>
      <c r="EC92" s="413"/>
      <c r="ED92" s="413"/>
      <c r="EE92" s="413"/>
      <c r="EF92" s="413"/>
      <c r="EG92" s="413"/>
      <c r="EH92" s="413"/>
      <c r="EI92" s="413"/>
      <c r="EJ92" s="413"/>
      <c r="EK92" s="413"/>
    </row>
    <row r="93" spans="1:141" s="81" customFormat="1" ht="12.75" x14ac:dyDescent="0.2">
      <c r="A93" s="422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422"/>
      <c r="AD93" s="422"/>
      <c r="AE93" s="422"/>
      <c r="AF93" s="421"/>
      <c r="AG93" s="415"/>
      <c r="AH93" s="416"/>
      <c r="AI93" s="416"/>
      <c r="AJ93" s="416"/>
      <c r="AK93" s="416"/>
      <c r="AL93" s="416"/>
      <c r="AM93" s="416"/>
      <c r="AN93" s="417"/>
      <c r="AO93" s="413"/>
      <c r="AP93" s="413"/>
      <c r="AQ93" s="413"/>
      <c r="AR93" s="413"/>
      <c r="AS93" s="413"/>
      <c r="AT93" s="413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3"/>
      <c r="BL93" s="413"/>
      <c r="BM93" s="413"/>
      <c r="BN93" s="413"/>
      <c r="BO93" s="413"/>
      <c r="BP93" s="413"/>
      <c r="BQ93" s="413"/>
      <c r="BR93" s="418"/>
      <c r="BS93" s="418"/>
      <c r="BT93" s="418"/>
      <c r="BU93" s="418"/>
      <c r="BV93" s="418"/>
      <c r="BW93" s="418"/>
      <c r="BX93" s="418"/>
      <c r="BY93" s="418"/>
      <c r="BZ93" s="418"/>
      <c r="CA93" s="418"/>
      <c r="CB93" s="419"/>
      <c r="CC93" s="419"/>
      <c r="CD93" s="419"/>
      <c r="CE93" s="419"/>
      <c r="CF93" s="419"/>
      <c r="CG93" s="419"/>
      <c r="CH93" s="419"/>
      <c r="CI93" s="419"/>
      <c r="CJ93" s="419"/>
      <c r="CK93" s="419"/>
      <c r="CL93" s="419"/>
      <c r="CM93" s="419"/>
      <c r="CN93" s="419"/>
      <c r="CO93" s="419"/>
      <c r="CP93" s="419"/>
      <c r="CQ93" s="419"/>
      <c r="CR93" s="419"/>
      <c r="CS93" s="419"/>
      <c r="CT93" s="419"/>
      <c r="CU93" s="420"/>
      <c r="CV93" s="421"/>
      <c r="CW93" s="414"/>
      <c r="CX93" s="414"/>
      <c r="CY93" s="414"/>
      <c r="CZ93" s="414"/>
      <c r="DA93" s="414"/>
      <c r="DB93" s="414"/>
      <c r="DC93" s="414"/>
      <c r="DD93" s="414"/>
      <c r="DE93" s="414"/>
      <c r="DF93" s="414"/>
      <c r="DG93" s="414"/>
      <c r="DH93" s="414"/>
      <c r="DI93" s="414"/>
      <c r="DJ93" s="414"/>
      <c r="DK93" s="414"/>
      <c r="DL93" s="414"/>
      <c r="DM93" s="414"/>
      <c r="DN93" s="414"/>
      <c r="DO93" s="414"/>
      <c r="DP93" s="414"/>
      <c r="DQ93" s="414"/>
      <c r="DR93" s="414"/>
      <c r="DS93" s="414"/>
      <c r="DT93" s="413"/>
      <c r="DU93" s="413"/>
      <c r="DV93" s="413"/>
      <c r="DW93" s="413"/>
      <c r="DX93" s="413"/>
      <c r="DY93" s="413"/>
      <c r="DZ93" s="413"/>
      <c r="EA93" s="413"/>
      <c r="EB93" s="413"/>
      <c r="EC93" s="413"/>
      <c r="ED93" s="413"/>
      <c r="EE93" s="413"/>
      <c r="EF93" s="413"/>
      <c r="EG93" s="413"/>
      <c r="EH93" s="413"/>
      <c r="EI93" s="413"/>
      <c r="EJ93" s="413"/>
      <c r="EK93" s="413"/>
    </row>
    <row r="94" spans="1:141" s="81" customFormat="1" ht="12.75" x14ac:dyDescent="0.2">
      <c r="A94" s="422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422"/>
      <c r="AD94" s="422"/>
      <c r="AE94" s="422"/>
      <c r="AF94" s="421"/>
      <c r="AG94" s="415"/>
      <c r="AH94" s="416"/>
      <c r="AI94" s="416"/>
      <c r="AJ94" s="416"/>
      <c r="AK94" s="416"/>
      <c r="AL94" s="416"/>
      <c r="AM94" s="416"/>
      <c r="AN94" s="417"/>
      <c r="AO94" s="413"/>
      <c r="AP94" s="413"/>
      <c r="AQ94" s="413"/>
      <c r="AR94" s="413"/>
      <c r="AS94" s="413"/>
      <c r="AT94" s="413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3"/>
      <c r="BL94" s="413"/>
      <c r="BM94" s="413"/>
      <c r="BN94" s="413"/>
      <c r="BO94" s="413"/>
      <c r="BP94" s="413"/>
      <c r="BQ94" s="413"/>
      <c r="BR94" s="418"/>
      <c r="BS94" s="418"/>
      <c r="BT94" s="418"/>
      <c r="BU94" s="418"/>
      <c r="BV94" s="418"/>
      <c r="BW94" s="418"/>
      <c r="BX94" s="418"/>
      <c r="BY94" s="418"/>
      <c r="BZ94" s="418"/>
      <c r="CA94" s="418"/>
      <c r="CB94" s="419"/>
      <c r="CC94" s="419"/>
      <c r="CD94" s="419"/>
      <c r="CE94" s="419"/>
      <c r="CF94" s="419"/>
      <c r="CG94" s="419"/>
      <c r="CH94" s="419"/>
      <c r="CI94" s="419"/>
      <c r="CJ94" s="419"/>
      <c r="CK94" s="419"/>
      <c r="CL94" s="419"/>
      <c r="CM94" s="419"/>
      <c r="CN94" s="419"/>
      <c r="CO94" s="419"/>
      <c r="CP94" s="419"/>
      <c r="CQ94" s="419"/>
      <c r="CR94" s="419"/>
      <c r="CS94" s="419"/>
      <c r="CT94" s="419"/>
      <c r="CU94" s="420"/>
      <c r="CV94" s="421"/>
      <c r="CW94" s="414"/>
      <c r="CX94" s="414"/>
      <c r="CY94" s="414"/>
      <c r="CZ94" s="414"/>
      <c r="DA94" s="414"/>
      <c r="DB94" s="414"/>
      <c r="DC94" s="414"/>
      <c r="DD94" s="414"/>
      <c r="DE94" s="414"/>
      <c r="DF94" s="414"/>
      <c r="DG94" s="414"/>
      <c r="DH94" s="414"/>
      <c r="DI94" s="414"/>
      <c r="DJ94" s="414"/>
      <c r="DK94" s="414"/>
      <c r="DL94" s="414"/>
      <c r="DM94" s="414"/>
      <c r="DN94" s="414"/>
      <c r="DO94" s="414"/>
      <c r="DP94" s="414"/>
      <c r="DQ94" s="414"/>
      <c r="DR94" s="414"/>
      <c r="DS94" s="414"/>
      <c r="DT94" s="413"/>
      <c r="DU94" s="413"/>
      <c r="DV94" s="413"/>
      <c r="DW94" s="413"/>
      <c r="DX94" s="413"/>
      <c r="DY94" s="413"/>
      <c r="DZ94" s="413"/>
      <c r="EA94" s="413"/>
      <c r="EB94" s="413"/>
      <c r="EC94" s="413"/>
      <c r="ED94" s="413"/>
      <c r="EE94" s="413"/>
      <c r="EF94" s="413"/>
      <c r="EG94" s="413"/>
      <c r="EH94" s="413"/>
      <c r="EI94" s="413"/>
      <c r="EJ94" s="413"/>
      <c r="EK94" s="413"/>
    </row>
    <row r="95" spans="1:141" s="81" customFormat="1" ht="12.75" x14ac:dyDescent="0.2">
      <c r="A95" s="422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  <c r="AC95" s="422"/>
      <c r="AD95" s="422"/>
      <c r="AE95" s="422"/>
      <c r="AF95" s="421"/>
      <c r="AG95" s="415"/>
      <c r="AH95" s="416"/>
      <c r="AI95" s="416"/>
      <c r="AJ95" s="416"/>
      <c r="AK95" s="416"/>
      <c r="AL95" s="416"/>
      <c r="AM95" s="416"/>
      <c r="AN95" s="417"/>
      <c r="AO95" s="413"/>
      <c r="AP95" s="413"/>
      <c r="AQ95" s="413"/>
      <c r="AR95" s="413"/>
      <c r="AS95" s="413"/>
      <c r="AT95" s="413"/>
      <c r="AU95" s="418"/>
      <c r="AV95" s="418"/>
      <c r="AW95" s="418"/>
      <c r="AX95" s="418"/>
      <c r="AY95" s="418"/>
      <c r="AZ95" s="418"/>
      <c r="BA95" s="418"/>
      <c r="BB95" s="418"/>
      <c r="BC95" s="418"/>
      <c r="BD95" s="418"/>
      <c r="BE95" s="418"/>
      <c r="BF95" s="418"/>
      <c r="BG95" s="418"/>
      <c r="BH95" s="418"/>
      <c r="BI95" s="418"/>
      <c r="BJ95" s="418"/>
      <c r="BK95" s="413"/>
      <c r="BL95" s="413"/>
      <c r="BM95" s="413"/>
      <c r="BN95" s="413"/>
      <c r="BO95" s="413"/>
      <c r="BP95" s="413"/>
      <c r="BQ95" s="413"/>
      <c r="BR95" s="418"/>
      <c r="BS95" s="418"/>
      <c r="BT95" s="418"/>
      <c r="BU95" s="418"/>
      <c r="BV95" s="418"/>
      <c r="BW95" s="418"/>
      <c r="BX95" s="418"/>
      <c r="BY95" s="418"/>
      <c r="BZ95" s="418"/>
      <c r="CA95" s="418"/>
      <c r="CB95" s="419"/>
      <c r="CC95" s="419"/>
      <c r="CD95" s="419"/>
      <c r="CE95" s="419"/>
      <c r="CF95" s="419"/>
      <c r="CG95" s="419"/>
      <c r="CH95" s="419"/>
      <c r="CI95" s="419"/>
      <c r="CJ95" s="419"/>
      <c r="CK95" s="419"/>
      <c r="CL95" s="419"/>
      <c r="CM95" s="419"/>
      <c r="CN95" s="419"/>
      <c r="CO95" s="419"/>
      <c r="CP95" s="419"/>
      <c r="CQ95" s="419"/>
      <c r="CR95" s="419"/>
      <c r="CS95" s="419"/>
      <c r="CT95" s="419"/>
      <c r="CU95" s="420"/>
      <c r="CV95" s="421"/>
      <c r="CW95" s="414"/>
      <c r="CX95" s="414"/>
      <c r="CY95" s="414"/>
      <c r="CZ95" s="414"/>
      <c r="DA95" s="414"/>
      <c r="DB95" s="414"/>
      <c r="DC95" s="414"/>
      <c r="DD95" s="414"/>
      <c r="DE95" s="414"/>
      <c r="DF95" s="414"/>
      <c r="DG95" s="414"/>
      <c r="DH95" s="414"/>
      <c r="DI95" s="414"/>
      <c r="DJ95" s="414"/>
      <c r="DK95" s="414"/>
      <c r="DL95" s="414"/>
      <c r="DM95" s="414"/>
      <c r="DN95" s="414"/>
      <c r="DO95" s="414"/>
      <c r="DP95" s="414"/>
      <c r="DQ95" s="414"/>
      <c r="DR95" s="414"/>
      <c r="DS95" s="414"/>
      <c r="DT95" s="413"/>
      <c r="DU95" s="413"/>
      <c r="DV95" s="413"/>
      <c r="DW95" s="413"/>
      <c r="DX95" s="413"/>
      <c r="DY95" s="413"/>
      <c r="DZ95" s="413"/>
      <c r="EA95" s="413"/>
      <c r="EB95" s="413"/>
      <c r="EC95" s="413"/>
      <c r="ED95" s="413"/>
      <c r="EE95" s="413"/>
      <c r="EF95" s="413"/>
      <c r="EG95" s="413"/>
      <c r="EH95" s="413"/>
      <c r="EI95" s="413"/>
      <c r="EJ95" s="413"/>
      <c r="EK95" s="413"/>
    </row>
    <row r="96" spans="1:141" s="81" customFormat="1" ht="12.75" x14ac:dyDescent="0.2">
      <c r="A96" s="422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  <c r="AC96" s="422"/>
      <c r="AD96" s="422"/>
      <c r="AE96" s="422"/>
      <c r="AF96" s="421"/>
      <c r="AG96" s="415"/>
      <c r="AH96" s="416"/>
      <c r="AI96" s="416"/>
      <c r="AJ96" s="416"/>
      <c r="AK96" s="416"/>
      <c r="AL96" s="416"/>
      <c r="AM96" s="416"/>
      <c r="AN96" s="417"/>
      <c r="AO96" s="413"/>
      <c r="AP96" s="413"/>
      <c r="AQ96" s="413"/>
      <c r="AR96" s="413"/>
      <c r="AS96" s="413"/>
      <c r="AT96" s="413"/>
      <c r="AU96" s="418"/>
      <c r="AV96" s="418"/>
      <c r="AW96" s="418"/>
      <c r="AX96" s="418"/>
      <c r="AY96" s="418"/>
      <c r="AZ96" s="418"/>
      <c r="BA96" s="418"/>
      <c r="BB96" s="418"/>
      <c r="BC96" s="418"/>
      <c r="BD96" s="418"/>
      <c r="BE96" s="418"/>
      <c r="BF96" s="418"/>
      <c r="BG96" s="418"/>
      <c r="BH96" s="418"/>
      <c r="BI96" s="418"/>
      <c r="BJ96" s="418"/>
      <c r="BK96" s="413"/>
      <c r="BL96" s="413"/>
      <c r="BM96" s="413"/>
      <c r="BN96" s="413"/>
      <c r="BO96" s="413"/>
      <c r="BP96" s="413"/>
      <c r="BQ96" s="413"/>
      <c r="BR96" s="418"/>
      <c r="BS96" s="418"/>
      <c r="BT96" s="418"/>
      <c r="BU96" s="418"/>
      <c r="BV96" s="418"/>
      <c r="BW96" s="418"/>
      <c r="BX96" s="418"/>
      <c r="BY96" s="418"/>
      <c r="BZ96" s="418"/>
      <c r="CA96" s="418"/>
      <c r="CB96" s="419"/>
      <c r="CC96" s="419"/>
      <c r="CD96" s="419"/>
      <c r="CE96" s="419"/>
      <c r="CF96" s="419"/>
      <c r="CG96" s="419"/>
      <c r="CH96" s="419"/>
      <c r="CI96" s="419"/>
      <c r="CJ96" s="419"/>
      <c r="CK96" s="419"/>
      <c r="CL96" s="419"/>
      <c r="CM96" s="419"/>
      <c r="CN96" s="419"/>
      <c r="CO96" s="419"/>
      <c r="CP96" s="419"/>
      <c r="CQ96" s="419"/>
      <c r="CR96" s="419"/>
      <c r="CS96" s="419"/>
      <c r="CT96" s="419"/>
      <c r="CU96" s="420"/>
      <c r="CV96" s="421"/>
      <c r="CW96" s="414"/>
      <c r="CX96" s="414"/>
      <c r="CY96" s="414"/>
      <c r="CZ96" s="414"/>
      <c r="DA96" s="414"/>
      <c r="DB96" s="414"/>
      <c r="DC96" s="414"/>
      <c r="DD96" s="414"/>
      <c r="DE96" s="414"/>
      <c r="DF96" s="414"/>
      <c r="DG96" s="414"/>
      <c r="DH96" s="414"/>
      <c r="DI96" s="414"/>
      <c r="DJ96" s="414"/>
      <c r="DK96" s="414"/>
      <c r="DL96" s="414"/>
      <c r="DM96" s="414"/>
      <c r="DN96" s="414"/>
      <c r="DO96" s="414"/>
      <c r="DP96" s="414"/>
      <c r="DQ96" s="414"/>
      <c r="DR96" s="414"/>
      <c r="DS96" s="414"/>
      <c r="DT96" s="413"/>
      <c r="DU96" s="413"/>
      <c r="DV96" s="413"/>
      <c r="DW96" s="413"/>
      <c r="DX96" s="413"/>
      <c r="DY96" s="413"/>
      <c r="DZ96" s="413"/>
      <c r="EA96" s="413"/>
      <c r="EB96" s="413"/>
      <c r="EC96" s="413"/>
      <c r="ED96" s="413"/>
      <c r="EE96" s="413"/>
      <c r="EF96" s="413"/>
      <c r="EG96" s="413"/>
      <c r="EH96" s="413"/>
      <c r="EI96" s="413"/>
      <c r="EJ96" s="413"/>
      <c r="EK96" s="413"/>
    </row>
    <row r="97" spans="1:141" s="81" customFormat="1" ht="12.75" x14ac:dyDescent="0.2">
      <c r="A97" s="422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  <c r="AA97" s="422"/>
      <c r="AB97" s="422"/>
      <c r="AC97" s="422"/>
      <c r="AD97" s="422"/>
      <c r="AE97" s="422"/>
      <c r="AF97" s="421"/>
      <c r="AG97" s="415"/>
      <c r="AH97" s="416"/>
      <c r="AI97" s="416"/>
      <c r="AJ97" s="416"/>
      <c r="AK97" s="416"/>
      <c r="AL97" s="416"/>
      <c r="AM97" s="416"/>
      <c r="AN97" s="417"/>
      <c r="AO97" s="413"/>
      <c r="AP97" s="413"/>
      <c r="AQ97" s="413"/>
      <c r="AR97" s="413"/>
      <c r="AS97" s="413"/>
      <c r="AT97" s="413"/>
      <c r="AU97" s="418"/>
      <c r="AV97" s="418"/>
      <c r="AW97" s="418"/>
      <c r="AX97" s="418"/>
      <c r="AY97" s="418"/>
      <c r="AZ97" s="418"/>
      <c r="BA97" s="418"/>
      <c r="BB97" s="418"/>
      <c r="BC97" s="418"/>
      <c r="BD97" s="418"/>
      <c r="BE97" s="418"/>
      <c r="BF97" s="418"/>
      <c r="BG97" s="418"/>
      <c r="BH97" s="418"/>
      <c r="BI97" s="418"/>
      <c r="BJ97" s="418"/>
      <c r="BK97" s="413"/>
      <c r="BL97" s="413"/>
      <c r="BM97" s="413"/>
      <c r="BN97" s="413"/>
      <c r="BO97" s="413"/>
      <c r="BP97" s="413"/>
      <c r="BQ97" s="413"/>
      <c r="BR97" s="418"/>
      <c r="BS97" s="418"/>
      <c r="BT97" s="418"/>
      <c r="BU97" s="418"/>
      <c r="BV97" s="418"/>
      <c r="BW97" s="418"/>
      <c r="BX97" s="418"/>
      <c r="BY97" s="418"/>
      <c r="BZ97" s="418"/>
      <c r="CA97" s="418"/>
      <c r="CB97" s="419"/>
      <c r="CC97" s="419"/>
      <c r="CD97" s="419"/>
      <c r="CE97" s="419"/>
      <c r="CF97" s="419"/>
      <c r="CG97" s="419"/>
      <c r="CH97" s="419"/>
      <c r="CI97" s="419"/>
      <c r="CJ97" s="419"/>
      <c r="CK97" s="419"/>
      <c r="CL97" s="419"/>
      <c r="CM97" s="419"/>
      <c r="CN97" s="419"/>
      <c r="CO97" s="419"/>
      <c r="CP97" s="419"/>
      <c r="CQ97" s="419"/>
      <c r="CR97" s="419"/>
      <c r="CS97" s="419"/>
      <c r="CT97" s="419"/>
      <c r="CU97" s="420"/>
      <c r="CV97" s="421"/>
      <c r="CW97" s="414"/>
      <c r="CX97" s="414"/>
      <c r="CY97" s="414"/>
      <c r="CZ97" s="414"/>
      <c r="DA97" s="414"/>
      <c r="DB97" s="414"/>
      <c r="DC97" s="414"/>
      <c r="DD97" s="414"/>
      <c r="DE97" s="414"/>
      <c r="DF97" s="414"/>
      <c r="DG97" s="414"/>
      <c r="DH97" s="414"/>
      <c r="DI97" s="414"/>
      <c r="DJ97" s="414"/>
      <c r="DK97" s="414"/>
      <c r="DL97" s="414"/>
      <c r="DM97" s="414"/>
      <c r="DN97" s="414"/>
      <c r="DO97" s="414"/>
      <c r="DP97" s="414"/>
      <c r="DQ97" s="414"/>
      <c r="DR97" s="414"/>
      <c r="DS97" s="414"/>
      <c r="DT97" s="413"/>
      <c r="DU97" s="413"/>
      <c r="DV97" s="413"/>
      <c r="DW97" s="413"/>
      <c r="DX97" s="413"/>
      <c r="DY97" s="413"/>
      <c r="DZ97" s="413"/>
      <c r="EA97" s="413"/>
      <c r="EB97" s="413"/>
      <c r="EC97" s="413"/>
      <c r="ED97" s="413"/>
      <c r="EE97" s="413"/>
      <c r="EF97" s="413"/>
      <c r="EG97" s="413"/>
      <c r="EH97" s="413"/>
      <c r="EI97" s="413"/>
      <c r="EJ97" s="413"/>
      <c r="EK97" s="413"/>
    </row>
    <row r="98" spans="1:141" s="81" customFormat="1" ht="12.75" x14ac:dyDescent="0.2">
      <c r="A98" s="422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1"/>
      <c r="AG98" s="415"/>
      <c r="AH98" s="416"/>
      <c r="AI98" s="416"/>
      <c r="AJ98" s="416"/>
      <c r="AK98" s="416"/>
      <c r="AL98" s="416"/>
      <c r="AM98" s="416"/>
      <c r="AN98" s="417"/>
      <c r="AO98" s="413"/>
      <c r="AP98" s="413"/>
      <c r="AQ98" s="413"/>
      <c r="AR98" s="413"/>
      <c r="AS98" s="413"/>
      <c r="AT98" s="413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3"/>
      <c r="BL98" s="413"/>
      <c r="BM98" s="413"/>
      <c r="BN98" s="413"/>
      <c r="BO98" s="413"/>
      <c r="BP98" s="413"/>
      <c r="BQ98" s="413"/>
      <c r="BR98" s="418"/>
      <c r="BS98" s="418"/>
      <c r="BT98" s="418"/>
      <c r="BU98" s="418"/>
      <c r="BV98" s="418"/>
      <c r="BW98" s="418"/>
      <c r="BX98" s="418"/>
      <c r="BY98" s="418"/>
      <c r="BZ98" s="418"/>
      <c r="CA98" s="418"/>
      <c r="CB98" s="419"/>
      <c r="CC98" s="419"/>
      <c r="CD98" s="419"/>
      <c r="CE98" s="419"/>
      <c r="CF98" s="419"/>
      <c r="CG98" s="419"/>
      <c r="CH98" s="419"/>
      <c r="CI98" s="419"/>
      <c r="CJ98" s="419"/>
      <c r="CK98" s="419"/>
      <c r="CL98" s="419"/>
      <c r="CM98" s="419"/>
      <c r="CN98" s="419"/>
      <c r="CO98" s="419"/>
      <c r="CP98" s="419"/>
      <c r="CQ98" s="419"/>
      <c r="CR98" s="419"/>
      <c r="CS98" s="419"/>
      <c r="CT98" s="419"/>
      <c r="CU98" s="420"/>
      <c r="CV98" s="421"/>
      <c r="CW98" s="414"/>
      <c r="CX98" s="414"/>
      <c r="CY98" s="414"/>
      <c r="CZ98" s="414"/>
      <c r="DA98" s="414"/>
      <c r="DB98" s="414"/>
      <c r="DC98" s="414"/>
      <c r="DD98" s="414"/>
      <c r="DE98" s="414"/>
      <c r="DF98" s="414"/>
      <c r="DG98" s="414"/>
      <c r="DH98" s="414"/>
      <c r="DI98" s="414"/>
      <c r="DJ98" s="414"/>
      <c r="DK98" s="414"/>
      <c r="DL98" s="414"/>
      <c r="DM98" s="414"/>
      <c r="DN98" s="414"/>
      <c r="DO98" s="414"/>
      <c r="DP98" s="414"/>
      <c r="DQ98" s="414"/>
      <c r="DR98" s="414"/>
      <c r="DS98" s="414"/>
      <c r="DT98" s="413"/>
      <c r="DU98" s="413"/>
      <c r="DV98" s="413"/>
      <c r="DW98" s="413"/>
      <c r="DX98" s="413"/>
      <c r="DY98" s="413"/>
      <c r="DZ98" s="413"/>
      <c r="EA98" s="413"/>
      <c r="EB98" s="413"/>
      <c r="EC98" s="413"/>
      <c r="ED98" s="413"/>
      <c r="EE98" s="413"/>
      <c r="EF98" s="413"/>
      <c r="EG98" s="413"/>
      <c r="EH98" s="413"/>
      <c r="EI98" s="413"/>
      <c r="EJ98" s="413"/>
      <c r="EK98" s="413"/>
    </row>
    <row r="99" spans="1:141" s="81" customFormat="1" ht="12.75" x14ac:dyDescent="0.2">
      <c r="A99" s="422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  <c r="AA99" s="422"/>
      <c r="AB99" s="422"/>
      <c r="AC99" s="422"/>
      <c r="AD99" s="422"/>
      <c r="AE99" s="422"/>
      <c r="AF99" s="421"/>
      <c r="AG99" s="415"/>
      <c r="AH99" s="416"/>
      <c r="AI99" s="416"/>
      <c r="AJ99" s="416"/>
      <c r="AK99" s="416"/>
      <c r="AL99" s="416"/>
      <c r="AM99" s="416"/>
      <c r="AN99" s="417"/>
      <c r="AO99" s="413"/>
      <c r="AP99" s="413"/>
      <c r="AQ99" s="413"/>
      <c r="AR99" s="413"/>
      <c r="AS99" s="413"/>
      <c r="AT99" s="413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3"/>
      <c r="BL99" s="413"/>
      <c r="BM99" s="413"/>
      <c r="BN99" s="413"/>
      <c r="BO99" s="413"/>
      <c r="BP99" s="413"/>
      <c r="BQ99" s="413"/>
      <c r="BR99" s="418"/>
      <c r="BS99" s="418"/>
      <c r="BT99" s="418"/>
      <c r="BU99" s="418"/>
      <c r="BV99" s="418"/>
      <c r="BW99" s="418"/>
      <c r="BX99" s="418"/>
      <c r="BY99" s="418"/>
      <c r="BZ99" s="418"/>
      <c r="CA99" s="418"/>
      <c r="CB99" s="419"/>
      <c r="CC99" s="419"/>
      <c r="CD99" s="419"/>
      <c r="CE99" s="419"/>
      <c r="CF99" s="419"/>
      <c r="CG99" s="419"/>
      <c r="CH99" s="419"/>
      <c r="CI99" s="419"/>
      <c r="CJ99" s="419"/>
      <c r="CK99" s="419"/>
      <c r="CL99" s="419"/>
      <c r="CM99" s="419"/>
      <c r="CN99" s="419"/>
      <c r="CO99" s="419"/>
      <c r="CP99" s="419"/>
      <c r="CQ99" s="419"/>
      <c r="CR99" s="419"/>
      <c r="CS99" s="419"/>
      <c r="CT99" s="419"/>
      <c r="CU99" s="420"/>
      <c r="CV99" s="421"/>
      <c r="CW99" s="414"/>
      <c r="CX99" s="414"/>
      <c r="CY99" s="414"/>
      <c r="CZ99" s="414"/>
      <c r="DA99" s="414"/>
      <c r="DB99" s="414"/>
      <c r="DC99" s="414"/>
      <c r="DD99" s="414"/>
      <c r="DE99" s="414"/>
      <c r="DF99" s="414"/>
      <c r="DG99" s="414"/>
      <c r="DH99" s="414"/>
      <c r="DI99" s="414"/>
      <c r="DJ99" s="414"/>
      <c r="DK99" s="414"/>
      <c r="DL99" s="414"/>
      <c r="DM99" s="414"/>
      <c r="DN99" s="414"/>
      <c r="DO99" s="414"/>
      <c r="DP99" s="414"/>
      <c r="DQ99" s="414"/>
      <c r="DR99" s="414"/>
      <c r="DS99" s="414"/>
      <c r="DT99" s="413"/>
      <c r="DU99" s="413"/>
      <c r="DV99" s="413"/>
      <c r="DW99" s="413"/>
      <c r="DX99" s="413"/>
      <c r="DY99" s="413"/>
      <c r="DZ99" s="413"/>
      <c r="EA99" s="413"/>
      <c r="EB99" s="413"/>
      <c r="EC99" s="413"/>
      <c r="ED99" s="413"/>
      <c r="EE99" s="413"/>
      <c r="EF99" s="413"/>
      <c r="EG99" s="413"/>
      <c r="EH99" s="413"/>
      <c r="EI99" s="413"/>
      <c r="EJ99" s="413"/>
      <c r="EK99" s="413"/>
    </row>
    <row r="100" spans="1:141" s="81" customFormat="1" ht="12.75" x14ac:dyDescent="0.2">
      <c r="A100" s="422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  <c r="AA100" s="422"/>
      <c r="AB100" s="422"/>
      <c r="AC100" s="422"/>
      <c r="AD100" s="422"/>
      <c r="AE100" s="422"/>
      <c r="AF100" s="421"/>
      <c r="AG100" s="415"/>
      <c r="AH100" s="416"/>
      <c r="AI100" s="416"/>
      <c r="AJ100" s="416"/>
      <c r="AK100" s="416"/>
      <c r="AL100" s="416"/>
      <c r="AM100" s="416"/>
      <c r="AN100" s="417"/>
      <c r="AO100" s="413"/>
      <c r="AP100" s="413"/>
      <c r="AQ100" s="413"/>
      <c r="AR100" s="413"/>
      <c r="AS100" s="413"/>
      <c r="AT100" s="413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3"/>
      <c r="BL100" s="413"/>
      <c r="BM100" s="413"/>
      <c r="BN100" s="413"/>
      <c r="BO100" s="413"/>
      <c r="BP100" s="413"/>
      <c r="BQ100" s="413"/>
      <c r="BR100" s="418"/>
      <c r="BS100" s="418"/>
      <c r="BT100" s="418"/>
      <c r="BU100" s="418"/>
      <c r="BV100" s="418"/>
      <c r="BW100" s="418"/>
      <c r="BX100" s="418"/>
      <c r="BY100" s="418"/>
      <c r="BZ100" s="418"/>
      <c r="CA100" s="418"/>
      <c r="CB100" s="419"/>
      <c r="CC100" s="419"/>
      <c r="CD100" s="419"/>
      <c r="CE100" s="419"/>
      <c r="CF100" s="419"/>
      <c r="CG100" s="419"/>
      <c r="CH100" s="419"/>
      <c r="CI100" s="419"/>
      <c r="CJ100" s="419"/>
      <c r="CK100" s="419"/>
      <c r="CL100" s="419"/>
      <c r="CM100" s="419"/>
      <c r="CN100" s="419"/>
      <c r="CO100" s="419"/>
      <c r="CP100" s="419"/>
      <c r="CQ100" s="419"/>
      <c r="CR100" s="419"/>
      <c r="CS100" s="419"/>
      <c r="CT100" s="419"/>
      <c r="CU100" s="420"/>
      <c r="CV100" s="421"/>
      <c r="CW100" s="414"/>
      <c r="CX100" s="414"/>
      <c r="CY100" s="414"/>
      <c r="CZ100" s="414"/>
      <c r="DA100" s="414"/>
      <c r="DB100" s="414"/>
      <c r="DC100" s="414"/>
      <c r="DD100" s="414"/>
      <c r="DE100" s="414"/>
      <c r="DF100" s="414"/>
      <c r="DG100" s="414"/>
      <c r="DH100" s="414"/>
      <c r="DI100" s="414"/>
      <c r="DJ100" s="414"/>
      <c r="DK100" s="414"/>
      <c r="DL100" s="414"/>
      <c r="DM100" s="414"/>
      <c r="DN100" s="414"/>
      <c r="DO100" s="414"/>
      <c r="DP100" s="414"/>
      <c r="DQ100" s="414"/>
      <c r="DR100" s="414"/>
      <c r="DS100" s="414"/>
      <c r="DT100" s="413"/>
      <c r="DU100" s="413"/>
      <c r="DV100" s="413"/>
      <c r="DW100" s="413"/>
      <c r="DX100" s="413"/>
      <c r="DY100" s="413"/>
      <c r="DZ100" s="413"/>
      <c r="EA100" s="413"/>
      <c r="EB100" s="413"/>
      <c r="EC100" s="413"/>
      <c r="ED100" s="413"/>
      <c r="EE100" s="413"/>
      <c r="EF100" s="413"/>
      <c r="EG100" s="413"/>
      <c r="EH100" s="413"/>
      <c r="EI100" s="413"/>
      <c r="EJ100" s="413"/>
      <c r="EK100" s="413"/>
    </row>
    <row r="101" spans="1:141" s="81" customFormat="1" ht="12.75" x14ac:dyDescent="0.2">
      <c r="A101" s="422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  <c r="AA101" s="422"/>
      <c r="AB101" s="422"/>
      <c r="AC101" s="422"/>
      <c r="AD101" s="422"/>
      <c r="AE101" s="422"/>
      <c r="AF101" s="421"/>
      <c r="AG101" s="415"/>
      <c r="AH101" s="416"/>
      <c r="AI101" s="416"/>
      <c r="AJ101" s="416"/>
      <c r="AK101" s="416"/>
      <c r="AL101" s="416"/>
      <c r="AM101" s="416"/>
      <c r="AN101" s="417"/>
      <c r="AO101" s="413"/>
      <c r="AP101" s="413"/>
      <c r="AQ101" s="413"/>
      <c r="AR101" s="413"/>
      <c r="AS101" s="413"/>
      <c r="AT101" s="413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3"/>
      <c r="BL101" s="413"/>
      <c r="BM101" s="413"/>
      <c r="BN101" s="413"/>
      <c r="BO101" s="413"/>
      <c r="BP101" s="413"/>
      <c r="BQ101" s="413"/>
      <c r="BR101" s="418"/>
      <c r="BS101" s="418"/>
      <c r="BT101" s="418"/>
      <c r="BU101" s="418"/>
      <c r="BV101" s="418"/>
      <c r="BW101" s="418"/>
      <c r="BX101" s="418"/>
      <c r="BY101" s="418"/>
      <c r="BZ101" s="418"/>
      <c r="CA101" s="418"/>
      <c r="CB101" s="419"/>
      <c r="CC101" s="419"/>
      <c r="CD101" s="419"/>
      <c r="CE101" s="419"/>
      <c r="CF101" s="419"/>
      <c r="CG101" s="419"/>
      <c r="CH101" s="419"/>
      <c r="CI101" s="419"/>
      <c r="CJ101" s="419"/>
      <c r="CK101" s="419"/>
      <c r="CL101" s="419"/>
      <c r="CM101" s="419"/>
      <c r="CN101" s="419"/>
      <c r="CO101" s="419"/>
      <c r="CP101" s="419"/>
      <c r="CQ101" s="419"/>
      <c r="CR101" s="419"/>
      <c r="CS101" s="419"/>
      <c r="CT101" s="419"/>
      <c r="CU101" s="420"/>
      <c r="CV101" s="421"/>
      <c r="CW101" s="414"/>
      <c r="CX101" s="414"/>
      <c r="CY101" s="414"/>
      <c r="CZ101" s="414"/>
      <c r="DA101" s="414"/>
      <c r="DB101" s="414"/>
      <c r="DC101" s="414"/>
      <c r="DD101" s="414"/>
      <c r="DE101" s="414"/>
      <c r="DF101" s="414"/>
      <c r="DG101" s="414"/>
      <c r="DH101" s="414"/>
      <c r="DI101" s="414"/>
      <c r="DJ101" s="414"/>
      <c r="DK101" s="414"/>
      <c r="DL101" s="414"/>
      <c r="DM101" s="414"/>
      <c r="DN101" s="414"/>
      <c r="DO101" s="414"/>
      <c r="DP101" s="414"/>
      <c r="DQ101" s="414"/>
      <c r="DR101" s="414"/>
      <c r="DS101" s="414"/>
      <c r="DT101" s="413"/>
      <c r="DU101" s="413"/>
      <c r="DV101" s="413"/>
      <c r="DW101" s="413"/>
      <c r="DX101" s="413"/>
      <c r="DY101" s="413"/>
      <c r="DZ101" s="413"/>
      <c r="EA101" s="413"/>
      <c r="EB101" s="413"/>
      <c r="EC101" s="413"/>
      <c r="ED101" s="413"/>
      <c r="EE101" s="413"/>
      <c r="EF101" s="413"/>
      <c r="EG101" s="413"/>
      <c r="EH101" s="413"/>
      <c r="EI101" s="413"/>
      <c r="EJ101" s="413"/>
      <c r="EK101" s="413"/>
    </row>
    <row r="102" spans="1:141" s="81" customFormat="1" ht="12.75" x14ac:dyDescent="0.2">
      <c r="A102" s="422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  <c r="AA102" s="422"/>
      <c r="AB102" s="422"/>
      <c r="AC102" s="422"/>
      <c r="AD102" s="422"/>
      <c r="AE102" s="422"/>
      <c r="AF102" s="421"/>
      <c r="AG102" s="415"/>
      <c r="AH102" s="416"/>
      <c r="AI102" s="416"/>
      <c r="AJ102" s="416"/>
      <c r="AK102" s="416"/>
      <c r="AL102" s="416"/>
      <c r="AM102" s="416"/>
      <c r="AN102" s="417"/>
      <c r="AO102" s="413"/>
      <c r="AP102" s="413"/>
      <c r="AQ102" s="413"/>
      <c r="AR102" s="413"/>
      <c r="AS102" s="413"/>
      <c r="AT102" s="413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3"/>
      <c r="BL102" s="413"/>
      <c r="BM102" s="413"/>
      <c r="BN102" s="413"/>
      <c r="BO102" s="413"/>
      <c r="BP102" s="413"/>
      <c r="BQ102" s="413"/>
      <c r="BR102" s="418"/>
      <c r="BS102" s="418"/>
      <c r="BT102" s="418"/>
      <c r="BU102" s="418"/>
      <c r="BV102" s="418"/>
      <c r="BW102" s="418"/>
      <c r="BX102" s="418"/>
      <c r="BY102" s="418"/>
      <c r="BZ102" s="418"/>
      <c r="CA102" s="418"/>
      <c r="CB102" s="419"/>
      <c r="CC102" s="419"/>
      <c r="CD102" s="419"/>
      <c r="CE102" s="419"/>
      <c r="CF102" s="419"/>
      <c r="CG102" s="419"/>
      <c r="CH102" s="419"/>
      <c r="CI102" s="419"/>
      <c r="CJ102" s="419"/>
      <c r="CK102" s="419"/>
      <c r="CL102" s="419"/>
      <c r="CM102" s="419"/>
      <c r="CN102" s="419"/>
      <c r="CO102" s="419"/>
      <c r="CP102" s="419"/>
      <c r="CQ102" s="419"/>
      <c r="CR102" s="419"/>
      <c r="CS102" s="419"/>
      <c r="CT102" s="419"/>
      <c r="CU102" s="420"/>
      <c r="CV102" s="421"/>
      <c r="CW102" s="414"/>
      <c r="CX102" s="414"/>
      <c r="CY102" s="414"/>
      <c r="CZ102" s="414"/>
      <c r="DA102" s="414"/>
      <c r="DB102" s="414"/>
      <c r="DC102" s="414"/>
      <c r="DD102" s="414"/>
      <c r="DE102" s="414"/>
      <c r="DF102" s="414"/>
      <c r="DG102" s="414"/>
      <c r="DH102" s="414"/>
      <c r="DI102" s="414"/>
      <c r="DJ102" s="414"/>
      <c r="DK102" s="414"/>
      <c r="DL102" s="414"/>
      <c r="DM102" s="414"/>
      <c r="DN102" s="414"/>
      <c r="DO102" s="414"/>
      <c r="DP102" s="414"/>
      <c r="DQ102" s="414"/>
      <c r="DR102" s="414"/>
      <c r="DS102" s="414"/>
      <c r="DT102" s="413"/>
      <c r="DU102" s="413"/>
      <c r="DV102" s="413"/>
      <c r="DW102" s="413"/>
      <c r="DX102" s="413"/>
      <c r="DY102" s="413"/>
      <c r="DZ102" s="413"/>
      <c r="EA102" s="413"/>
      <c r="EB102" s="413"/>
      <c r="EC102" s="413"/>
      <c r="ED102" s="413"/>
      <c r="EE102" s="413"/>
      <c r="EF102" s="413"/>
      <c r="EG102" s="413"/>
      <c r="EH102" s="413"/>
      <c r="EI102" s="413"/>
      <c r="EJ102" s="413"/>
      <c r="EK102" s="413"/>
    </row>
    <row r="103" spans="1:141" s="81" customFormat="1" ht="12.75" x14ac:dyDescent="0.2">
      <c r="A103" s="422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  <c r="AA103" s="422"/>
      <c r="AB103" s="422"/>
      <c r="AC103" s="422"/>
      <c r="AD103" s="422"/>
      <c r="AE103" s="422"/>
      <c r="AF103" s="421"/>
      <c r="AG103" s="415"/>
      <c r="AH103" s="416"/>
      <c r="AI103" s="416"/>
      <c r="AJ103" s="416"/>
      <c r="AK103" s="416"/>
      <c r="AL103" s="416"/>
      <c r="AM103" s="416"/>
      <c r="AN103" s="417"/>
      <c r="AO103" s="413"/>
      <c r="AP103" s="413"/>
      <c r="AQ103" s="413"/>
      <c r="AR103" s="413"/>
      <c r="AS103" s="413"/>
      <c r="AT103" s="413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3"/>
      <c r="BL103" s="413"/>
      <c r="BM103" s="413"/>
      <c r="BN103" s="413"/>
      <c r="BO103" s="413"/>
      <c r="BP103" s="413"/>
      <c r="BQ103" s="413"/>
      <c r="BR103" s="418"/>
      <c r="BS103" s="418"/>
      <c r="BT103" s="418"/>
      <c r="BU103" s="418"/>
      <c r="BV103" s="418"/>
      <c r="BW103" s="418"/>
      <c r="BX103" s="418"/>
      <c r="BY103" s="418"/>
      <c r="BZ103" s="418"/>
      <c r="CA103" s="418"/>
      <c r="CB103" s="419"/>
      <c r="CC103" s="419"/>
      <c r="CD103" s="419"/>
      <c r="CE103" s="419"/>
      <c r="CF103" s="419"/>
      <c r="CG103" s="419"/>
      <c r="CH103" s="419"/>
      <c r="CI103" s="419"/>
      <c r="CJ103" s="419"/>
      <c r="CK103" s="419"/>
      <c r="CL103" s="419"/>
      <c r="CM103" s="419"/>
      <c r="CN103" s="419"/>
      <c r="CO103" s="419"/>
      <c r="CP103" s="419"/>
      <c r="CQ103" s="419"/>
      <c r="CR103" s="419"/>
      <c r="CS103" s="419"/>
      <c r="CT103" s="419"/>
      <c r="CU103" s="420"/>
      <c r="CV103" s="421"/>
      <c r="CW103" s="414"/>
      <c r="CX103" s="414"/>
      <c r="CY103" s="414"/>
      <c r="CZ103" s="414"/>
      <c r="DA103" s="414"/>
      <c r="DB103" s="414"/>
      <c r="DC103" s="414"/>
      <c r="DD103" s="414"/>
      <c r="DE103" s="414"/>
      <c r="DF103" s="414"/>
      <c r="DG103" s="414"/>
      <c r="DH103" s="414"/>
      <c r="DI103" s="414"/>
      <c r="DJ103" s="414"/>
      <c r="DK103" s="414"/>
      <c r="DL103" s="414"/>
      <c r="DM103" s="414"/>
      <c r="DN103" s="414"/>
      <c r="DO103" s="414"/>
      <c r="DP103" s="414"/>
      <c r="DQ103" s="414"/>
      <c r="DR103" s="414"/>
      <c r="DS103" s="414"/>
      <c r="DT103" s="413"/>
      <c r="DU103" s="413"/>
      <c r="DV103" s="413"/>
      <c r="DW103" s="413"/>
      <c r="DX103" s="413"/>
      <c r="DY103" s="413"/>
      <c r="DZ103" s="413"/>
      <c r="EA103" s="413"/>
      <c r="EB103" s="413"/>
      <c r="EC103" s="413"/>
      <c r="ED103" s="413"/>
      <c r="EE103" s="413"/>
      <c r="EF103" s="413"/>
      <c r="EG103" s="413"/>
      <c r="EH103" s="413"/>
      <c r="EI103" s="413"/>
      <c r="EJ103" s="413"/>
      <c r="EK103" s="413"/>
    </row>
    <row r="104" spans="1:141" s="81" customFormat="1" ht="12.75" x14ac:dyDescent="0.2">
      <c r="A104" s="422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  <c r="AA104" s="422"/>
      <c r="AB104" s="422"/>
      <c r="AC104" s="422"/>
      <c r="AD104" s="422"/>
      <c r="AE104" s="422"/>
      <c r="AF104" s="421"/>
      <c r="AG104" s="415"/>
      <c r="AH104" s="416"/>
      <c r="AI104" s="416"/>
      <c r="AJ104" s="416"/>
      <c r="AK104" s="416"/>
      <c r="AL104" s="416"/>
      <c r="AM104" s="416"/>
      <c r="AN104" s="417"/>
      <c r="AO104" s="413"/>
      <c r="AP104" s="413"/>
      <c r="AQ104" s="413"/>
      <c r="AR104" s="413"/>
      <c r="AS104" s="413"/>
      <c r="AT104" s="413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3"/>
      <c r="BL104" s="413"/>
      <c r="BM104" s="413"/>
      <c r="BN104" s="413"/>
      <c r="BO104" s="413"/>
      <c r="BP104" s="413"/>
      <c r="BQ104" s="413"/>
      <c r="BR104" s="418"/>
      <c r="BS104" s="418"/>
      <c r="BT104" s="418"/>
      <c r="BU104" s="418"/>
      <c r="BV104" s="418"/>
      <c r="BW104" s="418"/>
      <c r="BX104" s="418"/>
      <c r="BY104" s="418"/>
      <c r="BZ104" s="418"/>
      <c r="CA104" s="418"/>
      <c r="CB104" s="419"/>
      <c r="CC104" s="419"/>
      <c r="CD104" s="419"/>
      <c r="CE104" s="419"/>
      <c r="CF104" s="419"/>
      <c r="CG104" s="419"/>
      <c r="CH104" s="419"/>
      <c r="CI104" s="419"/>
      <c r="CJ104" s="419"/>
      <c r="CK104" s="419"/>
      <c r="CL104" s="419"/>
      <c r="CM104" s="419"/>
      <c r="CN104" s="419"/>
      <c r="CO104" s="419"/>
      <c r="CP104" s="419"/>
      <c r="CQ104" s="419"/>
      <c r="CR104" s="419"/>
      <c r="CS104" s="419"/>
      <c r="CT104" s="419"/>
      <c r="CU104" s="420"/>
      <c r="CV104" s="421"/>
      <c r="CW104" s="414"/>
      <c r="CX104" s="414"/>
      <c r="CY104" s="414"/>
      <c r="CZ104" s="414"/>
      <c r="DA104" s="414"/>
      <c r="DB104" s="414"/>
      <c r="DC104" s="414"/>
      <c r="DD104" s="414"/>
      <c r="DE104" s="414"/>
      <c r="DF104" s="414"/>
      <c r="DG104" s="414"/>
      <c r="DH104" s="414"/>
      <c r="DI104" s="414"/>
      <c r="DJ104" s="414"/>
      <c r="DK104" s="414"/>
      <c r="DL104" s="414"/>
      <c r="DM104" s="414"/>
      <c r="DN104" s="414"/>
      <c r="DO104" s="414"/>
      <c r="DP104" s="414"/>
      <c r="DQ104" s="414"/>
      <c r="DR104" s="414"/>
      <c r="DS104" s="414"/>
      <c r="DT104" s="413"/>
      <c r="DU104" s="413"/>
      <c r="DV104" s="413"/>
      <c r="DW104" s="413"/>
      <c r="DX104" s="413"/>
      <c r="DY104" s="413"/>
      <c r="DZ104" s="413"/>
      <c r="EA104" s="413"/>
      <c r="EB104" s="413"/>
      <c r="EC104" s="413"/>
      <c r="ED104" s="413"/>
      <c r="EE104" s="413"/>
      <c r="EF104" s="413"/>
      <c r="EG104" s="413"/>
      <c r="EH104" s="413"/>
      <c r="EI104" s="413"/>
      <c r="EJ104" s="413"/>
      <c r="EK104" s="413"/>
    </row>
    <row r="105" spans="1:141" s="81" customFormat="1" ht="12.75" x14ac:dyDescent="0.2">
      <c r="A105" s="422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422"/>
      <c r="AD105" s="422"/>
      <c r="AE105" s="422"/>
      <c r="AF105" s="421"/>
      <c r="AG105" s="415"/>
      <c r="AH105" s="416"/>
      <c r="AI105" s="416"/>
      <c r="AJ105" s="416"/>
      <c r="AK105" s="416"/>
      <c r="AL105" s="416"/>
      <c r="AM105" s="416"/>
      <c r="AN105" s="417"/>
      <c r="AO105" s="413"/>
      <c r="AP105" s="413"/>
      <c r="AQ105" s="413"/>
      <c r="AR105" s="413"/>
      <c r="AS105" s="413"/>
      <c r="AT105" s="413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3"/>
      <c r="BL105" s="413"/>
      <c r="BM105" s="413"/>
      <c r="BN105" s="413"/>
      <c r="BO105" s="413"/>
      <c r="BP105" s="413"/>
      <c r="BQ105" s="413"/>
      <c r="BR105" s="418"/>
      <c r="BS105" s="418"/>
      <c r="BT105" s="418"/>
      <c r="BU105" s="418"/>
      <c r="BV105" s="418"/>
      <c r="BW105" s="418"/>
      <c r="BX105" s="418"/>
      <c r="BY105" s="418"/>
      <c r="BZ105" s="418"/>
      <c r="CA105" s="418"/>
      <c r="CB105" s="419"/>
      <c r="CC105" s="419"/>
      <c r="CD105" s="419"/>
      <c r="CE105" s="419"/>
      <c r="CF105" s="419"/>
      <c r="CG105" s="419"/>
      <c r="CH105" s="419"/>
      <c r="CI105" s="419"/>
      <c r="CJ105" s="419"/>
      <c r="CK105" s="419"/>
      <c r="CL105" s="419"/>
      <c r="CM105" s="419"/>
      <c r="CN105" s="419"/>
      <c r="CO105" s="419"/>
      <c r="CP105" s="419"/>
      <c r="CQ105" s="419"/>
      <c r="CR105" s="419"/>
      <c r="CS105" s="419"/>
      <c r="CT105" s="419"/>
      <c r="CU105" s="420"/>
      <c r="CV105" s="421"/>
      <c r="CW105" s="414"/>
      <c r="CX105" s="414"/>
      <c r="CY105" s="414"/>
      <c r="CZ105" s="414"/>
      <c r="DA105" s="414"/>
      <c r="DB105" s="414"/>
      <c r="DC105" s="414"/>
      <c r="DD105" s="414"/>
      <c r="DE105" s="414"/>
      <c r="DF105" s="414"/>
      <c r="DG105" s="414"/>
      <c r="DH105" s="414"/>
      <c r="DI105" s="414"/>
      <c r="DJ105" s="414"/>
      <c r="DK105" s="414"/>
      <c r="DL105" s="414"/>
      <c r="DM105" s="414"/>
      <c r="DN105" s="414"/>
      <c r="DO105" s="414"/>
      <c r="DP105" s="414"/>
      <c r="DQ105" s="414"/>
      <c r="DR105" s="414"/>
      <c r="DS105" s="414"/>
      <c r="DT105" s="413"/>
      <c r="DU105" s="413"/>
      <c r="DV105" s="413"/>
      <c r="DW105" s="413"/>
      <c r="DX105" s="413"/>
      <c r="DY105" s="413"/>
      <c r="DZ105" s="413"/>
      <c r="EA105" s="413"/>
      <c r="EB105" s="413"/>
      <c r="EC105" s="413"/>
      <c r="ED105" s="413"/>
      <c r="EE105" s="413"/>
      <c r="EF105" s="413"/>
      <c r="EG105" s="413"/>
      <c r="EH105" s="413"/>
      <c r="EI105" s="413"/>
      <c r="EJ105" s="413"/>
      <c r="EK105" s="413"/>
    </row>
    <row r="106" spans="1:141" s="81" customFormat="1" ht="12.75" x14ac:dyDescent="0.2">
      <c r="A106" s="422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  <c r="AC106" s="422"/>
      <c r="AD106" s="422"/>
      <c r="AE106" s="422"/>
      <c r="AF106" s="421"/>
      <c r="AG106" s="415"/>
      <c r="AH106" s="416"/>
      <c r="AI106" s="416"/>
      <c r="AJ106" s="416"/>
      <c r="AK106" s="416"/>
      <c r="AL106" s="416"/>
      <c r="AM106" s="416"/>
      <c r="AN106" s="417"/>
      <c r="AO106" s="413"/>
      <c r="AP106" s="413"/>
      <c r="AQ106" s="413"/>
      <c r="AR106" s="413"/>
      <c r="AS106" s="413"/>
      <c r="AT106" s="413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3"/>
      <c r="BL106" s="413"/>
      <c r="BM106" s="413"/>
      <c r="BN106" s="413"/>
      <c r="BO106" s="413"/>
      <c r="BP106" s="413"/>
      <c r="BQ106" s="413"/>
      <c r="BR106" s="418"/>
      <c r="BS106" s="418"/>
      <c r="BT106" s="418"/>
      <c r="BU106" s="418"/>
      <c r="BV106" s="418"/>
      <c r="BW106" s="418"/>
      <c r="BX106" s="418"/>
      <c r="BY106" s="418"/>
      <c r="BZ106" s="418"/>
      <c r="CA106" s="418"/>
      <c r="CB106" s="419"/>
      <c r="CC106" s="419"/>
      <c r="CD106" s="419"/>
      <c r="CE106" s="419"/>
      <c r="CF106" s="419"/>
      <c r="CG106" s="419"/>
      <c r="CH106" s="419"/>
      <c r="CI106" s="419"/>
      <c r="CJ106" s="419"/>
      <c r="CK106" s="419"/>
      <c r="CL106" s="419"/>
      <c r="CM106" s="419"/>
      <c r="CN106" s="419"/>
      <c r="CO106" s="419"/>
      <c r="CP106" s="419"/>
      <c r="CQ106" s="419"/>
      <c r="CR106" s="419"/>
      <c r="CS106" s="419"/>
      <c r="CT106" s="419"/>
      <c r="CU106" s="420"/>
      <c r="CV106" s="421"/>
      <c r="CW106" s="414"/>
      <c r="CX106" s="414"/>
      <c r="CY106" s="414"/>
      <c r="CZ106" s="414"/>
      <c r="DA106" s="414"/>
      <c r="DB106" s="414"/>
      <c r="DC106" s="414"/>
      <c r="DD106" s="414"/>
      <c r="DE106" s="414"/>
      <c r="DF106" s="414"/>
      <c r="DG106" s="414"/>
      <c r="DH106" s="414"/>
      <c r="DI106" s="414"/>
      <c r="DJ106" s="414"/>
      <c r="DK106" s="414"/>
      <c r="DL106" s="414"/>
      <c r="DM106" s="414"/>
      <c r="DN106" s="414"/>
      <c r="DO106" s="414"/>
      <c r="DP106" s="414"/>
      <c r="DQ106" s="414"/>
      <c r="DR106" s="414"/>
      <c r="DS106" s="414"/>
      <c r="DT106" s="413"/>
      <c r="DU106" s="413"/>
      <c r="DV106" s="413"/>
      <c r="DW106" s="413"/>
      <c r="DX106" s="413"/>
      <c r="DY106" s="413"/>
      <c r="DZ106" s="413"/>
      <c r="EA106" s="413"/>
      <c r="EB106" s="413"/>
      <c r="EC106" s="413"/>
      <c r="ED106" s="413"/>
      <c r="EE106" s="413"/>
      <c r="EF106" s="413"/>
      <c r="EG106" s="413"/>
      <c r="EH106" s="413"/>
      <c r="EI106" s="413"/>
      <c r="EJ106" s="413"/>
      <c r="EK106" s="413"/>
    </row>
    <row r="107" spans="1:141" s="81" customFormat="1" ht="12.75" x14ac:dyDescent="0.2">
      <c r="A107" s="422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  <c r="AC107" s="422"/>
      <c r="AD107" s="422"/>
      <c r="AE107" s="422"/>
      <c r="AF107" s="421"/>
      <c r="AG107" s="415"/>
      <c r="AH107" s="416"/>
      <c r="AI107" s="416"/>
      <c r="AJ107" s="416"/>
      <c r="AK107" s="416"/>
      <c r="AL107" s="416"/>
      <c r="AM107" s="416"/>
      <c r="AN107" s="417"/>
      <c r="AO107" s="413"/>
      <c r="AP107" s="413"/>
      <c r="AQ107" s="413"/>
      <c r="AR107" s="413"/>
      <c r="AS107" s="413"/>
      <c r="AT107" s="413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3"/>
      <c r="BL107" s="413"/>
      <c r="BM107" s="413"/>
      <c r="BN107" s="413"/>
      <c r="BO107" s="413"/>
      <c r="BP107" s="413"/>
      <c r="BQ107" s="413"/>
      <c r="BR107" s="418"/>
      <c r="BS107" s="418"/>
      <c r="BT107" s="418"/>
      <c r="BU107" s="418"/>
      <c r="BV107" s="418"/>
      <c r="BW107" s="418"/>
      <c r="BX107" s="418"/>
      <c r="BY107" s="418"/>
      <c r="BZ107" s="418"/>
      <c r="CA107" s="418"/>
      <c r="CB107" s="419"/>
      <c r="CC107" s="419"/>
      <c r="CD107" s="419"/>
      <c r="CE107" s="419"/>
      <c r="CF107" s="419"/>
      <c r="CG107" s="419"/>
      <c r="CH107" s="419"/>
      <c r="CI107" s="419"/>
      <c r="CJ107" s="419"/>
      <c r="CK107" s="419"/>
      <c r="CL107" s="419"/>
      <c r="CM107" s="419"/>
      <c r="CN107" s="419"/>
      <c r="CO107" s="419"/>
      <c r="CP107" s="419"/>
      <c r="CQ107" s="419"/>
      <c r="CR107" s="419"/>
      <c r="CS107" s="419"/>
      <c r="CT107" s="419"/>
      <c r="CU107" s="420"/>
      <c r="CV107" s="421"/>
      <c r="CW107" s="414"/>
      <c r="CX107" s="414"/>
      <c r="CY107" s="414"/>
      <c r="CZ107" s="414"/>
      <c r="DA107" s="414"/>
      <c r="DB107" s="414"/>
      <c r="DC107" s="414"/>
      <c r="DD107" s="414"/>
      <c r="DE107" s="414"/>
      <c r="DF107" s="414"/>
      <c r="DG107" s="414"/>
      <c r="DH107" s="414"/>
      <c r="DI107" s="414"/>
      <c r="DJ107" s="414"/>
      <c r="DK107" s="414"/>
      <c r="DL107" s="414"/>
      <c r="DM107" s="414"/>
      <c r="DN107" s="414"/>
      <c r="DO107" s="414"/>
      <c r="DP107" s="414"/>
      <c r="DQ107" s="414"/>
      <c r="DR107" s="414"/>
      <c r="DS107" s="414"/>
      <c r="DT107" s="413"/>
      <c r="DU107" s="413"/>
      <c r="DV107" s="413"/>
      <c r="DW107" s="413"/>
      <c r="DX107" s="413"/>
      <c r="DY107" s="413"/>
      <c r="DZ107" s="413"/>
      <c r="EA107" s="413"/>
      <c r="EB107" s="413"/>
      <c r="EC107" s="413"/>
      <c r="ED107" s="413"/>
      <c r="EE107" s="413"/>
      <c r="EF107" s="413"/>
      <c r="EG107" s="413"/>
      <c r="EH107" s="413"/>
      <c r="EI107" s="413"/>
      <c r="EJ107" s="413"/>
      <c r="EK107" s="413"/>
    </row>
    <row r="108" spans="1:141" s="81" customFormat="1" ht="12.75" x14ac:dyDescent="0.2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  <c r="AG108" s="415"/>
      <c r="AH108" s="416"/>
      <c r="AI108" s="416"/>
      <c r="AJ108" s="416"/>
      <c r="AK108" s="416"/>
      <c r="AL108" s="416"/>
      <c r="AM108" s="416"/>
      <c r="AN108" s="417"/>
      <c r="AO108" s="413"/>
      <c r="AP108" s="413"/>
      <c r="AQ108" s="413"/>
      <c r="AR108" s="413"/>
      <c r="AS108" s="413"/>
      <c r="AT108" s="413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3"/>
      <c r="BL108" s="413"/>
      <c r="BM108" s="413"/>
      <c r="BN108" s="413"/>
      <c r="BO108" s="413"/>
      <c r="BP108" s="413"/>
      <c r="BQ108" s="413"/>
      <c r="BR108" s="418"/>
      <c r="BS108" s="418"/>
      <c r="BT108" s="418"/>
      <c r="BU108" s="418"/>
      <c r="BV108" s="418"/>
      <c r="BW108" s="418"/>
      <c r="BX108" s="418"/>
      <c r="BY108" s="418"/>
      <c r="BZ108" s="418"/>
      <c r="CA108" s="418"/>
      <c r="CB108" s="419"/>
      <c r="CC108" s="419"/>
      <c r="CD108" s="419"/>
      <c r="CE108" s="419"/>
      <c r="CF108" s="419"/>
      <c r="CG108" s="419"/>
      <c r="CH108" s="419"/>
      <c r="CI108" s="419"/>
      <c r="CJ108" s="419"/>
      <c r="CK108" s="419"/>
      <c r="CL108" s="419"/>
      <c r="CM108" s="419"/>
      <c r="CN108" s="419"/>
      <c r="CO108" s="419"/>
      <c r="CP108" s="419"/>
      <c r="CQ108" s="419"/>
      <c r="CR108" s="419"/>
      <c r="CS108" s="419"/>
      <c r="CT108" s="419"/>
      <c r="CU108" s="420"/>
      <c r="CV108" s="421"/>
      <c r="CW108" s="414"/>
      <c r="CX108" s="414"/>
      <c r="CY108" s="414"/>
      <c r="CZ108" s="414"/>
      <c r="DA108" s="414"/>
      <c r="DB108" s="414"/>
      <c r="DC108" s="414"/>
      <c r="DD108" s="414"/>
      <c r="DE108" s="414"/>
      <c r="DF108" s="414"/>
      <c r="DG108" s="414"/>
      <c r="DH108" s="414"/>
      <c r="DI108" s="414"/>
      <c r="DJ108" s="414"/>
      <c r="DK108" s="414"/>
      <c r="DL108" s="414"/>
      <c r="DM108" s="414"/>
      <c r="DN108" s="414"/>
      <c r="DO108" s="414"/>
      <c r="DP108" s="414"/>
      <c r="DQ108" s="414"/>
      <c r="DR108" s="414"/>
      <c r="DS108" s="414"/>
      <c r="DT108" s="413"/>
      <c r="DU108" s="413"/>
      <c r="DV108" s="413"/>
      <c r="DW108" s="413"/>
      <c r="DX108" s="413"/>
      <c r="DY108" s="413"/>
      <c r="DZ108" s="413"/>
      <c r="EA108" s="413"/>
      <c r="EB108" s="413"/>
      <c r="EC108" s="413"/>
      <c r="ED108" s="413"/>
      <c r="EE108" s="413"/>
      <c r="EF108" s="413"/>
      <c r="EG108" s="413"/>
      <c r="EH108" s="413"/>
      <c r="EI108" s="413"/>
      <c r="EJ108" s="413"/>
      <c r="EK108" s="413"/>
    </row>
    <row r="109" spans="1:141" s="81" customFormat="1" ht="12.75" x14ac:dyDescent="0.2">
      <c r="A109" s="414"/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416"/>
      <c r="AI109" s="416"/>
      <c r="AJ109" s="416"/>
      <c r="AK109" s="416"/>
      <c r="AL109" s="416"/>
      <c r="AM109" s="416"/>
      <c r="AN109" s="417"/>
      <c r="AO109" s="413"/>
      <c r="AP109" s="413"/>
      <c r="AQ109" s="413"/>
      <c r="AR109" s="413"/>
      <c r="AS109" s="413"/>
      <c r="AT109" s="413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3"/>
      <c r="BL109" s="413"/>
      <c r="BM109" s="413"/>
      <c r="BN109" s="413"/>
      <c r="BO109" s="413"/>
      <c r="BP109" s="413"/>
      <c r="BQ109" s="413"/>
      <c r="BR109" s="418"/>
      <c r="BS109" s="418"/>
      <c r="BT109" s="418"/>
      <c r="BU109" s="418"/>
      <c r="BV109" s="418"/>
      <c r="BW109" s="418"/>
      <c r="BX109" s="418"/>
      <c r="BY109" s="418"/>
      <c r="BZ109" s="418"/>
      <c r="CA109" s="418"/>
      <c r="CB109" s="419"/>
      <c r="CC109" s="419"/>
      <c r="CD109" s="419"/>
      <c r="CE109" s="419"/>
      <c r="CF109" s="419"/>
      <c r="CG109" s="419"/>
      <c r="CH109" s="419"/>
      <c r="CI109" s="419"/>
      <c r="CJ109" s="419"/>
      <c r="CK109" s="419"/>
      <c r="CL109" s="419"/>
      <c r="CM109" s="419"/>
      <c r="CN109" s="419"/>
      <c r="CO109" s="419"/>
      <c r="CP109" s="419"/>
      <c r="CQ109" s="419"/>
      <c r="CR109" s="419"/>
      <c r="CS109" s="419"/>
      <c r="CT109" s="419"/>
      <c r="CU109" s="420"/>
      <c r="CV109" s="421"/>
      <c r="CW109" s="414"/>
      <c r="CX109" s="414"/>
      <c r="CY109" s="414"/>
      <c r="CZ109" s="414"/>
      <c r="DA109" s="414"/>
      <c r="DB109" s="414"/>
      <c r="DC109" s="414"/>
      <c r="DD109" s="414"/>
      <c r="DE109" s="414"/>
      <c r="DF109" s="414"/>
      <c r="DG109" s="414"/>
      <c r="DH109" s="414"/>
      <c r="DI109" s="414"/>
      <c r="DJ109" s="414"/>
      <c r="DK109" s="414"/>
      <c r="DL109" s="414"/>
      <c r="DM109" s="414"/>
      <c r="DN109" s="414"/>
      <c r="DO109" s="414"/>
      <c r="DP109" s="414"/>
      <c r="DQ109" s="414"/>
      <c r="DR109" s="414"/>
      <c r="DS109" s="414"/>
      <c r="DT109" s="413"/>
      <c r="DU109" s="413"/>
      <c r="DV109" s="413"/>
      <c r="DW109" s="413"/>
      <c r="DX109" s="413"/>
      <c r="DY109" s="413"/>
      <c r="DZ109" s="413"/>
      <c r="EA109" s="413"/>
      <c r="EB109" s="413"/>
      <c r="EC109" s="413"/>
      <c r="ED109" s="413"/>
      <c r="EE109" s="413"/>
      <c r="EF109" s="413"/>
      <c r="EG109" s="413"/>
      <c r="EH109" s="413"/>
      <c r="EI109" s="413"/>
      <c r="EJ109" s="413"/>
      <c r="EK109" s="413"/>
    </row>
    <row r="110" spans="1:141" s="81" customFormat="1" ht="12.75" x14ac:dyDescent="0.2">
      <c r="A110" s="414"/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5"/>
      <c r="AH110" s="416"/>
      <c r="AI110" s="416"/>
      <c r="AJ110" s="416"/>
      <c r="AK110" s="416"/>
      <c r="AL110" s="416"/>
      <c r="AM110" s="416"/>
      <c r="AN110" s="417"/>
      <c r="AO110" s="413"/>
      <c r="AP110" s="413"/>
      <c r="AQ110" s="413"/>
      <c r="AR110" s="413"/>
      <c r="AS110" s="413"/>
      <c r="AT110" s="413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3"/>
      <c r="BL110" s="413"/>
      <c r="BM110" s="413"/>
      <c r="BN110" s="413"/>
      <c r="BO110" s="413"/>
      <c r="BP110" s="413"/>
      <c r="BQ110" s="413"/>
      <c r="BR110" s="418"/>
      <c r="BS110" s="418"/>
      <c r="BT110" s="418"/>
      <c r="BU110" s="418"/>
      <c r="BV110" s="418"/>
      <c r="BW110" s="418"/>
      <c r="BX110" s="418"/>
      <c r="BY110" s="418"/>
      <c r="BZ110" s="418"/>
      <c r="CA110" s="418"/>
      <c r="CB110" s="419"/>
      <c r="CC110" s="419"/>
      <c r="CD110" s="419"/>
      <c r="CE110" s="419"/>
      <c r="CF110" s="419"/>
      <c r="CG110" s="419"/>
      <c r="CH110" s="419"/>
      <c r="CI110" s="419"/>
      <c r="CJ110" s="419"/>
      <c r="CK110" s="419"/>
      <c r="CL110" s="419"/>
      <c r="CM110" s="419"/>
      <c r="CN110" s="419"/>
      <c r="CO110" s="419"/>
      <c r="CP110" s="419"/>
      <c r="CQ110" s="419"/>
      <c r="CR110" s="419"/>
      <c r="CS110" s="419"/>
      <c r="CT110" s="419"/>
      <c r="CU110" s="420"/>
      <c r="CV110" s="421"/>
      <c r="CW110" s="414"/>
      <c r="CX110" s="414"/>
      <c r="CY110" s="414"/>
      <c r="CZ110" s="414"/>
      <c r="DA110" s="414"/>
      <c r="DB110" s="414"/>
      <c r="DC110" s="414"/>
      <c r="DD110" s="414"/>
      <c r="DE110" s="414"/>
      <c r="DF110" s="414"/>
      <c r="DG110" s="414"/>
      <c r="DH110" s="414"/>
      <c r="DI110" s="414"/>
      <c r="DJ110" s="414"/>
      <c r="DK110" s="414"/>
      <c r="DL110" s="414"/>
      <c r="DM110" s="414"/>
      <c r="DN110" s="414"/>
      <c r="DO110" s="414"/>
      <c r="DP110" s="414"/>
      <c r="DQ110" s="414"/>
      <c r="DR110" s="414"/>
      <c r="DS110" s="414"/>
      <c r="DT110" s="413"/>
      <c r="DU110" s="413"/>
      <c r="DV110" s="413"/>
      <c r="DW110" s="413"/>
      <c r="DX110" s="413"/>
      <c r="DY110" s="413"/>
      <c r="DZ110" s="413"/>
      <c r="EA110" s="413"/>
      <c r="EB110" s="413"/>
      <c r="EC110" s="413"/>
      <c r="ED110" s="413"/>
      <c r="EE110" s="413"/>
      <c r="EF110" s="413"/>
      <c r="EG110" s="413"/>
      <c r="EH110" s="413"/>
      <c r="EI110" s="413"/>
      <c r="EJ110" s="413"/>
      <c r="EK110" s="413"/>
    </row>
    <row r="111" spans="1:141" s="81" customFormat="1" ht="12.75" x14ac:dyDescent="0.2">
      <c r="A111" s="414"/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5"/>
      <c r="AH111" s="416"/>
      <c r="AI111" s="416"/>
      <c r="AJ111" s="416"/>
      <c r="AK111" s="416"/>
      <c r="AL111" s="416"/>
      <c r="AM111" s="416"/>
      <c r="AN111" s="417"/>
      <c r="AO111" s="413"/>
      <c r="AP111" s="413"/>
      <c r="AQ111" s="413"/>
      <c r="AR111" s="413"/>
      <c r="AS111" s="413"/>
      <c r="AT111" s="413"/>
      <c r="AU111" s="418"/>
      <c r="AV111" s="418"/>
      <c r="AW111" s="418"/>
      <c r="AX111" s="418"/>
      <c r="AY111" s="418"/>
      <c r="AZ111" s="418"/>
      <c r="BA111" s="418"/>
      <c r="BB111" s="418"/>
      <c r="BC111" s="418"/>
      <c r="BD111" s="418"/>
      <c r="BE111" s="418"/>
      <c r="BF111" s="418"/>
      <c r="BG111" s="418"/>
      <c r="BH111" s="418"/>
      <c r="BI111" s="418"/>
      <c r="BJ111" s="418"/>
      <c r="BK111" s="413"/>
      <c r="BL111" s="413"/>
      <c r="BM111" s="413"/>
      <c r="BN111" s="413"/>
      <c r="BO111" s="413"/>
      <c r="BP111" s="413"/>
      <c r="BQ111" s="413"/>
      <c r="BR111" s="418"/>
      <c r="BS111" s="418"/>
      <c r="BT111" s="418"/>
      <c r="BU111" s="418"/>
      <c r="BV111" s="418"/>
      <c r="BW111" s="418"/>
      <c r="BX111" s="418"/>
      <c r="BY111" s="418"/>
      <c r="BZ111" s="418"/>
      <c r="CA111" s="418"/>
      <c r="CB111" s="419"/>
      <c r="CC111" s="419"/>
      <c r="CD111" s="419"/>
      <c r="CE111" s="419"/>
      <c r="CF111" s="419"/>
      <c r="CG111" s="419"/>
      <c r="CH111" s="419"/>
      <c r="CI111" s="419"/>
      <c r="CJ111" s="419"/>
      <c r="CK111" s="419"/>
      <c r="CL111" s="419"/>
      <c r="CM111" s="419"/>
      <c r="CN111" s="419"/>
      <c r="CO111" s="419"/>
      <c r="CP111" s="419"/>
      <c r="CQ111" s="419"/>
      <c r="CR111" s="419"/>
      <c r="CS111" s="419"/>
      <c r="CT111" s="419"/>
      <c r="CU111" s="420"/>
      <c r="CV111" s="421"/>
      <c r="CW111" s="414"/>
      <c r="CX111" s="414"/>
      <c r="CY111" s="414"/>
      <c r="CZ111" s="414"/>
      <c r="DA111" s="414"/>
      <c r="DB111" s="414"/>
      <c r="DC111" s="414"/>
      <c r="DD111" s="414"/>
      <c r="DE111" s="414"/>
      <c r="DF111" s="414"/>
      <c r="DG111" s="414"/>
      <c r="DH111" s="414"/>
      <c r="DI111" s="414"/>
      <c r="DJ111" s="414"/>
      <c r="DK111" s="414"/>
      <c r="DL111" s="414"/>
      <c r="DM111" s="414"/>
      <c r="DN111" s="414"/>
      <c r="DO111" s="414"/>
      <c r="DP111" s="414"/>
      <c r="DQ111" s="414"/>
      <c r="DR111" s="414"/>
      <c r="DS111" s="414"/>
      <c r="DT111" s="413"/>
      <c r="DU111" s="413"/>
      <c r="DV111" s="413"/>
      <c r="DW111" s="413"/>
      <c r="DX111" s="413"/>
      <c r="DY111" s="413"/>
      <c r="DZ111" s="413"/>
      <c r="EA111" s="413"/>
      <c r="EB111" s="413"/>
      <c r="EC111" s="413"/>
      <c r="ED111" s="413"/>
      <c r="EE111" s="413"/>
      <c r="EF111" s="413"/>
      <c r="EG111" s="413"/>
      <c r="EH111" s="413"/>
      <c r="EI111" s="413"/>
      <c r="EJ111" s="413"/>
      <c r="EK111" s="413"/>
    </row>
    <row r="112" spans="1:141" s="81" customFormat="1" ht="12.75" x14ac:dyDescent="0.2">
      <c r="A112" s="414"/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414"/>
      <c r="AC112" s="414"/>
      <c r="AD112" s="414"/>
      <c r="AE112" s="414"/>
      <c r="AF112" s="414"/>
      <c r="AG112" s="415"/>
      <c r="AH112" s="416"/>
      <c r="AI112" s="416"/>
      <c r="AJ112" s="416"/>
      <c r="AK112" s="416"/>
      <c r="AL112" s="416"/>
      <c r="AM112" s="416"/>
      <c r="AN112" s="417"/>
      <c r="AO112" s="413"/>
      <c r="AP112" s="413"/>
      <c r="AQ112" s="413"/>
      <c r="AR112" s="413"/>
      <c r="AS112" s="413"/>
      <c r="AT112" s="413"/>
      <c r="AU112" s="418"/>
      <c r="AV112" s="418"/>
      <c r="AW112" s="418"/>
      <c r="AX112" s="418"/>
      <c r="AY112" s="418"/>
      <c r="AZ112" s="418"/>
      <c r="BA112" s="418"/>
      <c r="BB112" s="418"/>
      <c r="BC112" s="418"/>
      <c r="BD112" s="418"/>
      <c r="BE112" s="418"/>
      <c r="BF112" s="418"/>
      <c r="BG112" s="418"/>
      <c r="BH112" s="418"/>
      <c r="BI112" s="418"/>
      <c r="BJ112" s="418"/>
      <c r="BK112" s="413"/>
      <c r="BL112" s="413"/>
      <c r="BM112" s="413"/>
      <c r="BN112" s="413"/>
      <c r="BO112" s="413"/>
      <c r="BP112" s="413"/>
      <c r="BQ112" s="413"/>
      <c r="BR112" s="418"/>
      <c r="BS112" s="418"/>
      <c r="BT112" s="418"/>
      <c r="BU112" s="418"/>
      <c r="BV112" s="418"/>
      <c r="BW112" s="418"/>
      <c r="BX112" s="418"/>
      <c r="BY112" s="418"/>
      <c r="BZ112" s="418"/>
      <c r="CA112" s="418"/>
      <c r="CB112" s="419"/>
      <c r="CC112" s="419"/>
      <c r="CD112" s="419"/>
      <c r="CE112" s="419"/>
      <c r="CF112" s="419"/>
      <c r="CG112" s="419"/>
      <c r="CH112" s="419"/>
      <c r="CI112" s="419"/>
      <c r="CJ112" s="419"/>
      <c r="CK112" s="419"/>
      <c r="CL112" s="419"/>
      <c r="CM112" s="419"/>
      <c r="CN112" s="419"/>
      <c r="CO112" s="419"/>
      <c r="CP112" s="419"/>
      <c r="CQ112" s="419"/>
      <c r="CR112" s="419"/>
      <c r="CS112" s="419"/>
      <c r="CT112" s="419"/>
      <c r="CU112" s="420"/>
      <c r="CV112" s="421"/>
      <c r="CW112" s="414"/>
      <c r="CX112" s="414"/>
      <c r="CY112" s="414"/>
      <c r="CZ112" s="414"/>
      <c r="DA112" s="414"/>
      <c r="DB112" s="414"/>
      <c r="DC112" s="414"/>
      <c r="DD112" s="414"/>
      <c r="DE112" s="414"/>
      <c r="DF112" s="414"/>
      <c r="DG112" s="414"/>
      <c r="DH112" s="414"/>
      <c r="DI112" s="414"/>
      <c r="DJ112" s="414"/>
      <c r="DK112" s="414"/>
      <c r="DL112" s="414"/>
      <c r="DM112" s="414"/>
      <c r="DN112" s="414"/>
      <c r="DO112" s="414"/>
      <c r="DP112" s="414"/>
      <c r="DQ112" s="414"/>
      <c r="DR112" s="414"/>
      <c r="DS112" s="414"/>
      <c r="DT112" s="413"/>
      <c r="DU112" s="413"/>
      <c r="DV112" s="413"/>
      <c r="DW112" s="413"/>
      <c r="DX112" s="413"/>
      <c r="DY112" s="413"/>
      <c r="DZ112" s="413"/>
      <c r="EA112" s="413"/>
      <c r="EB112" s="413"/>
      <c r="EC112" s="413"/>
      <c r="ED112" s="413"/>
      <c r="EE112" s="413"/>
      <c r="EF112" s="413"/>
      <c r="EG112" s="413"/>
      <c r="EH112" s="413"/>
      <c r="EI112" s="413"/>
      <c r="EJ112" s="413"/>
      <c r="EK112" s="413"/>
    </row>
    <row r="113" spans="1:141" s="81" customFormat="1" ht="12.75" x14ac:dyDescent="0.2">
      <c r="A113" s="414"/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414"/>
      <c r="AC113" s="414"/>
      <c r="AD113" s="414"/>
      <c r="AE113" s="414"/>
      <c r="AF113" s="414"/>
      <c r="AG113" s="415"/>
      <c r="AH113" s="416"/>
      <c r="AI113" s="416"/>
      <c r="AJ113" s="416"/>
      <c r="AK113" s="416"/>
      <c r="AL113" s="416"/>
      <c r="AM113" s="416"/>
      <c r="AN113" s="417"/>
      <c r="AO113" s="413"/>
      <c r="AP113" s="413"/>
      <c r="AQ113" s="413"/>
      <c r="AR113" s="413"/>
      <c r="AS113" s="413"/>
      <c r="AT113" s="413"/>
      <c r="AU113" s="418"/>
      <c r="AV113" s="418"/>
      <c r="AW113" s="418"/>
      <c r="AX113" s="418"/>
      <c r="AY113" s="418"/>
      <c r="AZ113" s="418"/>
      <c r="BA113" s="418"/>
      <c r="BB113" s="418"/>
      <c r="BC113" s="418"/>
      <c r="BD113" s="418"/>
      <c r="BE113" s="418"/>
      <c r="BF113" s="418"/>
      <c r="BG113" s="418"/>
      <c r="BH113" s="418"/>
      <c r="BI113" s="418"/>
      <c r="BJ113" s="418"/>
      <c r="BK113" s="413"/>
      <c r="BL113" s="413"/>
      <c r="BM113" s="413"/>
      <c r="BN113" s="413"/>
      <c r="BO113" s="413"/>
      <c r="BP113" s="413"/>
      <c r="BQ113" s="413"/>
      <c r="BR113" s="418"/>
      <c r="BS113" s="418"/>
      <c r="BT113" s="418"/>
      <c r="BU113" s="418"/>
      <c r="BV113" s="418"/>
      <c r="BW113" s="418"/>
      <c r="BX113" s="418"/>
      <c r="BY113" s="418"/>
      <c r="BZ113" s="418"/>
      <c r="CA113" s="418"/>
      <c r="CB113" s="419"/>
      <c r="CC113" s="419"/>
      <c r="CD113" s="419"/>
      <c r="CE113" s="419"/>
      <c r="CF113" s="419"/>
      <c r="CG113" s="419"/>
      <c r="CH113" s="419"/>
      <c r="CI113" s="419"/>
      <c r="CJ113" s="419"/>
      <c r="CK113" s="419"/>
      <c r="CL113" s="419"/>
      <c r="CM113" s="419"/>
      <c r="CN113" s="419"/>
      <c r="CO113" s="419"/>
      <c r="CP113" s="419"/>
      <c r="CQ113" s="419"/>
      <c r="CR113" s="419"/>
      <c r="CS113" s="419"/>
      <c r="CT113" s="419"/>
      <c r="CU113" s="420"/>
      <c r="CV113" s="421"/>
      <c r="CW113" s="414"/>
      <c r="CX113" s="414"/>
      <c r="CY113" s="414"/>
      <c r="CZ113" s="414"/>
      <c r="DA113" s="414"/>
      <c r="DB113" s="414"/>
      <c r="DC113" s="414"/>
      <c r="DD113" s="414"/>
      <c r="DE113" s="414"/>
      <c r="DF113" s="414"/>
      <c r="DG113" s="414"/>
      <c r="DH113" s="414"/>
      <c r="DI113" s="414"/>
      <c r="DJ113" s="414"/>
      <c r="DK113" s="414"/>
      <c r="DL113" s="414"/>
      <c r="DM113" s="414"/>
      <c r="DN113" s="414"/>
      <c r="DO113" s="414"/>
      <c r="DP113" s="414"/>
      <c r="DQ113" s="414"/>
      <c r="DR113" s="414"/>
      <c r="DS113" s="414"/>
      <c r="DT113" s="413"/>
      <c r="DU113" s="413"/>
      <c r="DV113" s="413"/>
      <c r="DW113" s="413"/>
      <c r="DX113" s="413"/>
      <c r="DY113" s="413"/>
      <c r="DZ113" s="413"/>
      <c r="EA113" s="413"/>
      <c r="EB113" s="413"/>
      <c r="EC113" s="413"/>
      <c r="ED113" s="413"/>
      <c r="EE113" s="413"/>
      <c r="EF113" s="413"/>
      <c r="EG113" s="413"/>
      <c r="EH113" s="413"/>
      <c r="EI113" s="413"/>
      <c r="EJ113" s="413"/>
      <c r="EK113" s="413"/>
    </row>
    <row r="114" spans="1:141" s="81" customFormat="1" ht="12.75" x14ac:dyDescent="0.2">
      <c r="A114" s="414"/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414"/>
      <c r="AC114" s="414"/>
      <c r="AD114" s="414"/>
      <c r="AE114" s="414"/>
      <c r="AF114" s="414"/>
      <c r="AG114" s="415"/>
      <c r="AH114" s="416"/>
      <c r="AI114" s="416"/>
      <c r="AJ114" s="416"/>
      <c r="AK114" s="416"/>
      <c r="AL114" s="416"/>
      <c r="AM114" s="416"/>
      <c r="AN114" s="417"/>
      <c r="AO114" s="413"/>
      <c r="AP114" s="413"/>
      <c r="AQ114" s="413"/>
      <c r="AR114" s="413"/>
      <c r="AS114" s="413"/>
      <c r="AT114" s="413"/>
      <c r="AU114" s="418"/>
      <c r="AV114" s="418"/>
      <c r="AW114" s="418"/>
      <c r="AX114" s="418"/>
      <c r="AY114" s="418"/>
      <c r="AZ114" s="418"/>
      <c r="BA114" s="418"/>
      <c r="BB114" s="418"/>
      <c r="BC114" s="418"/>
      <c r="BD114" s="418"/>
      <c r="BE114" s="418"/>
      <c r="BF114" s="418"/>
      <c r="BG114" s="418"/>
      <c r="BH114" s="418"/>
      <c r="BI114" s="418"/>
      <c r="BJ114" s="418"/>
      <c r="BK114" s="413"/>
      <c r="BL114" s="413"/>
      <c r="BM114" s="413"/>
      <c r="BN114" s="413"/>
      <c r="BO114" s="413"/>
      <c r="BP114" s="413"/>
      <c r="BQ114" s="413"/>
      <c r="BR114" s="418"/>
      <c r="BS114" s="418"/>
      <c r="BT114" s="418"/>
      <c r="BU114" s="418"/>
      <c r="BV114" s="418"/>
      <c r="BW114" s="418"/>
      <c r="BX114" s="418"/>
      <c r="BY114" s="418"/>
      <c r="BZ114" s="418"/>
      <c r="CA114" s="418"/>
      <c r="CB114" s="419"/>
      <c r="CC114" s="419"/>
      <c r="CD114" s="419"/>
      <c r="CE114" s="419"/>
      <c r="CF114" s="419"/>
      <c r="CG114" s="419"/>
      <c r="CH114" s="419"/>
      <c r="CI114" s="419"/>
      <c r="CJ114" s="419"/>
      <c r="CK114" s="419"/>
      <c r="CL114" s="419"/>
      <c r="CM114" s="419"/>
      <c r="CN114" s="419"/>
      <c r="CO114" s="419"/>
      <c r="CP114" s="419"/>
      <c r="CQ114" s="419"/>
      <c r="CR114" s="419"/>
      <c r="CS114" s="419"/>
      <c r="CT114" s="419"/>
      <c r="CU114" s="420"/>
      <c r="CV114" s="421"/>
      <c r="CW114" s="414"/>
      <c r="CX114" s="414"/>
      <c r="CY114" s="414"/>
      <c r="CZ114" s="414"/>
      <c r="DA114" s="414"/>
      <c r="DB114" s="414"/>
      <c r="DC114" s="414"/>
      <c r="DD114" s="414"/>
      <c r="DE114" s="414"/>
      <c r="DF114" s="414"/>
      <c r="DG114" s="414"/>
      <c r="DH114" s="414"/>
      <c r="DI114" s="414"/>
      <c r="DJ114" s="414"/>
      <c r="DK114" s="414"/>
      <c r="DL114" s="414"/>
      <c r="DM114" s="414"/>
      <c r="DN114" s="414"/>
      <c r="DO114" s="414"/>
      <c r="DP114" s="414"/>
      <c r="DQ114" s="414"/>
      <c r="DR114" s="414"/>
      <c r="DS114" s="414"/>
      <c r="DT114" s="413"/>
      <c r="DU114" s="413"/>
      <c r="DV114" s="413"/>
      <c r="DW114" s="413"/>
      <c r="DX114" s="413"/>
      <c r="DY114" s="413"/>
      <c r="DZ114" s="413"/>
      <c r="EA114" s="413"/>
      <c r="EB114" s="413"/>
      <c r="EC114" s="413"/>
      <c r="ED114" s="413"/>
      <c r="EE114" s="413"/>
      <c r="EF114" s="413"/>
      <c r="EG114" s="413"/>
      <c r="EH114" s="413"/>
      <c r="EI114" s="413"/>
      <c r="EJ114" s="413"/>
      <c r="EK114" s="413"/>
    </row>
    <row r="115" spans="1:141" s="81" customFormat="1" ht="12.75" x14ac:dyDescent="0.2">
      <c r="A115" s="414"/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414"/>
      <c r="AC115" s="414"/>
      <c r="AD115" s="414"/>
      <c r="AE115" s="414"/>
      <c r="AF115" s="414"/>
      <c r="AG115" s="415"/>
      <c r="AH115" s="416"/>
      <c r="AI115" s="416"/>
      <c r="AJ115" s="416"/>
      <c r="AK115" s="416"/>
      <c r="AL115" s="416"/>
      <c r="AM115" s="416"/>
      <c r="AN115" s="417"/>
      <c r="AO115" s="413"/>
      <c r="AP115" s="413"/>
      <c r="AQ115" s="413"/>
      <c r="AR115" s="413"/>
      <c r="AS115" s="413"/>
      <c r="AT115" s="413"/>
      <c r="AU115" s="418"/>
      <c r="AV115" s="418"/>
      <c r="AW115" s="418"/>
      <c r="AX115" s="418"/>
      <c r="AY115" s="418"/>
      <c r="AZ115" s="418"/>
      <c r="BA115" s="418"/>
      <c r="BB115" s="418"/>
      <c r="BC115" s="418"/>
      <c r="BD115" s="418"/>
      <c r="BE115" s="418"/>
      <c r="BF115" s="418"/>
      <c r="BG115" s="418"/>
      <c r="BH115" s="418"/>
      <c r="BI115" s="418"/>
      <c r="BJ115" s="418"/>
      <c r="BK115" s="413"/>
      <c r="BL115" s="413"/>
      <c r="BM115" s="413"/>
      <c r="BN115" s="413"/>
      <c r="BO115" s="413"/>
      <c r="BP115" s="413"/>
      <c r="BQ115" s="413"/>
      <c r="BR115" s="418"/>
      <c r="BS115" s="418"/>
      <c r="BT115" s="418"/>
      <c r="BU115" s="418"/>
      <c r="BV115" s="418"/>
      <c r="BW115" s="418"/>
      <c r="BX115" s="418"/>
      <c r="BY115" s="418"/>
      <c r="BZ115" s="418"/>
      <c r="CA115" s="418"/>
      <c r="CB115" s="419"/>
      <c r="CC115" s="419"/>
      <c r="CD115" s="419"/>
      <c r="CE115" s="419"/>
      <c r="CF115" s="419"/>
      <c r="CG115" s="419"/>
      <c r="CH115" s="419"/>
      <c r="CI115" s="419"/>
      <c r="CJ115" s="419"/>
      <c r="CK115" s="419"/>
      <c r="CL115" s="419"/>
      <c r="CM115" s="419"/>
      <c r="CN115" s="419"/>
      <c r="CO115" s="419"/>
      <c r="CP115" s="419"/>
      <c r="CQ115" s="419"/>
      <c r="CR115" s="419"/>
      <c r="CS115" s="419"/>
      <c r="CT115" s="419"/>
      <c r="CU115" s="420"/>
      <c r="CV115" s="421"/>
      <c r="CW115" s="414"/>
      <c r="CX115" s="414"/>
      <c r="CY115" s="414"/>
      <c r="CZ115" s="414"/>
      <c r="DA115" s="414"/>
      <c r="DB115" s="414"/>
      <c r="DC115" s="414"/>
      <c r="DD115" s="414"/>
      <c r="DE115" s="414"/>
      <c r="DF115" s="414"/>
      <c r="DG115" s="414"/>
      <c r="DH115" s="414"/>
      <c r="DI115" s="414"/>
      <c r="DJ115" s="414"/>
      <c r="DK115" s="414"/>
      <c r="DL115" s="414"/>
      <c r="DM115" s="414"/>
      <c r="DN115" s="414"/>
      <c r="DO115" s="414"/>
      <c r="DP115" s="414"/>
      <c r="DQ115" s="414"/>
      <c r="DR115" s="414"/>
      <c r="DS115" s="414"/>
      <c r="DT115" s="413"/>
      <c r="DU115" s="413"/>
      <c r="DV115" s="413"/>
      <c r="DW115" s="413"/>
      <c r="DX115" s="413"/>
      <c r="DY115" s="413"/>
      <c r="DZ115" s="413"/>
      <c r="EA115" s="413"/>
      <c r="EB115" s="413"/>
      <c r="EC115" s="413"/>
      <c r="ED115" s="413"/>
      <c r="EE115" s="413"/>
      <c r="EF115" s="413"/>
      <c r="EG115" s="413"/>
      <c r="EH115" s="413"/>
      <c r="EI115" s="413"/>
      <c r="EJ115" s="413"/>
      <c r="EK115" s="413"/>
    </row>
    <row r="116" spans="1:141" s="81" customFormat="1" ht="12.75" x14ac:dyDescent="0.2">
      <c r="A116" s="414"/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414"/>
      <c r="AC116" s="414"/>
      <c r="AD116" s="414"/>
      <c r="AE116" s="414"/>
      <c r="AF116" s="414"/>
      <c r="AG116" s="415"/>
      <c r="AH116" s="416"/>
      <c r="AI116" s="416"/>
      <c r="AJ116" s="416"/>
      <c r="AK116" s="416"/>
      <c r="AL116" s="416"/>
      <c r="AM116" s="416"/>
      <c r="AN116" s="417"/>
      <c r="AO116" s="413"/>
      <c r="AP116" s="413"/>
      <c r="AQ116" s="413"/>
      <c r="AR116" s="413"/>
      <c r="AS116" s="413"/>
      <c r="AT116" s="413"/>
      <c r="AU116" s="418"/>
      <c r="AV116" s="418"/>
      <c r="AW116" s="418"/>
      <c r="AX116" s="418"/>
      <c r="AY116" s="418"/>
      <c r="AZ116" s="418"/>
      <c r="BA116" s="418"/>
      <c r="BB116" s="418"/>
      <c r="BC116" s="418"/>
      <c r="BD116" s="418"/>
      <c r="BE116" s="418"/>
      <c r="BF116" s="418"/>
      <c r="BG116" s="418"/>
      <c r="BH116" s="418"/>
      <c r="BI116" s="418"/>
      <c r="BJ116" s="418"/>
      <c r="BK116" s="413"/>
      <c r="BL116" s="413"/>
      <c r="BM116" s="413"/>
      <c r="BN116" s="413"/>
      <c r="BO116" s="413"/>
      <c r="BP116" s="413"/>
      <c r="BQ116" s="413"/>
      <c r="BR116" s="418"/>
      <c r="BS116" s="418"/>
      <c r="BT116" s="418"/>
      <c r="BU116" s="418"/>
      <c r="BV116" s="418"/>
      <c r="BW116" s="418"/>
      <c r="BX116" s="418"/>
      <c r="BY116" s="418"/>
      <c r="BZ116" s="418"/>
      <c r="CA116" s="418"/>
      <c r="CB116" s="419"/>
      <c r="CC116" s="419"/>
      <c r="CD116" s="419"/>
      <c r="CE116" s="419"/>
      <c r="CF116" s="419"/>
      <c r="CG116" s="419"/>
      <c r="CH116" s="419"/>
      <c r="CI116" s="419"/>
      <c r="CJ116" s="419"/>
      <c r="CK116" s="419"/>
      <c r="CL116" s="419"/>
      <c r="CM116" s="419"/>
      <c r="CN116" s="419"/>
      <c r="CO116" s="419"/>
      <c r="CP116" s="419"/>
      <c r="CQ116" s="419"/>
      <c r="CR116" s="419"/>
      <c r="CS116" s="419"/>
      <c r="CT116" s="419"/>
      <c r="CU116" s="420"/>
      <c r="CV116" s="421"/>
      <c r="CW116" s="414"/>
      <c r="CX116" s="414"/>
      <c r="CY116" s="414"/>
      <c r="CZ116" s="414"/>
      <c r="DA116" s="414"/>
      <c r="DB116" s="414"/>
      <c r="DC116" s="414"/>
      <c r="DD116" s="414"/>
      <c r="DE116" s="414"/>
      <c r="DF116" s="414"/>
      <c r="DG116" s="414"/>
      <c r="DH116" s="414"/>
      <c r="DI116" s="414"/>
      <c r="DJ116" s="414"/>
      <c r="DK116" s="414"/>
      <c r="DL116" s="414"/>
      <c r="DM116" s="414"/>
      <c r="DN116" s="414"/>
      <c r="DO116" s="414"/>
      <c r="DP116" s="414"/>
      <c r="DQ116" s="414"/>
      <c r="DR116" s="414"/>
      <c r="DS116" s="414"/>
      <c r="DT116" s="413"/>
      <c r="DU116" s="413"/>
      <c r="DV116" s="413"/>
      <c r="DW116" s="413"/>
      <c r="DX116" s="413"/>
      <c r="DY116" s="413"/>
      <c r="DZ116" s="413"/>
      <c r="EA116" s="413"/>
      <c r="EB116" s="413"/>
      <c r="EC116" s="413"/>
      <c r="ED116" s="413"/>
      <c r="EE116" s="413"/>
      <c r="EF116" s="413"/>
      <c r="EG116" s="413"/>
      <c r="EH116" s="413"/>
      <c r="EI116" s="413"/>
      <c r="EJ116" s="413"/>
      <c r="EK116" s="413"/>
    </row>
    <row r="117" spans="1:141" s="81" customFormat="1" ht="12.75" x14ac:dyDescent="0.2">
      <c r="A117" s="414"/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414"/>
      <c r="AC117" s="414"/>
      <c r="AD117" s="414"/>
      <c r="AE117" s="414"/>
      <c r="AF117" s="414"/>
      <c r="AG117" s="415"/>
      <c r="AH117" s="416"/>
      <c r="AI117" s="416"/>
      <c r="AJ117" s="416"/>
      <c r="AK117" s="416"/>
      <c r="AL117" s="416"/>
      <c r="AM117" s="416"/>
      <c r="AN117" s="417"/>
      <c r="AO117" s="413"/>
      <c r="AP117" s="413"/>
      <c r="AQ117" s="413"/>
      <c r="AR117" s="413"/>
      <c r="AS117" s="413"/>
      <c r="AT117" s="413"/>
      <c r="AU117" s="418"/>
      <c r="AV117" s="418"/>
      <c r="AW117" s="418"/>
      <c r="AX117" s="418"/>
      <c r="AY117" s="418"/>
      <c r="AZ117" s="418"/>
      <c r="BA117" s="418"/>
      <c r="BB117" s="418"/>
      <c r="BC117" s="418"/>
      <c r="BD117" s="418"/>
      <c r="BE117" s="418"/>
      <c r="BF117" s="418"/>
      <c r="BG117" s="418"/>
      <c r="BH117" s="418"/>
      <c r="BI117" s="418"/>
      <c r="BJ117" s="418"/>
      <c r="BK117" s="413"/>
      <c r="BL117" s="413"/>
      <c r="BM117" s="413"/>
      <c r="BN117" s="413"/>
      <c r="BO117" s="413"/>
      <c r="BP117" s="413"/>
      <c r="BQ117" s="413"/>
      <c r="BR117" s="418"/>
      <c r="BS117" s="418"/>
      <c r="BT117" s="418"/>
      <c r="BU117" s="418"/>
      <c r="BV117" s="418"/>
      <c r="BW117" s="418"/>
      <c r="BX117" s="418"/>
      <c r="BY117" s="418"/>
      <c r="BZ117" s="418"/>
      <c r="CA117" s="418"/>
      <c r="CB117" s="419"/>
      <c r="CC117" s="419"/>
      <c r="CD117" s="419"/>
      <c r="CE117" s="419"/>
      <c r="CF117" s="419"/>
      <c r="CG117" s="419"/>
      <c r="CH117" s="419"/>
      <c r="CI117" s="419"/>
      <c r="CJ117" s="419"/>
      <c r="CK117" s="419"/>
      <c r="CL117" s="419"/>
      <c r="CM117" s="419"/>
      <c r="CN117" s="419"/>
      <c r="CO117" s="419"/>
      <c r="CP117" s="419"/>
      <c r="CQ117" s="419"/>
      <c r="CR117" s="419"/>
      <c r="CS117" s="419"/>
      <c r="CT117" s="419"/>
      <c r="CU117" s="420"/>
      <c r="CV117" s="421"/>
      <c r="CW117" s="414"/>
      <c r="CX117" s="414"/>
      <c r="CY117" s="414"/>
      <c r="CZ117" s="414"/>
      <c r="DA117" s="414"/>
      <c r="DB117" s="414"/>
      <c r="DC117" s="414"/>
      <c r="DD117" s="414"/>
      <c r="DE117" s="414"/>
      <c r="DF117" s="414"/>
      <c r="DG117" s="414"/>
      <c r="DH117" s="414"/>
      <c r="DI117" s="414"/>
      <c r="DJ117" s="414"/>
      <c r="DK117" s="414"/>
      <c r="DL117" s="414"/>
      <c r="DM117" s="414"/>
      <c r="DN117" s="414"/>
      <c r="DO117" s="414"/>
      <c r="DP117" s="414"/>
      <c r="DQ117" s="414"/>
      <c r="DR117" s="414"/>
      <c r="DS117" s="414"/>
      <c r="DT117" s="413"/>
      <c r="DU117" s="413"/>
      <c r="DV117" s="413"/>
      <c r="DW117" s="413"/>
      <c r="DX117" s="413"/>
      <c r="DY117" s="413"/>
      <c r="DZ117" s="413"/>
      <c r="EA117" s="413"/>
      <c r="EB117" s="413"/>
      <c r="EC117" s="413"/>
      <c r="ED117" s="413"/>
      <c r="EE117" s="413"/>
      <c r="EF117" s="413"/>
      <c r="EG117" s="413"/>
      <c r="EH117" s="413"/>
      <c r="EI117" s="413"/>
      <c r="EJ117" s="413"/>
      <c r="EK117" s="413"/>
    </row>
    <row r="118" spans="1:141" s="81" customFormat="1" ht="12.75" x14ac:dyDescent="0.2">
      <c r="A118" s="414"/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  <c r="AA118" s="414"/>
      <c r="AB118" s="414"/>
      <c r="AC118" s="414"/>
      <c r="AD118" s="414"/>
      <c r="AE118" s="414"/>
      <c r="AF118" s="414"/>
      <c r="AG118" s="415"/>
      <c r="AH118" s="416"/>
      <c r="AI118" s="416"/>
      <c r="AJ118" s="416"/>
      <c r="AK118" s="416"/>
      <c r="AL118" s="416"/>
      <c r="AM118" s="416"/>
      <c r="AN118" s="417"/>
      <c r="AO118" s="413"/>
      <c r="AP118" s="413"/>
      <c r="AQ118" s="413"/>
      <c r="AR118" s="413"/>
      <c r="AS118" s="413"/>
      <c r="AT118" s="413"/>
      <c r="AU118" s="418"/>
      <c r="AV118" s="418"/>
      <c r="AW118" s="418"/>
      <c r="AX118" s="418"/>
      <c r="AY118" s="418"/>
      <c r="AZ118" s="418"/>
      <c r="BA118" s="418"/>
      <c r="BB118" s="418"/>
      <c r="BC118" s="418"/>
      <c r="BD118" s="418"/>
      <c r="BE118" s="418"/>
      <c r="BF118" s="418"/>
      <c r="BG118" s="418"/>
      <c r="BH118" s="418"/>
      <c r="BI118" s="418"/>
      <c r="BJ118" s="418"/>
      <c r="BK118" s="413"/>
      <c r="BL118" s="413"/>
      <c r="BM118" s="413"/>
      <c r="BN118" s="413"/>
      <c r="BO118" s="413"/>
      <c r="BP118" s="413"/>
      <c r="BQ118" s="413"/>
      <c r="BR118" s="418"/>
      <c r="BS118" s="418"/>
      <c r="BT118" s="418"/>
      <c r="BU118" s="418"/>
      <c r="BV118" s="418"/>
      <c r="BW118" s="418"/>
      <c r="BX118" s="418"/>
      <c r="BY118" s="418"/>
      <c r="BZ118" s="418"/>
      <c r="CA118" s="418"/>
      <c r="CB118" s="419"/>
      <c r="CC118" s="419"/>
      <c r="CD118" s="419"/>
      <c r="CE118" s="419"/>
      <c r="CF118" s="419"/>
      <c r="CG118" s="419"/>
      <c r="CH118" s="419"/>
      <c r="CI118" s="419"/>
      <c r="CJ118" s="419"/>
      <c r="CK118" s="419"/>
      <c r="CL118" s="419"/>
      <c r="CM118" s="419"/>
      <c r="CN118" s="419"/>
      <c r="CO118" s="419"/>
      <c r="CP118" s="419"/>
      <c r="CQ118" s="419"/>
      <c r="CR118" s="419"/>
      <c r="CS118" s="419"/>
      <c r="CT118" s="419"/>
      <c r="CU118" s="420"/>
      <c r="CV118" s="421"/>
      <c r="CW118" s="414"/>
      <c r="CX118" s="414"/>
      <c r="CY118" s="414"/>
      <c r="CZ118" s="414"/>
      <c r="DA118" s="414"/>
      <c r="DB118" s="414"/>
      <c r="DC118" s="414"/>
      <c r="DD118" s="414"/>
      <c r="DE118" s="414"/>
      <c r="DF118" s="414"/>
      <c r="DG118" s="414"/>
      <c r="DH118" s="414"/>
      <c r="DI118" s="414"/>
      <c r="DJ118" s="414"/>
      <c r="DK118" s="414"/>
      <c r="DL118" s="414"/>
      <c r="DM118" s="414"/>
      <c r="DN118" s="414"/>
      <c r="DO118" s="414"/>
      <c r="DP118" s="414"/>
      <c r="DQ118" s="414"/>
      <c r="DR118" s="414"/>
      <c r="DS118" s="414"/>
      <c r="DT118" s="413"/>
      <c r="DU118" s="413"/>
      <c r="DV118" s="413"/>
      <c r="DW118" s="413"/>
      <c r="DX118" s="413"/>
      <c r="DY118" s="413"/>
      <c r="DZ118" s="413"/>
      <c r="EA118" s="413"/>
      <c r="EB118" s="413"/>
      <c r="EC118" s="413"/>
      <c r="ED118" s="413"/>
      <c r="EE118" s="413"/>
      <c r="EF118" s="413"/>
      <c r="EG118" s="413"/>
      <c r="EH118" s="413"/>
      <c r="EI118" s="413"/>
      <c r="EJ118" s="413"/>
      <c r="EK118" s="413"/>
    </row>
    <row r="119" spans="1:141" s="81" customFormat="1" ht="12.75" x14ac:dyDescent="0.2">
      <c r="A119" s="414"/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414"/>
      <c r="AF119" s="414"/>
      <c r="AG119" s="415"/>
      <c r="AH119" s="416"/>
      <c r="AI119" s="416"/>
      <c r="AJ119" s="416"/>
      <c r="AK119" s="416"/>
      <c r="AL119" s="416"/>
      <c r="AM119" s="416"/>
      <c r="AN119" s="417"/>
      <c r="AO119" s="413"/>
      <c r="AP119" s="413"/>
      <c r="AQ119" s="413"/>
      <c r="AR119" s="413"/>
      <c r="AS119" s="413"/>
      <c r="AT119" s="413"/>
      <c r="AU119" s="418"/>
      <c r="AV119" s="418"/>
      <c r="AW119" s="418"/>
      <c r="AX119" s="418"/>
      <c r="AY119" s="418"/>
      <c r="AZ119" s="418"/>
      <c r="BA119" s="418"/>
      <c r="BB119" s="418"/>
      <c r="BC119" s="418"/>
      <c r="BD119" s="418"/>
      <c r="BE119" s="418"/>
      <c r="BF119" s="418"/>
      <c r="BG119" s="418"/>
      <c r="BH119" s="418"/>
      <c r="BI119" s="418"/>
      <c r="BJ119" s="418"/>
      <c r="BK119" s="413"/>
      <c r="BL119" s="413"/>
      <c r="BM119" s="413"/>
      <c r="BN119" s="413"/>
      <c r="BO119" s="413"/>
      <c r="BP119" s="413"/>
      <c r="BQ119" s="413"/>
      <c r="BR119" s="418"/>
      <c r="BS119" s="418"/>
      <c r="BT119" s="418"/>
      <c r="BU119" s="418"/>
      <c r="BV119" s="418"/>
      <c r="BW119" s="418"/>
      <c r="BX119" s="418"/>
      <c r="BY119" s="418"/>
      <c r="BZ119" s="418"/>
      <c r="CA119" s="418"/>
      <c r="CB119" s="419"/>
      <c r="CC119" s="419"/>
      <c r="CD119" s="419"/>
      <c r="CE119" s="419"/>
      <c r="CF119" s="419"/>
      <c r="CG119" s="419"/>
      <c r="CH119" s="419"/>
      <c r="CI119" s="419"/>
      <c r="CJ119" s="419"/>
      <c r="CK119" s="419"/>
      <c r="CL119" s="419"/>
      <c r="CM119" s="419"/>
      <c r="CN119" s="419"/>
      <c r="CO119" s="419"/>
      <c r="CP119" s="419"/>
      <c r="CQ119" s="419"/>
      <c r="CR119" s="419"/>
      <c r="CS119" s="419"/>
      <c r="CT119" s="419"/>
      <c r="CU119" s="420"/>
      <c r="CV119" s="421"/>
      <c r="CW119" s="414"/>
      <c r="CX119" s="414"/>
      <c r="CY119" s="414"/>
      <c r="CZ119" s="414"/>
      <c r="DA119" s="414"/>
      <c r="DB119" s="414"/>
      <c r="DC119" s="414"/>
      <c r="DD119" s="414"/>
      <c r="DE119" s="414"/>
      <c r="DF119" s="414"/>
      <c r="DG119" s="414"/>
      <c r="DH119" s="414"/>
      <c r="DI119" s="414"/>
      <c r="DJ119" s="414"/>
      <c r="DK119" s="414"/>
      <c r="DL119" s="414"/>
      <c r="DM119" s="414"/>
      <c r="DN119" s="414"/>
      <c r="DO119" s="414"/>
      <c r="DP119" s="414"/>
      <c r="DQ119" s="414"/>
      <c r="DR119" s="414"/>
      <c r="DS119" s="414"/>
      <c r="DT119" s="413"/>
      <c r="DU119" s="413"/>
      <c r="DV119" s="413"/>
      <c r="DW119" s="413"/>
      <c r="DX119" s="413"/>
      <c r="DY119" s="413"/>
      <c r="DZ119" s="413"/>
      <c r="EA119" s="413"/>
      <c r="EB119" s="413"/>
      <c r="EC119" s="413"/>
      <c r="ED119" s="413"/>
      <c r="EE119" s="413"/>
      <c r="EF119" s="413"/>
      <c r="EG119" s="413"/>
      <c r="EH119" s="413"/>
      <c r="EI119" s="413"/>
      <c r="EJ119" s="413"/>
      <c r="EK119" s="413"/>
    </row>
    <row r="120" spans="1:141" s="81" customFormat="1" ht="12.75" x14ac:dyDescent="0.2">
      <c r="A120" s="414"/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4"/>
      <c r="AD120" s="414"/>
      <c r="AE120" s="414"/>
      <c r="AF120" s="414"/>
      <c r="AG120" s="415"/>
      <c r="AH120" s="416"/>
      <c r="AI120" s="416"/>
      <c r="AJ120" s="416"/>
      <c r="AK120" s="416"/>
      <c r="AL120" s="416"/>
      <c r="AM120" s="416"/>
      <c r="AN120" s="417"/>
      <c r="AO120" s="413"/>
      <c r="AP120" s="413"/>
      <c r="AQ120" s="413"/>
      <c r="AR120" s="413"/>
      <c r="AS120" s="413"/>
      <c r="AT120" s="413"/>
      <c r="AU120" s="418"/>
      <c r="AV120" s="418"/>
      <c r="AW120" s="418"/>
      <c r="AX120" s="418"/>
      <c r="AY120" s="418"/>
      <c r="AZ120" s="418"/>
      <c r="BA120" s="418"/>
      <c r="BB120" s="418"/>
      <c r="BC120" s="418"/>
      <c r="BD120" s="418"/>
      <c r="BE120" s="418"/>
      <c r="BF120" s="418"/>
      <c r="BG120" s="418"/>
      <c r="BH120" s="418"/>
      <c r="BI120" s="418"/>
      <c r="BJ120" s="418"/>
      <c r="BK120" s="413"/>
      <c r="BL120" s="413"/>
      <c r="BM120" s="413"/>
      <c r="BN120" s="413"/>
      <c r="BO120" s="413"/>
      <c r="BP120" s="413"/>
      <c r="BQ120" s="413"/>
      <c r="BR120" s="418"/>
      <c r="BS120" s="418"/>
      <c r="BT120" s="418"/>
      <c r="BU120" s="418"/>
      <c r="BV120" s="418"/>
      <c r="BW120" s="418"/>
      <c r="BX120" s="418"/>
      <c r="BY120" s="418"/>
      <c r="BZ120" s="418"/>
      <c r="CA120" s="418"/>
      <c r="CB120" s="419"/>
      <c r="CC120" s="419"/>
      <c r="CD120" s="419"/>
      <c r="CE120" s="419"/>
      <c r="CF120" s="419"/>
      <c r="CG120" s="419"/>
      <c r="CH120" s="419"/>
      <c r="CI120" s="419"/>
      <c r="CJ120" s="419"/>
      <c r="CK120" s="419"/>
      <c r="CL120" s="419"/>
      <c r="CM120" s="419"/>
      <c r="CN120" s="419"/>
      <c r="CO120" s="419"/>
      <c r="CP120" s="419"/>
      <c r="CQ120" s="419"/>
      <c r="CR120" s="419"/>
      <c r="CS120" s="419"/>
      <c r="CT120" s="419"/>
      <c r="CU120" s="420"/>
      <c r="CV120" s="421"/>
      <c r="CW120" s="414"/>
      <c r="CX120" s="414"/>
      <c r="CY120" s="414"/>
      <c r="CZ120" s="414"/>
      <c r="DA120" s="414"/>
      <c r="DB120" s="414"/>
      <c r="DC120" s="414"/>
      <c r="DD120" s="414"/>
      <c r="DE120" s="414"/>
      <c r="DF120" s="414"/>
      <c r="DG120" s="414"/>
      <c r="DH120" s="414"/>
      <c r="DI120" s="414"/>
      <c r="DJ120" s="414"/>
      <c r="DK120" s="414"/>
      <c r="DL120" s="414"/>
      <c r="DM120" s="414"/>
      <c r="DN120" s="414"/>
      <c r="DO120" s="414"/>
      <c r="DP120" s="414"/>
      <c r="DQ120" s="414"/>
      <c r="DR120" s="414"/>
      <c r="DS120" s="414"/>
      <c r="DT120" s="413"/>
      <c r="DU120" s="413"/>
      <c r="DV120" s="413"/>
      <c r="DW120" s="413"/>
      <c r="DX120" s="413"/>
      <c r="DY120" s="413"/>
      <c r="DZ120" s="413"/>
      <c r="EA120" s="413"/>
      <c r="EB120" s="413"/>
      <c r="EC120" s="413"/>
      <c r="ED120" s="413"/>
      <c r="EE120" s="413"/>
      <c r="EF120" s="413"/>
      <c r="EG120" s="413"/>
      <c r="EH120" s="413"/>
      <c r="EI120" s="413"/>
      <c r="EJ120" s="413"/>
      <c r="EK120" s="413"/>
    </row>
    <row r="121" spans="1:141" s="81" customFormat="1" ht="12.75" x14ac:dyDescent="0.2">
      <c r="A121" s="414"/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4"/>
      <c r="AD121" s="414"/>
      <c r="AE121" s="414"/>
      <c r="AF121" s="414"/>
      <c r="AG121" s="415"/>
      <c r="AH121" s="416"/>
      <c r="AI121" s="416"/>
      <c r="AJ121" s="416"/>
      <c r="AK121" s="416"/>
      <c r="AL121" s="416"/>
      <c r="AM121" s="416"/>
      <c r="AN121" s="417"/>
      <c r="AO121" s="413"/>
      <c r="AP121" s="413"/>
      <c r="AQ121" s="413"/>
      <c r="AR121" s="413"/>
      <c r="AS121" s="413"/>
      <c r="AT121" s="413"/>
      <c r="AU121" s="418"/>
      <c r="AV121" s="418"/>
      <c r="AW121" s="418"/>
      <c r="AX121" s="418"/>
      <c r="AY121" s="418"/>
      <c r="AZ121" s="418"/>
      <c r="BA121" s="418"/>
      <c r="BB121" s="418"/>
      <c r="BC121" s="418"/>
      <c r="BD121" s="418"/>
      <c r="BE121" s="418"/>
      <c r="BF121" s="418"/>
      <c r="BG121" s="418"/>
      <c r="BH121" s="418"/>
      <c r="BI121" s="418"/>
      <c r="BJ121" s="418"/>
      <c r="BK121" s="413"/>
      <c r="BL121" s="413"/>
      <c r="BM121" s="413"/>
      <c r="BN121" s="413"/>
      <c r="BO121" s="413"/>
      <c r="BP121" s="413"/>
      <c r="BQ121" s="413"/>
      <c r="BR121" s="418"/>
      <c r="BS121" s="418"/>
      <c r="BT121" s="418"/>
      <c r="BU121" s="418"/>
      <c r="BV121" s="418"/>
      <c r="BW121" s="418"/>
      <c r="BX121" s="418"/>
      <c r="BY121" s="418"/>
      <c r="BZ121" s="418"/>
      <c r="CA121" s="418"/>
      <c r="CB121" s="419"/>
      <c r="CC121" s="419"/>
      <c r="CD121" s="419"/>
      <c r="CE121" s="419"/>
      <c r="CF121" s="419"/>
      <c r="CG121" s="419"/>
      <c r="CH121" s="419"/>
      <c r="CI121" s="419"/>
      <c r="CJ121" s="419"/>
      <c r="CK121" s="419"/>
      <c r="CL121" s="419"/>
      <c r="CM121" s="419"/>
      <c r="CN121" s="419"/>
      <c r="CO121" s="419"/>
      <c r="CP121" s="419"/>
      <c r="CQ121" s="419"/>
      <c r="CR121" s="419"/>
      <c r="CS121" s="419"/>
      <c r="CT121" s="419"/>
      <c r="CU121" s="420"/>
      <c r="CV121" s="421"/>
      <c r="CW121" s="414"/>
      <c r="CX121" s="414"/>
      <c r="CY121" s="414"/>
      <c r="CZ121" s="414"/>
      <c r="DA121" s="414"/>
      <c r="DB121" s="414"/>
      <c r="DC121" s="414"/>
      <c r="DD121" s="414"/>
      <c r="DE121" s="414"/>
      <c r="DF121" s="414"/>
      <c r="DG121" s="414"/>
      <c r="DH121" s="414"/>
      <c r="DI121" s="414"/>
      <c r="DJ121" s="414"/>
      <c r="DK121" s="414"/>
      <c r="DL121" s="414"/>
      <c r="DM121" s="414"/>
      <c r="DN121" s="414"/>
      <c r="DO121" s="414"/>
      <c r="DP121" s="414"/>
      <c r="DQ121" s="414"/>
      <c r="DR121" s="414"/>
      <c r="DS121" s="414"/>
      <c r="DT121" s="413"/>
      <c r="DU121" s="413"/>
      <c r="DV121" s="413"/>
      <c r="DW121" s="413"/>
      <c r="DX121" s="413"/>
      <c r="DY121" s="413"/>
      <c r="DZ121" s="413"/>
      <c r="EA121" s="413"/>
      <c r="EB121" s="413"/>
      <c r="EC121" s="413"/>
      <c r="ED121" s="413"/>
      <c r="EE121" s="413"/>
      <c r="EF121" s="413"/>
      <c r="EG121" s="413"/>
      <c r="EH121" s="413"/>
      <c r="EI121" s="413"/>
      <c r="EJ121" s="413"/>
      <c r="EK121" s="413"/>
    </row>
    <row r="122" spans="1:141" s="81" customFormat="1" ht="12.75" x14ac:dyDescent="0.2">
      <c r="A122" s="414"/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  <c r="AA122" s="414"/>
      <c r="AB122" s="414"/>
      <c r="AC122" s="414"/>
      <c r="AD122" s="414"/>
      <c r="AE122" s="414"/>
      <c r="AF122" s="414"/>
      <c r="AG122" s="415"/>
      <c r="AH122" s="416"/>
      <c r="AI122" s="416"/>
      <c r="AJ122" s="416"/>
      <c r="AK122" s="416"/>
      <c r="AL122" s="416"/>
      <c r="AM122" s="416"/>
      <c r="AN122" s="417"/>
      <c r="AO122" s="413"/>
      <c r="AP122" s="413"/>
      <c r="AQ122" s="413"/>
      <c r="AR122" s="413"/>
      <c r="AS122" s="413"/>
      <c r="AT122" s="413"/>
      <c r="AU122" s="418"/>
      <c r="AV122" s="418"/>
      <c r="AW122" s="418"/>
      <c r="AX122" s="418"/>
      <c r="AY122" s="418"/>
      <c r="AZ122" s="418"/>
      <c r="BA122" s="418"/>
      <c r="BB122" s="418"/>
      <c r="BC122" s="418"/>
      <c r="BD122" s="418"/>
      <c r="BE122" s="418"/>
      <c r="BF122" s="418"/>
      <c r="BG122" s="418"/>
      <c r="BH122" s="418"/>
      <c r="BI122" s="418"/>
      <c r="BJ122" s="418"/>
      <c r="BK122" s="413"/>
      <c r="BL122" s="413"/>
      <c r="BM122" s="413"/>
      <c r="BN122" s="413"/>
      <c r="BO122" s="413"/>
      <c r="BP122" s="413"/>
      <c r="BQ122" s="413"/>
      <c r="BR122" s="418"/>
      <c r="BS122" s="418"/>
      <c r="BT122" s="418"/>
      <c r="BU122" s="418"/>
      <c r="BV122" s="418"/>
      <c r="BW122" s="418"/>
      <c r="BX122" s="418"/>
      <c r="BY122" s="418"/>
      <c r="BZ122" s="418"/>
      <c r="CA122" s="418"/>
      <c r="CB122" s="419"/>
      <c r="CC122" s="419"/>
      <c r="CD122" s="419"/>
      <c r="CE122" s="419"/>
      <c r="CF122" s="419"/>
      <c r="CG122" s="419"/>
      <c r="CH122" s="419"/>
      <c r="CI122" s="419"/>
      <c r="CJ122" s="419"/>
      <c r="CK122" s="419"/>
      <c r="CL122" s="419"/>
      <c r="CM122" s="419"/>
      <c r="CN122" s="419"/>
      <c r="CO122" s="419"/>
      <c r="CP122" s="419"/>
      <c r="CQ122" s="419"/>
      <c r="CR122" s="419"/>
      <c r="CS122" s="419"/>
      <c r="CT122" s="419"/>
      <c r="CU122" s="420"/>
      <c r="CV122" s="421"/>
      <c r="CW122" s="414"/>
      <c r="CX122" s="414"/>
      <c r="CY122" s="414"/>
      <c r="CZ122" s="414"/>
      <c r="DA122" s="414"/>
      <c r="DB122" s="414"/>
      <c r="DC122" s="414"/>
      <c r="DD122" s="414"/>
      <c r="DE122" s="414"/>
      <c r="DF122" s="414"/>
      <c r="DG122" s="414"/>
      <c r="DH122" s="414"/>
      <c r="DI122" s="414"/>
      <c r="DJ122" s="414"/>
      <c r="DK122" s="414"/>
      <c r="DL122" s="414"/>
      <c r="DM122" s="414"/>
      <c r="DN122" s="414"/>
      <c r="DO122" s="414"/>
      <c r="DP122" s="414"/>
      <c r="DQ122" s="414"/>
      <c r="DR122" s="414"/>
      <c r="DS122" s="414"/>
      <c r="DT122" s="413"/>
      <c r="DU122" s="413"/>
      <c r="DV122" s="413"/>
      <c r="DW122" s="413"/>
      <c r="DX122" s="413"/>
      <c r="DY122" s="413"/>
      <c r="DZ122" s="413"/>
      <c r="EA122" s="413"/>
      <c r="EB122" s="413"/>
      <c r="EC122" s="413"/>
      <c r="ED122" s="413"/>
      <c r="EE122" s="413"/>
      <c r="EF122" s="413"/>
      <c r="EG122" s="413"/>
      <c r="EH122" s="413"/>
      <c r="EI122" s="413"/>
      <c r="EJ122" s="413"/>
      <c r="EK122" s="413"/>
    </row>
    <row r="123" spans="1:141" s="81" customFormat="1" ht="12.75" x14ac:dyDescent="0.2">
      <c r="A123" s="414"/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  <c r="AA123" s="414"/>
      <c r="AB123" s="414"/>
      <c r="AC123" s="414"/>
      <c r="AD123" s="414"/>
      <c r="AE123" s="414"/>
      <c r="AF123" s="414"/>
      <c r="AG123" s="415"/>
      <c r="AH123" s="416"/>
      <c r="AI123" s="416"/>
      <c r="AJ123" s="416"/>
      <c r="AK123" s="416"/>
      <c r="AL123" s="416"/>
      <c r="AM123" s="416"/>
      <c r="AN123" s="417"/>
      <c r="AO123" s="413"/>
      <c r="AP123" s="413"/>
      <c r="AQ123" s="413"/>
      <c r="AR123" s="413"/>
      <c r="AS123" s="413"/>
      <c r="AT123" s="413"/>
      <c r="AU123" s="418"/>
      <c r="AV123" s="418"/>
      <c r="AW123" s="418"/>
      <c r="AX123" s="418"/>
      <c r="AY123" s="418"/>
      <c r="AZ123" s="418"/>
      <c r="BA123" s="418"/>
      <c r="BB123" s="418"/>
      <c r="BC123" s="418"/>
      <c r="BD123" s="418"/>
      <c r="BE123" s="418"/>
      <c r="BF123" s="418"/>
      <c r="BG123" s="418"/>
      <c r="BH123" s="418"/>
      <c r="BI123" s="418"/>
      <c r="BJ123" s="418"/>
      <c r="BK123" s="413"/>
      <c r="BL123" s="413"/>
      <c r="BM123" s="413"/>
      <c r="BN123" s="413"/>
      <c r="BO123" s="413"/>
      <c r="BP123" s="413"/>
      <c r="BQ123" s="413"/>
      <c r="BR123" s="418"/>
      <c r="BS123" s="418"/>
      <c r="BT123" s="418"/>
      <c r="BU123" s="418"/>
      <c r="BV123" s="418"/>
      <c r="BW123" s="418"/>
      <c r="BX123" s="418"/>
      <c r="BY123" s="418"/>
      <c r="BZ123" s="418"/>
      <c r="CA123" s="418"/>
      <c r="CB123" s="419"/>
      <c r="CC123" s="419"/>
      <c r="CD123" s="419"/>
      <c r="CE123" s="419"/>
      <c r="CF123" s="419"/>
      <c r="CG123" s="419"/>
      <c r="CH123" s="419"/>
      <c r="CI123" s="419"/>
      <c r="CJ123" s="419"/>
      <c r="CK123" s="419"/>
      <c r="CL123" s="419"/>
      <c r="CM123" s="419"/>
      <c r="CN123" s="419"/>
      <c r="CO123" s="419"/>
      <c r="CP123" s="419"/>
      <c r="CQ123" s="419"/>
      <c r="CR123" s="419"/>
      <c r="CS123" s="419"/>
      <c r="CT123" s="419"/>
      <c r="CU123" s="420"/>
      <c r="CV123" s="421"/>
      <c r="CW123" s="414"/>
      <c r="CX123" s="414"/>
      <c r="CY123" s="414"/>
      <c r="CZ123" s="414"/>
      <c r="DA123" s="414"/>
      <c r="DB123" s="414"/>
      <c r="DC123" s="414"/>
      <c r="DD123" s="414"/>
      <c r="DE123" s="414"/>
      <c r="DF123" s="414"/>
      <c r="DG123" s="414"/>
      <c r="DH123" s="414"/>
      <c r="DI123" s="414"/>
      <c r="DJ123" s="414"/>
      <c r="DK123" s="414"/>
      <c r="DL123" s="414"/>
      <c r="DM123" s="414"/>
      <c r="DN123" s="414"/>
      <c r="DO123" s="414"/>
      <c r="DP123" s="414"/>
      <c r="DQ123" s="414"/>
      <c r="DR123" s="414"/>
      <c r="DS123" s="414"/>
      <c r="DT123" s="413"/>
      <c r="DU123" s="413"/>
      <c r="DV123" s="413"/>
      <c r="DW123" s="413"/>
      <c r="DX123" s="413"/>
      <c r="DY123" s="413"/>
      <c r="DZ123" s="413"/>
      <c r="EA123" s="413"/>
      <c r="EB123" s="413"/>
      <c r="EC123" s="413"/>
      <c r="ED123" s="413"/>
      <c r="EE123" s="413"/>
      <c r="EF123" s="413"/>
      <c r="EG123" s="413"/>
      <c r="EH123" s="413"/>
      <c r="EI123" s="413"/>
      <c r="EJ123" s="413"/>
      <c r="EK123" s="413"/>
    </row>
    <row r="124" spans="1:141" s="81" customFormat="1" ht="12.75" x14ac:dyDescent="0.2">
      <c r="A124" s="414"/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  <c r="AA124" s="414"/>
      <c r="AB124" s="414"/>
      <c r="AC124" s="414"/>
      <c r="AD124" s="414"/>
      <c r="AE124" s="414"/>
      <c r="AF124" s="414"/>
      <c r="AG124" s="415"/>
      <c r="AH124" s="416"/>
      <c r="AI124" s="416"/>
      <c r="AJ124" s="416"/>
      <c r="AK124" s="416"/>
      <c r="AL124" s="416"/>
      <c r="AM124" s="416"/>
      <c r="AN124" s="417"/>
      <c r="AO124" s="413"/>
      <c r="AP124" s="413"/>
      <c r="AQ124" s="413"/>
      <c r="AR124" s="413"/>
      <c r="AS124" s="413"/>
      <c r="AT124" s="413"/>
      <c r="AU124" s="418"/>
      <c r="AV124" s="418"/>
      <c r="AW124" s="418"/>
      <c r="AX124" s="418"/>
      <c r="AY124" s="418"/>
      <c r="AZ124" s="418"/>
      <c r="BA124" s="418"/>
      <c r="BB124" s="418"/>
      <c r="BC124" s="418"/>
      <c r="BD124" s="418"/>
      <c r="BE124" s="418"/>
      <c r="BF124" s="418"/>
      <c r="BG124" s="418"/>
      <c r="BH124" s="418"/>
      <c r="BI124" s="418"/>
      <c r="BJ124" s="418"/>
      <c r="BK124" s="413"/>
      <c r="BL124" s="413"/>
      <c r="BM124" s="413"/>
      <c r="BN124" s="413"/>
      <c r="BO124" s="413"/>
      <c r="BP124" s="413"/>
      <c r="BQ124" s="413"/>
      <c r="BR124" s="418"/>
      <c r="BS124" s="418"/>
      <c r="BT124" s="418"/>
      <c r="BU124" s="418"/>
      <c r="BV124" s="418"/>
      <c r="BW124" s="418"/>
      <c r="BX124" s="418"/>
      <c r="BY124" s="418"/>
      <c r="BZ124" s="418"/>
      <c r="CA124" s="418"/>
      <c r="CB124" s="419"/>
      <c r="CC124" s="419"/>
      <c r="CD124" s="419"/>
      <c r="CE124" s="419"/>
      <c r="CF124" s="419"/>
      <c r="CG124" s="419"/>
      <c r="CH124" s="419"/>
      <c r="CI124" s="419"/>
      <c r="CJ124" s="419"/>
      <c r="CK124" s="419"/>
      <c r="CL124" s="419"/>
      <c r="CM124" s="419"/>
      <c r="CN124" s="419"/>
      <c r="CO124" s="419"/>
      <c r="CP124" s="419"/>
      <c r="CQ124" s="419"/>
      <c r="CR124" s="419"/>
      <c r="CS124" s="419"/>
      <c r="CT124" s="419"/>
      <c r="CU124" s="420"/>
      <c r="CV124" s="421"/>
      <c r="CW124" s="414"/>
      <c r="CX124" s="414"/>
      <c r="CY124" s="414"/>
      <c r="CZ124" s="414"/>
      <c r="DA124" s="414"/>
      <c r="DB124" s="414"/>
      <c r="DC124" s="414"/>
      <c r="DD124" s="414"/>
      <c r="DE124" s="414"/>
      <c r="DF124" s="414"/>
      <c r="DG124" s="414"/>
      <c r="DH124" s="414"/>
      <c r="DI124" s="414"/>
      <c r="DJ124" s="414"/>
      <c r="DK124" s="414"/>
      <c r="DL124" s="414"/>
      <c r="DM124" s="414"/>
      <c r="DN124" s="414"/>
      <c r="DO124" s="414"/>
      <c r="DP124" s="414"/>
      <c r="DQ124" s="414"/>
      <c r="DR124" s="414"/>
      <c r="DS124" s="414"/>
      <c r="DT124" s="413"/>
      <c r="DU124" s="413"/>
      <c r="DV124" s="413"/>
      <c r="DW124" s="413"/>
      <c r="DX124" s="413"/>
      <c r="DY124" s="413"/>
      <c r="DZ124" s="413"/>
      <c r="EA124" s="413"/>
      <c r="EB124" s="413"/>
      <c r="EC124" s="413"/>
      <c r="ED124" s="413"/>
      <c r="EE124" s="413"/>
      <c r="EF124" s="413"/>
      <c r="EG124" s="413"/>
      <c r="EH124" s="413"/>
      <c r="EI124" s="413"/>
      <c r="EJ124" s="413"/>
      <c r="EK124" s="413"/>
    </row>
    <row r="125" spans="1:141" s="81" customFormat="1" ht="12.75" x14ac:dyDescent="0.2">
      <c r="A125" s="414"/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  <c r="AA125" s="414"/>
      <c r="AB125" s="414"/>
      <c r="AC125" s="414"/>
      <c r="AD125" s="414"/>
      <c r="AE125" s="414"/>
      <c r="AF125" s="414"/>
      <c r="AG125" s="415"/>
      <c r="AH125" s="416"/>
      <c r="AI125" s="416"/>
      <c r="AJ125" s="416"/>
      <c r="AK125" s="416"/>
      <c r="AL125" s="416"/>
      <c r="AM125" s="416"/>
      <c r="AN125" s="417"/>
      <c r="AO125" s="413"/>
      <c r="AP125" s="413"/>
      <c r="AQ125" s="413"/>
      <c r="AR125" s="413"/>
      <c r="AS125" s="413"/>
      <c r="AT125" s="413"/>
      <c r="AU125" s="418"/>
      <c r="AV125" s="418"/>
      <c r="AW125" s="418"/>
      <c r="AX125" s="418"/>
      <c r="AY125" s="418"/>
      <c r="AZ125" s="418"/>
      <c r="BA125" s="418"/>
      <c r="BB125" s="418"/>
      <c r="BC125" s="418"/>
      <c r="BD125" s="418"/>
      <c r="BE125" s="418"/>
      <c r="BF125" s="418"/>
      <c r="BG125" s="418"/>
      <c r="BH125" s="418"/>
      <c r="BI125" s="418"/>
      <c r="BJ125" s="418"/>
      <c r="BK125" s="413"/>
      <c r="BL125" s="413"/>
      <c r="BM125" s="413"/>
      <c r="BN125" s="413"/>
      <c r="BO125" s="413"/>
      <c r="BP125" s="413"/>
      <c r="BQ125" s="413"/>
      <c r="BR125" s="418"/>
      <c r="BS125" s="418"/>
      <c r="BT125" s="418"/>
      <c r="BU125" s="418"/>
      <c r="BV125" s="418"/>
      <c r="BW125" s="418"/>
      <c r="BX125" s="418"/>
      <c r="BY125" s="418"/>
      <c r="BZ125" s="418"/>
      <c r="CA125" s="418"/>
      <c r="CB125" s="419"/>
      <c r="CC125" s="419"/>
      <c r="CD125" s="419"/>
      <c r="CE125" s="419"/>
      <c r="CF125" s="419"/>
      <c r="CG125" s="419"/>
      <c r="CH125" s="419"/>
      <c r="CI125" s="419"/>
      <c r="CJ125" s="419"/>
      <c r="CK125" s="419"/>
      <c r="CL125" s="419"/>
      <c r="CM125" s="419"/>
      <c r="CN125" s="419"/>
      <c r="CO125" s="419"/>
      <c r="CP125" s="419"/>
      <c r="CQ125" s="419"/>
      <c r="CR125" s="419"/>
      <c r="CS125" s="419"/>
      <c r="CT125" s="419"/>
      <c r="CU125" s="420"/>
      <c r="CV125" s="421"/>
      <c r="CW125" s="414"/>
      <c r="CX125" s="414"/>
      <c r="CY125" s="414"/>
      <c r="CZ125" s="414"/>
      <c r="DA125" s="414"/>
      <c r="DB125" s="414"/>
      <c r="DC125" s="414"/>
      <c r="DD125" s="414"/>
      <c r="DE125" s="414"/>
      <c r="DF125" s="414"/>
      <c r="DG125" s="414"/>
      <c r="DH125" s="414"/>
      <c r="DI125" s="414"/>
      <c r="DJ125" s="414"/>
      <c r="DK125" s="414"/>
      <c r="DL125" s="414"/>
      <c r="DM125" s="414"/>
      <c r="DN125" s="414"/>
      <c r="DO125" s="414"/>
      <c r="DP125" s="414"/>
      <c r="DQ125" s="414"/>
      <c r="DR125" s="414"/>
      <c r="DS125" s="414"/>
      <c r="DT125" s="413"/>
      <c r="DU125" s="413"/>
      <c r="DV125" s="413"/>
      <c r="DW125" s="413"/>
      <c r="DX125" s="413"/>
      <c r="DY125" s="413"/>
      <c r="DZ125" s="413"/>
      <c r="EA125" s="413"/>
      <c r="EB125" s="413"/>
      <c r="EC125" s="413"/>
      <c r="ED125" s="413"/>
      <c r="EE125" s="413"/>
      <c r="EF125" s="413"/>
      <c r="EG125" s="413"/>
      <c r="EH125" s="413"/>
      <c r="EI125" s="413"/>
      <c r="EJ125" s="413"/>
      <c r="EK125" s="413"/>
    </row>
    <row r="126" spans="1:141" s="81" customFormat="1" ht="12.75" x14ac:dyDescent="0.2">
      <c r="A126" s="414"/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  <c r="AA126" s="414"/>
      <c r="AB126" s="414"/>
      <c r="AC126" s="414"/>
      <c r="AD126" s="414"/>
      <c r="AE126" s="414"/>
      <c r="AF126" s="414"/>
      <c r="AG126" s="415"/>
      <c r="AH126" s="416"/>
      <c r="AI126" s="416"/>
      <c r="AJ126" s="416"/>
      <c r="AK126" s="416"/>
      <c r="AL126" s="416"/>
      <c r="AM126" s="416"/>
      <c r="AN126" s="417"/>
      <c r="AO126" s="413"/>
      <c r="AP126" s="413"/>
      <c r="AQ126" s="413"/>
      <c r="AR126" s="413"/>
      <c r="AS126" s="413"/>
      <c r="AT126" s="413"/>
      <c r="AU126" s="418"/>
      <c r="AV126" s="418"/>
      <c r="AW126" s="418"/>
      <c r="AX126" s="418"/>
      <c r="AY126" s="418"/>
      <c r="AZ126" s="418"/>
      <c r="BA126" s="418"/>
      <c r="BB126" s="418"/>
      <c r="BC126" s="418"/>
      <c r="BD126" s="418"/>
      <c r="BE126" s="418"/>
      <c r="BF126" s="418"/>
      <c r="BG126" s="418"/>
      <c r="BH126" s="418"/>
      <c r="BI126" s="418"/>
      <c r="BJ126" s="418"/>
      <c r="BK126" s="413"/>
      <c r="BL126" s="413"/>
      <c r="BM126" s="413"/>
      <c r="BN126" s="413"/>
      <c r="BO126" s="413"/>
      <c r="BP126" s="413"/>
      <c r="BQ126" s="413"/>
      <c r="BR126" s="418"/>
      <c r="BS126" s="418"/>
      <c r="BT126" s="418"/>
      <c r="BU126" s="418"/>
      <c r="BV126" s="418"/>
      <c r="BW126" s="418"/>
      <c r="BX126" s="418"/>
      <c r="BY126" s="418"/>
      <c r="BZ126" s="418"/>
      <c r="CA126" s="418"/>
      <c r="CB126" s="419"/>
      <c r="CC126" s="419"/>
      <c r="CD126" s="419"/>
      <c r="CE126" s="419"/>
      <c r="CF126" s="419"/>
      <c r="CG126" s="419"/>
      <c r="CH126" s="419"/>
      <c r="CI126" s="419"/>
      <c r="CJ126" s="419"/>
      <c r="CK126" s="419"/>
      <c r="CL126" s="419"/>
      <c r="CM126" s="419"/>
      <c r="CN126" s="419"/>
      <c r="CO126" s="419"/>
      <c r="CP126" s="419"/>
      <c r="CQ126" s="419"/>
      <c r="CR126" s="419"/>
      <c r="CS126" s="419"/>
      <c r="CT126" s="419"/>
      <c r="CU126" s="420"/>
      <c r="CV126" s="421"/>
      <c r="CW126" s="414"/>
      <c r="CX126" s="414"/>
      <c r="CY126" s="414"/>
      <c r="CZ126" s="414"/>
      <c r="DA126" s="414"/>
      <c r="DB126" s="414"/>
      <c r="DC126" s="414"/>
      <c r="DD126" s="414"/>
      <c r="DE126" s="414"/>
      <c r="DF126" s="414"/>
      <c r="DG126" s="414"/>
      <c r="DH126" s="414"/>
      <c r="DI126" s="414"/>
      <c r="DJ126" s="414"/>
      <c r="DK126" s="414"/>
      <c r="DL126" s="414"/>
      <c r="DM126" s="414"/>
      <c r="DN126" s="414"/>
      <c r="DO126" s="414"/>
      <c r="DP126" s="414"/>
      <c r="DQ126" s="414"/>
      <c r="DR126" s="414"/>
      <c r="DS126" s="414"/>
      <c r="DT126" s="413"/>
      <c r="DU126" s="413"/>
      <c r="DV126" s="413"/>
      <c r="DW126" s="413"/>
      <c r="DX126" s="413"/>
      <c r="DY126" s="413"/>
      <c r="DZ126" s="413"/>
      <c r="EA126" s="413"/>
      <c r="EB126" s="413"/>
      <c r="EC126" s="413"/>
      <c r="ED126" s="413"/>
      <c r="EE126" s="413"/>
      <c r="EF126" s="413"/>
      <c r="EG126" s="413"/>
      <c r="EH126" s="413"/>
      <c r="EI126" s="413"/>
      <c r="EJ126" s="413"/>
      <c r="EK126" s="413"/>
    </row>
    <row r="127" spans="1:141" s="81" customFormat="1" ht="12.75" x14ac:dyDescent="0.2">
      <c r="A127" s="414"/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416"/>
      <c r="AI127" s="416"/>
      <c r="AJ127" s="416"/>
      <c r="AK127" s="416"/>
      <c r="AL127" s="416"/>
      <c r="AM127" s="416"/>
      <c r="AN127" s="417"/>
      <c r="AO127" s="413"/>
      <c r="AP127" s="413"/>
      <c r="AQ127" s="413"/>
      <c r="AR127" s="413"/>
      <c r="AS127" s="413"/>
      <c r="AT127" s="413"/>
      <c r="AU127" s="418"/>
      <c r="AV127" s="418"/>
      <c r="AW127" s="418"/>
      <c r="AX127" s="418"/>
      <c r="AY127" s="418"/>
      <c r="AZ127" s="418"/>
      <c r="BA127" s="418"/>
      <c r="BB127" s="418"/>
      <c r="BC127" s="418"/>
      <c r="BD127" s="418"/>
      <c r="BE127" s="418"/>
      <c r="BF127" s="418"/>
      <c r="BG127" s="418"/>
      <c r="BH127" s="418"/>
      <c r="BI127" s="418"/>
      <c r="BJ127" s="418"/>
      <c r="BK127" s="413"/>
      <c r="BL127" s="413"/>
      <c r="BM127" s="413"/>
      <c r="BN127" s="413"/>
      <c r="BO127" s="413"/>
      <c r="BP127" s="413"/>
      <c r="BQ127" s="413"/>
      <c r="BR127" s="418"/>
      <c r="BS127" s="418"/>
      <c r="BT127" s="418"/>
      <c r="BU127" s="418"/>
      <c r="BV127" s="418"/>
      <c r="BW127" s="418"/>
      <c r="BX127" s="418"/>
      <c r="BY127" s="418"/>
      <c r="BZ127" s="418"/>
      <c r="CA127" s="418"/>
      <c r="CB127" s="419"/>
      <c r="CC127" s="419"/>
      <c r="CD127" s="419"/>
      <c r="CE127" s="419"/>
      <c r="CF127" s="419"/>
      <c r="CG127" s="419"/>
      <c r="CH127" s="419"/>
      <c r="CI127" s="419"/>
      <c r="CJ127" s="419"/>
      <c r="CK127" s="419"/>
      <c r="CL127" s="419"/>
      <c r="CM127" s="419"/>
      <c r="CN127" s="419"/>
      <c r="CO127" s="419"/>
      <c r="CP127" s="419"/>
      <c r="CQ127" s="419"/>
      <c r="CR127" s="419"/>
      <c r="CS127" s="419"/>
      <c r="CT127" s="419"/>
      <c r="CU127" s="420"/>
      <c r="CV127" s="421"/>
      <c r="CW127" s="414"/>
      <c r="CX127" s="414"/>
      <c r="CY127" s="414"/>
      <c r="CZ127" s="414"/>
      <c r="DA127" s="414"/>
      <c r="DB127" s="414"/>
      <c r="DC127" s="414"/>
      <c r="DD127" s="414"/>
      <c r="DE127" s="414"/>
      <c r="DF127" s="414"/>
      <c r="DG127" s="414"/>
      <c r="DH127" s="414"/>
      <c r="DI127" s="414"/>
      <c r="DJ127" s="414"/>
      <c r="DK127" s="414"/>
      <c r="DL127" s="414"/>
      <c r="DM127" s="414"/>
      <c r="DN127" s="414"/>
      <c r="DO127" s="414"/>
      <c r="DP127" s="414"/>
      <c r="DQ127" s="414"/>
      <c r="DR127" s="414"/>
      <c r="DS127" s="414"/>
      <c r="DT127" s="413"/>
      <c r="DU127" s="413"/>
      <c r="DV127" s="413"/>
      <c r="DW127" s="413"/>
      <c r="DX127" s="413"/>
      <c r="DY127" s="413"/>
      <c r="DZ127" s="413"/>
      <c r="EA127" s="413"/>
      <c r="EB127" s="413"/>
      <c r="EC127" s="413"/>
      <c r="ED127" s="413"/>
      <c r="EE127" s="413"/>
      <c r="EF127" s="413"/>
      <c r="EG127" s="413"/>
      <c r="EH127" s="413"/>
      <c r="EI127" s="413"/>
      <c r="EJ127" s="413"/>
      <c r="EK127" s="413"/>
    </row>
    <row r="128" spans="1:141" s="81" customFormat="1" ht="12.75" x14ac:dyDescent="0.2">
      <c r="A128" s="414"/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416"/>
      <c r="AI128" s="416"/>
      <c r="AJ128" s="416"/>
      <c r="AK128" s="416"/>
      <c r="AL128" s="416"/>
      <c r="AM128" s="416"/>
      <c r="AN128" s="417"/>
      <c r="AO128" s="413"/>
      <c r="AP128" s="413"/>
      <c r="AQ128" s="413"/>
      <c r="AR128" s="413"/>
      <c r="AS128" s="413"/>
      <c r="AT128" s="413"/>
      <c r="AU128" s="418"/>
      <c r="AV128" s="418"/>
      <c r="AW128" s="418"/>
      <c r="AX128" s="418"/>
      <c r="AY128" s="418"/>
      <c r="AZ128" s="418"/>
      <c r="BA128" s="418"/>
      <c r="BB128" s="418"/>
      <c r="BC128" s="418"/>
      <c r="BD128" s="418"/>
      <c r="BE128" s="418"/>
      <c r="BF128" s="418"/>
      <c r="BG128" s="418"/>
      <c r="BH128" s="418"/>
      <c r="BI128" s="418"/>
      <c r="BJ128" s="418"/>
      <c r="BK128" s="413"/>
      <c r="BL128" s="413"/>
      <c r="BM128" s="413"/>
      <c r="BN128" s="413"/>
      <c r="BO128" s="413"/>
      <c r="BP128" s="413"/>
      <c r="BQ128" s="413"/>
      <c r="BR128" s="418"/>
      <c r="BS128" s="418"/>
      <c r="BT128" s="418"/>
      <c r="BU128" s="418"/>
      <c r="BV128" s="418"/>
      <c r="BW128" s="418"/>
      <c r="BX128" s="418"/>
      <c r="BY128" s="418"/>
      <c r="BZ128" s="418"/>
      <c r="CA128" s="418"/>
      <c r="CB128" s="419"/>
      <c r="CC128" s="419"/>
      <c r="CD128" s="419"/>
      <c r="CE128" s="419"/>
      <c r="CF128" s="419"/>
      <c r="CG128" s="419"/>
      <c r="CH128" s="419"/>
      <c r="CI128" s="419"/>
      <c r="CJ128" s="419"/>
      <c r="CK128" s="419"/>
      <c r="CL128" s="419"/>
      <c r="CM128" s="419"/>
      <c r="CN128" s="419"/>
      <c r="CO128" s="419"/>
      <c r="CP128" s="419"/>
      <c r="CQ128" s="419"/>
      <c r="CR128" s="419"/>
      <c r="CS128" s="419"/>
      <c r="CT128" s="419"/>
      <c r="CU128" s="420"/>
      <c r="CV128" s="421"/>
      <c r="CW128" s="414"/>
      <c r="CX128" s="414"/>
      <c r="CY128" s="414"/>
      <c r="CZ128" s="414"/>
      <c r="DA128" s="414"/>
      <c r="DB128" s="414"/>
      <c r="DC128" s="414"/>
      <c r="DD128" s="414"/>
      <c r="DE128" s="414"/>
      <c r="DF128" s="414"/>
      <c r="DG128" s="414"/>
      <c r="DH128" s="414"/>
      <c r="DI128" s="414"/>
      <c r="DJ128" s="414"/>
      <c r="DK128" s="414"/>
      <c r="DL128" s="414"/>
      <c r="DM128" s="414"/>
      <c r="DN128" s="414"/>
      <c r="DO128" s="414"/>
      <c r="DP128" s="414"/>
      <c r="DQ128" s="414"/>
      <c r="DR128" s="414"/>
      <c r="DS128" s="414"/>
      <c r="DT128" s="413"/>
      <c r="DU128" s="413"/>
      <c r="DV128" s="413"/>
      <c r="DW128" s="413"/>
      <c r="DX128" s="413"/>
      <c r="DY128" s="413"/>
      <c r="DZ128" s="413"/>
      <c r="EA128" s="413"/>
      <c r="EB128" s="413"/>
      <c r="EC128" s="413"/>
      <c r="ED128" s="413"/>
      <c r="EE128" s="413"/>
      <c r="EF128" s="413"/>
      <c r="EG128" s="413"/>
      <c r="EH128" s="413"/>
      <c r="EI128" s="413"/>
      <c r="EJ128" s="413"/>
      <c r="EK128" s="413"/>
    </row>
    <row r="129" spans="1:141" s="81" customFormat="1" ht="12.75" x14ac:dyDescent="0.2">
      <c r="A129" s="414"/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416"/>
      <c r="AI129" s="416"/>
      <c r="AJ129" s="416"/>
      <c r="AK129" s="416"/>
      <c r="AL129" s="416"/>
      <c r="AM129" s="416"/>
      <c r="AN129" s="417"/>
      <c r="AO129" s="413"/>
      <c r="AP129" s="413"/>
      <c r="AQ129" s="413"/>
      <c r="AR129" s="413"/>
      <c r="AS129" s="413"/>
      <c r="AT129" s="413"/>
      <c r="AU129" s="418"/>
      <c r="AV129" s="418"/>
      <c r="AW129" s="418"/>
      <c r="AX129" s="418"/>
      <c r="AY129" s="418"/>
      <c r="AZ129" s="418"/>
      <c r="BA129" s="418"/>
      <c r="BB129" s="418"/>
      <c r="BC129" s="418"/>
      <c r="BD129" s="418"/>
      <c r="BE129" s="418"/>
      <c r="BF129" s="418"/>
      <c r="BG129" s="418"/>
      <c r="BH129" s="418"/>
      <c r="BI129" s="418"/>
      <c r="BJ129" s="418"/>
      <c r="BK129" s="413"/>
      <c r="BL129" s="413"/>
      <c r="BM129" s="413"/>
      <c r="BN129" s="413"/>
      <c r="BO129" s="413"/>
      <c r="BP129" s="413"/>
      <c r="BQ129" s="413"/>
      <c r="BR129" s="418"/>
      <c r="BS129" s="418"/>
      <c r="BT129" s="418"/>
      <c r="BU129" s="418"/>
      <c r="BV129" s="418"/>
      <c r="BW129" s="418"/>
      <c r="BX129" s="418"/>
      <c r="BY129" s="418"/>
      <c r="BZ129" s="418"/>
      <c r="CA129" s="418"/>
      <c r="CB129" s="419"/>
      <c r="CC129" s="419"/>
      <c r="CD129" s="419"/>
      <c r="CE129" s="419"/>
      <c r="CF129" s="419"/>
      <c r="CG129" s="419"/>
      <c r="CH129" s="419"/>
      <c r="CI129" s="419"/>
      <c r="CJ129" s="419"/>
      <c r="CK129" s="419"/>
      <c r="CL129" s="419"/>
      <c r="CM129" s="419"/>
      <c r="CN129" s="419"/>
      <c r="CO129" s="419"/>
      <c r="CP129" s="419"/>
      <c r="CQ129" s="419"/>
      <c r="CR129" s="419"/>
      <c r="CS129" s="419"/>
      <c r="CT129" s="419"/>
      <c r="CU129" s="420"/>
      <c r="CV129" s="421"/>
      <c r="CW129" s="414"/>
      <c r="CX129" s="414"/>
      <c r="CY129" s="414"/>
      <c r="CZ129" s="414"/>
      <c r="DA129" s="414"/>
      <c r="DB129" s="414"/>
      <c r="DC129" s="414"/>
      <c r="DD129" s="414"/>
      <c r="DE129" s="414"/>
      <c r="DF129" s="414"/>
      <c r="DG129" s="414"/>
      <c r="DH129" s="414"/>
      <c r="DI129" s="414"/>
      <c r="DJ129" s="414"/>
      <c r="DK129" s="414"/>
      <c r="DL129" s="414"/>
      <c r="DM129" s="414"/>
      <c r="DN129" s="414"/>
      <c r="DO129" s="414"/>
      <c r="DP129" s="414"/>
      <c r="DQ129" s="414"/>
      <c r="DR129" s="414"/>
      <c r="DS129" s="414"/>
      <c r="DT129" s="413"/>
      <c r="DU129" s="413"/>
      <c r="DV129" s="413"/>
      <c r="DW129" s="413"/>
      <c r="DX129" s="413"/>
      <c r="DY129" s="413"/>
      <c r="DZ129" s="413"/>
      <c r="EA129" s="413"/>
      <c r="EB129" s="413"/>
      <c r="EC129" s="413"/>
      <c r="ED129" s="413"/>
      <c r="EE129" s="413"/>
      <c r="EF129" s="413"/>
      <c r="EG129" s="413"/>
      <c r="EH129" s="413"/>
      <c r="EI129" s="413"/>
      <c r="EJ129" s="413"/>
      <c r="EK129" s="413"/>
    </row>
    <row r="130" spans="1:141" s="81" customFormat="1" ht="12.75" x14ac:dyDescent="0.2">
      <c r="A130" s="414"/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  <c r="AA130" s="414"/>
      <c r="AB130" s="414"/>
      <c r="AC130" s="414"/>
      <c r="AD130" s="414"/>
      <c r="AE130" s="414"/>
      <c r="AF130" s="414"/>
      <c r="AG130" s="415"/>
      <c r="AH130" s="416"/>
      <c r="AI130" s="416"/>
      <c r="AJ130" s="416"/>
      <c r="AK130" s="416"/>
      <c r="AL130" s="416"/>
      <c r="AM130" s="416"/>
      <c r="AN130" s="417"/>
      <c r="AO130" s="413"/>
      <c r="AP130" s="413"/>
      <c r="AQ130" s="413"/>
      <c r="AR130" s="413"/>
      <c r="AS130" s="413"/>
      <c r="AT130" s="413"/>
      <c r="AU130" s="418"/>
      <c r="AV130" s="418"/>
      <c r="AW130" s="418"/>
      <c r="AX130" s="418"/>
      <c r="AY130" s="418"/>
      <c r="AZ130" s="418"/>
      <c r="BA130" s="418"/>
      <c r="BB130" s="418"/>
      <c r="BC130" s="418"/>
      <c r="BD130" s="418"/>
      <c r="BE130" s="418"/>
      <c r="BF130" s="418"/>
      <c r="BG130" s="418"/>
      <c r="BH130" s="418"/>
      <c r="BI130" s="418"/>
      <c r="BJ130" s="418"/>
      <c r="BK130" s="413"/>
      <c r="BL130" s="413"/>
      <c r="BM130" s="413"/>
      <c r="BN130" s="413"/>
      <c r="BO130" s="413"/>
      <c r="BP130" s="413"/>
      <c r="BQ130" s="413"/>
      <c r="BR130" s="418"/>
      <c r="BS130" s="418"/>
      <c r="BT130" s="418"/>
      <c r="BU130" s="418"/>
      <c r="BV130" s="418"/>
      <c r="BW130" s="418"/>
      <c r="BX130" s="418"/>
      <c r="BY130" s="418"/>
      <c r="BZ130" s="418"/>
      <c r="CA130" s="418"/>
      <c r="CB130" s="419"/>
      <c r="CC130" s="419"/>
      <c r="CD130" s="419"/>
      <c r="CE130" s="419"/>
      <c r="CF130" s="419"/>
      <c r="CG130" s="419"/>
      <c r="CH130" s="419"/>
      <c r="CI130" s="419"/>
      <c r="CJ130" s="419"/>
      <c r="CK130" s="419"/>
      <c r="CL130" s="419"/>
      <c r="CM130" s="419"/>
      <c r="CN130" s="419"/>
      <c r="CO130" s="419"/>
      <c r="CP130" s="419"/>
      <c r="CQ130" s="419"/>
      <c r="CR130" s="419"/>
      <c r="CS130" s="419"/>
      <c r="CT130" s="419"/>
      <c r="CU130" s="420"/>
      <c r="CV130" s="421"/>
      <c r="CW130" s="414"/>
      <c r="CX130" s="414"/>
      <c r="CY130" s="414"/>
      <c r="CZ130" s="414"/>
      <c r="DA130" s="414"/>
      <c r="DB130" s="414"/>
      <c r="DC130" s="414"/>
      <c r="DD130" s="414"/>
      <c r="DE130" s="414"/>
      <c r="DF130" s="414"/>
      <c r="DG130" s="414"/>
      <c r="DH130" s="414"/>
      <c r="DI130" s="414"/>
      <c r="DJ130" s="414"/>
      <c r="DK130" s="414"/>
      <c r="DL130" s="414"/>
      <c r="DM130" s="414"/>
      <c r="DN130" s="414"/>
      <c r="DO130" s="414"/>
      <c r="DP130" s="414"/>
      <c r="DQ130" s="414"/>
      <c r="DR130" s="414"/>
      <c r="DS130" s="414"/>
      <c r="DT130" s="413"/>
      <c r="DU130" s="413"/>
      <c r="DV130" s="413"/>
      <c r="DW130" s="413"/>
      <c r="DX130" s="413"/>
      <c r="DY130" s="413"/>
      <c r="DZ130" s="413"/>
      <c r="EA130" s="413"/>
      <c r="EB130" s="413"/>
      <c r="EC130" s="413"/>
      <c r="ED130" s="413"/>
      <c r="EE130" s="413"/>
      <c r="EF130" s="413"/>
      <c r="EG130" s="413"/>
      <c r="EH130" s="413"/>
      <c r="EI130" s="413"/>
      <c r="EJ130" s="413"/>
      <c r="EK130" s="413"/>
    </row>
    <row r="131" spans="1:141" s="81" customFormat="1" ht="12.75" x14ac:dyDescent="0.2">
      <c r="A131" s="414"/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  <c r="AA131" s="414"/>
      <c r="AB131" s="414"/>
      <c r="AC131" s="414"/>
      <c r="AD131" s="414"/>
      <c r="AE131" s="414"/>
      <c r="AF131" s="414"/>
      <c r="AG131" s="415"/>
      <c r="AH131" s="416"/>
      <c r="AI131" s="416"/>
      <c r="AJ131" s="416"/>
      <c r="AK131" s="416"/>
      <c r="AL131" s="416"/>
      <c r="AM131" s="416"/>
      <c r="AN131" s="417"/>
      <c r="AO131" s="413"/>
      <c r="AP131" s="413"/>
      <c r="AQ131" s="413"/>
      <c r="AR131" s="413"/>
      <c r="AS131" s="413"/>
      <c r="AT131" s="413"/>
      <c r="AU131" s="418"/>
      <c r="AV131" s="418"/>
      <c r="AW131" s="418"/>
      <c r="AX131" s="418"/>
      <c r="AY131" s="418"/>
      <c r="AZ131" s="418"/>
      <c r="BA131" s="418"/>
      <c r="BB131" s="418"/>
      <c r="BC131" s="418"/>
      <c r="BD131" s="418"/>
      <c r="BE131" s="418"/>
      <c r="BF131" s="418"/>
      <c r="BG131" s="418"/>
      <c r="BH131" s="418"/>
      <c r="BI131" s="418"/>
      <c r="BJ131" s="418"/>
      <c r="BK131" s="413"/>
      <c r="BL131" s="413"/>
      <c r="BM131" s="413"/>
      <c r="BN131" s="413"/>
      <c r="BO131" s="413"/>
      <c r="BP131" s="413"/>
      <c r="BQ131" s="413"/>
      <c r="BR131" s="418"/>
      <c r="BS131" s="418"/>
      <c r="BT131" s="418"/>
      <c r="BU131" s="418"/>
      <c r="BV131" s="418"/>
      <c r="BW131" s="418"/>
      <c r="BX131" s="418"/>
      <c r="BY131" s="418"/>
      <c r="BZ131" s="418"/>
      <c r="CA131" s="418"/>
      <c r="CB131" s="419"/>
      <c r="CC131" s="419"/>
      <c r="CD131" s="419"/>
      <c r="CE131" s="419"/>
      <c r="CF131" s="419"/>
      <c r="CG131" s="419"/>
      <c r="CH131" s="419"/>
      <c r="CI131" s="419"/>
      <c r="CJ131" s="419"/>
      <c r="CK131" s="419"/>
      <c r="CL131" s="419"/>
      <c r="CM131" s="419"/>
      <c r="CN131" s="419"/>
      <c r="CO131" s="419"/>
      <c r="CP131" s="419"/>
      <c r="CQ131" s="419"/>
      <c r="CR131" s="419"/>
      <c r="CS131" s="419"/>
      <c r="CT131" s="419"/>
      <c r="CU131" s="420"/>
      <c r="CV131" s="421"/>
      <c r="CW131" s="414"/>
      <c r="CX131" s="414"/>
      <c r="CY131" s="414"/>
      <c r="CZ131" s="414"/>
      <c r="DA131" s="414"/>
      <c r="DB131" s="414"/>
      <c r="DC131" s="414"/>
      <c r="DD131" s="414"/>
      <c r="DE131" s="414"/>
      <c r="DF131" s="414"/>
      <c r="DG131" s="414"/>
      <c r="DH131" s="414"/>
      <c r="DI131" s="414"/>
      <c r="DJ131" s="414"/>
      <c r="DK131" s="414"/>
      <c r="DL131" s="414"/>
      <c r="DM131" s="414"/>
      <c r="DN131" s="414"/>
      <c r="DO131" s="414"/>
      <c r="DP131" s="414"/>
      <c r="DQ131" s="414"/>
      <c r="DR131" s="414"/>
      <c r="DS131" s="414"/>
      <c r="DT131" s="413"/>
      <c r="DU131" s="413"/>
      <c r="DV131" s="413"/>
      <c r="DW131" s="413"/>
      <c r="DX131" s="413"/>
      <c r="DY131" s="413"/>
      <c r="DZ131" s="413"/>
      <c r="EA131" s="413"/>
      <c r="EB131" s="413"/>
      <c r="EC131" s="413"/>
      <c r="ED131" s="413"/>
      <c r="EE131" s="413"/>
      <c r="EF131" s="413"/>
      <c r="EG131" s="413"/>
      <c r="EH131" s="413"/>
      <c r="EI131" s="413"/>
      <c r="EJ131" s="413"/>
      <c r="EK131" s="413"/>
    </row>
    <row r="132" spans="1:141" s="81" customFormat="1" ht="12.75" x14ac:dyDescent="0.2">
      <c r="A132" s="414"/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  <c r="AA132" s="414"/>
      <c r="AB132" s="414"/>
      <c r="AC132" s="414"/>
      <c r="AD132" s="414"/>
      <c r="AE132" s="414"/>
      <c r="AF132" s="414"/>
      <c r="AG132" s="415"/>
      <c r="AH132" s="416"/>
      <c r="AI132" s="416"/>
      <c r="AJ132" s="416"/>
      <c r="AK132" s="416"/>
      <c r="AL132" s="416"/>
      <c r="AM132" s="416"/>
      <c r="AN132" s="417"/>
      <c r="AO132" s="413"/>
      <c r="AP132" s="413"/>
      <c r="AQ132" s="413"/>
      <c r="AR132" s="413"/>
      <c r="AS132" s="413"/>
      <c r="AT132" s="413"/>
      <c r="AU132" s="418"/>
      <c r="AV132" s="418"/>
      <c r="AW132" s="418"/>
      <c r="AX132" s="418"/>
      <c r="AY132" s="418"/>
      <c r="AZ132" s="418"/>
      <c r="BA132" s="418"/>
      <c r="BB132" s="418"/>
      <c r="BC132" s="418"/>
      <c r="BD132" s="418"/>
      <c r="BE132" s="418"/>
      <c r="BF132" s="418"/>
      <c r="BG132" s="418"/>
      <c r="BH132" s="418"/>
      <c r="BI132" s="418"/>
      <c r="BJ132" s="418"/>
      <c r="BK132" s="413"/>
      <c r="BL132" s="413"/>
      <c r="BM132" s="413"/>
      <c r="BN132" s="413"/>
      <c r="BO132" s="413"/>
      <c r="BP132" s="413"/>
      <c r="BQ132" s="413"/>
      <c r="BR132" s="418"/>
      <c r="BS132" s="418"/>
      <c r="BT132" s="418"/>
      <c r="BU132" s="418"/>
      <c r="BV132" s="418"/>
      <c r="BW132" s="418"/>
      <c r="BX132" s="418"/>
      <c r="BY132" s="418"/>
      <c r="BZ132" s="418"/>
      <c r="CA132" s="418"/>
      <c r="CB132" s="419"/>
      <c r="CC132" s="419"/>
      <c r="CD132" s="419"/>
      <c r="CE132" s="419"/>
      <c r="CF132" s="419"/>
      <c r="CG132" s="419"/>
      <c r="CH132" s="419"/>
      <c r="CI132" s="419"/>
      <c r="CJ132" s="419"/>
      <c r="CK132" s="419"/>
      <c r="CL132" s="419"/>
      <c r="CM132" s="419"/>
      <c r="CN132" s="419"/>
      <c r="CO132" s="419"/>
      <c r="CP132" s="419"/>
      <c r="CQ132" s="419"/>
      <c r="CR132" s="419"/>
      <c r="CS132" s="419"/>
      <c r="CT132" s="419"/>
      <c r="CU132" s="420"/>
      <c r="CV132" s="421"/>
      <c r="CW132" s="414"/>
      <c r="CX132" s="414"/>
      <c r="CY132" s="414"/>
      <c r="CZ132" s="414"/>
      <c r="DA132" s="414"/>
      <c r="DB132" s="414"/>
      <c r="DC132" s="414"/>
      <c r="DD132" s="414"/>
      <c r="DE132" s="414"/>
      <c r="DF132" s="414"/>
      <c r="DG132" s="414"/>
      <c r="DH132" s="414"/>
      <c r="DI132" s="414"/>
      <c r="DJ132" s="414"/>
      <c r="DK132" s="414"/>
      <c r="DL132" s="414"/>
      <c r="DM132" s="414"/>
      <c r="DN132" s="414"/>
      <c r="DO132" s="414"/>
      <c r="DP132" s="414"/>
      <c r="DQ132" s="414"/>
      <c r="DR132" s="414"/>
      <c r="DS132" s="414"/>
      <c r="DT132" s="413"/>
      <c r="DU132" s="413"/>
      <c r="DV132" s="413"/>
      <c r="DW132" s="413"/>
      <c r="DX132" s="413"/>
      <c r="DY132" s="413"/>
      <c r="DZ132" s="413"/>
      <c r="EA132" s="413"/>
      <c r="EB132" s="413"/>
      <c r="EC132" s="413"/>
      <c r="ED132" s="413"/>
      <c r="EE132" s="413"/>
      <c r="EF132" s="413"/>
      <c r="EG132" s="413"/>
      <c r="EH132" s="413"/>
      <c r="EI132" s="413"/>
      <c r="EJ132" s="413"/>
      <c r="EK132" s="413"/>
    </row>
    <row r="133" spans="1:141" s="81" customFormat="1" ht="12.75" x14ac:dyDescent="0.2">
      <c r="A133" s="414"/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  <c r="AA133" s="414"/>
      <c r="AB133" s="414"/>
      <c r="AC133" s="414"/>
      <c r="AD133" s="414"/>
      <c r="AE133" s="414"/>
      <c r="AF133" s="414"/>
      <c r="AG133" s="415"/>
      <c r="AH133" s="416"/>
      <c r="AI133" s="416"/>
      <c r="AJ133" s="416"/>
      <c r="AK133" s="416"/>
      <c r="AL133" s="416"/>
      <c r="AM133" s="416"/>
      <c r="AN133" s="417"/>
      <c r="AO133" s="413"/>
      <c r="AP133" s="413"/>
      <c r="AQ133" s="413"/>
      <c r="AR133" s="413"/>
      <c r="AS133" s="413"/>
      <c r="AT133" s="413"/>
      <c r="AU133" s="418"/>
      <c r="AV133" s="418"/>
      <c r="AW133" s="418"/>
      <c r="AX133" s="418"/>
      <c r="AY133" s="418"/>
      <c r="AZ133" s="418"/>
      <c r="BA133" s="418"/>
      <c r="BB133" s="418"/>
      <c r="BC133" s="418"/>
      <c r="BD133" s="418"/>
      <c r="BE133" s="418"/>
      <c r="BF133" s="418"/>
      <c r="BG133" s="418"/>
      <c r="BH133" s="418"/>
      <c r="BI133" s="418"/>
      <c r="BJ133" s="418"/>
      <c r="BK133" s="413"/>
      <c r="BL133" s="413"/>
      <c r="BM133" s="413"/>
      <c r="BN133" s="413"/>
      <c r="BO133" s="413"/>
      <c r="BP133" s="413"/>
      <c r="BQ133" s="413"/>
      <c r="BR133" s="418"/>
      <c r="BS133" s="418"/>
      <c r="BT133" s="418"/>
      <c r="BU133" s="418"/>
      <c r="BV133" s="418"/>
      <c r="BW133" s="418"/>
      <c r="BX133" s="418"/>
      <c r="BY133" s="418"/>
      <c r="BZ133" s="418"/>
      <c r="CA133" s="418"/>
      <c r="CB133" s="419"/>
      <c r="CC133" s="419"/>
      <c r="CD133" s="419"/>
      <c r="CE133" s="419"/>
      <c r="CF133" s="419"/>
      <c r="CG133" s="419"/>
      <c r="CH133" s="419"/>
      <c r="CI133" s="419"/>
      <c r="CJ133" s="419"/>
      <c r="CK133" s="419"/>
      <c r="CL133" s="419"/>
      <c r="CM133" s="419"/>
      <c r="CN133" s="419"/>
      <c r="CO133" s="419"/>
      <c r="CP133" s="419"/>
      <c r="CQ133" s="419"/>
      <c r="CR133" s="419"/>
      <c r="CS133" s="419"/>
      <c r="CT133" s="419"/>
      <c r="CU133" s="420"/>
      <c r="CV133" s="421"/>
      <c r="CW133" s="414"/>
      <c r="CX133" s="414"/>
      <c r="CY133" s="414"/>
      <c r="CZ133" s="414"/>
      <c r="DA133" s="414"/>
      <c r="DB133" s="414"/>
      <c r="DC133" s="414"/>
      <c r="DD133" s="414"/>
      <c r="DE133" s="414"/>
      <c r="DF133" s="414"/>
      <c r="DG133" s="414"/>
      <c r="DH133" s="414"/>
      <c r="DI133" s="414"/>
      <c r="DJ133" s="414"/>
      <c r="DK133" s="414"/>
      <c r="DL133" s="414"/>
      <c r="DM133" s="414"/>
      <c r="DN133" s="414"/>
      <c r="DO133" s="414"/>
      <c r="DP133" s="414"/>
      <c r="DQ133" s="414"/>
      <c r="DR133" s="414"/>
      <c r="DS133" s="414"/>
      <c r="DT133" s="413"/>
      <c r="DU133" s="413"/>
      <c r="DV133" s="413"/>
      <c r="DW133" s="413"/>
      <c r="DX133" s="413"/>
      <c r="DY133" s="413"/>
      <c r="DZ133" s="413"/>
      <c r="EA133" s="413"/>
      <c r="EB133" s="413"/>
      <c r="EC133" s="413"/>
      <c r="ED133" s="413"/>
      <c r="EE133" s="413"/>
      <c r="EF133" s="413"/>
      <c r="EG133" s="413"/>
      <c r="EH133" s="413"/>
      <c r="EI133" s="413"/>
      <c r="EJ133" s="413"/>
      <c r="EK133" s="413"/>
    </row>
    <row r="134" spans="1:141" s="81" customFormat="1" ht="12.75" x14ac:dyDescent="0.2">
      <c r="A134" s="414"/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  <c r="AA134" s="414"/>
      <c r="AB134" s="414"/>
      <c r="AC134" s="414"/>
      <c r="AD134" s="414"/>
      <c r="AE134" s="414"/>
      <c r="AF134" s="414"/>
      <c r="AG134" s="415"/>
      <c r="AH134" s="416"/>
      <c r="AI134" s="416"/>
      <c r="AJ134" s="416"/>
      <c r="AK134" s="416"/>
      <c r="AL134" s="416"/>
      <c r="AM134" s="416"/>
      <c r="AN134" s="417"/>
      <c r="AO134" s="413"/>
      <c r="AP134" s="413"/>
      <c r="AQ134" s="413"/>
      <c r="AR134" s="413"/>
      <c r="AS134" s="413"/>
      <c r="AT134" s="413"/>
      <c r="AU134" s="418"/>
      <c r="AV134" s="418"/>
      <c r="AW134" s="418"/>
      <c r="AX134" s="418"/>
      <c r="AY134" s="418"/>
      <c r="AZ134" s="418"/>
      <c r="BA134" s="418"/>
      <c r="BB134" s="418"/>
      <c r="BC134" s="418"/>
      <c r="BD134" s="418"/>
      <c r="BE134" s="418"/>
      <c r="BF134" s="418"/>
      <c r="BG134" s="418"/>
      <c r="BH134" s="418"/>
      <c r="BI134" s="418"/>
      <c r="BJ134" s="418"/>
      <c r="BK134" s="413"/>
      <c r="BL134" s="413"/>
      <c r="BM134" s="413"/>
      <c r="BN134" s="413"/>
      <c r="BO134" s="413"/>
      <c r="BP134" s="413"/>
      <c r="BQ134" s="413"/>
      <c r="BR134" s="418"/>
      <c r="BS134" s="418"/>
      <c r="BT134" s="418"/>
      <c r="BU134" s="418"/>
      <c r="BV134" s="418"/>
      <c r="BW134" s="418"/>
      <c r="BX134" s="418"/>
      <c r="BY134" s="418"/>
      <c r="BZ134" s="418"/>
      <c r="CA134" s="418"/>
      <c r="CB134" s="419"/>
      <c r="CC134" s="419"/>
      <c r="CD134" s="419"/>
      <c r="CE134" s="419"/>
      <c r="CF134" s="419"/>
      <c r="CG134" s="419"/>
      <c r="CH134" s="419"/>
      <c r="CI134" s="419"/>
      <c r="CJ134" s="419"/>
      <c r="CK134" s="419"/>
      <c r="CL134" s="419"/>
      <c r="CM134" s="419"/>
      <c r="CN134" s="419"/>
      <c r="CO134" s="419"/>
      <c r="CP134" s="419"/>
      <c r="CQ134" s="419"/>
      <c r="CR134" s="419"/>
      <c r="CS134" s="419"/>
      <c r="CT134" s="419"/>
      <c r="CU134" s="420"/>
      <c r="CV134" s="421"/>
      <c r="CW134" s="414"/>
      <c r="CX134" s="414"/>
      <c r="CY134" s="414"/>
      <c r="CZ134" s="414"/>
      <c r="DA134" s="414"/>
      <c r="DB134" s="414"/>
      <c r="DC134" s="414"/>
      <c r="DD134" s="414"/>
      <c r="DE134" s="414"/>
      <c r="DF134" s="414"/>
      <c r="DG134" s="414"/>
      <c r="DH134" s="414"/>
      <c r="DI134" s="414"/>
      <c r="DJ134" s="414"/>
      <c r="DK134" s="414"/>
      <c r="DL134" s="414"/>
      <c r="DM134" s="414"/>
      <c r="DN134" s="414"/>
      <c r="DO134" s="414"/>
      <c r="DP134" s="414"/>
      <c r="DQ134" s="414"/>
      <c r="DR134" s="414"/>
      <c r="DS134" s="414"/>
      <c r="DT134" s="413"/>
      <c r="DU134" s="413"/>
      <c r="DV134" s="413"/>
      <c r="DW134" s="413"/>
      <c r="DX134" s="413"/>
      <c r="DY134" s="413"/>
      <c r="DZ134" s="413"/>
      <c r="EA134" s="413"/>
      <c r="EB134" s="413"/>
      <c r="EC134" s="413"/>
      <c r="ED134" s="413"/>
      <c r="EE134" s="413"/>
      <c r="EF134" s="413"/>
      <c r="EG134" s="413"/>
      <c r="EH134" s="413"/>
      <c r="EI134" s="413"/>
      <c r="EJ134" s="413"/>
      <c r="EK134" s="413"/>
    </row>
    <row r="135" spans="1:141" s="81" customFormat="1" ht="12.75" x14ac:dyDescent="0.2">
      <c r="A135" s="414"/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  <c r="AA135" s="414"/>
      <c r="AB135" s="414"/>
      <c r="AC135" s="414"/>
      <c r="AD135" s="414"/>
      <c r="AE135" s="414"/>
      <c r="AF135" s="414"/>
      <c r="AG135" s="415"/>
      <c r="AH135" s="416"/>
      <c r="AI135" s="416"/>
      <c r="AJ135" s="416"/>
      <c r="AK135" s="416"/>
      <c r="AL135" s="416"/>
      <c r="AM135" s="416"/>
      <c r="AN135" s="417"/>
      <c r="AO135" s="413"/>
      <c r="AP135" s="413"/>
      <c r="AQ135" s="413"/>
      <c r="AR135" s="413"/>
      <c r="AS135" s="413"/>
      <c r="AT135" s="413"/>
      <c r="AU135" s="418"/>
      <c r="AV135" s="418"/>
      <c r="AW135" s="418"/>
      <c r="AX135" s="418"/>
      <c r="AY135" s="418"/>
      <c r="AZ135" s="418"/>
      <c r="BA135" s="418"/>
      <c r="BB135" s="418"/>
      <c r="BC135" s="418"/>
      <c r="BD135" s="418"/>
      <c r="BE135" s="418"/>
      <c r="BF135" s="418"/>
      <c r="BG135" s="418"/>
      <c r="BH135" s="418"/>
      <c r="BI135" s="418"/>
      <c r="BJ135" s="418"/>
      <c r="BK135" s="413"/>
      <c r="BL135" s="413"/>
      <c r="BM135" s="413"/>
      <c r="BN135" s="413"/>
      <c r="BO135" s="413"/>
      <c r="BP135" s="413"/>
      <c r="BQ135" s="413"/>
      <c r="BR135" s="418"/>
      <c r="BS135" s="418"/>
      <c r="BT135" s="418"/>
      <c r="BU135" s="418"/>
      <c r="BV135" s="418"/>
      <c r="BW135" s="418"/>
      <c r="BX135" s="418"/>
      <c r="BY135" s="418"/>
      <c r="BZ135" s="418"/>
      <c r="CA135" s="418"/>
      <c r="CB135" s="419"/>
      <c r="CC135" s="419"/>
      <c r="CD135" s="419"/>
      <c r="CE135" s="419"/>
      <c r="CF135" s="419"/>
      <c r="CG135" s="419"/>
      <c r="CH135" s="419"/>
      <c r="CI135" s="419"/>
      <c r="CJ135" s="419"/>
      <c r="CK135" s="419"/>
      <c r="CL135" s="419"/>
      <c r="CM135" s="419"/>
      <c r="CN135" s="419"/>
      <c r="CO135" s="419"/>
      <c r="CP135" s="419"/>
      <c r="CQ135" s="419"/>
      <c r="CR135" s="419"/>
      <c r="CS135" s="419"/>
      <c r="CT135" s="419"/>
      <c r="CU135" s="420"/>
      <c r="CV135" s="421"/>
      <c r="CW135" s="414"/>
      <c r="CX135" s="414"/>
      <c r="CY135" s="414"/>
      <c r="CZ135" s="414"/>
      <c r="DA135" s="414"/>
      <c r="DB135" s="414"/>
      <c r="DC135" s="414"/>
      <c r="DD135" s="414"/>
      <c r="DE135" s="414"/>
      <c r="DF135" s="414"/>
      <c r="DG135" s="414"/>
      <c r="DH135" s="414"/>
      <c r="DI135" s="414"/>
      <c r="DJ135" s="414"/>
      <c r="DK135" s="414"/>
      <c r="DL135" s="414"/>
      <c r="DM135" s="414"/>
      <c r="DN135" s="414"/>
      <c r="DO135" s="414"/>
      <c r="DP135" s="414"/>
      <c r="DQ135" s="414"/>
      <c r="DR135" s="414"/>
      <c r="DS135" s="414"/>
      <c r="DT135" s="413"/>
      <c r="DU135" s="413"/>
      <c r="DV135" s="413"/>
      <c r="DW135" s="413"/>
      <c r="DX135" s="413"/>
      <c r="DY135" s="413"/>
      <c r="DZ135" s="413"/>
      <c r="EA135" s="413"/>
      <c r="EB135" s="413"/>
      <c r="EC135" s="413"/>
      <c r="ED135" s="413"/>
      <c r="EE135" s="413"/>
      <c r="EF135" s="413"/>
      <c r="EG135" s="413"/>
      <c r="EH135" s="413"/>
      <c r="EI135" s="413"/>
      <c r="EJ135" s="413"/>
      <c r="EK135" s="413"/>
    </row>
    <row r="136" spans="1:141" s="81" customFormat="1" ht="12.75" x14ac:dyDescent="0.2">
      <c r="A136" s="414"/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416"/>
      <c r="AI136" s="416"/>
      <c r="AJ136" s="416"/>
      <c r="AK136" s="416"/>
      <c r="AL136" s="416"/>
      <c r="AM136" s="416"/>
      <c r="AN136" s="417"/>
      <c r="AO136" s="413"/>
      <c r="AP136" s="413"/>
      <c r="AQ136" s="413"/>
      <c r="AR136" s="413"/>
      <c r="AS136" s="413"/>
      <c r="AT136" s="413"/>
      <c r="AU136" s="418"/>
      <c r="AV136" s="418"/>
      <c r="AW136" s="418"/>
      <c r="AX136" s="418"/>
      <c r="AY136" s="418"/>
      <c r="AZ136" s="418"/>
      <c r="BA136" s="418"/>
      <c r="BB136" s="418"/>
      <c r="BC136" s="418"/>
      <c r="BD136" s="418"/>
      <c r="BE136" s="418"/>
      <c r="BF136" s="418"/>
      <c r="BG136" s="418"/>
      <c r="BH136" s="418"/>
      <c r="BI136" s="418"/>
      <c r="BJ136" s="418"/>
      <c r="BK136" s="413"/>
      <c r="BL136" s="413"/>
      <c r="BM136" s="413"/>
      <c r="BN136" s="413"/>
      <c r="BO136" s="413"/>
      <c r="BP136" s="413"/>
      <c r="BQ136" s="413"/>
      <c r="BR136" s="418"/>
      <c r="BS136" s="418"/>
      <c r="BT136" s="418"/>
      <c r="BU136" s="418"/>
      <c r="BV136" s="418"/>
      <c r="BW136" s="418"/>
      <c r="BX136" s="418"/>
      <c r="BY136" s="418"/>
      <c r="BZ136" s="418"/>
      <c r="CA136" s="418"/>
      <c r="CB136" s="419"/>
      <c r="CC136" s="419"/>
      <c r="CD136" s="419"/>
      <c r="CE136" s="419"/>
      <c r="CF136" s="419"/>
      <c r="CG136" s="419"/>
      <c r="CH136" s="419"/>
      <c r="CI136" s="419"/>
      <c r="CJ136" s="419"/>
      <c r="CK136" s="419"/>
      <c r="CL136" s="419"/>
      <c r="CM136" s="419"/>
      <c r="CN136" s="419"/>
      <c r="CO136" s="419"/>
      <c r="CP136" s="419"/>
      <c r="CQ136" s="419"/>
      <c r="CR136" s="419"/>
      <c r="CS136" s="419"/>
      <c r="CT136" s="419"/>
      <c r="CU136" s="420"/>
      <c r="CV136" s="421"/>
      <c r="CW136" s="414"/>
      <c r="CX136" s="414"/>
      <c r="CY136" s="414"/>
      <c r="CZ136" s="414"/>
      <c r="DA136" s="414"/>
      <c r="DB136" s="414"/>
      <c r="DC136" s="414"/>
      <c r="DD136" s="414"/>
      <c r="DE136" s="414"/>
      <c r="DF136" s="414"/>
      <c r="DG136" s="414"/>
      <c r="DH136" s="414"/>
      <c r="DI136" s="414"/>
      <c r="DJ136" s="414"/>
      <c r="DK136" s="414"/>
      <c r="DL136" s="414"/>
      <c r="DM136" s="414"/>
      <c r="DN136" s="414"/>
      <c r="DO136" s="414"/>
      <c r="DP136" s="414"/>
      <c r="DQ136" s="414"/>
      <c r="DR136" s="414"/>
      <c r="DS136" s="414"/>
      <c r="DT136" s="413"/>
      <c r="DU136" s="413"/>
      <c r="DV136" s="413"/>
      <c r="DW136" s="413"/>
      <c r="DX136" s="413"/>
      <c r="DY136" s="413"/>
      <c r="DZ136" s="413"/>
      <c r="EA136" s="413"/>
      <c r="EB136" s="413"/>
      <c r="EC136" s="413"/>
      <c r="ED136" s="413"/>
      <c r="EE136" s="413"/>
      <c r="EF136" s="413"/>
      <c r="EG136" s="413"/>
      <c r="EH136" s="413"/>
      <c r="EI136" s="413"/>
      <c r="EJ136" s="413"/>
      <c r="EK136" s="413"/>
    </row>
    <row r="137" spans="1:141" s="81" customFormat="1" ht="12.75" x14ac:dyDescent="0.2">
      <c r="A137" s="414"/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416"/>
      <c r="AI137" s="416"/>
      <c r="AJ137" s="416"/>
      <c r="AK137" s="416"/>
      <c r="AL137" s="416"/>
      <c r="AM137" s="416"/>
      <c r="AN137" s="417"/>
      <c r="AO137" s="413"/>
      <c r="AP137" s="413"/>
      <c r="AQ137" s="413"/>
      <c r="AR137" s="413"/>
      <c r="AS137" s="413"/>
      <c r="AT137" s="413"/>
      <c r="AU137" s="418"/>
      <c r="AV137" s="418"/>
      <c r="AW137" s="418"/>
      <c r="AX137" s="418"/>
      <c r="AY137" s="418"/>
      <c r="AZ137" s="418"/>
      <c r="BA137" s="418"/>
      <c r="BB137" s="418"/>
      <c r="BC137" s="418"/>
      <c r="BD137" s="418"/>
      <c r="BE137" s="418"/>
      <c r="BF137" s="418"/>
      <c r="BG137" s="418"/>
      <c r="BH137" s="418"/>
      <c r="BI137" s="418"/>
      <c r="BJ137" s="418"/>
      <c r="BK137" s="413"/>
      <c r="BL137" s="413"/>
      <c r="BM137" s="413"/>
      <c r="BN137" s="413"/>
      <c r="BO137" s="413"/>
      <c r="BP137" s="413"/>
      <c r="BQ137" s="413"/>
      <c r="BR137" s="418"/>
      <c r="BS137" s="418"/>
      <c r="BT137" s="418"/>
      <c r="BU137" s="418"/>
      <c r="BV137" s="418"/>
      <c r="BW137" s="418"/>
      <c r="BX137" s="418"/>
      <c r="BY137" s="418"/>
      <c r="BZ137" s="418"/>
      <c r="CA137" s="418"/>
      <c r="CB137" s="419"/>
      <c r="CC137" s="419"/>
      <c r="CD137" s="419"/>
      <c r="CE137" s="419"/>
      <c r="CF137" s="419"/>
      <c r="CG137" s="419"/>
      <c r="CH137" s="419"/>
      <c r="CI137" s="419"/>
      <c r="CJ137" s="419"/>
      <c r="CK137" s="419"/>
      <c r="CL137" s="419"/>
      <c r="CM137" s="419"/>
      <c r="CN137" s="419"/>
      <c r="CO137" s="419"/>
      <c r="CP137" s="419"/>
      <c r="CQ137" s="419"/>
      <c r="CR137" s="419"/>
      <c r="CS137" s="419"/>
      <c r="CT137" s="419"/>
      <c r="CU137" s="420"/>
      <c r="CV137" s="421"/>
      <c r="CW137" s="414"/>
      <c r="CX137" s="414"/>
      <c r="CY137" s="414"/>
      <c r="CZ137" s="414"/>
      <c r="DA137" s="414"/>
      <c r="DB137" s="414"/>
      <c r="DC137" s="414"/>
      <c r="DD137" s="414"/>
      <c r="DE137" s="414"/>
      <c r="DF137" s="414"/>
      <c r="DG137" s="414"/>
      <c r="DH137" s="414"/>
      <c r="DI137" s="414"/>
      <c r="DJ137" s="414"/>
      <c r="DK137" s="414"/>
      <c r="DL137" s="414"/>
      <c r="DM137" s="414"/>
      <c r="DN137" s="414"/>
      <c r="DO137" s="414"/>
      <c r="DP137" s="414"/>
      <c r="DQ137" s="414"/>
      <c r="DR137" s="414"/>
      <c r="DS137" s="414"/>
      <c r="DT137" s="413"/>
      <c r="DU137" s="413"/>
      <c r="DV137" s="413"/>
      <c r="DW137" s="413"/>
      <c r="DX137" s="413"/>
      <c r="DY137" s="413"/>
      <c r="DZ137" s="413"/>
      <c r="EA137" s="413"/>
      <c r="EB137" s="413"/>
      <c r="EC137" s="413"/>
      <c r="ED137" s="413"/>
      <c r="EE137" s="413"/>
      <c r="EF137" s="413"/>
      <c r="EG137" s="413"/>
      <c r="EH137" s="413"/>
      <c r="EI137" s="413"/>
      <c r="EJ137" s="413"/>
      <c r="EK137" s="413"/>
    </row>
    <row r="138" spans="1:141" s="81" customFormat="1" ht="12.75" x14ac:dyDescent="0.2">
      <c r="A138" s="414"/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416"/>
      <c r="AI138" s="416"/>
      <c r="AJ138" s="416"/>
      <c r="AK138" s="416"/>
      <c r="AL138" s="416"/>
      <c r="AM138" s="416"/>
      <c r="AN138" s="417"/>
      <c r="AO138" s="413"/>
      <c r="AP138" s="413"/>
      <c r="AQ138" s="413"/>
      <c r="AR138" s="413"/>
      <c r="AS138" s="413"/>
      <c r="AT138" s="413"/>
      <c r="AU138" s="418"/>
      <c r="AV138" s="418"/>
      <c r="AW138" s="418"/>
      <c r="AX138" s="418"/>
      <c r="AY138" s="418"/>
      <c r="AZ138" s="418"/>
      <c r="BA138" s="418"/>
      <c r="BB138" s="418"/>
      <c r="BC138" s="418"/>
      <c r="BD138" s="418"/>
      <c r="BE138" s="418"/>
      <c r="BF138" s="418"/>
      <c r="BG138" s="418"/>
      <c r="BH138" s="418"/>
      <c r="BI138" s="418"/>
      <c r="BJ138" s="418"/>
      <c r="BK138" s="413"/>
      <c r="BL138" s="413"/>
      <c r="BM138" s="413"/>
      <c r="BN138" s="413"/>
      <c r="BO138" s="413"/>
      <c r="BP138" s="413"/>
      <c r="BQ138" s="413"/>
      <c r="BR138" s="418"/>
      <c r="BS138" s="418"/>
      <c r="BT138" s="418"/>
      <c r="BU138" s="418"/>
      <c r="BV138" s="418"/>
      <c r="BW138" s="418"/>
      <c r="BX138" s="418"/>
      <c r="BY138" s="418"/>
      <c r="BZ138" s="418"/>
      <c r="CA138" s="418"/>
      <c r="CB138" s="419"/>
      <c r="CC138" s="419"/>
      <c r="CD138" s="419"/>
      <c r="CE138" s="419"/>
      <c r="CF138" s="419"/>
      <c r="CG138" s="419"/>
      <c r="CH138" s="419"/>
      <c r="CI138" s="419"/>
      <c r="CJ138" s="419"/>
      <c r="CK138" s="419"/>
      <c r="CL138" s="419"/>
      <c r="CM138" s="419"/>
      <c r="CN138" s="419"/>
      <c r="CO138" s="419"/>
      <c r="CP138" s="419"/>
      <c r="CQ138" s="419"/>
      <c r="CR138" s="419"/>
      <c r="CS138" s="419"/>
      <c r="CT138" s="419"/>
      <c r="CU138" s="420"/>
      <c r="CV138" s="421"/>
      <c r="CW138" s="414"/>
      <c r="CX138" s="414"/>
      <c r="CY138" s="414"/>
      <c r="CZ138" s="414"/>
      <c r="DA138" s="414"/>
      <c r="DB138" s="414"/>
      <c r="DC138" s="414"/>
      <c r="DD138" s="414"/>
      <c r="DE138" s="414"/>
      <c r="DF138" s="414"/>
      <c r="DG138" s="414"/>
      <c r="DH138" s="414"/>
      <c r="DI138" s="414"/>
      <c r="DJ138" s="414"/>
      <c r="DK138" s="414"/>
      <c r="DL138" s="414"/>
      <c r="DM138" s="414"/>
      <c r="DN138" s="414"/>
      <c r="DO138" s="414"/>
      <c r="DP138" s="414"/>
      <c r="DQ138" s="414"/>
      <c r="DR138" s="414"/>
      <c r="DS138" s="414"/>
      <c r="DT138" s="413"/>
      <c r="DU138" s="413"/>
      <c r="DV138" s="413"/>
      <c r="DW138" s="413"/>
      <c r="DX138" s="413"/>
      <c r="DY138" s="413"/>
      <c r="DZ138" s="413"/>
      <c r="EA138" s="413"/>
      <c r="EB138" s="413"/>
      <c r="EC138" s="413"/>
      <c r="ED138" s="413"/>
      <c r="EE138" s="413"/>
      <c r="EF138" s="413"/>
      <c r="EG138" s="413"/>
      <c r="EH138" s="413"/>
      <c r="EI138" s="413"/>
      <c r="EJ138" s="413"/>
      <c r="EK138" s="413"/>
    </row>
    <row r="139" spans="1:141" s="81" customFormat="1" ht="12.75" x14ac:dyDescent="0.2">
      <c r="A139" s="414"/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  <c r="Q139" s="414"/>
      <c r="R139" s="414"/>
      <c r="S139" s="414"/>
      <c r="T139" s="414"/>
      <c r="U139" s="414"/>
      <c r="V139" s="414"/>
      <c r="W139" s="414"/>
      <c r="X139" s="414"/>
      <c r="Y139" s="414"/>
      <c r="Z139" s="414"/>
      <c r="AA139" s="414"/>
      <c r="AB139" s="414"/>
      <c r="AC139" s="414"/>
      <c r="AD139" s="414"/>
      <c r="AE139" s="414"/>
      <c r="AF139" s="414"/>
      <c r="AG139" s="415"/>
      <c r="AH139" s="416"/>
      <c r="AI139" s="416"/>
      <c r="AJ139" s="416"/>
      <c r="AK139" s="416"/>
      <c r="AL139" s="416"/>
      <c r="AM139" s="416"/>
      <c r="AN139" s="417"/>
      <c r="AO139" s="413"/>
      <c r="AP139" s="413"/>
      <c r="AQ139" s="413"/>
      <c r="AR139" s="413"/>
      <c r="AS139" s="413"/>
      <c r="AT139" s="413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418"/>
      <c r="BH139" s="418"/>
      <c r="BI139" s="418"/>
      <c r="BJ139" s="418"/>
      <c r="BK139" s="413"/>
      <c r="BL139" s="413"/>
      <c r="BM139" s="413"/>
      <c r="BN139" s="413"/>
      <c r="BO139" s="413"/>
      <c r="BP139" s="413"/>
      <c r="BQ139" s="413"/>
      <c r="BR139" s="418"/>
      <c r="BS139" s="418"/>
      <c r="BT139" s="418"/>
      <c r="BU139" s="418"/>
      <c r="BV139" s="418"/>
      <c r="BW139" s="418"/>
      <c r="BX139" s="418"/>
      <c r="BY139" s="418"/>
      <c r="BZ139" s="418"/>
      <c r="CA139" s="418"/>
      <c r="CB139" s="419"/>
      <c r="CC139" s="419"/>
      <c r="CD139" s="419"/>
      <c r="CE139" s="419"/>
      <c r="CF139" s="419"/>
      <c r="CG139" s="419"/>
      <c r="CH139" s="419"/>
      <c r="CI139" s="419"/>
      <c r="CJ139" s="419"/>
      <c r="CK139" s="419"/>
      <c r="CL139" s="419"/>
      <c r="CM139" s="419"/>
      <c r="CN139" s="419"/>
      <c r="CO139" s="419"/>
      <c r="CP139" s="419"/>
      <c r="CQ139" s="419"/>
      <c r="CR139" s="419"/>
      <c r="CS139" s="419"/>
      <c r="CT139" s="419"/>
      <c r="CU139" s="420"/>
      <c r="CV139" s="421"/>
      <c r="CW139" s="414"/>
      <c r="CX139" s="414"/>
      <c r="CY139" s="414"/>
      <c r="CZ139" s="414"/>
      <c r="DA139" s="414"/>
      <c r="DB139" s="414"/>
      <c r="DC139" s="414"/>
      <c r="DD139" s="414"/>
      <c r="DE139" s="414"/>
      <c r="DF139" s="414"/>
      <c r="DG139" s="414"/>
      <c r="DH139" s="414"/>
      <c r="DI139" s="414"/>
      <c r="DJ139" s="414"/>
      <c r="DK139" s="414"/>
      <c r="DL139" s="414"/>
      <c r="DM139" s="414"/>
      <c r="DN139" s="414"/>
      <c r="DO139" s="414"/>
      <c r="DP139" s="414"/>
      <c r="DQ139" s="414"/>
      <c r="DR139" s="414"/>
      <c r="DS139" s="414"/>
      <c r="DT139" s="413"/>
      <c r="DU139" s="413"/>
      <c r="DV139" s="413"/>
      <c r="DW139" s="413"/>
      <c r="DX139" s="413"/>
      <c r="DY139" s="413"/>
      <c r="DZ139" s="413"/>
      <c r="EA139" s="413"/>
      <c r="EB139" s="413"/>
      <c r="EC139" s="413"/>
      <c r="ED139" s="413"/>
      <c r="EE139" s="413"/>
      <c r="EF139" s="413"/>
      <c r="EG139" s="413"/>
      <c r="EH139" s="413"/>
      <c r="EI139" s="413"/>
      <c r="EJ139" s="413"/>
      <c r="EK139" s="413"/>
    </row>
    <row r="140" spans="1:141" s="81" customFormat="1" ht="12.75" x14ac:dyDescent="0.2">
      <c r="A140" s="414"/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  <c r="AA140" s="414"/>
      <c r="AB140" s="414"/>
      <c r="AC140" s="414"/>
      <c r="AD140" s="414"/>
      <c r="AE140" s="414"/>
      <c r="AF140" s="414"/>
      <c r="AG140" s="415"/>
      <c r="AH140" s="416"/>
      <c r="AI140" s="416"/>
      <c r="AJ140" s="416"/>
      <c r="AK140" s="416"/>
      <c r="AL140" s="416"/>
      <c r="AM140" s="416"/>
      <c r="AN140" s="417"/>
      <c r="AO140" s="413"/>
      <c r="AP140" s="413"/>
      <c r="AQ140" s="413"/>
      <c r="AR140" s="413"/>
      <c r="AS140" s="413"/>
      <c r="AT140" s="413"/>
      <c r="AU140" s="418"/>
      <c r="AV140" s="418"/>
      <c r="AW140" s="418"/>
      <c r="AX140" s="418"/>
      <c r="AY140" s="418"/>
      <c r="AZ140" s="418"/>
      <c r="BA140" s="418"/>
      <c r="BB140" s="418"/>
      <c r="BC140" s="418"/>
      <c r="BD140" s="418"/>
      <c r="BE140" s="418"/>
      <c r="BF140" s="418"/>
      <c r="BG140" s="418"/>
      <c r="BH140" s="418"/>
      <c r="BI140" s="418"/>
      <c r="BJ140" s="418"/>
      <c r="BK140" s="413"/>
      <c r="BL140" s="413"/>
      <c r="BM140" s="413"/>
      <c r="BN140" s="413"/>
      <c r="BO140" s="413"/>
      <c r="BP140" s="413"/>
      <c r="BQ140" s="413"/>
      <c r="BR140" s="418"/>
      <c r="BS140" s="418"/>
      <c r="BT140" s="418"/>
      <c r="BU140" s="418"/>
      <c r="BV140" s="418"/>
      <c r="BW140" s="418"/>
      <c r="BX140" s="418"/>
      <c r="BY140" s="418"/>
      <c r="BZ140" s="418"/>
      <c r="CA140" s="418"/>
      <c r="CB140" s="419"/>
      <c r="CC140" s="419"/>
      <c r="CD140" s="419"/>
      <c r="CE140" s="419"/>
      <c r="CF140" s="419"/>
      <c r="CG140" s="419"/>
      <c r="CH140" s="419"/>
      <c r="CI140" s="419"/>
      <c r="CJ140" s="419"/>
      <c r="CK140" s="419"/>
      <c r="CL140" s="419"/>
      <c r="CM140" s="419"/>
      <c r="CN140" s="419"/>
      <c r="CO140" s="419"/>
      <c r="CP140" s="419"/>
      <c r="CQ140" s="419"/>
      <c r="CR140" s="419"/>
      <c r="CS140" s="419"/>
      <c r="CT140" s="419"/>
      <c r="CU140" s="420"/>
      <c r="CV140" s="421"/>
      <c r="CW140" s="414"/>
      <c r="CX140" s="414"/>
      <c r="CY140" s="414"/>
      <c r="CZ140" s="414"/>
      <c r="DA140" s="414"/>
      <c r="DB140" s="414"/>
      <c r="DC140" s="414"/>
      <c r="DD140" s="414"/>
      <c r="DE140" s="414"/>
      <c r="DF140" s="414"/>
      <c r="DG140" s="414"/>
      <c r="DH140" s="414"/>
      <c r="DI140" s="414"/>
      <c r="DJ140" s="414"/>
      <c r="DK140" s="414"/>
      <c r="DL140" s="414"/>
      <c r="DM140" s="414"/>
      <c r="DN140" s="414"/>
      <c r="DO140" s="414"/>
      <c r="DP140" s="414"/>
      <c r="DQ140" s="414"/>
      <c r="DR140" s="414"/>
      <c r="DS140" s="414"/>
      <c r="DT140" s="413"/>
      <c r="DU140" s="413"/>
      <c r="DV140" s="413"/>
      <c r="DW140" s="413"/>
      <c r="DX140" s="413"/>
      <c r="DY140" s="413"/>
      <c r="DZ140" s="413"/>
      <c r="EA140" s="413"/>
      <c r="EB140" s="413"/>
      <c r="EC140" s="413"/>
      <c r="ED140" s="413"/>
      <c r="EE140" s="413"/>
      <c r="EF140" s="413"/>
      <c r="EG140" s="413"/>
      <c r="EH140" s="413"/>
      <c r="EI140" s="413"/>
      <c r="EJ140" s="413"/>
      <c r="EK140" s="413"/>
    </row>
    <row r="141" spans="1:141" s="81" customFormat="1" ht="12.75" x14ac:dyDescent="0.2">
      <c r="A141" s="414"/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  <c r="R141" s="414"/>
      <c r="S141" s="414"/>
      <c r="T141" s="414"/>
      <c r="U141" s="414"/>
      <c r="V141" s="414"/>
      <c r="W141" s="414"/>
      <c r="X141" s="414"/>
      <c r="Y141" s="414"/>
      <c r="Z141" s="414"/>
      <c r="AA141" s="414"/>
      <c r="AB141" s="414"/>
      <c r="AC141" s="414"/>
      <c r="AD141" s="414"/>
      <c r="AE141" s="414"/>
      <c r="AF141" s="414"/>
      <c r="AG141" s="415"/>
      <c r="AH141" s="416"/>
      <c r="AI141" s="416"/>
      <c r="AJ141" s="416"/>
      <c r="AK141" s="416"/>
      <c r="AL141" s="416"/>
      <c r="AM141" s="416"/>
      <c r="AN141" s="417"/>
      <c r="AO141" s="413"/>
      <c r="AP141" s="413"/>
      <c r="AQ141" s="413"/>
      <c r="AR141" s="413"/>
      <c r="AS141" s="413"/>
      <c r="AT141" s="413"/>
      <c r="AU141" s="418"/>
      <c r="AV141" s="418"/>
      <c r="AW141" s="418"/>
      <c r="AX141" s="418"/>
      <c r="AY141" s="418"/>
      <c r="AZ141" s="418"/>
      <c r="BA141" s="418"/>
      <c r="BB141" s="418"/>
      <c r="BC141" s="418"/>
      <c r="BD141" s="418"/>
      <c r="BE141" s="418"/>
      <c r="BF141" s="418"/>
      <c r="BG141" s="418"/>
      <c r="BH141" s="418"/>
      <c r="BI141" s="418"/>
      <c r="BJ141" s="418"/>
      <c r="BK141" s="413"/>
      <c r="BL141" s="413"/>
      <c r="BM141" s="413"/>
      <c r="BN141" s="413"/>
      <c r="BO141" s="413"/>
      <c r="BP141" s="413"/>
      <c r="BQ141" s="413"/>
      <c r="BR141" s="418"/>
      <c r="BS141" s="418"/>
      <c r="BT141" s="418"/>
      <c r="BU141" s="418"/>
      <c r="BV141" s="418"/>
      <c r="BW141" s="418"/>
      <c r="BX141" s="418"/>
      <c r="BY141" s="418"/>
      <c r="BZ141" s="418"/>
      <c r="CA141" s="418"/>
      <c r="CB141" s="419"/>
      <c r="CC141" s="419"/>
      <c r="CD141" s="419"/>
      <c r="CE141" s="419"/>
      <c r="CF141" s="419"/>
      <c r="CG141" s="419"/>
      <c r="CH141" s="419"/>
      <c r="CI141" s="419"/>
      <c r="CJ141" s="419"/>
      <c r="CK141" s="419"/>
      <c r="CL141" s="419"/>
      <c r="CM141" s="419"/>
      <c r="CN141" s="419"/>
      <c r="CO141" s="419"/>
      <c r="CP141" s="419"/>
      <c r="CQ141" s="419"/>
      <c r="CR141" s="419"/>
      <c r="CS141" s="419"/>
      <c r="CT141" s="419"/>
      <c r="CU141" s="420"/>
      <c r="CV141" s="421"/>
      <c r="CW141" s="414"/>
      <c r="CX141" s="414"/>
      <c r="CY141" s="414"/>
      <c r="CZ141" s="414"/>
      <c r="DA141" s="414"/>
      <c r="DB141" s="414"/>
      <c r="DC141" s="414"/>
      <c r="DD141" s="414"/>
      <c r="DE141" s="414"/>
      <c r="DF141" s="414"/>
      <c r="DG141" s="414"/>
      <c r="DH141" s="414"/>
      <c r="DI141" s="414"/>
      <c r="DJ141" s="414"/>
      <c r="DK141" s="414"/>
      <c r="DL141" s="414"/>
      <c r="DM141" s="414"/>
      <c r="DN141" s="414"/>
      <c r="DO141" s="414"/>
      <c r="DP141" s="414"/>
      <c r="DQ141" s="414"/>
      <c r="DR141" s="414"/>
      <c r="DS141" s="414"/>
      <c r="DT141" s="413"/>
      <c r="DU141" s="413"/>
      <c r="DV141" s="413"/>
      <c r="DW141" s="413"/>
      <c r="DX141" s="413"/>
      <c r="DY141" s="413"/>
      <c r="DZ141" s="413"/>
      <c r="EA141" s="413"/>
      <c r="EB141" s="413"/>
      <c r="EC141" s="413"/>
      <c r="ED141" s="413"/>
      <c r="EE141" s="413"/>
      <c r="EF141" s="413"/>
      <c r="EG141" s="413"/>
      <c r="EH141" s="413"/>
      <c r="EI141" s="413"/>
      <c r="EJ141" s="413"/>
      <c r="EK141" s="413"/>
    </row>
    <row r="142" spans="1:141" s="81" customFormat="1" ht="12.75" x14ac:dyDescent="0.2">
      <c r="A142" s="414"/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  <c r="R142" s="414"/>
      <c r="S142" s="414"/>
      <c r="T142" s="414"/>
      <c r="U142" s="414"/>
      <c r="V142" s="414"/>
      <c r="W142" s="414"/>
      <c r="X142" s="414"/>
      <c r="Y142" s="414"/>
      <c r="Z142" s="414"/>
      <c r="AA142" s="414"/>
      <c r="AB142" s="414"/>
      <c r="AC142" s="414"/>
      <c r="AD142" s="414"/>
      <c r="AE142" s="414"/>
      <c r="AF142" s="414"/>
      <c r="AG142" s="415"/>
      <c r="AH142" s="416"/>
      <c r="AI142" s="416"/>
      <c r="AJ142" s="416"/>
      <c r="AK142" s="416"/>
      <c r="AL142" s="416"/>
      <c r="AM142" s="416"/>
      <c r="AN142" s="417"/>
      <c r="AO142" s="413"/>
      <c r="AP142" s="413"/>
      <c r="AQ142" s="413"/>
      <c r="AR142" s="413"/>
      <c r="AS142" s="413"/>
      <c r="AT142" s="413"/>
      <c r="AU142" s="418"/>
      <c r="AV142" s="418"/>
      <c r="AW142" s="418"/>
      <c r="AX142" s="418"/>
      <c r="AY142" s="418"/>
      <c r="AZ142" s="418"/>
      <c r="BA142" s="418"/>
      <c r="BB142" s="418"/>
      <c r="BC142" s="418"/>
      <c r="BD142" s="418"/>
      <c r="BE142" s="418"/>
      <c r="BF142" s="418"/>
      <c r="BG142" s="418"/>
      <c r="BH142" s="418"/>
      <c r="BI142" s="418"/>
      <c r="BJ142" s="418"/>
      <c r="BK142" s="413"/>
      <c r="BL142" s="413"/>
      <c r="BM142" s="413"/>
      <c r="BN142" s="413"/>
      <c r="BO142" s="413"/>
      <c r="BP142" s="413"/>
      <c r="BQ142" s="413"/>
      <c r="BR142" s="418"/>
      <c r="BS142" s="418"/>
      <c r="BT142" s="418"/>
      <c r="BU142" s="418"/>
      <c r="BV142" s="418"/>
      <c r="BW142" s="418"/>
      <c r="BX142" s="418"/>
      <c r="BY142" s="418"/>
      <c r="BZ142" s="418"/>
      <c r="CA142" s="418"/>
      <c r="CB142" s="419"/>
      <c r="CC142" s="419"/>
      <c r="CD142" s="419"/>
      <c r="CE142" s="419"/>
      <c r="CF142" s="419"/>
      <c r="CG142" s="419"/>
      <c r="CH142" s="419"/>
      <c r="CI142" s="419"/>
      <c r="CJ142" s="419"/>
      <c r="CK142" s="419"/>
      <c r="CL142" s="419"/>
      <c r="CM142" s="419"/>
      <c r="CN142" s="419"/>
      <c r="CO142" s="419"/>
      <c r="CP142" s="419"/>
      <c r="CQ142" s="419"/>
      <c r="CR142" s="419"/>
      <c r="CS142" s="419"/>
      <c r="CT142" s="419"/>
      <c r="CU142" s="420"/>
      <c r="CV142" s="421"/>
      <c r="CW142" s="414"/>
      <c r="CX142" s="414"/>
      <c r="CY142" s="414"/>
      <c r="CZ142" s="414"/>
      <c r="DA142" s="414"/>
      <c r="DB142" s="414"/>
      <c r="DC142" s="414"/>
      <c r="DD142" s="414"/>
      <c r="DE142" s="414"/>
      <c r="DF142" s="414"/>
      <c r="DG142" s="414"/>
      <c r="DH142" s="414"/>
      <c r="DI142" s="414"/>
      <c r="DJ142" s="414"/>
      <c r="DK142" s="414"/>
      <c r="DL142" s="414"/>
      <c r="DM142" s="414"/>
      <c r="DN142" s="414"/>
      <c r="DO142" s="414"/>
      <c r="DP142" s="414"/>
      <c r="DQ142" s="414"/>
      <c r="DR142" s="414"/>
      <c r="DS142" s="414"/>
      <c r="DT142" s="413"/>
      <c r="DU142" s="413"/>
      <c r="DV142" s="413"/>
      <c r="DW142" s="413"/>
      <c r="DX142" s="413"/>
      <c r="DY142" s="413"/>
      <c r="DZ142" s="413"/>
      <c r="EA142" s="413"/>
      <c r="EB142" s="413"/>
      <c r="EC142" s="413"/>
      <c r="ED142" s="413"/>
      <c r="EE142" s="413"/>
      <c r="EF142" s="413"/>
      <c r="EG142" s="413"/>
      <c r="EH142" s="413"/>
      <c r="EI142" s="413"/>
      <c r="EJ142" s="413"/>
      <c r="EK142" s="413"/>
    </row>
    <row r="143" spans="1:141" s="81" customFormat="1" ht="12.75" x14ac:dyDescent="0.2">
      <c r="A143" s="414"/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  <c r="R143" s="414"/>
      <c r="S143" s="414"/>
      <c r="T143" s="414"/>
      <c r="U143" s="414"/>
      <c r="V143" s="414"/>
      <c r="W143" s="414"/>
      <c r="X143" s="414"/>
      <c r="Y143" s="414"/>
      <c r="Z143" s="414"/>
      <c r="AA143" s="414"/>
      <c r="AB143" s="414"/>
      <c r="AC143" s="414"/>
      <c r="AD143" s="414"/>
      <c r="AE143" s="414"/>
      <c r="AF143" s="414"/>
      <c r="AG143" s="415"/>
      <c r="AH143" s="416"/>
      <c r="AI143" s="416"/>
      <c r="AJ143" s="416"/>
      <c r="AK143" s="416"/>
      <c r="AL143" s="416"/>
      <c r="AM143" s="416"/>
      <c r="AN143" s="417"/>
      <c r="AO143" s="413"/>
      <c r="AP143" s="413"/>
      <c r="AQ143" s="413"/>
      <c r="AR143" s="413"/>
      <c r="AS143" s="413"/>
      <c r="AT143" s="413"/>
      <c r="AU143" s="418"/>
      <c r="AV143" s="418"/>
      <c r="AW143" s="418"/>
      <c r="AX143" s="418"/>
      <c r="AY143" s="418"/>
      <c r="AZ143" s="418"/>
      <c r="BA143" s="418"/>
      <c r="BB143" s="418"/>
      <c r="BC143" s="418"/>
      <c r="BD143" s="418"/>
      <c r="BE143" s="418"/>
      <c r="BF143" s="418"/>
      <c r="BG143" s="418"/>
      <c r="BH143" s="418"/>
      <c r="BI143" s="418"/>
      <c r="BJ143" s="418"/>
      <c r="BK143" s="413"/>
      <c r="BL143" s="413"/>
      <c r="BM143" s="413"/>
      <c r="BN143" s="413"/>
      <c r="BO143" s="413"/>
      <c r="BP143" s="413"/>
      <c r="BQ143" s="413"/>
      <c r="BR143" s="418"/>
      <c r="BS143" s="418"/>
      <c r="BT143" s="418"/>
      <c r="BU143" s="418"/>
      <c r="BV143" s="418"/>
      <c r="BW143" s="418"/>
      <c r="BX143" s="418"/>
      <c r="BY143" s="418"/>
      <c r="BZ143" s="418"/>
      <c r="CA143" s="418"/>
      <c r="CB143" s="419"/>
      <c r="CC143" s="419"/>
      <c r="CD143" s="419"/>
      <c r="CE143" s="419"/>
      <c r="CF143" s="419"/>
      <c r="CG143" s="419"/>
      <c r="CH143" s="419"/>
      <c r="CI143" s="419"/>
      <c r="CJ143" s="419"/>
      <c r="CK143" s="419"/>
      <c r="CL143" s="419"/>
      <c r="CM143" s="419"/>
      <c r="CN143" s="419"/>
      <c r="CO143" s="419"/>
      <c r="CP143" s="419"/>
      <c r="CQ143" s="419"/>
      <c r="CR143" s="419"/>
      <c r="CS143" s="419"/>
      <c r="CT143" s="419"/>
      <c r="CU143" s="420"/>
      <c r="CV143" s="421"/>
      <c r="CW143" s="414"/>
      <c r="CX143" s="414"/>
      <c r="CY143" s="414"/>
      <c r="CZ143" s="414"/>
      <c r="DA143" s="414"/>
      <c r="DB143" s="414"/>
      <c r="DC143" s="414"/>
      <c r="DD143" s="414"/>
      <c r="DE143" s="414"/>
      <c r="DF143" s="414"/>
      <c r="DG143" s="414"/>
      <c r="DH143" s="414"/>
      <c r="DI143" s="414"/>
      <c r="DJ143" s="414"/>
      <c r="DK143" s="414"/>
      <c r="DL143" s="414"/>
      <c r="DM143" s="414"/>
      <c r="DN143" s="414"/>
      <c r="DO143" s="414"/>
      <c r="DP143" s="414"/>
      <c r="DQ143" s="414"/>
      <c r="DR143" s="414"/>
      <c r="DS143" s="414"/>
      <c r="DT143" s="413"/>
      <c r="DU143" s="413"/>
      <c r="DV143" s="413"/>
      <c r="DW143" s="413"/>
      <c r="DX143" s="413"/>
      <c r="DY143" s="413"/>
      <c r="DZ143" s="413"/>
      <c r="EA143" s="413"/>
      <c r="EB143" s="413"/>
      <c r="EC143" s="413"/>
      <c r="ED143" s="413"/>
      <c r="EE143" s="413"/>
      <c r="EF143" s="413"/>
      <c r="EG143" s="413"/>
      <c r="EH143" s="413"/>
      <c r="EI143" s="413"/>
      <c r="EJ143" s="413"/>
      <c r="EK143" s="413"/>
    </row>
    <row r="144" spans="1:141" s="81" customFormat="1" ht="12.75" x14ac:dyDescent="0.2">
      <c r="A144" s="414"/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5"/>
      <c r="AH144" s="416"/>
      <c r="AI144" s="416"/>
      <c r="AJ144" s="416"/>
      <c r="AK144" s="416"/>
      <c r="AL144" s="416"/>
      <c r="AM144" s="416"/>
      <c r="AN144" s="417"/>
      <c r="AO144" s="413"/>
      <c r="AP144" s="413"/>
      <c r="AQ144" s="413"/>
      <c r="AR144" s="413"/>
      <c r="AS144" s="413"/>
      <c r="AT144" s="413"/>
      <c r="AU144" s="418"/>
      <c r="AV144" s="418"/>
      <c r="AW144" s="418"/>
      <c r="AX144" s="418"/>
      <c r="AY144" s="418"/>
      <c r="AZ144" s="418"/>
      <c r="BA144" s="418"/>
      <c r="BB144" s="418"/>
      <c r="BC144" s="418"/>
      <c r="BD144" s="418"/>
      <c r="BE144" s="418"/>
      <c r="BF144" s="418"/>
      <c r="BG144" s="418"/>
      <c r="BH144" s="418"/>
      <c r="BI144" s="418"/>
      <c r="BJ144" s="418"/>
      <c r="BK144" s="413"/>
      <c r="BL144" s="413"/>
      <c r="BM144" s="413"/>
      <c r="BN144" s="413"/>
      <c r="BO144" s="413"/>
      <c r="BP144" s="413"/>
      <c r="BQ144" s="413"/>
      <c r="BR144" s="418"/>
      <c r="BS144" s="418"/>
      <c r="BT144" s="418"/>
      <c r="BU144" s="418"/>
      <c r="BV144" s="418"/>
      <c r="BW144" s="418"/>
      <c r="BX144" s="418"/>
      <c r="BY144" s="418"/>
      <c r="BZ144" s="418"/>
      <c r="CA144" s="418"/>
      <c r="CB144" s="419"/>
      <c r="CC144" s="419"/>
      <c r="CD144" s="419"/>
      <c r="CE144" s="419"/>
      <c r="CF144" s="419"/>
      <c r="CG144" s="419"/>
      <c r="CH144" s="419"/>
      <c r="CI144" s="419"/>
      <c r="CJ144" s="419"/>
      <c r="CK144" s="419"/>
      <c r="CL144" s="419"/>
      <c r="CM144" s="419"/>
      <c r="CN144" s="419"/>
      <c r="CO144" s="419"/>
      <c r="CP144" s="419"/>
      <c r="CQ144" s="419"/>
      <c r="CR144" s="419"/>
      <c r="CS144" s="419"/>
      <c r="CT144" s="419"/>
      <c r="CU144" s="420"/>
      <c r="CV144" s="421"/>
      <c r="CW144" s="414"/>
      <c r="CX144" s="414"/>
      <c r="CY144" s="414"/>
      <c r="CZ144" s="414"/>
      <c r="DA144" s="414"/>
      <c r="DB144" s="414"/>
      <c r="DC144" s="414"/>
      <c r="DD144" s="414"/>
      <c r="DE144" s="414"/>
      <c r="DF144" s="414"/>
      <c r="DG144" s="414"/>
      <c r="DH144" s="414"/>
      <c r="DI144" s="414"/>
      <c r="DJ144" s="414"/>
      <c r="DK144" s="414"/>
      <c r="DL144" s="414"/>
      <c r="DM144" s="414"/>
      <c r="DN144" s="414"/>
      <c r="DO144" s="414"/>
      <c r="DP144" s="414"/>
      <c r="DQ144" s="414"/>
      <c r="DR144" s="414"/>
      <c r="DS144" s="414"/>
      <c r="DT144" s="413"/>
      <c r="DU144" s="413"/>
      <c r="DV144" s="413"/>
      <c r="DW144" s="413"/>
      <c r="DX144" s="413"/>
      <c r="DY144" s="413"/>
      <c r="DZ144" s="413"/>
      <c r="EA144" s="413"/>
      <c r="EB144" s="413"/>
      <c r="EC144" s="413"/>
      <c r="ED144" s="413"/>
      <c r="EE144" s="413"/>
      <c r="EF144" s="413"/>
      <c r="EG144" s="413"/>
      <c r="EH144" s="413"/>
      <c r="EI144" s="413"/>
      <c r="EJ144" s="413"/>
      <c r="EK144" s="413"/>
    </row>
    <row r="145" spans="1:141" s="81" customFormat="1" ht="12.75" x14ac:dyDescent="0.2">
      <c r="A145" s="414"/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  <c r="R145" s="414"/>
      <c r="S145" s="414"/>
      <c r="T145" s="414"/>
      <c r="U145" s="414"/>
      <c r="V145" s="414"/>
      <c r="W145" s="414"/>
      <c r="X145" s="414"/>
      <c r="Y145" s="414"/>
      <c r="Z145" s="414"/>
      <c r="AA145" s="414"/>
      <c r="AB145" s="414"/>
      <c r="AC145" s="414"/>
      <c r="AD145" s="414"/>
      <c r="AE145" s="414"/>
      <c r="AF145" s="414"/>
      <c r="AG145" s="415"/>
      <c r="AH145" s="416"/>
      <c r="AI145" s="416"/>
      <c r="AJ145" s="416"/>
      <c r="AK145" s="416"/>
      <c r="AL145" s="416"/>
      <c r="AM145" s="416"/>
      <c r="AN145" s="417"/>
      <c r="AO145" s="413"/>
      <c r="AP145" s="413"/>
      <c r="AQ145" s="413"/>
      <c r="AR145" s="413"/>
      <c r="AS145" s="413"/>
      <c r="AT145" s="413"/>
      <c r="AU145" s="418"/>
      <c r="AV145" s="418"/>
      <c r="AW145" s="418"/>
      <c r="AX145" s="418"/>
      <c r="AY145" s="418"/>
      <c r="AZ145" s="418"/>
      <c r="BA145" s="418"/>
      <c r="BB145" s="418"/>
      <c r="BC145" s="418"/>
      <c r="BD145" s="418"/>
      <c r="BE145" s="418"/>
      <c r="BF145" s="418"/>
      <c r="BG145" s="418"/>
      <c r="BH145" s="418"/>
      <c r="BI145" s="418"/>
      <c r="BJ145" s="418"/>
      <c r="BK145" s="413"/>
      <c r="BL145" s="413"/>
      <c r="BM145" s="413"/>
      <c r="BN145" s="413"/>
      <c r="BO145" s="413"/>
      <c r="BP145" s="413"/>
      <c r="BQ145" s="413"/>
      <c r="BR145" s="418"/>
      <c r="BS145" s="418"/>
      <c r="BT145" s="418"/>
      <c r="BU145" s="418"/>
      <c r="BV145" s="418"/>
      <c r="BW145" s="418"/>
      <c r="BX145" s="418"/>
      <c r="BY145" s="418"/>
      <c r="BZ145" s="418"/>
      <c r="CA145" s="418"/>
      <c r="CB145" s="419"/>
      <c r="CC145" s="419"/>
      <c r="CD145" s="419"/>
      <c r="CE145" s="419"/>
      <c r="CF145" s="419"/>
      <c r="CG145" s="419"/>
      <c r="CH145" s="419"/>
      <c r="CI145" s="419"/>
      <c r="CJ145" s="419"/>
      <c r="CK145" s="419"/>
      <c r="CL145" s="419"/>
      <c r="CM145" s="419"/>
      <c r="CN145" s="419"/>
      <c r="CO145" s="419"/>
      <c r="CP145" s="419"/>
      <c r="CQ145" s="419"/>
      <c r="CR145" s="419"/>
      <c r="CS145" s="419"/>
      <c r="CT145" s="419"/>
      <c r="CU145" s="420"/>
      <c r="CV145" s="421"/>
      <c r="CW145" s="414"/>
      <c r="CX145" s="414"/>
      <c r="CY145" s="414"/>
      <c r="CZ145" s="414"/>
      <c r="DA145" s="414"/>
      <c r="DB145" s="414"/>
      <c r="DC145" s="414"/>
      <c r="DD145" s="414"/>
      <c r="DE145" s="414"/>
      <c r="DF145" s="414"/>
      <c r="DG145" s="414"/>
      <c r="DH145" s="414"/>
      <c r="DI145" s="414"/>
      <c r="DJ145" s="414"/>
      <c r="DK145" s="414"/>
      <c r="DL145" s="414"/>
      <c r="DM145" s="414"/>
      <c r="DN145" s="414"/>
      <c r="DO145" s="414"/>
      <c r="DP145" s="414"/>
      <c r="DQ145" s="414"/>
      <c r="DR145" s="414"/>
      <c r="DS145" s="414"/>
      <c r="DT145" s="413"/>
      <c r="DU145" s="413"/>
      <c r="DV145" s="413"/>
      <c r="DW145" s="413"/>
      <c r="DX145" s="413"/>
      <c r="DY145" s="413"/>
      <c r="DZ145" s="413"/>
      <c r="EA145" s="413"/>
      <c r="EB145" s="413"/>
      <c r="EC145" s="413"/>
      <c r="ED145" s="413"/>
      <c r="EE145" s="413"/>
      <c r="EF145" s="413"/>
      <c r="EG145" s="413"/>
      <c r="EH145" s="413"/>
      <c r="EI145" s="413"/>
      <c r="EJ145" s="413"/>
      <c r="EK145" s="413"/>
    </row>
    <row r="146" spans="1:141" s="81" customFormat="1" ht="12.75" x14ac:dyDescent="0.2">
      <c r="A146" s="414"/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  <c r="AA146" s="414"/>
      <c r="AB146" s="414"/>
      <c r="AC146" s="414"/>
      <c r="AD146" s="414"/>
      <c r="AE146" s="414"/>
      <c r="AF146" s="414"/>
      <c r="AG146" s="415"/>
      <c r="AH146" s="416"/>
      <c r="AI146" s="416"/>
      <c r="AJ146" s="416"/>
      <c r="AK146" s="416"/>
      <c r="AL146" s="416"/>
      <c r="AM146" s="416"/>
      <c r="AN146" s="417"/>
      <c r="AO146" s="413"/>
      <c r="AP146" s="413"/>
      <c r="AQ146" s="413"/>
      <c r="AR146" s="413"/>
      <c r="AS146" s="413"/>
      <c r="AT146" s="413"/>
      <c r="AU146" s="418"/>
      <c r="AV146" s="418"/>
      <c r="AW146" s="418"/>
      <c r="AX146" s="418"/>
      <c r="AY146" s="418"/>
      <c r="AZ146" s="418"/>
      <c r="BA146" s="418"/>
      <c r="BB146" s="418"/>
      <c r="BC146" s="418"/>
      <c r="BD146" s="418"/>
      <c r="BE146" s="418"/>
      <c r="BF146" s="418"/>
      <c r="BG146" s="418"/>
      <c r="BH146" s="418"/>
      <c r="BI146" s="418"/>
      <c r="BJ146" s="418"/>
      <c r="BK146" s="413"/>
      <c r="BL146" s="413"/>
      <c r="BM146" s="413"/>
      <c r="BN146" s="413"/>
      <c r="BO146" s="413"/>
      <c r="BP146" s="413"/>
      <c r="BQ146" s="413"/>
      <c r="BR146" s="418"/>
      <c r="BS146" s="418"/>
      <c r="BT146" s="418"/>
      <c r="BU146" s="418"/>
      <c r="BV146" s="418"/>
      <c r="BW146" s="418"/>
      <c r="BX146" s="418"/>
      <c r="BY146" s="418"/>
      <c r="BZ146" s="418"/>
      <c r="CA146" s="418"/>
      <c r="CB146" s="419"/>
      <c r="CC146" s="419"/>
      <c r="CD146" s="419"/>
      <c r="CE146" s="419"/>
      <c r="CF146" s="419"/>
      <c r="CG146" s="419"/>
      <c r="CH146" s="419"/>
      <c r="CI146" s="419"/>
      <c r="CJ146" s="419"/>
      <c r="CK146" s="419"/>
      <c r="CL146" s="419"/>
      <c r="CM146" s="419"/>
      <c r="CN146" s="419"/>
      <c r="CO146" s="419"/>
      <c r="CP146" s="419"/>
      <c r="CQ146" s="419"/>
      <c r="CR146" s="419"/>
      <c r="CS146" s="419"/>
      <c r="CT146" s="419"/>
      <c r="CU146" s="420"/>
      <c r="CV146" s="421"/>
      <c r="CW146" s="414"/>
      <c r="CX146" s="414"/>
      <c r="CY146" s="414"/>
      <c r="CZ146" s="414"/>
      <c r="DA146" s="414"/>
      <c r="DB146" s="414"/>
      <c r="DC146" s="414"/>
      <c r="DD146" s="414"/>
      <c r="DE146" s="414"/>
      <c r="DF146" s="414"/>
      <c r="DG146" s="414"/>
      <c r="DH146" s="414"/>
      <c r="DI146" s="414"/>
      <c r="DJ146" s="414"/>
      <c r="DK146" s="414"/>
      <c r="DL146" s="414"/>
      <c r="DM146" s="414"/>
      <c r="DN146" s="414"/>
      <c r="DO146" s="414"/>
      <c r="DP146" s="414"/>
      <c r="DQ146" s="414"/>
      <c r="DR146" s="414"/>
      <c r="DS146" s="414"/>
      <c r="DT146" s="413"/>
      <c r="DU146" s="413"/>
      <c r="DV146" s="413"/>
      <c r="DW146" s="413"/>
      <c r="DX146" s="413"/>
      <c r="DY146" s="413"/>
      <c r="DZ146" s="413"/>
      <c r="EA146" s="413"/>
      <c r="EB146" s="413"/>
      <c r="EC146" s="413"/>
      <c r="ED146" s="413"/>
      <c r="EE146" s="413"/>
      <c r="EF146" s="413"/>
      <c r="EG146" s="413"/>
      <c r="EH146" s="413"/>
      <c r="EI146" s="413"/>
      <c r="EJ146" s="413"/>
      <c r="EK146" s="413"/>
    </row>
    <row r="147" spans="1:141" s="81" customFormat="1" ht="12.75" x14ac:dyDescent="0.2">
      <c r="A147" s="414"/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4"/>
      <c r="T147" s="414"/>
      <c r="U147" s="414"/>
      <c r="V147" s="414"/>
      <c r="W147" s="414"/>
      <c r="X147" s="414"/>
      <c r="Y147" s="414"/>
      <c r="Z147" s="414"/>
      <c r="AA147" s="414"/>
      <c r="AB147" s="414"/>
      <c r="AC147" s="414"/>
      <c r="AD147" s="414"/>
      <c r="AE147" s="414"/>
      <c r="AF147" s="414"/>
      <c r="AG147" s="415"/>
      <c r="AH147" s="416"/>
      <c r="AI147" s="416"/>
      <c r="AJ147" s="416"/>
      <c r="AK147" s="416"/>
      <c r="AL147" s="416"/>
      <c r="AM147" s="416"/>
      <c r="AN147" s="417"/>
      <c r="AO147" s="413"/>
      <c r="AP147" s="413"/>
      <c r="AQ147" s="413"/>
      <c r="AR147" s="413"/>
      <c r="AS147" s="413"/>
      <c r="AT147" s="413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  <c r="BF147" s="418"/>
      <c r="BG147" s="418"/>
      <c r="BH147" s="418"/>
      <c r="BI147" s="418"/>
      <c r="BJ147" s="418"/>
      <c r="BK147" s="413"/>
      <c r="BL147" s="413"/>
      <c r="BM147" s="413"/>
      <c r="BN147" s="413"/>
      <c r="BO147" s="413"/>
      <c r="BP147" s="413"/>
      <c r="BQ147" s="413"/>
      <c r="BR147" s="418"/>
      <c r="BS147" s="418"/>
      <c r="BT147" s="418"/>
      <c r="BU147" s="418"/>
      <c r="BV147" s="418"/>
      <c r="BW147" s="418"/>
      <c r="BX147" s="418"/>
      <c r="BY147" s="418"/>
      <c r="BZ147" s="418"/>
      <c r="CA147" s="418"/>
      <c r="CB147" s="419"/>
      <c r="CC147" s="419"/>
      <c r="CD147" s="419"/>
      <c r="CE147" s="419"/>
      <c r="CF147" s="419"/>
      <c r="CG147" s="419"/>
      <c r="CH147" s="419"/>
      <c r="CI147" s="419"/>
      <c r="CJ147" s="419"/>
      <c r="CK147" s="419"/>
      <c r="CL147" s="419"/>
      <c r="CM147" s="419"/>
      <c r="CN147" s="419"/>
      <c r="CO147" s="419"/>
      <c r="CP147" s="419"/>
      <c r="CQ147" s="419"/>
      <c r="CR147" s="419"/>
      <c r="CS147" s="419"/>
      <c r="CT147" s="419"/>
      <c r="CU147" s="420"/>
      <c r="CV147" s="421"/>
      <c r="CW147" s="414"/>
      <c r="CX147" s="414"/>
      <c r="CY147" s="414"/>
      <c r="CZ147" s="414"/>
      <c r="DA147" s="414"/>
      <c r="DB147" s="414"/>
      <c r="DC147" s="414"/>
      <c r="DD147" s="414"/>
      <c r="DE147" s="414"/>
      <c r="DF147" s="414"/>
      <c r="DG147" s="414"/>
      <c r="DH147" s="414"/>
      <c r="DI147" s="414"/>
      <c r="DJ147" s="414"/>
      <c r="DK147" s="414"/>
      <c r="DL147" s="414"/>
      <c r="DM147" s="414"/>
      <c r="DN147" s="414"/>
      <c r="DO147" s="414"/>
      <c r="DP147" s="414"/>
      <c r="DQ147" s="414"/>
      <c r="DR147" s="414"/>
      <c r="DS147" s="414"/>
      <c r="DT147" s="413"/>
      <c r="DU147" s="413"/>
      <c r="DV147" s="413"/>
      <c r="DW147" s="413"/>
      <c r="DX147" s="413"/>
      <c r="DY147" s="413"/>
      <c r="DZ147" s="413"/>
      <c r="EA147" s="413"/>
      <c r="EB147" s="413"/>
      <c r="EC147" s="413"/>
      <c r="ED147" s="413"/>
      <c r="EE147" s="413"/>
      <c r="EF147" s="413"/>
      <c r="EG147" s="413"/>
      <c r="EH147" s="413"/>
      <c r="EI147" s="413"/>
      <c r="EJ147" s="413"/>
      <c r="EK147" s="413"/>
    </row>
    <row r="148" spans="1:141" s="81" customFormat="1" ht="12.75" x14ac:dyDescent="0.2">
      <c r="A148" s="414"/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4"/>
      <c r="T148" s="414"/>
      <c r="U148" s="414"/>
      <c r="V148" s="414"/>
      <c r="W148" s="414"/>
      <c r="X148" s="414"/>
      <c r="Y148" s="414"/>
      <c r="Z148" s="414"/>
      <c r="AA148" s="414"/>
      <c r="AB148" s="414"/>
      <c r="AC148" s="414"/>
      <c r="AD148" s="414"/>
      <c r="AE148" s="414"/>
      <c r="AF148" s="414"/>
      <c r="AG148" s="415"/>
      <c r="AH148" s="416"/>
      <c r="AI148" s="416"/>
      <c r="AJ148" s="416"/>
      <c r="AK148" s="416"/>
      <c r="AL148" s="416"/>
      <c r="AM148" s="416"/>
      <c r="AN148" s="417"/>
      <c r="AO148" s="413"/>
      <c r="AP148" s="413"/>
      <c r="AQ148" s="413"/>
      <c r="AR148" s="413"/>
      <c r="AS148" s="413"/>
      <c r="AT148" s="413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  <c r="BF148" s="418"/>
      <c r="BG148" s="418"/>
      <c r="BH148" s="418"/>
      <c r="BI148" s="418"/>
      <c r="BJ148" s="418"/>
      <c r="BK148" s="413"/>
      <c r="BL148" s="413"/>
      <c r="BM148" s="413"/>
      <c r="BN148" s="413"/>
      <c r="BO148" s="413"/>
      <c r="BP148" s="413"/>
      <c r="BQ148" s="413"/>
      <c r="BR148" s="418"/>
      <c r="BS148" s="418"/>
      <c r="BT148" s="418"/>
      <c r="BU148" s="418"/>
      <c r="BV148" s="418"/>
      <c r="BW148" s="418"/>
      <c r="BX148" s="418"/>
      <c r="BY148" s="418"/>
      <c r="BZ148" s="418"/>
      <c r="CA148" s="418"/>
      <c r="CB148" s="419"/>
      <c r="CC148" s="419"/>
      <c r="CD148" s="419"/>
      <c r="CE148" s="419"/>
      <c r="CF148" s="419"/>
      <c r="CG148" s="419"/>
      <c r="CH148" s="419"/>
      <c r="CI148" s="419"/>
      <c r="CJ148" s="419"/>
      <c r="CK148" s="419"/>
      <c r="CL148" s="419"/>
      <c r="CM148" s="419"/>
      <c r="CN148" s="419"/>
      <c r="CO148" s="419"/>
      <c r="CP148" s="419"/>
      <c r="CQ148" s="419"/>
      <c r="CR148" s="419"/>
      <c r="CS148" s="419"/>
      <c r="CT148" s="419"/>
      <c r="CU148" s="420"/>
      <c r="CV148" s="421"/>
      <c r="CW148" s="414"/>
      <c r="CX148" s="414"/>
      <c r="CY148" s="414"/>
      <c r="CZ148" s="414"/>
      <c r="DA148" s="414"/>
      <c r="DB148" s="414"/>
      <c r="DC148" s="414"/>
      <c r="DD148" s="414"/>
      <c r="DE148" s="414"/>
      <c r="DF148" s="414"/>
      <c r="DG148" s="414"/>
      <c r="DH148" s="414"/>
      <c r="DI148" s="414"/>
      <c r="DJ148" s="414"/>
      <c r="DK148" s="414"/>
      <c r="DL148" s="414"/>
      <c r="DM148" s="414"/>
      <c r="DN148" s="414"/>
      <c r="DO148" s="414"/>
      <c r="DP148" s="414"/>
      <c r="DQ148" s="414"/>
      <c r="DR148" s="414"/>
      <c r="DS148" s="414"/>
      <c r="DT148" s="413"/>
      <c r="DU148" s="413"/>
      <c r="DV148" s="413"/>
      <c r="DW148" s="413"/>
      <c r="DX148" s="413"/>
      <c r="DY148" s="413"/>
      <c r="DZ148" s="413"/>
      <c r="EA148" s="413"/>
      <c r="EB148" s="413"/>
      <c r="EC148" s="413"/>
      <c r="ED148" s="413"/>
      <c r="EE148" s="413"/>
      <c r="EF148" s="413"/>
      <c r="EG148" s="413"/>
      <c r="EH148" s="413"/>
      <c r="EI148" s="413"/>
      <c r="EJ148" s="413"/>
      <c r="EK148" s="413"/>
    </row>
    <row r="149" spans="1:141" s="81" customFormat="1" ht="12.75" x14ac:dyDescent="0.2">
      <c r="A149" s="414"/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  <c r="R149" s="414"/>
      <c r="S149" s="414"/>
      <c r="T149" s="414"/>
      <c r="U149" s="414"/>
      <c r="V149" s="414"/>
      <c r="W149" s="414"/>
      <c r="X149" s="414"/>
      <c r="Y149" s="414"/>
      <c r="Z149" s="414"/>
      <c r="AA149" s="414"/>
      <c r="AB149" s="414"/>
      <c r="AC149" s="414"/>
      <c r="AD149" s="414"/>
      <c r="AE149" s="414"/>
      <c r="AF149" s="414"/>
      <c r="AG149" s="415"/>
      <c r="AH149" s="416"/>
      <c r="AI149" s="416"/>
      <c r="AJ149" s="416"/>
      <c r="AK149" s="416"/>
      <c r="AL149" s="416"/>
      <c r="AM149" s="416"/>
      <c r="AN149" s="417"/>
      <c r="AO149" s="413"/>
      <c r="AP149" s="413"/>
      <c r="AQ149" s="413"/>
      <c r="AR149" s="413"/>
      <c r="AS149" s="413"/>
      <c r="AT149" s="413"/>
      <c r="AU149" s="418"/>
      <c r="AV149" s="418"/>
      <c r="AW149" s="418"/>
      <c r="AX149" s="418"/>
      <c r="AY149" s="418"/>
      <c r="AZ149" s="418"/>
      <c r="BA149" s="418"/>
      <c r="BB149" s="418"/>
      <c r="BC149" s="418"/>
      <c r="BD149" s="418"/>
      <c r="BE149" s="418"/>
      <c r="BF149" s="418"/>
      <c r="BG149" s="418"/>
      <c r="BH149" s="418"/>
      <c r="BI149" s="418"/>
      <c r="BJ149" s="418"/>
      <c r="BK149" s="413"/>
      <c r="BL149" s="413"/>
      <c r="BM149" s="413"/>
      <c r="BN149" s="413"/>
      <c r="BO149" s="413"/>
      <c r="BP149" s="413"/>
      <c r="BQ149" s="413"/>
      <c r="BR149" s="418"/>
      <c r="BS149" s="418"/>
      <c r="BT149" s="418"/>
      <c r="BU149" s="418"/>
      <c r="BV149" s="418"/>
      <c r="BW149" s="418"/>
      <c r="BX149" s="418"/>
      <c r="BY149" s="418"/>
      <c r="BZ149" s="418"/>
      <c r="CA149" s="418"/>
      <c r="CB149" s="419"/>
      <c r="CC149" s="419"/>
      <c r="CD149" s="419"/>
      <c r="CE149" s="419"/>
      <c r="CF149" s="419"/>
      <c r="CG149" s="419"/>
      <c r="CH149" s="419"/>
      <c r="CI149" s="419"/>
      <c r="CJ149" s="419"/>
      <c r="CK149" s="419"/>
      <c r="CL149" s="419"/>
      <c r="CM149" s="419"/>
      <c r="CN149" s="419"/>
      <c r="CO149" s="419"/>
      <c r="CP149" s="419"/>
      <c r="CQ149" s="419"/>
      <c r="CR149" s="419"/>
      <c r="CS149" s="419"/>
      <c r="CT149" s="419"/>
      <c r="CU149" s="420"/>
      <c r="CV149" s="421"/>
      <c r="CW149" s="414"/>
      <c r="CX149" s="414"/>
      <c r="CY149" s="414"/>
      <c r="CZ149" s="414"/>
      <c r="DA149" s="414"/>
      <c r="DB149" s="414"/>
      <c r="DC149" s="414"/>
      <c r="DD149" s="414"/>
      <c r="DE149" s="414"/>
      <c r="DF149" s="414"/>
      <c r="DG149" s="414"/>
      <c r="DH149" s="414"/>
      <c r="DI149" s="414"/>
      <c r="DJ149" s="414"/>
      <c r="DK149" s="414"/>
      <c r="DL149" s="414"/>
      <c r="DM149" s="414"/>
      <c r="DN149" s="414"/>
      <c r="DO149" s="414"/>
      <c r="DP149" s="414"/>
      <c r="DQ149" s="414"/>
      <c r="DR149" s="414"/>
      <c r="DS149" s="414"/>
      <c r="DT149" s="413"/>
      <c r="DU149" s="413"/>
      <c r="DV149" s="413"/>
      <c r="DW149" s="413"/>
      <c r="DX149" s="413"/>
      <c r="DY149" s="413"/>
      <c r="DZ149" s="413"/>
      <c r="EA149" s="413"/>
      <c r="EB149" s="413"/>
      <c r="EC149" s="413"/>
      <c r="ED149" s="413"/>
      <c r="EE149" s="413"/>
      <c r="EF149" s="413"/>
      <c r="EG149" s="413"/>
      <c r="EH149" s="413"/>
      <c r="EI149" s="413"/>
      <c r="EJ149" s="413"/>
      <c r="EK149" s="413"/>
    </row>
    <row r="150" spans="1:141" s="81" customFormat="1" ht="12.75" x14ac:dyDescent="0.2">
      <c r="A150" s="414"/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  <c r="R150" s="414"/>
      <c r="S150" s="414"/>
      <c r="T150" s="414"/>
      <c r="U150" s="414"/>
      <c r="V150" s="414"/>
      <c r="W150" s="414"/>
      <c r="X150" s="414"/>
      <c r="Y150" s="414"/>
      <c r="Z150" s="414"/>
      <c r="AA150" s="414"/>
      <c r="AB150" s="414"/>
      <c r="AC150" s="414"/>
      <c r="AD150" s="414"/>
      <c r="AE150" s="414"/>
      <c r="AF150" s="414"/>
      <c r="AG150" s="415"/>
      <c r="AH150" s="416"/>
      <c r="AI150" s="416"/>
      <c r="AJ150" s="416"/>
      <c r="AK150" s="416"/>
      <c r="AL150" s="416"/>
      <c r="AM150" s="416"/>
      <c r="AN150" s="417"/>
      <c r="AO150" s="413"/>
      <c r="AP150" s="413"/>
      <c r="AQ150" s="413"/>
      <c r="AR150" s="413"/>
      <c r="AS150" s="413"/>
      <c r="AT150" s="413"/>
      <c r="AU150" s="418"/>
      <c r="AV150" s="418"/>
      <c r="AW150" s="418"/>
      <c r="AX150" s="418"/>
      <c r="AY150" s="418"/>
      <c r="AZ150" s="418"/>
      <c r="BA150" s="418"/>
      <c r="BB150" s="418"/>
      <c r="BC150" s="418"/>
      <c r="BD150" s="418"/>
      <c r="BE150" s="418"/>
      <c r="BF150" s="418"/>
      <c r="BG150" s="418"/>
      <c r="BH150" s="418"/>
      <c r="BI150" s="418"/>
      <c r="BJ150" s="418"/>
      <c r="BK150" s="413"/>
      <c r="BL150" s="413"/>
      <c r="BM150" s="413"/>
      <c r="BN150" s="413"/>
      <c r="BO150" s="413"/>
      <c r="BP150" s="413"/>
      <c r="BQ150" s="413"/>
      <c r="BR150" s="418"/>
      <c r="BS150" s="418"/>
      <c r="BT150" s="418"/>
      <c r="BU150" s="418"/>
      <c r="BV150" s="418"/>
      <c r="BW150" s="418"/>
      <c r="BX150" s="418"/>
      <c r="BY150" s="418"/>
      <c r="BZ150" s="418"/>
      <c r="CA150" s="418"/>
      <c r="CB150" s="419"/>
      <c r="CC150" s="419"/>
      <c r="CD150" s="419"/>
      <c r="CE150" s="419"/>
      <c r="CF150" s="419"/>
      <c r="CG150" s="419"/>
      <c r="CH150" s="419"/>
      <c r="CI150" s="419"/>
      <c r="CJ150" s="419"/>
      <c r="CK150" s="419"/>
      <c r="CL150" s="419"/>
      <c r="CM150" s="419"/>
      <c r="CN150" s="419"/>
      <c r="CO150" s="419"/>
      <c r="CP150" s="419"/>
      <c r="CQ150" s="419"/>
      <c r="CR150" s="419"/>
      <c r="CS150" s="419"/>
      <c r="CT150" s="419"/>
      <c r="CU150" s="420"/>
      <c r="CV150" s="421"/>
      <c r="CW150" s="414"/>
      <c r="CX150" s="414"/>
      <c r="CY150" s="414"/>
      <c r="CZ150" s="414"/>
      <c r="DA150" s="414"/>
      <c r="DB150" s="414"/>
      <c r="DC150" s="414"/>
      <c r="DD150" s="414"/>
      <c r="DE150" s="414"/>
      <c r="DF150" s="414"/>
      <c r="DG150" s="414"/>
      <c r="DH150" s="414"/>
      <c r="DI150" s="414"/>
      <c r="DJ150" s="414"/>
      <c r="DK150" s="414"/>
      <c r="DL150" s="414"/>
      <c r="DM150" s="414"/>
      <c r="DN150" s="414"/>
      <c r="DO150" s="414"/>
      <c r="DP150" s="414"/>
      <c r="DQ150" s="414"/>
      <c r="DR150" s="414"/>
      <c r="DS150" s="414"/>
      <c r="DT150" s="413"/>
      <c r="DU150" s="413"/>
      <c r="DV150" s="413"/>
      <c r="DW150" s="413"/>
      <c r="DX150" s="413"/>
      <c r="DY150" s="413"/>
      <c r="DZ150" s="413"/>
      <c r="EA150" s="413"/>
      <c r="EB150" s="413"/>
      <c r="EC150" s="413"/>
      <c r="ED150" s="413"/>
      <c r="EE150" s="413"/>
      <c r="EF150" s="413"/>
      <c r="EG150" s="413"/>
      <c r="EH150" s="413"/>
      <c r="EI150" s="413"/>
      <c r="EJ150" s="413"/>
      <c r="EK150" s="413"/>
    </row>
    <row r="151" spans="1:141" s="81" customFormat="1" ht="12.75" x14ac:dyDescent="0.2">
      <c r="A151" s="414"/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  <c r="R151" s="414"/>
      <c r="S151" s="414"/>
      <c r="T151" s="414"/>
      <c r="U151" s="414"/>
      <c r="V151" s="414"/>
      <c r="W151" s="414"/>
      <c r="X151" s="414"/>
      <c r="Y151" s="414"/>
      <c r="Z151" s="414"/>
      <c r="AA151" s="414"/>
      <c r="AB151" s="414"/>
      <c r="AC151" s="414"/>
      <c r="AD151" s="414"/>
      <c r="AE151" s="414"/>
      <c r="AF151" s="414"/>
      <c r="AG151" s="415"/>
      <c r="AH151" s="416"/>
      <c r="AI151" s="416"/>
      <c r="AJ151" s="416"/>
      <c r="AK151" s="416"/>
      <c r="AL151" s="416"/>
      <c r="AM151" s="416"/>
      <c r="AN151" s="417"/>
      <c r="AO151" s="413"/>
      <c r="AP151" s="413"/>
      <c r="AQ151" s="413"/>
      <c r="AR151" s="413"/>
      <c r="AS151" s="413"/>
      <c r="AT151" s="413"/>
      <c r="AU151" s="418"/>
      <c r="AV151" s="418"/>
      <c r="AW151" s="418"/>
      <c r="AX151" s="418"/>
      <c r="AY151" s="418"/>
      <c r="AZ151" s="418"/>
      <c r="BA151" s="418"/>
      <c r="BB151" s="418"/>
      <c r="BC151" s="418"/>
      <c r="BD151" s="418"/>
      <c r="BE151" s="418"/>
      <c r="BF151" s="418"/>
      <c r="BG151" s="418"/>
      <c r="BH151" s="418"/>
      <c r="BI151" s="418"/>
      <c r="BJ151" s="418"/>
      <c r="BK151" s="413"/>
      <c r="BL151" s="413"/>
      <c r="BM151" s="413"/>
      <c r="BN151" s="413"/>
      <c r="BO151" s="413"/>
      <c r="BP151" s="413"/>
      <c r="BQ151" s="413"/>
      <c r="BR151" s="418"/>
      <c r="BS151" s="418"/>
      <c r="BT151" s="418"/>
      <c r="BU151" s="418"/>
      <c r="BV151" s="418"/>
      <c r="BW151" s="418"/>
      <c r="BX151" s="418"/>
      <c r="BY151" s="418"/>
      <c r="BZ151" s="418"/>
      <c r="CA151" s="418"/>
      <c r="CB151" s="419"/>
      <c r="CC151" s="419"/>
      <c r="CD151" s="419"/>
      <c r="CE151" s="419"/>
      <c r="CF151" s="419"/>
      <c r="CG151" s="419"/>
      <c r="CH151" s="419"/>
      <c r="CI151" s="419"/>
      <c r="CJ151" s="419"/>
      <c r="CK151" s="419"/>
      <c r="CL151" s="419"/>
      <c r="CM151" s="419"/>
      <c r="CN151" s="419"/>
      <c r="CO151" s="419"/>
      <c r="CP151" s="419"/>
      <c r="CQ151" s="419"/>
      <c r="CR151" s="419"/>
      <c r="CS151" s="419"/>
      <c r="CT151" s="419"/>
      <c r="CU151" s="420"/>
      <c r="CV151" s="421"/>
      <c r="CW151" s="414"/>
      <c r="CX151" s="414"/>
      <c r="CY151" s="414"/>
      <c r="CZ151" s="414"/>
      <c r="DA151" s="414"/>
      <c r="DB151" s="414"/>
      <c r="DC151" s="414"/>
      <c r="DD151" s="414"/>
      <c r="DE151" s="414"/>
      <c r="DF151" s="414"/>
      <c r="DG151" s="414"/>
      <c r="DH151" s="414"/>
      <c r="DI151" s="414"/>
      <c r="DJ151" s="414"/>
      <c r="DK151" s="414"/>
      <c r="DL151" s="414"/>
      <c r="DM151" s="414"/>
      <c r="DN151" s="414"/>
      <c r="DO151" s="414"/>
      <c r="DP151" s="414"/>
      <c r="DQ151" s="414"/>
      <c r="DR151" s="414"/>
      <c r="DS151" s="414"/>
      <c r="DT151" s="413"/>
      <c r="DU151" s="413"/>
      <c r="DV151" s="413"/>
      <c r="DW151" s="413"/>
      <c r="DX151" s="413"/>
      <c r="DY151" s="413"/>
      <c r="DZ151" s="413"/>
      <c r="EA151" s="413"/>
      <c r="EB151" s="413"/>
      <c r="EC151" s="413"/>
      <c r="ED151" s="413"/>
      <c r="EE151" s="413"/>
      <c r="EF151" s="413"/>
      <c r="EG151" s="413"/>
      <c r="EH151" s="413"/>
      <c r="EI151" s="413"/>
      <c r="EJ151" s="413"/>
      <c r="EK151" s="413"/>
    </row>
    <row r="152" spans="1:141" s="81" customFormat="1" ht="12.75" x14ac:dyDescent="0.2">
      <c r="A152" s="414"/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  <c r="R152" s="414"/>
      <c r="S152" s="414"/>
      <c r="T152" s="414"/>
      <c r="U152" s="414"/>
      <c r="V152" s="414"/>
      <c r="W152" s="414"/>
      <c r="X152" s="414"/>
      <c r="Y152" s="414"/>
      <c r="Z152" s="414"/>
      <c r="AA152" s="414"/>
      <c r="AB152" s="414"/>
      <c r="AC152" s="414"/>
      <c r="AD152" s="414"/>
      <c r="AE152" s="414"/>
      <c r="AF152" s="414"/>
      <c r="AG152" s="415"/>
      <c r="AH152" s="416"/>
      <c r="AI152" s="416"/>
      <c r="AJ152" s="416"/>
      <c r="AK152" s="416"/>
      <c r="AL152" s="416"/>
      <c r="AM152" s="416"/>
      <c r="AN152" s="417"/>
      <c r="AO152" s="413"/>
      <c r="AP152" s="413"/>
      <c r="AQ152" s="413"/>
      <c r="AR152" s="413"/>
      <c r="AS152" s="413"/>
      <c r="AT152" s="413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3"/>
      <c r="BL152" s="413"/>
      <c r="BM152" s="413"/>
      <c r="BN152" s="413"/>
      <c r="BO152" s="413"/>
      <c r="BP152" s="413"/>
      <c r="BQ152" s="413"/>
      <c r="BR152" s="418"/>
      <c r="BS152" s="418"/>
      <c r="BT152" s="418"/>
      <c r="BU152" s="418"/>
      <c r="BV152" s="418"/>
      <c r="BW152" s="418"/>
      <c r="BX152" s="418"/>
      <c r="BY152" s="418"/>
      <c r="BZ152" s="418"/>
      <c r="CA152" s="418"/>
      <c r="CB152" s="419"/>
      <c r="CC152" s="419"/>
      <c r="CD152" s="419"/>
      <c r="CE152" s="419"/>
      <c r="CF152" s="419"/>
      <c r="CG152" s="419"/>
      <c r="CH152" s="419"/>
      <c r="CI152" s="419"/>
      <c r="CJ152" s="419"/>
      <c r="CK152" s="419"/>
      <c r="CL152" s="419"/>
      <c r="CM152" s="419"/>
      <c r="CN152" s="419"/>
      <c r="CO152" s="419"/>
      <c r="CP152" s="419"/>
      <c r="CQ152" s="419"/>
      <c r="CR152" s="419"/>
      <c r="CS152" s="419"/>
      <c r="CT152" s="419"/>
      <c r="CU152" s="420"/>
      <c r="CV152" s="421"/>
      <c r="CW152" s="414"/>
      <c r="CX152" s="414"/>
      <c r="CY152" s="414"/>
      <c r="CZ152" s="414"/>
      <c r="DA152" s="414"/>
      <c r="DB152" s="414"/>
      <c r="DC152" s="414"/>
      <c r="DD152" s="414"/>
      <c r="DE152" s="414"/>
      <c r="DF152" s="414"/>
      <c r="DG152" s="414"/>
      <c r="DH152" s="414"/>
      <c r="DI152" s="414"/>
      <c r="DJ152" s="414"/>
      <c r="DK152" s="414"/>
      <c r="DL152" s="414"/>
      <c r="DM152" s="414"/>
      <c r="DN152" s="414"/>
      <c r="DO152" s="414"/>
      <c r="DP152" s="414"/>
      <c r="DQ152" s="414"/>
      <c r="DR152" s="414"/>
      <c r="DS152" s="414"/>
      <c r="DT152" s="413"/>
      <c r="DU152" s="413"/>
      <c r="DV152" s="413"/>
      <c r="DW152" s="413"/>
      <c r="DX152" s="413"/>
      <c r="DY152" s="413"/>
      <c r="DZ152" s="413"/>
      <c r="EA152" s="413"/>
      <c r="EB152" s="413"/>
      <c r="EC152" s="413"/>
      <c r="ED152" s="413"/>
      <c r="EE152" s="413"/>
      <c r="EF152" s="413"/>
      <c r="EG152" s="413"/>
      <c r="EH152" s="413"/>
      <c r="EI152" s="413"/>
      <c r="EJ152" s="413"/>
      <c r="EK152" s="413"/>
    </row>
    <row r="153" spans="1:141" s="81" customFormat="1" ht="12.75" x14ac:dyDescent="0.2">
      <c r="A153" s="414"/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  <c r="R153" s="414"/>
      <c r="S153" s="414"/>
      <c r="T153" s="414"/>
      <c r="U153" s="414"/>
      <c r="V153" s="414"/>
      <c r="W153" s="414"/>
      <c r="X153" s="414"/>
      <c r="Y153" s="414"/>
      <c r="Z153" s="414"/>
      <c r="AA153" s="414"/>
      <c r="AB153" s="414"/>
      <c r="AC153" s="414"/>
      <c r="AD153" s="414"/>
      <c r="AE153" s="414"/>
      <c r="AF153" s="414"/>
      <c r="AG153" s="415"/>
      <c r="AH153" s="416"/>
      <c r="AI153" s="416"/>
      <c r="AJ153" s="416"/>
      <c r="AK153" s="416"/>
      <c r="AL153" s="416"/>
      <c r="AM153" s="416"/>
      <c r="AN153" s="417"/>
      <c r="AO153" s="413"/>
      <c r="AP153" s="413"/>
      <c r="AQ153" s="413"/>
      <c r="AR153" s="413"/>
      <c r="AS153" s="413"/>
      <c r="AT153" s="413"/>
      <c r="AU153" s="418"/>
      <c r="AV153" s="418"/>
      <c r="AW153" s="418"/>
      <c r="AX153" s="418"/>
      <c r="AY153" s="418"/>
      <c r="AZ153" s="418"/>
      <c r="BA153" s="418"/>
      <c r="BB153" s="418"/>
      <c r="BC153" s="418"/>
      <c r="BD153" s="418"/>
      <c r="BE153" s="418"/>
      <c r="BF153" s="418"/>
      <c r="BG153" s="418"/>
      <c r="BH153" s="418"/>
      <c r="BI153" s="418"/>
      <c r="BJ153" s="418"/>
      <c r="BK153" s="413"/>
      <c r="BL153" s="413"/>
      <c r="BM153" s="413"/>
      <c r="BN153" s="413"/>
      <c r="BO153" s="413"/>
      <c r="BP153" s="413"/>
      <c r="BQ153" s="413"/>
      <c r="BR153" s="418"/>
      <c r="BS153" s="418"/>
      <c r="BT153" s="418"/>
      <c r="BU153" s="418"/>
      <c r="BV153" s="418"/>
      <c r="BW153" s="418"/>
      <c r="BX153" s="418"/>
      <c r="BY153" s="418"/>
      <c r="BZ153" s="418"/>
      <c r="CA153" s="418"/>
      <c r="CB153" s="419"/>
      <c r="CC153" s="419"/>
      <c r="CD153" s="419"/>
      <c r="CE153" s="419"/>
      <c r="CF153" s="419"/>
      <c r="CG153" s="419"/>
      <c r="CH153" s="419"/>
      <c r="CI153" s="419"/>
      <c r="CJ153" s="419"/>
      <c r="CK153" s="419"/>
      <c r="CL153" s="419"/>
      <c r="CM153" s="419"/>
      <c r="CN153" s="419"/>
      <c r="CO153" s="419"/>
      <c r="CP153" s="419"/>
      <c r="CQ153" s="419"/>
      <c r="CR153" s="419"/>
      <c r="CS153" s="419"/>
      <c r="CT153" s="419"/>
      <c r="CU153" s="420"/>
      <c r="CV153" s="421"/>
      <c r="CW153" s="414"/>
      <c r="CX153" s="414"/>
      <c r="CY153" s="414"/>
      <c r="CZ153" s="414"/>
      <c r="DA153" s="414"/>
      <c r="DB153" s="414"/>
      <c r="DC153" s="414"/>
      <c r="DD153" s="414"/>
      <c r="DE153" s="414"/>
      <c r="DF153" s="414"/>
      <c r="DG153" s="414"/>
      <c r="DH153" s="414"/>
      <c r="DI153" s="414"/>
      <c r="DJ153" s="414"/>
      <c r="DK153" s="414"/>
      <c r="DL153" s="414"/>
      <c r="DM153" s="414"/>
      <c r="DN153" s="414"/>
      <c r="DO153" s="414"/>
      <c r="DP153" s="414"/>
      <c r="DQ153" s="414"/>
      <c r="DR153" s="414"/>
      <c r="DS153" s="414"/>
      <c r="DT153" s="413"/>
      <c r="DU153" s="413"/>
      <c r="DV153" s="413"/>
      <c r="DW153" s="413"/>
      <c r="DX153" s="413"/>
      <c r="DY153" s="413"/>
      <c r="DZ153" s="413"/>
      <c r="EA153" s="413"/>
      <c r="EB153" s="413"/>
      <c r="EC153" s="413"/>
      <c r="ED153" s="413"/>
      <c r="EE153" s="413"/>
      <c r="EF153" s="413"/>
      <c r="EG153" s="413"/>
      <c r="EH153" s="413"/>
      <c r="EI153" s="413"/>
      <c r="EJ153" s="413"/>
      <c r="EK153" s="413"/>
    </row>
    <row r="154" spans="1:141" s="81" customFormat="1" ht="12.75" x14ac:dyDescent="0.2">
      <c r="A154" s="414"/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  <c r="R154" s="414"/>
      <c r="S154" s="414"/>
      <c r="T154" s="414"/>
      <c r="U154" s="414"/>
      <c r="V154" s="414"/>
      <c r="W154" s="414"/>
      <c r="X154" s="414"/>
      <c r="Y154" s="414"/>
      <c r="Z154" s="414"/>
      <c r="AA154" s="414"/>
      <c r="AB154" s="414"/>
      <c r="AC154" s="414"/>
      <c r="AD154" s="414"/>
      <c r="AE154" s="414"/>
      <c r="AF154" s="414"/>
      <c r="AG154" s="415"/>
      <c r="AH154" s="416"/>
      <c r="AI154" s="416"/>
      <c r="AJ154" s="416"/>
      <c r="AK154" s="416"/>
      <c r="AL154" s="416"/>
      <c r="AM154" s="416"/>
      <c r="AN154" s="417"/>
      <c r="AO154" s="413"/>
      <c r="AP154" s="413"/>
      <c r="AQ154" s="413"/>
      <c r="AR154" s="413"/>
      <c r="AS154" s="413"/>
      <c r="AT154" s="413"/>
      <c r="AU154" s="418"/>
      <c r="AV154" s="418"/>
      <c r="AW154" s="418"/>
      <c r="AX154" s="418"/>
      <c r="AY154" s="418"/>
      <c r="AZ154" s="418"/>
      <c r="BA154" s="418"/>
      <c r="BB154" s="418"/>
      <c r="BC154" s="418"/>
      <c r="BD154" s="418"/>
      <c r="BE154" s="418"/>
      <c r="BF154" s="418"/>
      <c r="BG154" s="418"/>
      <c r="BH154" s="418"/>
      <c r="BI154" s="418"/>
      <c r="BJ154" s="418"/>
      <c r="BK154" s="413"/>
      <c r="BL154" s="413"/>
      <c r="BM154" s="413"/>
      <c r="BN154" s="413"/>
      <c r="BO154" s="413"/>
      <c r="BP154" s="413"/>
      <c r="BQ154" s="413"/>
      <c r="BR154" s="418"/>
      <c r="BS154" s="418"/>
      <c r="BT154" s="418"/>
      <c r="BU154" s="418"/>
      <c r="BV154" s="418"/>
      <c r="BW154" s="418"/>
      <c r="BX154" s="418"/>
      <c r="BY154" s="418"/>
      <c r="BZ154" s="418"/>
      <c r="CA154" s="418"/>
      <c r="CB154" s="419"/>
      <c r="CC154" s="419"/>
      <c r="CD154" s="419"/>
      <c r="CE154" s="419"/>
      <c r="CF154" s="419"/>
      <c r="CG154" s="419"/>
      <c r="CH154" s="419"/>
      <c r="CI154" s="419"/>
      <c r="CJ154" s="419"/>
      <c r="CK154" s="419"/>
      <c r="CL154" s="419"/>
      <c r="CM154" s="419"/>
      <c r="CN154" s="419"/>
      <c r="CO154" s="419"/>
      <c r="CP154" s="419"/>
      <c r="CQ154" s="419"/>
      <c r="CR154" s="419"/>
      <c r="CS154" s="419"/>
      <c r="CT154" s="419"/>
      <c r="CU154" s="420"/>
      <c r="CV154" s="421"/>
      <c r="CW154" s="414"/>
      <c r="CX154" s="414"/>
      <c r="CY154" s="414"/>
      <c r="CZ154" s="414"/>
      <c r="DA154" s="414"/>
      <c r="DB154" s="414"/>
      <c r="DC154" s="414"/>
      <c r="DD154" s="414"/>
      <c r="DE154" s="414"/>
      <c r="DF154" s="414"/>
      <c r="DG154" s="414"/>
      <c r="DH154" s="414"/>
      <c r="DI154" s="414"/>
      <c r="DJ154" s="414"/>
      <c r="DK154" s="414"/>
      <c r="DL154" s="414"/>
      <c r="DM154" s="414"/>
      <c r="DN154" s="414"/>
      <c r="DO154" s="414"/>
      <c r="DP154" s="414"/>
      <c r="DQ154" s="414"/>
      <c r="DR154" s="414"/>
      <c r="DS154" s="414"/>
      <c r="DT154" s="413"/>
      <c r="DU154" s="413"/>
      <c r="DV154" s="413"/>
      <c r="DW154" s="413"/>
      <c r="DX154" s="413"/>
      <c r="DY154" s="413"/>
      <c r="DZ154" s="413"/>
      <c r="EA154" s="413"/>
      <c r="EB154" s="413"/>
      <c r="EC154" s="413"/>
      <c r="ED154" s="413"/>
      <c r="EE154" s="413"/>
      <c r="EF154" s="413"/>
      <c r="EG154" s="413"/>
      <c r="EH154" s="413"/>
      <c r="EI154" s="413"/>
      <c r="EJ154" s="413"/>
      <c r="EK154" s="413"/>
    </row>
    <row r="155" spans="1:141" s="81" customFormat="1" ht="12.75" x14ac:dyDescent="0.2">
      <c r="A155" s="414"/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  <c r="R155" s="414"/>
      <c r="S155" s="414"/>
      <c r="T155" s="414"/>
      <c r="U155" s="414"/>
      <c r="V155" s="414"/>
      <c r="W155" s="414"/>
      <c r="X155" s="414"/>
      <c r="Y155" s="414"/>
      <c r="Z155" s="414"/>
      <c r="AA155" s="414"/>
      <c r="AB155" s="414"/>
      <c r="AC155" s="414"/>
      <c r="AD155" s="414"/>
      <c r="AE155" s="414"/>
      <c r="AF155" s="414"/>
      <c r="AG155" s="415"/>
      <c r="AH155" s="416"/>
      <c r="AI155" s="416"/>
      <c r="AJ155" s="416"/>
      <c r="AK155" s="416"/>
      <c r="AL155" s="416"/>
      <c r="AM155" s="416"/>
      <c r="AN155" s="417"/>
      <c r="AO155" s="413"/>
      <c r="AP155" s="413"/>
      <c r="AQ155" s="413"/>
      <c r="AR155" s="413"/>
      <c r="AS155" s="413"/>
      <c r="AT155" s="413"/>
      <c r="AU155" s="418"/>
      <c r="AV155" s="418"/>
      <c r="AW155" s="418"/>
      <c r="AX155" s="418"/>
      <c r="AY155" s="418"/>
      <c r="AZ155" s="418"/>
      <c r="BA155" s="418"/>
      <c r="BB155" s="418"/>
      <c r="BC155" s="418"/>
      <c r="BD155" s="418"/>
      <c r="BE155" s="418"/>
      <c r="BF155" s="418"/>
      <c r="BG155" s="418"/>
      <c r="BH155" s="418"/>
      <c r="BI155" s="418"/>
      <c r="BJ155" s="418"/>
      <c r="BK155" s="413"/>
      <c r="BL155" s="413"/>
      <c r="BM155" s="413"/>
      <c r="BN155" s="413"/>
      <c r="BO155" s="413"/>
      <c r="BP155" s="413"/>
      <c r="BQ155" s="413"/>
      <c r="BR155" s="418"/>
      <c r="BS155" s="418"/>
      <c r="BT155" s="418"/>
      <c r="BU155" s="418"/>
      <c r="BV155" s="418"/>
      <c r="BW155" s="418"/>
      <c r="BX155" s="418"/>
      <c r="BY155" s="418"/>
      <c r="BZ155" s="418"/>
      <c r="CA155" s="418"/>
      <c r="CB155" s="419"/>
      <c r="CC155" s="419"/>
      <c r="CD155" s="419"/>
      <c r="CE155" s="419"/>
      <c r="CF155" s="419"/>
      <c r="CG155" s="419"/>
      <c r="CH155" s="419"/>
      <c r="CI155" s="419"/>
      <c r="CJ155" s="419"/>
      <c r="CK155" s="419"/>
      <c r="CL155" s="419"/>
      <c r="CM155" s="419"/>
      <c r="CN155" s="419"/>
      <c r="CO155" s="419"/>
      <c r="CP155" s="419"/>
      <c r="CQ155" s="419"/>
      <c r="CR155" s="419"/>
      <c r="CS155" s="419"/>
      <c r="CT155" s="419"/>
      <c r="CU155" s="420"/>
      <c r="CV155" s="421"/>
      <c r="CW155" s="414"/>
      <c r="CX155" s="414"/>
      <c r="CY155" s="414"/>
      <c r="CZ155" s="414"/>
      <c r="DA155" s="414"/>
      <c r="DB155" s="414"/>
      <c r="DC155" s="414"/>
      <c r="DD155" s="414"/>
      <c r="DE155" s="414"/>
      <c r="DF155" s="414"/>
      <c r="DG155" s="414"/>
      <c r="DH155" s="414"/>
      <c r="DI155" s="414"/>
      <c r="DJ155" s="414"/>
      <c r="DK155" s="414"/>
      <c r="DL155" s="414"/>
      <c r="DM155" s="414"/>
      <c r="DN155" s="414"/>
      <c r="DO155" s="414"/>
      <c r="DP155" s="414"/>
      <c r="DQ155" s="414"/>
      <c r="DR155" s="414"/>
      <c r="DS155" s="414"/>
      <c r="DT155" s="413"/>
      <c r="DU155" s="413"/>
      <c r="DV155" s="413"/>
      <c r="DW155" s="413"/>
      <c r="DX155" s="413"/>
      <c r="DY155" s="413"/>
      <c r="DZ155" s="413"/>
      <c r="EA155" s="413"/>
      <c r="EB155" s="413"/>
      <c r="EC155" s="413"/>
      <c r="ED155" s="413"/>
      <c r="EE155" s="413"/>
      <c r="EF155" s="413"/>
      <c r="EG155" s="413"/>
      <c r="EH155" s="413"/>
      <c r="EI155" s="413"/>
      <c r="EJ155" s="413"/>
      <c r="EK155" s="413"/>
    </row>
    <row r="156" spans="1:141" s="81" customFormat="1" ht="12.75" x14ac:dyDescent="0.2">
      <c r="A156" s="414"/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  <c r="R156" s="414"/>
      <c r="S156" s="414"/>
      <c r="T156" s="414"/>
      <c r="U156" s="414"/>
      <c r="V156" s="414"/>
      <c r="W156" s="414"/>
      <c r="X156" s="414"/>
      <c r="Y156" s="414"/>
      <c r="Z156" s="414"/>
      <c r="AA156" s="414"/>
      <c r="AB156" s="414"/>
      <c r="AC156" s="414"/>
      <c r="AD156" s="414"/>
      <c r="AE156" s="414"/>
      <c r="AF156" s="414"/>
      <c r="AG156" s="415"/>
      <c r="AH156" s="416"/>
      <c r="AI156" s="416"/>
      <c r="AJ156" s="416"/>
      <c r="AK156" s="416"/>
      <c r="AL156" s="416"/>
      <c r="AM156" s="416"/>
      <c r="AN156" s="417"/>
      <c r="AO156" s="413"/>
      <c r="AP156" s="413"/>
      <c r="AQ156" s="413"/>
      <c r="AR156" s="413"/>
      <c r="AS156" s="413"/>
      <c r="AT156" s="413"/>
      <c r="AU156" s="418"/>
      <c r="AV156" s="418"/>
      <c r="AW156" s="418"/>
      <c r="AX156" s="418"/>
      <c r="AY156" s="418"/>
      <c r="AZ156" s="418"/>
      <c r="BA156" s="418"/>
      <c r="BB156" s="418"/>
      <c r="BC156" s="418"/>
      <c r="BD156" s="418"/>
      <c r="BE156" s="418"/>
      <c r="BF156" s="418"/>
      <c r="BG156" s="418"/>
      <c r="BH156" s="418"/>
      <c r="BI156" s="418"/>
      <c r="BJ156" s="418"/>
      <c r="BK156" s="413"/>
      <c r="BL156" s="413"/>
      <c r="BM156" s="413"/>
      <c r="BN156" s="413"/>
      <c r="BO156" s="413"/>
      <c r="BP156" s="413"/>
      <c r="BQ156" s="413"/>
      <c r="BR156" s="418"/>
      <c r="BS156" s="418"/>
      <c r="BT156" s="418"/>
      <c r="BU156" s="418"/>
      <c r="BV156" s="418"/>
      <c r="BW156" s="418"/>
      <c r="BX156" s="418"/>
      <c r="BY156" s="418"/>
      <c r="BZ156" s="418"/>
      <c r="CA156" s="418"/>
      <c r="CB156" s="419"/>
      <c r="CC156" s="419"/>
      <c r="CD156" s="419"/>
      <c r="CE156" s="419"/>
      <c r="CF156" s="419"/>
      <c r="CG156" s="419"/>
      <c r="CH156" s="419"/>
      <c r="CI156" s="419"/>
      <c r="CJ156" s="419"/>
      <c r="CK156" s="419"/>
      <c r="CL156" s="419"/>
      <c r="CM156" s="419"/>
      <c r="CN156" s="419"/>
      <c r="CO156" s="419"/>
      <c r="CP156" s="419"/>
      <c r="CQ156" s="419"/>
      <c r="CR156" s="419"/>
      <c r="CS156" s="419"/>
      <c r="CT156" s="419"/>
      <c r="CU156" s="420"/>
      <c r="CV156" s="421"/>
      <c r="CW156" s="414"/>
      <c r="CX156" s="414"/>
      <c r="CY156" s="414"/>
      <c r="CZ156" s="414"/>
      <c r="DA156" s="414"/>
      <c r="DB156" s="414"/>
      <c r="DC156" s="414"/>
      <c r="DD156" s="414"/>
      <c r="DE156" s="414"/>
      <c r="DF156" s="414"/>
      <c r="DG156" s="414"/>
      <c r="DH156" s="414"/>
      <c r="DI156" s="414"/>
      <c r="DJ156" s="414"/>
      <c r="DK156" s="414"/>
      <c r="DL156" s="414"/>
      <c r="DM156" s="414"/>
      <c r="DN156" s="414"/>
      <c r="DO156" s="414"/>
      <c r="DP156" s="414"/>
      <c r="DQ156" s="414"/>
      <c r="DR156" s="414"/>
      <c r="DS156" s="414"/>
      <c r="DT156" s="413"/>
      <c r="DU156" s="413"/>
      <c r="DV156" s="413"/>
      <c r="DW156" s="413"/>
      <c r="DX156" s="413"/>
      <c r="DY156" s="413"/>
      <c r="DZ156" s="413"/>
      <c r="EA156" s="413"/>
      <c r="EB156" s="413"/>
      <c r="EC156" s="413"/>
      <c r="ED156" s="413"/>
      <c r="EE156" s="413"/>
      <c r="EF156" s="413"/>
      <c r="EG156" s="413"/>
      <c r="EH156" s="413"/>
      <c r="EI156" s="413"/>
      <c r="EJ156" s="413"/>
      <c r="EK156" s="413"/>
    </row>
    <row r="157" spans="1:141" s="81" customFormat="1" ht="12.75" x14ac:dyDescent="0.2">
      <c r="A157" s="414"/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  <c r="R157" s="414"/>
      <c r="S157" s="414"/>
      <c r="T157" s="414"/>
      <c r="U157" s="414"/>
      <c r="V157" s="414"/>
      <c r="W157" s="414"/>
      <c r="X157" s="414"/>
      <c r="Y157" s="414"/>
      <c r="Z157" s="414"/>
      <c r="AA157" s="414"/>
      <c r="AB157" s="414"/>
      <c r="AC157" s="414"/>
      <c r="AD157" s="414"/>
      <c r="AE157" s="414"/>
      <c r="AF157" s="414"/>
      <c r="AG157" s="415"/>
      <c r="AH157" s="416"/>
      <c r="AI157" s="416"/>
      <c r="AJ157" s="416"/>
      <c r="AK157" s="416"/>
      <c r="AL157" s="416"/>
      <c r="AM157" s="416"/>
      <c r="AN157" s="417"/>
      <c r="AO157" s="413"/>
      <c r="AP157" s="413"/>
      <c r="AQ157" s="413"/>
      <c r="AR157" s="413"/>
      <c r="AS157" s="413"/>
      <c r="AT157" s="413"/>
      <c r="AU157" s="418"/>
      <c r="AV157" s="418"/>
      <c r="AW157" s="418"/>
      <c r="AX157" s="418"/>
      <c r="AY157" s="418"/>
      <c r="AZ157" s="418"/>
      <c r="BA157" s="418"/>
      <c r="BB157" s="418"/>
      <c r="BC157" s="418"/>
      <c r="BD157" s="418"/>
      <c r="BE157" s="418"/>
      <c r="BF157" s="418"/>
      <c r="BG157" s="418"/>
      <c r="BH157" s="418"/>
      <c r="BI157" s="418"/>
      <c r="BJ157" s="418"/>
      <c r="BK157" s="413"/>
      <c r="BL157" s="413"/>
      <c r="BM157" s="413"/>
      <c r="BN157" s="413"/>
      <c r="BO157" s="413"/>
      <c r="BP157" s="413"/>
      <c r="BQ157" s="413"/>
      <c r="BR157" s="418"/>
      <c r="BS157" s="418"/>
      <c r="BT157" s="418"/>
      <c r="BU157" s="418"/>
      <c r="BV157" s="418"/>
      <c r="BW157" s="418"/>
      <c r="BX157" s="418"/>
      <c r="BY157" s="418"/>
      <c r="BZ157" s="418"/>
      <c r="CA157" s="418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20"/>
      <c r="CV157" s="421"/>
      <c r="CW157" s="414"/>
      <c r="CX157" s="414"/>
      <c r="CY157" s="414"/>
      <c r="CZ157" s="414"/>
      <c r="DA157" s="414"/>
      <c r="DB157" s="414"/>
      <c r="DC157" s="414"/>
      <c r="DD157" s="414"/>
      <c r="DE157" s="414"/>
      <c r="DF157" s="414"/>
      <c r="DG157" s="414"/>
      <c r="DH157" s="414"/>
      <c r="DI157" s="414"/>
      <c r="DJ157" s="414"/>
      <c r="DK157" s="414"/>
      <c r="DL157" s="414"/>
      <c r="DM157" s="414"/>
      <c r="DN157" s="414"/>
      <c r="DO157" s="414"/>
      <c r="DP157" s="414"/>
      <c r="DQ157" s="414"/>
      <c r="DR157" s="414"/>
      <c r="DS157" s="414"/>
      <c r="DT157" s="413"/>
      <c r="DU157" s="413"/>
      <c r="DV157" s="413"/>
      <c r="DW157" s="413"/>
      <c r="DX157" s="413"/>
      <c r="DY157" s="413"/>
      <c r="DZ157" s="413"/>
      <c r="EA157" s="413"/>
      <c r="EB157" s="413"/>
      <c r="EC157" s="413"/>
      <c r="ED157" s="413"/>
      <c r="EE157" s="413"/>
      <c r="EF157" s="413"/>
      <c r="EG157" s="413"/>
      <c r="EH157" s="413"/>
      <c r="EI157" s="413"/>
      <c r="EJ157" s="413"/>
      <c r="EK157" s="413"/>
    </row>
    <row r="158" spans="1:141" s="81" customFormat="1" ht="12.75" x14ac:dyDescent="0.2">
      <c r="A158" s="414"/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  <c r="R158" s="414"/>
      <c r="S158" s="414"/>
      <c r="T158" s="414"/>
      <c r="U158" s="414"/>
      <c r="V158" s="414"/>
      <c r="W158" s="414"/>
      <c r="X158" s="414"/>
      <c r="Y158" s="414"/>
      <c r="Z158" s="414"/>
      <c r="AA158" s="414"/>
      <c r="AB158" s="414"/>
      <c r="AC158" s="414"/>
      <c r="AD158" s="414"/>
      <c r="AE158" s="414"/>
      <c r="AF158" s="414"/>
      <c r="AG158" s="415"/>
      <c r="AH158" s="416"/>
      <c r="AI158" s="416"/>
      <c r="AJ158" s="416"/>
      <c r="AK158" s="416"/>
      <c r="AL158" s="416"/>
      <c r="AM158" s="416"/>
      <c r="AN158" s="417"/>
      <c r="AO158" s="413"/>
      <c r="AP158" s="413"/>
      <c r="AQ158" s="413"/>
      <c r="AR158" s="413"/>
      <c r="AS158" s="413"/>
      <c r="AT158" s="413"/>
      <c r="AU158" s="418"/>
      <c r="AV158" s="418"/>
      <c r="AW158" s="418"/>
      <c r="AX158" s="418"/>
      <c r="AY158" s="418"/>
      <c r="AZ158" s="418"/>
      <c r="BA158" s="418"/>
      <c r="BB158" s="418"/>
      <c r="BC158" s="418"/>
      <c r="BD158" s="418"/>
      <c r="BE158" s="418"/>
      <c r="BF158" s="418"/>
      <c r="BG158" s="418"/>
      <c r="BH158" s="418"/>
      <c r="BI158" s="418"/>
      <c r="BJ158" s="418"/>
      <c r="BK158" s="413"/>
      <c r="BL158" s="413"/>
      <c r="BM158" s="413"/>
      <c r="BN158" s="413"/>
      <c r="BO158" s="413"/>
      <c r="BP158" s="413"/>
      <c r="BQ158" s="413"/>
      <c r="BR158" s="418"/>
      <c r="BS158" s="418"/>
      <c r="BT158" s="418"/>
      <c r="BU158" s="418"/>
      <c r="BV158" s="418"/>
      <c r="BW158" s="418"/>
      <c r="BX158" s="418"/>
      <c r="BY158" s="418"/>
      <c r="BZ158" s="418"/>
      <c r="CA158" s="418"/>
      <c r="CB158" s="419"/>
      <c r="CC158" s="419"/>
      <c r="CD158" s="419"/>
      <c r="CE158" s="419"/>
      <c r="CF158" s="419"/>
      <c r="CG158" s="419"/>
      <c r="CH158" s="419"/>
      <c r="CI158" s="419"/>
      <c r="CJ158" s="419"/>
      <c r="CK158" s="419"/>
      <c r="CL158" s="419"/>
      <c r="CM158" s="419"/>
      <c r="CN158" s="419"/>
      <c r="CO158" s="419"/>
      <c r="CP158" s="419"/>
      <c r="CQ158" s="419"/>
      <c r="CR158" s="419"/>
      <c r="CS158" s="419"/>
      <c r="CT158" s="419"/>
      <c r="CU158" s="420"/>
      <c r="CV158" s="421"/>
      <c r="CW158" s="414"/>
      <c r="CX158" s="414"/>
      <c r="CY158" s="414"/>
      <c r="CZ158" s="414"/>
      <c r="DA158" s="414"/>
      <c r="DB158" s="414"/>
      <c r="DC158" s="414"/>
      <c r="DD158" s="414"/>
      <c r="DE158" s="414"/>
      <c r="DF158" s="414"/>
      <c r="DG158" s="414"/>
      <c r="DH158" s="414"/>
      <c r="DI158" s="414"/>
      <c r="DJ158" s="414"/>
      <c r="DK158" s="414"/>
      <c r="DL158" s="414"/>
      <c r="DM158" s="414"/>
      <c r="DN158" s="414"/>
      <c r="DO158" s="414"/>
      <c r="DP158" s="414"/>
      <c r="DQ158" s="414"/>
      <c r="DR158" s="414"/>
      <c r="DS158" s="414"/>
      <c r="DT158" s="413"/>
      <c r="DU158" s="413"/>
      <c r="DV158" s="413"/>
      <c r="DW158" s="413"/>
      <c r="DX158" s="413"/>
      <c r="DY158" s="413"/>
      <c r="DZ158" s="413"/>
      <c r="EA158" s="413"/>
      <c r="EB158" s="413"/>
      <c r="EC158" s="413"/>
      <c r="ED158" s="413"/>
      <c r="EE158" s="413"/>
      <c r="EF158" s="413"/>
      <c r="EG158" s="413"/>
      <c r="EH158" s="413"/>
      <c r="EI158" s="413"/>
      <c r="EJ158" s="413"/>
      <c r="EK158" s="413"/>
    </row>
    <row r="159" spans="1:141" s="81" customFormat="1" ht="12.75" x14ac:dyDescent="0.2">
      <c r="A159" s="414"/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  <c r="AA159" s="414"/>
      <c r="AB159" s="414"/>
      <c r="AC159" s="414"/>
      <c r="AD159" s="414"/>
      <c r="AE159" s="414"/>
      <c r="AF159" s="414"/>
      <c r="AG159" s="415"/>
      <c r="AH159" s="416"/>
      <c r="AI159" s="416"/>
      <c r="AJ159" s="416"/>
      <c r="AK159" s="416"/>
      <c r="AL159" s="416"/>
      <c r="AM159" s="416"/>
      <c r="AN159" s="417"/>
      <c r="AO159" s="413"/>
      <c r="AP159" s="413"/>
      <c r="AQ159" s="413"/>
      <c r="AR159" s="413"/>
      <c r="AS159" s="413"/>
      <c r="AT159" s="413"/>
      <c r="AU159" s="418"/>
      <c r="AV159" s="418"/>
      <c r="AW159" s="418"/>
      <c r="AX159" s="418"/>
      <c r="AY159" s="418"/>
      <c r="AZ159" s="418"/>
      <c r="BA159" s="418"/>
      <c r="BB159" s="418"/>
      <c r="BC159" s="418"/>
      <c r="BD159" s="418"/>
      <c r="BE159" s="418"/>
      <c r="BF159" s="418"/>
      <c r="BG159" s="418"/>
      <c r="BH159" s="418"/>
      <c r="BI159" s="418"/>
      <c r="BJ159" s="418"/>
      <c r="BK159" s="413"/>
      <c r="BL159" s="413"/>
      <c r="BM159" s="413"/>
      <c r="BN159" s="413"/>
      <c r="BO159" s="413"/>
      <c r="BP159" s="413"/>
      <c r="BQ159" s="413"/>
      <c r="BR159" s="418"/>
      <c r="BS159" s="418"/>
      <c r="BT159" s="418"/>
      <c r="BU159" s="418"/>
      <c r="BV159" s="418"/>
      <c r="BW159" s="418"/>
      <c r="BX159" s="418"/>
      <c r="BY159" s="418"/>
      <c r="BZ159" s="418"/>
      <c r="CA159" s="418"/>
      <c r="CB159" s="419"/>
      <c r="CC159" s="419"/>
      <c r="CD159" s="419"/>
      <c r="CE159" s="419"/>
      <c r="CF159" s="419"/>
      <c r="CG159" s="419"/>
      <c r="CH159" s="419"/>
      <c r="CI159" s="419"/>
      <c r="CJ159" s="419"/>
      <c r="CK159" s="419"/>
      <c r="CL159" s="419"/>
      <c r="CM159" s="419"/>
      <c r="CN159" s="419"/>
      <c r="CO159" s="419"/>
      <c r="CP159" s="419"/>
      <c r="CQ159" s="419"/>
      <c r="CR159" s="419"/>
      <c r="CS159" s="419"/>
      <c r="CT159" s="419"/>
      <c r="CU159" s="420"/>
      <c r="CV159" s="421"/>
      <c r="CW159" s="414"/>
      <c r="CX159" s="414"/>
      <c r="CY159" s="414"/>
      <c r="CZ159" s="414"/>
      <c r="DA159" s="414"/>
      <c r="DB159" s="414"/>
      <c r="DC159" s="414"/>
      <c r="DD159" s="414"/>
      <c r="DE159" s="414"/>
      <c r="DF159" s="414"/>
      <c r="DG159" s="414"/>
      <c r="DH159" s="414"/>
      <c r="DI159" s="414"/>
      <c r="DJ159" s="414"/>
      <c r="DK159" s="414"/>
      <c r="DL159" s="414"/>
      <c r="DM159" s="414"/>
      <c r="DN159" s="414"/>
      <c r="DO159" s="414"/>
      <c r="DP159" s="414"/>
      <c r="DQ159" s="414"/>
      <c r="DR159" s="414"/>
      <c r="DS159" s="414"/>
      <c r="DT159" s="413"/>
      <c r="DU159" s="413"/>
      <c r="DV159" s="413"/>
      <c r="DW159" s="413"/>
      <c r="DX159" s="413"/>
      <c r="DY159" s="413"/>
      <c r="DZ159" s="413"/>
      <c r="EA159" s="413"/>
      <c r="EB159" s="413"/>
      <c r="EC159" s="413"/>
      <c r="ED159" s="413"/>
      <c r="EE159" s="413"/>
      <c r="EF159" s="413"/>
      <c r="EG159" s="413"/>
      <c r="EH159" s="413"/>
      <c r="EI159" s="413"/>
      <c r="EJ159" s="413"/>
      <c r="EK159" s="413"/>
    </row>
    <row r="160" spans="1:141" s="81" customFormat="1" ht="12.75" x14ac:dyDescent="0.2">
      <c r="A160" s="414"/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  <c r="AA160" s="414"/>
      <c r="AB160" s="414"/>
      <c r="AC160" s="414"/>
      <c r="AD160" s="414"/>
      <c r="AE160" s="414"/>
      <c r="AF160" s="414"/>
      <c r="AG160" s="415"/>
      <c r="AH160" s="416"/>
      <c r="AI160" s="416"/>
      <c r="AJ160" s="416"/>
      <c r="AK160" s="416"/>
      <c r="AL160" s="416"/>
      <c r="AM160" s="416"/>
      <c r="AN160" s="417"/>
      <c r="AO160" s="413"/>
      <c r="AP160" s="413"/>
      <c r="AQ160" s="413"/>
      <c r="AR160" s="413"/>
      <c r="AS160" s="413"/>
      <c r="AT160" s="413"/>
      <c r="AU160" s="418"/>
      <c r="AV160" s="418"/>
      <c r="AW160" s="418"/>
      <c r="AX160" s="418"/>
      <c r="AY160" s="418"/>
      <c r="AZ160" s="418"/>
      <c r="BA160" s="418"/>
      <c r="BB160" s="418"/>
      <c r="BC160" s="418"/>
      <c r="BD160" s="418"/>
      <c r="BE160" s="418"/>
      <c r="BF160" s="418"/>
      <c r="BG160" s="418"/>
      <c r="BH160" s="418"/>
      <c r="BI160" s="418"/>
      <c r="BJ160" s="418"/>
      <c r="BK160" s="413"/>
      <c r="BL160" s="413"/>
      <c r="BM160" s="413"/>
      <c r="BN160" s="413"/>
      <c r="BO160" s="413"/>
      <c r="BP160" s="413"/>
      <c r="BQ160" s="413"/>
      <c r="BR160" s="418"/>
      <c r="BS160" s="418"/>
      <c r="BT160" s="418"/>
      <c r="BU160" s="418"/>
      <c r="BV160" s="418"/>
      <c r="BW160" s="418"/>
      <c r="BX160" s="418"/>
      <c r="BY160" s="418"/>
      <c r="BZ160" s="418"/>
      <c r="CA160" s="418"/>
      <c r="CB160" s="419"/>
      <c r="CC160" s="419"/>
      <c r="CD160" s="419"/>
      <c r="CE160" s="419"/>
      <c r="CF160" s="419"/>
      <c r="CG160" s="419"/>
      <c r="CH160" s="419"/>
      <c r="CI160" s="419"/>
      <c r="CJ160" s="419"/>
      <c r="CK160" s="419"/>
      <c r="CL160" s="419"/>
      <c r="CM160" s="419"/>
      <c r="CN160" s="419"/>
      <c r="CO160" s="419"/>
      <c r="CP160" s="419"/>
      <c r="CQ160" s="419"/>
      <c r="CR160" s="419"/>
      <c r="CS160" s="419"/>
      <c r="CT160" s="419"/>
      <c r="CU160" s="420"/>
      <c r="CV160" s="421"/>
      <c r="CW160" s="414"/>
      <c r="CX160" s="414"/>
      <c r="CY160" s="414"/>
      <c r="CZ160" s="414"/>
      <c r="DA160" s="414"/>
      <c r="DB160" s="414"/>
      <c r="DC160" s="414"/>
      <c r="DD160" s="414"/>
      <c r="DE160" s="414"/>
      <c r="DF160" s="414"/>
      <c r="DG160" s="414"/>
      <c r="DH160" s="414"/>
      <c r="DI160" s="414"/>
      <c r="DJ160" s="414"/>
      <c r="DK160" s="414"/>
      <c r="DL160" s="414"/>
      <c r="DM160" s="414"/>
      <c r="DN160" s="414"/>
      <c r="DO160" s="414"/>
      <c r="DP160" s="414"/>
      <c r="DQ160" s="414"/>
      <c r="DR160" s="414"/>
      <c r="DS160" s="414"/>
      <c r="DT160" s="413"/>
      <c r="DU160" s="413"/>
      <c r="DV160" s="413"/>
      <c r="DW160" s="413"/>
      <c r="DX160" s="413"/>
      <c r="DY160" s="413"/>
      <c r="DZ160" s="413"/>
      <c r="EA160" s="413"/>
      <c r="EB160" s="413"/>
      <c r="EC160" s="413"/>
      <c r="ED160" s="413"/>
      <c r="EE160" s="413"/>
      <c r="EF160" s="413"/>
      <c r="EG160" s="413"/>
      <c r="EH160" s="413"/>
      <c r="EI160" s="413"/>
      <c r="EJ160" s="413"/>
      <c r="EK160" s="413"/>
    </row>
    <row r="161" spans="1:141" s="81" customFormat="1" ht="12.75" x14ac:dyDescent="0.2">
      <c r="A161" s="414"/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  <c r="R161" s="414"/>
      <c r="S161" s="414"/>
      <c r="T161" s="414"/>
      <c r="U161" s="414"/>
      <c r="V161" s="414"/>
      <c r="W161" s="414"/>
      <c r="X161" s="414"/>
      <c r="Y161" s="414"/>
      <c r="Z161" s="414"/>
      <c r="AA161" s="414"/>
      <c r="AB161" s="414"/>
      <c r="AC161" s="414"/>
      <c r="AD161" s="414"/>
      <c r="AE161" s="414"/>
      <c r="AF161" s="414"/>
      <c r="AG161" s="415"/>
      <c r="AH161" s="416"/>
      <c r="AI161" s="416"/>
      <c r="AJ161" s="416"/>
      <c r="AK161" s="416"/>
      <c r="AL161" s="416"/>
      <c r="AM161" s="416"/>
      <c r="AN161" s="417"/>
      <c r="AO161" s="413"/>
      <c r="AP161" s="413"/>
      <c r="AQ161" s="413"/>
      <c r="AR161" s="413"/>
      <c r="AS161" s="413"/>
      <c r="AT161" s="413"/>
      <c r="AU161" s="418"/>
      <c r="AV161" s="418"/>
      <c r="AW161" s="418"/>
      <c r="AX161" s="418"/>
      <c r="AY161" s="418"/>
      <c r="AZ161" s="418"/>
      <c r="BA161" s="418"/>
      <c r="BB161" s="418"/>
      <c r="BC161" s="418"/>
      <c r="BD161" s="418"/>
      <c r="BE161" s="418"/>
      <c r="BF161" s="418"/>
      <c r="BG161" s="418"/>
      <c r="BH161" s="418"/>
      <c r="BI161" s="418"/>
      <c r="BJ161" s="418"/>
      <c r="BK161" s="413"/>
      <c r="BL161" s="413"/>
      <c r="BM161" s="413"/>
      <c r="BN161" s="413"/>
      <c r="BO161" s="413"/>
      <c r="BP161" s="413"/>
      <c r="BQ161" s="413"/>
      <c r="BR161" s="418"/>
      <c r="BS161" s="418"/>
      <c r="BT161" s="418"/>
      <c r="BU161" s="418"/>
      <c r="BV161" s="418"/>
      <c r="BW161" s="418"/>
      <c r="BX161" s="418"/>
      <c r="BY161" s="418"/>
      <c r="BZ161" s="418"/>
      <c r="CA161" s="418"/>
      <c r="CB161" s="419"/>
      <c r="CC161" s="419"/>
      <c r="CD161" s="419"/>
      <c r="CE161" s="419"/>
      <c r="CF161" s="419"/>
      <c r="CG161" s="419"/>
      <c r="CH161" s="419"/>
      <c r="CI161" s="419"/>
      <c r="CJ161" s="419"/>
      <c r="CK161" s="419"/>
      <c r="CL161" s="419"/>
      <c r="CM161" s="419"/>
      <c r="CN161" s="419"/>
      <c r="CO161" s="419"/>
      <c r="CP161" s="419"/>
      <c r="CQ161" s="419"/>
      <c r="CR161" s="419"/>
      <c r="CS161" s="419"/>
      <c r="CT161" s="419"/>
      <c r="CU161" s="420"/>
      <c r="CV161" s="421"/>
      <c r="CW161" s="414"/>
      <c r="CX161" s="414"/>
      <c r="CY161" s="414"/>
      <c r="CZ161" s="414"/>
      <c r="DA161" s="414"/>
      <c r="DB161" s="414"/>
      <c r="DC161" s="414"/>
      <c r="DD161" s="414"/>
      <c r="DE161" s="414"/>
      <c r="DF161" s="414"/>
      <c r="DG161" s="414"/>
      <c r="DH161" s="414"/>
      <c r="DI161" s="414"/>
      <c r="DJ161" s="414"/>
      <c r="DK161" s="414"/>
      <c r="DL161" s="414"/>
      <c r="DM161" s="414"/>
      <c r="DN161" s="414"/>
      <c r="DO161" s="414"/>
      <c r="DP161" s="414"/>
      <c r="DQ161" s="414"/>
      <c r="DR161" s="414"/>
      <c r="DS161" s="414"/>
      <c r="DT161" s="413"/>
      <c r="DU161" s="413"/>
      <c r="DV161" s="413"/>
      <c r="DW161" s="413"/>
      <c r="DX161" s="413"/>
      <c r="DY161" s="413"/>
      <c r="DZ161" s="413"/>
      <c r="EA161" s="413"/>
      <c r="EB161" s="413"/>
      <c r="EC161" s="413"/>
      <c r="ED161" s="413"/>
      <c r="EE161" s="413"/>
      <c r="EF161" s="413"/>
      <c r="EG161" s="413"/>
      <c r="EH161" s="413"/>
      <c r="EI161" s="413"/>
      <c r="EJ161" s="413"/>
      <c r="EK161" s="413"/>
    </row>
    <row r="162" spans="1:141" s="81" customFormat="1" ht="12.75" x14ac:dyDescent="0.2">
      <c r="A162" s="414"/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  <c r="R162" s="414"/>
      <c r="S162" s="414"/>
      <c r="T162" s="414"/>
      <c r="U162" s="414"/>
      <c r="V162" s="414"/>
      <c r="W162" s="414"/>
      <c r="X162" s="414"/>
      <c r="Y162" s="414"/>
      <c r="Z162" s="414"/>
      <c r="AA162" s="414"/>
      <c r="AB162" s="414"/>
      <c r="AC162" s="414"/>
      <c r="AD162" s="414"/>
      <c r="AE162" s="414"/>
      <c r="AF162" s="414"/>
      <c r="AG162" s="415"/>
      <c r="AH162" s="416"/>
      <c r="AI162" s="416"/>
      <c r="AJ162" s="416"/>
      <c r="AK162" s="416"/>
      <c r="AL162" s="416"/>
      <c r="AM162" s="416"/>
      <c r="AN162" s="417"/>
      <c r="AO162" s="413"/>
      <c r="AP162" s="413"/>
      <c r="AQ162" s="413"/>
      <c r="AR162" s="413"/>
      <c r="AS162" s="413"/>
      <c r="AT162" s="413"/>
      <c r="AU162" s="418"/>
      <c r="AV162" s="418"/>
      <c r="AW162" s="418"/>
      <c r="AX162" s="418"/>
      <c r="AY162" s="418"/>
      <c r="AZ162" s="418"/>
      <c r="BA162" s="418"/>
      <c r="BB162" s="418"/>
      <c r="BC162" s="418"/>
      <c r="BD162" s="418"/>
      <c r="BE162" s="418"/>
      <c r="BF162" s="418"/>
      <c r="BG162" s="418"/>
      <c r="BH162" s="418"/>
      <c r="BI162" s="418"/>
      <c r="BJ162" s="418"/>
      <c r="BK162" s="413"/>
      <c r="BL162" s="413"/>
      <c r="BM162" s="413"/>
      <c r="BN162" s="413"/>
      <c r="BO162" s="413"/>
      <c r="BP162" s="413"/>
      <c r="BQ162" s="413"/>
      <c r="BR162" s="418"/>
      <c r="BS162" s="418"/>
      <c r="BT162" s="418"/>
      <c r="BU162" s="418"/>
      <c r="BV162" s="418"/>
      <c r="BW162" s="418"/>
      <c r="BX162" s="418"/>
      <c r="BY162" s="418"/>
      <c r="BZ162" s="418"/>
      <c r="CA162" s="418"/>
      <c r="CB162" s="419"/>
      <c r="CC162" s="419"/>
      <c r="CD162" s="419"/>
      <c r="CE162" s="419"/>
      <c r="CF162" s="419"/>
      <c r="CG162" s="419"/>
      <c r="CH162" s="419"/>
      <c r="CI162" s="419"/>
      <c r="CJ162" s="419"/>
      <c r="CK162" s="419"/>
      <c r="CL162" s="419"/>
      <c r="CM162" s="419"/>
      <c r="CN162" s="419"/>
      <c r="CO162" s="419"/>
      <c r="CP162" s="419"/>
      <c r="CQ162" s="419"/>
      <c r="CR162" s="419"/>
      <c r="CS162" s="419"/>
      <c r="CT162" s="419"/>
      <c r="CU162" s="420"/>
      <c r="CV162" s="421"/>
      <c r="CW162" s="414"/>
      <c r="CX162" s="414"/>
      <c r="CY162" s="414"/>
      <c r="CZ162" s="414"/>
      <c r="DA162" s="414"/>
      <c r="DB162" s="414"/>
      <c r="DC162" s="414"/>
      <c r="DD162" s="414"/>
      <c r="DE162" s="414"/>
      <c r="DF162" s="414"/>
      <c r="DG162" s="414"/>
      <c r="DH162" s="414"/>
      <c r="DI162" s="414"/>
      <c r="DJ162" s="414"/>
      <c r="DK162" s="414"/>
      <c r="DL162" s="414"/>
      <c r="DM162" s="414"/>
      <c r="DN162" s="414"/>
      <c r="DO162" s="414"/>
      <c r="DP162" s="414"/>
      <c r="DQ162" s="414"/>
      <c r="DR162" s="414"/>
      <c r="DS162" s="414"/>
      <c r="DT162" s="413"/>
      <c r="DU162" s="413"/>
      <c r="DV162" s="413"/>
      <c r="DW162" s="413"/>
      <c r="DX162" s="413"/>
      <c r="DY162" s="413"/>
      <c r="DZ162" s="413"/>
      <c r="EA162" s="413"/>
      <c r="EB162" s="413"/>
      <c r="EC162" s="413"/>
      <c r="ED162" s="413"/>
      <c r="EE162" s="413"/>
      <c r="EF162" s="413"/>
      <c r="EG162" s="413"/>
      <c r="EH162" s="413"/>
      <c r="EI162" s="413"/>
      <c r="EJ162" s="413"/>
      <c r="EK162" s="413"/>
    </row>
    <row r="163" spans="1:141" s="81" customFormat="1" ht="12.75" x14ac:dyDescent="0.2">
      <c r="A163" s="414"/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  <c r="R163" s="414"/>
      <c r="S163" s="414"/>
      <c r="T163" s="414"/>
      <c r="U163" s="414"/>
      <c r="V163" s="414"/>
      <c r="W163" s="414"/>
      <c r="X163" s="414"/>
      <c r="Y163" s="414"/>
      <c r="Z163" s="414"/>
      <c r="AA163" s="414"/>
      <c r="AB163" s="414"/>
      <c r="AC163" s="414"/>
      <c r="AD163" s="414"/>
      <c r="AE163" s="414"/>
      <c r="AF163" s="414"/>
      <c r="AG163" s="415"/>
      <c r="AH163" s="416"/>
      <c r="AI163" s="416"/>
      <c r="AJ163" s="416"/>
      <c r="AK163" s="416"/>
      <c r="AL163" s="416"/>
      <c r="AM163" s="416"/>
      <c r="AN163" s="417"/>
      <c r="AO163" s="413"/>
      <c r="AP163" s="413"/>
      <c r="AQ163" s="413"/>
      <c r="AR163" s="413"/>
      <c r="AS163" s="413"/>
      <c r="AT163" s="413"/>
      <c r="AU163" s="418"/>
      <c r="AV163" s="418"/>
      <c r="AW163" s="418"/>
      <c r="AX163" s="418"/>
      <c r="AY163" s="418"/>
      <c r="AZ163" s="418"/>
      <c r="BA163" s="418"/>
      <c r="BB163" s="418"/>
      <c r="BC163" s="418"/>
      <c r="BD163" s="418"/>
      <c r="BE163" s="418"/>
      <c r="BF163" s="418"/>
      <c r="BG163" s="418"/>
      <c r="BH163" s="418"/>
      <c r="BI163" s="418"/>
      <c r="BJ163" s="418"/>
      <c r="BK163" s="413"/>
      <c r="BL163" s="413"/>
      <c r="BM163" s="413"/>
      <c r="BN163" s="413"/>
      <c r="BO163" s="413"/>
      <c r="BP163" s="413"/>
      <c r="BQ163" s="413"/>
      <c r="BR163" s="418"/>
      <c r="BS163" s="418"/>
      <c r="BT163" s="418"/>
      <c r="BU163" s="418"/>
      <c r="BV163" s="418"/>
      <c r="BW163" s="418"/>
      <c r="BX163" s="418"/>
      <c r="BY163" s="418"/>
      <c r="BZ163" s="418"/>
      <c r="CA163" s="418"/>
      <c r="CB163" s="419"/>
      <c r="CC163" s="419"/>
      <c r="CD163" s="419"/>
      <c r="CE163" s="419"/>
      <c r="CF163" s="419"/>
      <c r="CG163" s="419"/>
      <c r="CH163" s="419"/>
      <c r="CI163" s="419"/>
      <c r="CJ163" s="419"/>
      <c r="CK163" s="419"/>
      <c r="CL163" s="419"/>
      <c r="CM163" s="419"/>
      <c r="CN163" s="419"/>
      <c r="CO163" s="419"/>
      <c r="CP163" s="419"/>
      <c r="CQ163" s="419"/>
      <c r="CR163" s="419"/>
      <c r="CS163" s="419"/>
      <c r="CT163" s="419"/>
      <c r="CU163" s="420"/>
      <c r="CV163" s="421"/>
      <c r="CW163" s="414"/>
      <c r="CX163" s="414"/>
      <c r="CY163" s="414"/>
      <c r="CZ163" s="414"/>
      <c r="DA163" s="414"/>
      <c r="DB163" s="414"/>
      <c r="DC163" s="414"/>
      <c r="DD163" s="414"/>
      <c r="DE163" s="414"/>
      <c r="DF163" s="414"/>
      <c r="DG163" s="414"/>
      <c r="DH163" s="414"/>
      <c r="DI163" s="414"/>
      <c r="DJ163" s="414"/>
      <c r="DK163" s="414"/>
      <c r="DL163" s="414"/>
      <c r="DM163" s="414"/>
      <c r="DN163" s="414"/>
      <c r="DO163" s="414"/>
      <c r="DP163" s="414"/>
      <c r="DQ163" s="414"/>
      <c r="DR163" s="414"/>
      <c r="DS163" s="414"/>
      <c r="DT163" s="413"/>
      <c r="DU163" s="413"/>
      <c r="DV163" s="413"/>
      <c r="DW163" s="413"/>
      <c r="DX163" s="413"/>
      <c r="DY163" s="413"/>
      <c r="DZ163" s="413"/>
      <c r="EA163" s="413"/>
      <c r="EB163" s="413"/>
      <c r="EC163" s="413"/>
      <c r="ED163" s="413"/>
      <c r="EE163" s="413"/>
      <c r="EF163" s="413"/>
      <c r="EG163" s="413"/>
      <c r="EH163" s="413"/>
      <c r="EI163" s="413"/>
      <c r="EJ163" s="413"/>
      <c r="EK163" s="413"/>
    </row>
    <row r="164" spans="1:141" s="81" customFormat="1" ht="12.75" x14ac:dyDescent="0.2">
      <c r="A164" s="414"/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  <c r="R164" s="414"/>
      <c r="S164" s="414"/>
      <c r="T164" s="414"/>
      <c r="U164" s="414"/>
      <c r="V164" s="414"/>
      <c r="W164" s="414"/>
      <c r="X164" s="414"/>
      <c r="Y164" s="414"/>
      <c r="Z164" s="414"/>
      <c r="AA164" s="414"/>
      <c r="AB164" s="414"/>
      <c r="AC164" s="414"/>
      <c r="AD164" s="414"/>
      <c r="AE164" s="414"/>
      <c r="AF164" s="414"/>
      <c r="AG164" s="415"/>
      <c r="AH164" s="416"/>
      <c r="AI164" s="416"/>
      <c r="AJ164" s="416"/>
      <c r="AK164" s="416"/>
      <c r="AL164" s="416"/>
      <c r="AM164" s="416"/>
      <c r="AN164" s="417"/>
      <c r="AO164" s="413"/>
      <c r="AP164" s="413"/>
      <c r="AQ164" s="413"/>
      <c r="AR164" s="413"/>
      <c r="AS164" s="413"/>
      <c r="AT164" s="413"/>
      <c r="AU164" s="418"/>
      <c r="AV164" s="418"/>
      <c r="AW164" s="418"/>
      <c r="AX164" s="418"/>
      <c r="AY164" s="418"/>
      <c r="AZ164" s="418"/>
      <c r="BA164" s="418"/>
      <c r="BB164" s="418"/>
      <c r="BC164" s="418"/>
      <c r="BD164" s="418"/>
      <c r="BE164" s="418"/>
      <c r="BF164" s="418"/>
      <c r="BG164" s="418"/>
      <c r="BH164" s="418"/>
      <c r="BI164" s="418"/>
      <c r="BJ164" s="418"/>
      <c r="BK164" s="413"/>
      <c r="BL164" s="413"/>
      <c r="BM164" s="413"/>
      <c r="BN164" s="413"/>
      <c r="BO164" s="413"/>
      <c r="BP164" s="413"/>
      <c r="BQ164" s="413"/>
      <c r="BR164" s="418"/>
      <c r="BS164" s="418"/>
      <c r="BT164" s="418"/>
      <c r="BU164" s="418"/>
      <c r="BV164" s="418"/>
      <c r="BW164" s="418"/>
      <c r="BX164" s="418"/>
      <c r="BY164" s="418"/>
      <c r="BZ164" s="418"/>
      <c r="CA164" s="418"/>
      <c r="CB164" s="419"/>
      <c r="CC164" s="419"/>
      <c r="CD164" s="419"/>
      <c r="CE164" s="419"/>
      <c r="CF164" s="419"/>
      <c r="CG164" s="419"/>
      <c r="CH164" s="419"/>
      <c r="CI164" s="419"/>
      <c r="CJ164" s="419"/>
      <c r="CK164" s="419"/>
      <c r="CL164" s="419"/>
      <c r="CM164" s="419"/>
      <c r="CN164" s="419"/>
      <c r="CO164" s="419"/>
      <c r="CP164" s="419"/>
      <c r="CQ164" s="419"/>
      <c r="CR164" s="419"/>
      <c r="CS164" s="419"/>
      <c r="CT164" s="419"/>
      <c r="CU164" s="420"/>
      <c r="CV164" s="421"/>
      <c r="CW164" s="414"/>
      <c r="CX164" s="414"/>
      <c r="CY164" s="414"/>
      <c r="CZ164" s="414"/>
      <c r="DA164" s="414"/>
      <c r="DB164" s="414"/>
      <c r="DC164" s="414"/>
      <c r="DD164" s="414"/>
      <c r="DE164" s="414"/>
      <c r="DF164" s="414"/>
      <c r="DG164" s="414"/>
      <c r="DH164" s="414"/>
      <c r="DI164" s="414"/>
      <c r="DJ164" s="414"/>
      <c r="DK164" s="414"/>
      <c r="DL164" s="414"/>
      <c r="DM164" s="414"/>
      <c r="DN164" s="414"/>
      <c r="DO164" s="414"/>
      <c r="DP164" s="414"/>
      <c r="DQ164" s="414"/>
      <c r="DR164" s="414"/>
      <c r="DS164" s="414"/>
      <c r="DT164" s="413"/>
      <c r="DU164" s="413"/>
      <c r="DV164" s="413"/>
      <c r="DW164" s="413"/>
      <c r="DX164" s="413"/>
      <c r="DY164" s="413"/>
      <c r="DZ164" s="413"/>
      <c r="EA164" s="413"/>
      <c r="EB164" s="413"/>
      <c r="EC164" s="413"/>
      <c r="ED164" s="413"/>
      <c r="EE164" s="413"/>
      <c r="EF164" s="413"/>
      <c r="EG164" s="413"/>
      <c r="EH164" s="413"/>
      <c r="EI164" s="413"/>
      <c r="EJ164" s="413"/>
      <c r="EK164" s="413"/>
    </row>
    <row r="165" spans="1:141" s="81" customFormat="1" ht="12.75" x14ac:dyDescent="0.2">
      <c r="A165" s="414"/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  <c r="R165" s="414"/>
      <c r="S165" s="414"/>
      <c r="T165" s="414"/>
      <c r="U165" s="414"/>
      <c r="V165" s="414"/>
      <c r="W165" s="414"/>
      <c r="X165" s="414"/>
      <c r="Y165" s="414"/>
      <c r="Z165" s="414"/>
      <c r="AA165" s="414"/>
      <c r="AB165" s="414"/>
      <c r="AC165" s="414"/>
      <c r="AD165" s="414"/>
      <c r="AE165" s="414"/>
      <c r="AF165" s="414"/>
      <c r="AG165" s="415"/>
      <c r="AH165" s="416"/>
      <c r="AI165" s="416"/>
      <c r="AJ165" s="416"/>
      <c r="AK165" s="416"/>
      <c r="AL165" s="416"/>
      <c r="AM165" s="416"/>
      <c r="AN165" s="417"/>
      <c r="AO165" s="413"/>
      <c r="AP165" s="413"/>
      <c r="AQ165" s="413"/>
      <c r="AR165" s="413"/>
      <c r="AS165" s="413"/>
      <c r="AT165" s="413"/>
      <c r="AU165" s="418"/>
      <c r="AV165" s="418"/>
      <c r="AW165" s="418"/>
      <c r="AX165" s="418"/>
      <c r="AY165" s="418"/>
      <c r="AZ165" s="418"/>
      <c r="BA165" s="418"/>
      <c r="BB165" s="418"/>
      <c r="BC165" s="418"/>
      <c r="BD165" s="418"/>
      <c r="BE165" s="418"/>
      <c r="BF165" s="418"/>
      <c r="BG165" s="418"/>
      <c r="BH165" s="418"/>
      <c r="BI165" s="418"/>
      <c r="BJ165" s="418"/>
      <c r="BK165" s="413"/>
      <c r="BL165" s="413"/>
      <c r="BM165" s="413"/>
      <c r="BN165" s="413"/>
      <c r="BO165" s="413"/>
      <c r="BP165" s="413"/>
      <c r="BQ165" s="413"/>
      <c r="BR165" s="418"/>
      <c r="BS165" s="418"/>
      <c r="BT165" s="418"/>
      <c r="BU165" s="418"/>
      <c r="BV165" s="418"/>
      <c r="BW165" s="418"/>
      <c r="BX165" s="418"/>
      <c r="BY165" s="418"/>
      <c r="BZ165" s="418"/>
      <c r="CA165" s="418"/>
      <c r="CB165" s="419"/>
      <c r="CC165" s="419"/>
      <c r="CD165" s="419"/>
      <c r="CE165" s="419"/>
      <c r="CF165" s="419"/>
      <c r="CG165" s="419"/>
      <c r="CH165" s="419"/>
      <c r="CI165" s="419"/>
      <c r="CJ165" s="419"/>
      <c r="CK165" s="419"/>
      <c r="CL165" s="419"/>
      <c r="CM165" s="419"/>
      <c r="CN165" s="419"/>
      <c r="CO165" s="419"/>
      <c r="CP165" s="419"/>
      <c r="CQ165" s="419"/>
      <c r="CR165" s="419"/>
      <c r="CS165" s="419"/>
      <c r="CT165" s="419"/>
      <c r="CU165" s="420"/>
      <c r="CV165" s="421"/>
      <c r="CW165" s="414"/>
      <c r="CX165" s="414"/>
      <c r="CY165" s="414"/>
      <c r="CZ165" s="414"/>
      <c r="DA165" s="414"/>
      <c r="DB165" s="414"/>
      <c r="DC165" s="414"/>
      <c r="DD165" s="414"/>
      <c r="DE165" s="414"/>
      <c r="DF165" s="414"/>
      <c r="DG165" s="414"/>
      <c r="DH165" s="414"/>
      <c r="DI165" s="414"/>
      <c r="DJ165" s="414"/>
      <c r="DK165" s="414"/>
      <c r="DL165" s="414"/>
      <c r="DM165" s="414"/>
      <c r="DN165" s="414"/>
      <c r="DO165" s="414"/>
      <c r="DP165" s="414"/>
      <c r="DQ165" s="414"/>
      <c r="DR165" s="414"/>
      <c r="DS165" s="414"/>
      <c r="DT165" s="413"/>
      <c r="DU165" s="413"/>
      <c r="DV165" s="413"/>
      <c r="DW165" s="413"/>
      <c r="DX165" s="413"/>
      <c r="DY165" s="413"/>
      <c r="DZ165" s="413"/>
      <c r="EA165" s="413"/>
      <c r="EB165" s="413"/>
      <c r="EC165" s="413"/>
      <c r="ED165" s="413"/>
      <c r="EE165" s="413"/>
      <c r="EF165" s="413"/>
      <c r="EG165" s="413"/>
      <c r="EH165" s="413"/>
      <c r="EI165" s="413"/>
      <c r="EJ165" s="413"/>
      <c r="EK165" s="413"/>
    </row>
    <row r="166" spans="1:141" s="81" customFormat="1" ht="12.75" x14ac:dyDescent="0.2">
      <c r="A166" s="414"/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  <c r="R166" s="414"/>
      <c r="S166" s="414"/>
      <c r="T166" s="414"/>
      <c r="U166" s="414"/>
      <c r="V166" s="414"/>
      <c r="W166" s="414"/>
      <c r="X166" s="414"/>
      <c r="Y166" s="414"/>
      <c r="Z166" s="414"/>
      <c r="AA166" s="414"/>
      <c r="AB166" s="414"/>
      <c r="AC166" s="414"/>
      <c r="AD166" s="414"/>
      <c r="AE166" s="414"/>
      <c r="AF166" s="414"/>
      <c r="AG166" s="415"/>
      <c r="AH166" s="416"/>
      <c r="AI166" s="416"/>
      <c r="AJ166" s="416"/>
      <c r="AK166" s="416"/>
      <c r="AL166" s="416"/>
      <c r="AM166" s="416"/>
      <c r="AN166" s="417"/>
      <c r="AO166" s="413"/>
      <c r="AP166" s="413"/>
      <c r="AQ166" s="413"/>
      <c r="AR166" s="413"/>
      <c r="AS166" s="413"/>
      <c r="AT166" s="413"/>
      <c r="AU166" s="418"/>
      <c r="AV166" s="418"/>
      <c r="AW166" s="418"/>
      <c r="AX166" s="418"/>
      <c r="AY166" s="418"/>
      <c r="AZ166" s="418"/>
      <c r="BA166" s="418"/>
      <c r="BB166" s="418"/>
      <c r="BC166" s="418"/>
      <c r="BD166" s="418"/>
      <c r="BE166" s="418"/>
      <c r="BF166" s="418"/>
      <c r="BG166" s="418"/>
      <c r="BH166" s="418"/>
      <c r="BI166" s="418"/>
      <c r="BJ166" s="418"/>
      <c r="BK166" s="413"/>
      <c r="BL166" s="413"/>
      <c r="BM166" s="413"/>
      <c r="BN166" s="413"/>
      <c r="BO166" s="413"/>
      <c r="BP166" s="413"/>
      <c r="BQ166" s="413"/>
      <c r="BR166" s="418"/>
      <c r="BS166" s="418"/>
      <c r="BT166" s="418"/>
      <c r="BU166" s="418"/>
      <c r="BV166" s="418"/>
      <c r="BW166" s="418"/>
      <c r="BX166" s="418"/>
      <c r="BY166" s="418"/>
      <c r="BZ166" s="418"/>
      <c r="CA166" s="418"/>
      <c r="CB166" s="419"/>
      <c r="CC166" s="419"/>
      <c r="CD166" s="419"/>
      <c r="CE166" s="419"/>
      <c r="CF166" s="419"/>
      <c r="CG166" s="419"/>
      <c r="CH166" s="419"/>
      <c r="CI166" s="419"/>
      <c r="CJ166" s="419"/>
      <c r="CK166" s="419"/>
      <c r="CL166" s="419"/>
      <c r="CM166" s="419"/>
      <c r="CN166" s="419"/>
      <c r="CO166" s="419"/>
      <c r="CP166" s="419"/>
      <c r="CQ166" s="419"/>
      <c r="CR166" s="419"/>
      <c r="CS166" s="419"/>
      <c r="CT166" s="419"/>
      <c r="CU166" s="420"/>
      <c r="CV166" s="421"/>
      <c r="CW166" s="414"/>
      <c r="CX166" s="414"/>
      <c r="CY166" s="414"/>
      <c r="CZ166" s="414"/>
      <c r="DA166" s="414"/>
      <c r="DB166" s="414"/>
      <c r="DC166" s="414"/>
      <c r="DD166" s="414"/>
      <c r="DE166" s="414"/>
      <c r="DF166" s="414"/>
      <c r="DG166" s="414"/>
      <c r="DH166" s="414"/>
      <c r="DI166" s="414"/>
      <c r="DJ166" s="414"/>
      <c r="DK166" s="414"/>
      <c r="DL166" s="414"/>
      <c r="DM166" s="414"/>
      <c r="DN166" s="414"/>
      <c r="DO166" s="414"/>
      <c r="DP166" s="414"/>
      <c r="DQ166" s="414"/>
      <c r="DR166" s="414"/>
      <c r="DS166" s="414"/>
      <c r="DT166" s="413"/>
      <c r="DU166" s="413"/>
      <c r="DV166" s="413"/>
      <c r="DW166" s="413"/>
      <c r="DX166" s="413"/>
      <c r="DY166" s="413"/>
      <c r="DZ166" s="413"/>
      <c r="EA166" s="413"/>
      <c r="EB166" s="413"/>
      <c r="EC166" s="413"/>
      <c r="ED166" s="413"/>
      <c r="EE166" s="413"/>
      <c r="EF166" s="413"/>
      <c r="EG166" s="413"/>
      <c r="EH166" s="413"/>
      <c r="EI166" s="413"/>
      <c r="EJ166" s="413"/>
      <c r="EK166" s="413"/>
    </row>
    <row r="167" spans="1:141" s="81" customFormat="1" ht="12.75" x14ac:dyDescent="0.2">
      <c r="A167" s="414"/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  <c r="R167" s="414"/>
      <c r="S167" s="414"/>
      <c r="T167" s="414"/>
      <c r="U167" s="414"/>
      <c r="V167" s="414"/>
      <c r="W167" s="414"/>
      <c r="X167" s="414"/>
      <c r="Y167" s="414"/>
      <c r="Z167" s="414"/>
      <c r="AA167" s="414"/>
      <c r="AB167" s="414"/>
      <c r="AC167" s="414"/>
      <c r="AD167" s="414"/>
      <c r="AE167" s="414"/>
      <c r="AF167" s="414"/>
      <c r="AG167" s="415"/>
      <c r="AH167" s="416"/>
      <c r="AI167" s="416"/>
      <c r="AJ167" s="416"/>
      <c r="AK167" s="416"/>
      <c r="AL167" s="416"/>
      <c r="AM167" s="416"/>
      <c r="AN167" s="417"/>
      <c r="AO167" s="413"/>
      <c r="AP167" s="413"/>
      <c r="AQ167" s="413"/>
      <c r="AR167" s="413"/>
      <c r="AS167" s="413"/>
      <c r="AT167" s="413"/>
      <c r="AU167" s="418"/>
      <c r="AV167" s="418"/>
      <c r="AW167" s="418"/>
      <c r="AX167" s="418"/>
      <c r="AY167" s="418"/>
      <c r="AZ167" s="418"/>
      <c r="BA167" s="418"/>
      <c r="BB167" s="418"/>
      <c r="BC167" s="418"/>
      <c r="BD167" s="418"/>
      <c r="BE167" s="418"/>
      <c r="BF167" s="418"/>
      <c r="BG167" s="418"/>
      <c r="BH167" s="418"/>
      <c r="BI167" s="418"/>
      <c r="BJ167" s="418"/>
      <c r="BK167" s="413"/>
      <c r="BL167" s="413"/>
      <c r="BM167" s="413"/>
      <c r="BN167" s="413"/>
      <c r="BO167" s="413"/>
      <c r="BP167" s="413"/>
      <c r="BQ167" s="413"/>
      <c r="BR167" s="418"/>
      <c r="BS167" s="418"/>
      <c r="BT167" s="418"/>
      <c r="BU167" s="418"/>
      <c r="BV167" s="418"/>
      <c r="BW167" s="418"/>
      <c r="BX167" s="418"/>
      <c r="BY167" s="418"/>
      <c r="BZ167" s="418"/>
      <c r="CA167" s="418"/>
      <c r="CB167" s="419"/>
      <c r="CC167" s="419"/>
      <c r="CD167" s="419"/>
      <c r="CE167" s="419"/>
      <c r="CF167" s="419"/>
      <c r="CG167" s="419"/>
      <c r="CH167" s="419"/>
      <c r="CI167" s="419"/>
      <c r="CJ167" s="419"/>
      <c r="CK167" s="419"/>
      <c r="CL167" s="419"/>
      <c r="CM167" s="419"/>
      <c r="CN167" s="419"/>
      <c r="CO167" s="419"/>
      <c r="CP167" s="419"/>
      <c r="CQ167" s="419"/>
      <c r="CR167" s="419"/>
      <c r="CS167" s="419"/>
      <c r="CT167" s="419"/>
      <c r="CU167" s="420"/>
      <c r="CV167" s="421"/>
      <c r="CW167" s="414"/>
      <c r="CX167" s="414"/>
      <c r="CY167" s="414"/>
      <c r="CZ167" s="414"/>
      <c r="DA167" s="414"/>
      <c r="DB167" s="414"/>
      <c r="DC167" s="414"/>
      <c r="DD167" s="414"/>
      <c r="DE167" s="414"/>
      <c r="DF167" s="414"/>
      <c r="DG167" s="414"/>
      <c r="DH167" s="414"/>
      <c r="DI167" s="414"/>
      <c r="DJ167" s="414"/>
      <c r="DK167" s="414"/>
      <c r="DL167" s="414"/>
      <c r="DM167" s="414"/>
      <c r="DN167" s="414"/>
      <c r="DO167" s="414"/>
      <c r="DP167" s="414"/>
      <c r="DQ167" s="414"/>
      <c r="DR167" s="414"/>
      <c r="DS167" s="414"/>
      <c r="DT167" s="413"/>
      <c r="DU167" s="413"/>
      <c r="DV167" s="413"/>
      <c r="DW167" s="413"/>
      <c r="DX167" s="413"/>
      <c r="DY167" s="413"/>
      <c r="DZ167" s="413"/>
      <c r="EA167" s="413"/>
      <c r="EB167" s="413"/>
      <c r="EC167" s="413"/>
      <c r="ED167" s="413"/>
      <c r="EE167" s="413"/>
      <c r="EF167" s="413"/>
      <c r="EG167" s="413"/>
      <c r="EH167" s="413"/>
      <c r="EI167" s="413"/>
      <c r="EJ167" s="413"/>
      <c r="EK167" s="413"/>
    </row>
    <row r="168" spans="1:141" s="81" customFormat="1" ht="12.75" x14ac:dyDescent="0.2">
      <c r="A168" s="414"/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  <c r="R168" s="414"/>
      <c r="S168" s="414"/>
      <c r="T168" s="414"/>
      <c r="U168" s="414"/>
      <c r="V168" s="414"/>
      <c r="W168" s="414"/>
      <c r="X168" s="414"/>
      <c r="Y168" s="414"/>
      <c r="Z168" s="414"/>
      <c r="AA168" s="414"/>
      <c r="AB168" s="414"/>
      <c r="AC168" s="414"/>
      <c r="AD168" s="414"/>
      <c r="AE168" s="414"/>
      <c r="AF168" s="414"/>
      <c r="AG168" s="415"/>
      <c r="AH168" s="416"/>
      <c r="AI168" s="416"/>
      <c r="AJ168" s="416"/>
      <c r="AK168" s="416"/>
      <c r="AL168" s="416"/>
      <c r="AM168" s="416"/>
      <c r="AN168" s="417"/>
      <c r="AO168" s="413"/>
      <c r="AP168" s="413"/>
      <c r="AQ168" s="413"/>
      <c r="AR168" s="413"/>
      <c r="AS168" s="413"/>
      <c r="AT168" s="413"/>
      <c r="AU168" s="418"/>
      <c r="AV168" s="418"/>
      <c r="AW168" s="418"/>
      <c r="AX168" s="418"/>
      <c r="AY168" s="418"/>
      <c r="AZ168" s="418"/>
      <c r="BA168" s="418"/>
      <c r="BB168" s="418"/>
      <c r="BC168" s="418"/>
      <c r="BD168" s="418"/>
      <c r="BE168" s="418"/>
      <c r="BF168" s="418"/>
      <c r="BG168" s="418"/>
      <c r="BH168" s="418"/>
      <c r="BI168" s="418"/>
      <c r="BJ168" s="418"/>
      <c r="BK168" s="413"/>
      <c r="BL168" s="413"/>
      <c r="BM168" s="413"/>
      <c r="BN168" s="413"/>
      <c r="BO168" s="413"/>
      <c r="BP168" s="413"/>
      <c r="BQ168" s="413"/>
      <c r="BR168" s="418"/>
      <c r="BS168" s="418"/>
      <c r="BT168" s="418"/>
      <c r="BU168" s="418"/>
      <c r="BV168" s="418"/>
      <c r="BW168" s="418"/>
      <c r="BX168" s="418"/>
      <c r="BY168" s="418"/>
      <c r="BZ168" s="418"/>
      <c r="CA168" s="418"/>
      <c r="CB168" s="419"/>
      <c r="CC168" s="419"/>
      <c r="CD168" s="419"/>
      <c r="CE168" s="419"/>
      <c r="CF168" s="419"/>
      <c r="CG168" s="419"/>
      <c r="CH168" s="419"/>
      <c r="CI168" s="419"/>
      <c r="CJ168" s="419"/>
      <c r="CK168" s="419"/>
      <c r="CL168" s="419"/>
      <c r="CM168" s="419"/>
      <c r="CN168" s="419"/>
      <c r="CO168" s="419"/>
      <c r="CP168" s="419"/>
      <c r="CQ168" s="419"/>
      <c r="CR168" s="419"/>
      <c r="CS168" s="419"/>
      <c r="CT168" s="419"/>
      <c r="CU168" s="420"/>
      <c r="CV168" s="421"/>
      <c r="CW168" s="414"/>
      <c r="CX168" s="414"/>
      <c r="CY168" s="414"/>
      <c r="CZ168" s="414"/>
      <c r="DA168" s="414"/>
      <c r="DB168" s="414"/>
      <c r="DC168" s="414"/>
      <c r="DD168" s="414"/>
      <c r="DE168" s="414"/>
      <c r="DF168" s="414"/>
      <c r="DG168" s="414"/>
      <c r="DH168" s="414"/>
      <c r="DI168" s="414"/>
      <c r="DJ168" s="414"/>
      <c r="DK168" s="414"/>
      <c r="DL168" s="414"/>
      <c r="DM168" s="414"/>
      <c r="DN168" s="414"/>
      <c r="DO168" s="414"/>
      <c r="DP168" s="414"/>
      <c r="DQ168" s="414"/>
      <c r="DR168" s="414"/>
      <c r="DS168" s="414"/>
      <c r="DT168" s="413"/>
      <c r="DU168" s="413"/>
      <c r="DV168" s="413"/>
      <c r="DW168" s="413"/>
      <c r="DX168" s="413"/>
      <c r="DY168" s="413"/>
      <c r="DZ168" s="413"/>
      <c r="EA168" s="413"/>
      <c r="EB168" s="413"/>
      <c r="EC168" s="413"/>
      <c r="ED168" s="413"/>
      <c r="EE168" s="413"/>
      <c r="EF168" s="413"/>
      <c r="EG168" s="413"/>
      <c r="EH168" s="413"/>
      <c r="EI168" s="413"/>
      <c r="EJ168" s="413"/>
      <c r="EK168" s="413"/>
    </row>
    <row r="169" spans="1:141" s="81" customFormat="1" ht="12.75" x14ac:dyDescent="0.2">
      <c r="A169" s="414"/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  <c r="R169" s="414"/>
      <c r="S169" s="414"/>
      <c r="T169" s="414"/>
      <c r="U169" s="414"/>
      <c r="V169" s="414"/>
      <c r="W169" s="414"/>
      <c r="X169" s="414"/>
      <c r="Y169" s="414"/>
      <c r="Z169" s="414"/>
      <c r="AA169" s="414"/>
      <c r="AB169" s="414"/>
      <c r="AC169" s="414"/>
      <c r="AD169" s="414"/>
      <c r="AE169" s="414"/>
      <c r="AF169" s="414"/>
      <c r="AG169" s="415"/>
      <c r="AH169" s="416"/>
      <c r="AI169" s="416"/>
      <c r="AJ169" s="416"/>
      <c r="AK169" s="416"/>
      <c r="AL169" s="416"/>
      <c r="AM169" s="416"/>
      <c r="AN169" s="417"/>
      <c r="AO169" s="413"/>
      <c r="AP169" s="413"/>
      <c r="AQ169" s="413"/>
      <c r="AR169" s="413"/>
      <c r="AS169" s="413"/>
      <c r="AT169" s="413"/>
      <c r="AU169" s="418"/>
      <c r="AV169" s="418"/>
      <c r="AW169" s="418"/>
      <c r="AX169" s="418"/>
      <c r="AY169" s="418"/>
      <c r="AZ169" s="418"/>
      <c r="BA169" s="418"/>
      <c r="BB169" s="418"/>
      <c r="BC169" s="418"/>
      <c r="BD169" s="418"/>
      <c r="BE169" s="418"/>
      <c r="BF169" s="418"/>
      <c r="BG169" s="418"/>
      <c r="BH169" s="418"/>
      <c r="BI169" s="418"/>
      <c r="BJ169" s="418"/>
      <c r="BK169" s="413"/>
      <c r="BL169" s="413"/>
      <c r="BM169" s="413"/>
      <c r="BN169" s="413"/>
      <c r="BO169" s="413"/>
      <c r="BP169" s="413"/>
      <c r="BQ169" s="413"/>
      <c r="BR169" s="418"/>
      <c r="BS169" s="418"/>
      <c r="BT169" s="418"/>
      <c r="BU169" s="418"/>
      <c r="BV169" s="418"/>
      <c r="BW169" s="418"/>
      <c r="BX169" s="418"/>
      <c r="BY169" s="418"/>
      <c r="BZ169" s="418"/>
      <c r="CA169" s="418"/>
      <c r="CB169" s="419"/>
      <c r="CC169" s="419"/>
      <c r="CD169" s="419"/>
      <c r="CE169" s="419"/>
      <c r="CF169" s="419"/>
      <c r="CG169" s="419"/>
      <c r="CH169" s="419"/>
      <c r="CI169" s="419"/>
      <c r="CJ169" s="419"/>
      <c r="CK169" s="419"/>
      <c r="CL169" s="419"/>
      <c r="CM169" s="419"/>
      <c r="CN169" s="419"/>
      <c r="CO169" s="419"/>
      <c r="CP169" s="419"/>
      <c r="CQ169" s="419"/>
      <c r="CR169" s="419"/>
      <c r="CS169" s="419"/>
      <c r="CT169" s="419"/>
      <c r="CU169" s="420"/>
      <c r="CV169" s="421"/>
      <c r="CW169" s="414"/>
      <c r="CX169" s="414"/>
      <c r="CY169" s="414"/>
      <c r="CZ169" s="414"/>
      <c r="DA169" s="414"/>
      <c r="DB169" s="414"/>
      <c r="DC169" s="414"/>
      <c r="DD169" s="414"/>
      <c r="DE169" s="414"/>
      <c r="DF169" s="414"/>
      <c r="DG169" s="414"/>
      <c r="DH169" s="414"/>
      <c r="DI169" s="414"/>
      <c r="DJ169" s="414"/>
      <c r="DK169" s="414"/>
      <c r="DL169" s="414"/>
      <c r="DM169" s="414"/>
      <c r="DN169" s="414"/>
      <c r="DO169" s="414"/>
      <c r="DP169" s="414"/>
      <c r="DQ169" s="414"/>
      <c r="DR169" s="414"/>
      <c r="DS169" s="414"/>
      <c r="DT169" s="413"/>
      <c r="DU169" s="413"/>
      <c r="DV169" s="413"/>
      <c r="DW169" s="413"/>
      <c r="DX169" s="413"/>
      <c r="DY169" s="413"/>
      <c r="DZ169" s="413"/>
      <c r="EA169" s="413"/>
      <c r="EB169" s="413"/>
      <c r="EC169" s="413"/>
      <c r="ED169" s="413"/>
      <c r="EE169" s="413"/>
      <c r="EF169" s="413"/>
      <c r="EG169" s="413"/>
      <c r="EH169" s="413"/>
      <c r="EI169" s="413"/>
      <c r="EJ169" s="413"/>
      <c r="EK169" s="413"/>
    </row>
    <row r="170" spans="1:141" s="81" customFormat="1" ht="12.75" x14ac:dyDescent="0.2">
      <c r="A170" s="414"/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  <c r="R170" s="414"/>
      <c r="S170" s="414"/>
      <c r="T170" s="414"/>
      <c r="U170" s="414"/>
      <c r="V170" s="414"/>
      <c r="W170" s="414"/>
      <c r="X170" s="414"/>
      <c r="Y170" s="414"/>
      <c r="Z170" s="414"/>
      <c r="AA170" s="414"/>
      <c r="AB170" s="414"/>
      <c r="AC170" s="414"/>
      <c r="AD170" s="414"/>
      <c r="AE170" s="414"/>
      <c r="AF170" s="414"/>
      <c r="AG170" s="415"/>
      <c r="AH170" s="416"/>
      <c r="AI170" s="416"/>
      <c r="AJ170" s="416"/>
      <c r="AK170" s="416"/>
      <c r="AL170" s="416"/>
      <c r="AM170" s="416"/>
      <c r="AN170" s="417"/>
      <c r="AO170" s="413"/>
      <c r="AP170" s="413"/>
      <c r="AQ170" s="413"/>
      <c r="AR170" s="413"/>
      <c r="AS170" s="413"/>
      <c r="AT170" s="413"/>
      <c r="AU170" s="418"/>
      <c r="AV170" s="418"/>
      <c r="AW170" s="418"/>
      <c r="AX170" s="418"/>
      <c r="AY170" s="418"/>
      <c r="AZ170" s="418"/>
      <c r="BA170" s="418"/>
      <c r="BB170" s="418"/>
      <c r="BC170" s="418"/>
      <c r="BD170" s="418"/>
      <c r="BE170" s="418"/>
      <c r="BF170" s="418"/>
      <c r="BG170" s="418"/>
      <c r="BH170" s="418"/>
      <c r="BI170" s="418"/>
      <c r="BJ170" s="418"/>
      <c r="BK170" s="413"/>
      <c r="BL170" s="413"/>
      <c r="BM170" s="413"/>
      <c r="BN170" s="413"/>
      <c r="BO170" s="413"/>
      <c r="BP170" s="413"/>
      <c r="BQ170" s="413"/>
      <c r="BR170" s="418"/>
      <c r="BS170" s="418"/>
      <c r="BT170" s="418"/>
      <c r="BU170" s="418"/>
      <c r="BV170" s="418"/>
      <c r="BW170" s="418"/>
      <c r="BX170" s="418"/>
      <c r="BY170" s="418"/>
      <c r="BZ170" s="418"/>
      <c r="CA170" s="418"/>
      <c r="CB170" s="419"/>
      <c r="CC170" s="419"/>
      <c r="CD170" s="419"/>
      <c r="CE170" s="419"/>
      <c r="CF170" s="419"/>
      <c r="CG170" s="419"/>
      <c r="CH170" s="419"/>
      <c r="CI170" s="419"/>
      <c r="CJ170" s="419"/>
      <c r="CK170" s="419"/>
      <c r="CL170" s="419"/>
      <c r="CM170" s="419"/>
      <c r="CN170" s="419"/>
      <c r="CO170" s="419"/>
      <c r="CP170" s="419"/>
      <c r="CQ170" s="419"/>
      <c r="CR170" s="419"/>
      <c r="CS170" s="419"/>
      <c r="CT170" s="419"/>
      <c r="CU170" s="420"/>
      <c r="CV170" s="421"/>
      <c r="CW170" s="414"/>
      <c r="CX170" s="414"/>
      <c r="CY170" s="414"/>
      <c r="CZ170" s="414"/>
      <c r="DA170" s="414"/>
      <c r="DB170" s="414"/>
      <c r="DC170" s="414"/>
      <c r="DD170" s="414"/>
      <c r="DE170" s="414"/>
      <c r="DF170" s="414"/>
      <c r="DG170" s="414"/>
      <c r="DH170" s="414"/>
      <c r="DI170" s="414"/>
      <c r="DJ170" s="414"/>
      <c r="DK170" s="414"/>
      <c r="DL170" s="414"/>
      <c r="DM170" s="414"/>
      <c r="DN170" s="414"/>
      <c r="DO170" s="414"/>
      <c r="DP170" s="414"/>
      <c r="DQ170" s="414"/>
      <c r="DR170" s="414"/>
      <c r="DS170" s="414"/>
      <c r="DT170" s="413"/>
      <c r="DU170" s="413"/>
      <c r="DV170" s="413"/>
      <c r="DW170" s="413"/>
      <c r="DX170" s="413"/>
      <c r="DY170" s="413"/>
      <c r="DZ170" s="413"/>
      <c r="EA170" s="413"/>
      <c r="EB170" s="413"/>
      <c r="EC170" s="413"/>
      <c r="ED170" s="413"/>
      <c r="EE170" s="413"/>
      <c r="EF170" s="413"/>
      <c r="EG170" s="413"/>
      <c r="EH170" s="413"/>
      <c r="EI170" s="413"/>
      <c r="EJ170" s="413"/>
      <c r="EK170" s="413"/>
    </row>
    <row r="171" spans="1:141" s="81" customFormat="1" ht="12.75" x14ac:dyDescent="0.2">
      <c r="A171" s="414"/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  <c r="AA171" s="414"/>
      <c r="AB171" s="414"/>
      <c r="AC171" s="414"/>
      <c r="AD171" s="414"/>
      <c r="AE171" s="414"/>
      <c r="AF171" s="414"/>
      <c r="AG171" s="415"/>
      <c r="AH171" s="416"/>
      <c r="AI171" s="416"/>
      <c r="AJ171" s="416"/>
      <c r="AK171" s="416"/>
      <c r="AL171" s="416"/>
      <c r="AM171" s="416"/>
      <c r="AN171" s="417"/>
      <c r="AO171" s="413"/>
      <c r="AP171" s="413"/>
      <c r="AQ171" s="413"/>
      <c r="AR171" s="413"/>
      <c r="AS171" s="413"/>
      <c r="AT171" s="413"/>
      <c r="AU171" s="418"/>
      <c r="AV171" s="418"/>
      <c r="AW171" s="418"/>
      <c r="AX171" s="418"/>
      <c r="AY171" s="418"/>
      <c r="AZ171" s="418"/>
      <c r="BA171" s="418"/>
      <c r="BB171" s="418"/>
      <c r="BC171" s="418"/>
      <c r="BD171" s="418"/>
      <c r="BE171" s="418"/>
      <c r="BF171" s="418"/>
      <c r="BG171" s="418"/>
      <c r="BH171" s="418"/>
      <c r="BI171" s="418"/>
      <c r="BJ171" s="418"/>
      <c r="BK171" s="413"/>
      <c r="BL171" s="413"/>
      <c r="BM171" s="413"/>
      <c r="BN171" s="413"/>
      <c r="BO171" s="413"/>
      <c r="BP171" s="413"/>
      <c r="BQ171" s="413"/>
      <c r="BR171" s="418"/>
      <c r="BS171" s="418"/>
      <c r="BT171" s="418"/>
      <c r="BU171" s="418"/>
      <c r="BV171" s="418"/>
      <c r="BW171" s="418"/>
      <c r="BX171" s="418"/>
      <c r="BY171" s="418"/>
      <c r="BZ171" s="418"/>
      <c r="CA171" s="418"/>
      <c r="CB171" s="419"/>
      <c r="CC171" s="419"/>
      <c r="CD171" s="419"/>
      <c r="CE171" s="419"/>
      <c r="CF171" s="419"/>
      <c r="CG171" s="419"/>
      <c r="CH171" s="419"/>
      <c r="CI171" s="419"/>
      <c r="CJ171" s="419"/>
      <c r="CK171" s="419"/>
      <c r="CL171" s="419"/>
      <c r="CM171" s="419"/>
      <c r="CN171" s="419"/>
      <c r="CO171" s="419"/>
      <c r="CP171" s="419"/>
      <c r="CQ171" s="419"/>
      <c r="CR171" s="419"/>
      <c r="CS171" s="419"/>
      <c r="CT171" s="419"/>
      <c r="CU171" s="420"/>
      <c r="CV171" s="421"/>
      <c r="CW171" s="414"/>
      <c r="CX171" s="414"/>
      <c r="CY171" s="414"/>
      <c r="CZ171" s="414"/>
      <c r="DA171" s="414"/>
      <c r="DB171" s="414"/>
      <c r="DC171" s="414"/>
      <c r="DD171" s="414"/>
      <c r="DE171" s="414"/>
      <c r="DF171" s="414"/>
      <c r="DG171" s="414"/>
      <c r="DH171" s="414"/>
      <c r="DI171" s="414"/>
      <c r="DJ171" s="414"/>
      <c r="DK171" s="414"/>
      <c r="DL171" s="414"/>
      <c r="DM171" s="414"/>
      <c r="DN171" s="414"/>
      <c r="DO171" s="414"/>
      <c r="DP171" s="414"/>
      <c r="DQ171" s="414"/>
      <c r="DR171" s="414"/>
      <c r="DS171" s="414"/>
      <c r="DT171" s="413"/>
      <c r="DU171" s="413"/>
      <c r="DV171" s="413"/>
      <c r="DW171" s="413"/>
      <c r="DX171" s="413"/>
      <c r="DY171" s="413"/>
      <c r="DZ171" s="413"/>
      <c r="EA171" s="413"/>
      <c r="EB171" s="413"/>
      <c r="EC171" s="413"/>
      <c r="ED171" s="413"/>
      <c r="EE171" s="413"/>
      <c r="EF171" s="413"/>
      <c r="EG171" s="413"/>
      <c r="EH171" s="413"/>
      <c r="EI171" s="413"/>
      <c r="EJ171" s="413"/>
      <c r="EK171" s="413"/>
    </row>
    <row r="172" spans="1:141" s="81" customFormat="1" ht="12.75" x14ac:dyDescent="0.2">
      <c r="A172" s="414"/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  <c r="R172" s="414"/>
      <c r="S172" s="414"/>
      <c r="T172" s="414"/>
      <c r="U172" s="414"/>
      <c r="V172" s="414"/>
      <c r="W172" s="414"/>
      <c r="X172" s="414"/>
      <c r="Y172" s="414"/>
      <c r="Z172" s="414"/>
      <c r="AA172" s="414"/>
      <c r="AB172" s="414"/>
      <c r="AC172" s="414"/>
      <c r="AD172" s="414"/>
      <c r="AE172" s="414"/>
      <c r="AF172" s="414"/>
      <c r="AG172" s="415"/>
      <c r="AH172" s="416"/>
      <c r="AI172" s="416"/>
      <c r="AJ172" s="416"/>
      <c r="AK172" s="416"/>
      <c r="AL172" s="416"/>
      <c r="AM172" s="416"/>
      <c r="AN172" s="417"/>
      <c r="AO172" s="413"/>
      <c r="AP172" s="413"/>
      <c r="AQ172" s="413"/>
      <c r="AR172" s="413"/>
      <c r="AS172" s="413"/>
      <c r="AT172" s="413"/>
      <c r="AU172" s="418"/>
      <c r="AV172" s="418"/>
      <c r="AW172" s="418"/>
      <c r="AX172" s="418"/>
      <c r="AY172" s="418"/>
      <c r="AZ172" s="418"/>
      <c r="BA172" s="418"/>
      <c r="BB172" s="418"/>
      <c r="BC172" s="418"/>
      <c r="BD172" s="418"/>
      <c r="BE172" s="418"/>
      <c r="BF172" s="418"/>
      <c r="BG172" s="418"/>
      <c r="BH172" s="418"/>
      <c r="BI172" s="418"/>
      <c r="BJ172" s="418"/>
      <c r="BK172" s="413"/>
      <c r="BL172" s="413"/>
      <c r="BM172" s="413"/>
      <c r="BN172" s="413"/>
      <c r="BO172" s="413"/>
      <c r="BP172" s="413"/>
      <c r="BQ172" s="413"/>
      <c r="BR172" s="418"/>
      <c r="BS172" s="418"/>
      <c r="BT172" s="418"/>
      <c r="BU172" s="418"/>
      <c r="BV172" s="418"/>
      <c r="BW172" s="418"/>
      <c r="BX172" s="418"/>
      <c r="BY172" s="418"/>
      <c r="BZ172" s="418"/>
      <c r="CA172" s="418"/>
      <c r="CB172" s="419"/>
      <c r="CC172" s="419"/>
      <c r="CD172" s="419"/>
      <c r="CE172" s="419"/>
      <c r="CF172" s="419"/>
      <c r="CG172" s="419"/>
      <c r="CH172" s="419"/>
      <c r="CI172" s="419"/>
      <c r="CJ172" s="419"/>
      <c r="CK172" s="419"/>
      <c r="CL172" s="419"/>
      <c r="CM172" s="419"/>
      <c r="CN172" s="419"/>
      <c r="CO172" s="419"/>
      <c r="CP172" s="419"/>
      <c r="CQ172" s="419"/>
      <c r="CR172" s="419"/>
      <c r="CS172" s="419"/>
      <c r="CT172" s="419"/>
      <c r="CU172" s="420"/>
      <c r="CV172" s="421"/>
      <c r="CW172" s="414"/>
      <c r="CX172" s="414"/>
      <c r="CY172" s="414"/>
      <c r="CZ172" s="414"/>
      <c r="DA172" s="414"/>
      <c r="DB172" s="414"/>
      <c r="DC172" s="414"/>
      <c r="DD172" s="414"/>
      <c r="DE172" s="414"/>
      <c r="DF172" s="414"/>
      <c r="DG172" s="414"/>
      <c r="DH172" s="414"/>
      <c r="DI172" s="414"/>
      <c r="DJ172" s="414"/>
      <c r="DK172" s="414"/>
      <c r="DL172" s="414"/>
      <c r="DM172" s="414"/>
      <c r="DN172" s="414"/>
      <c r="DO172" s="414"/>
      <c r="DP172" s="414"/>
      <c r="DQ172" s="414"/>
      <c r="DR172" s="414"/>
      <c r="DS172" s="414"/>
      <c r="DT172" s="413"/>
      <c r="DU172" s="413"/>
      <c r="DV172" s="413"/>
      <c r="DW172" s="413"/>
      <c r="DX172" s="413"/>
      <c r="DY172" s="413"/>
      <c r="DZ172" s="413"/>
      <c r="EA172" s="413"/>
      <c r="EB172" s="413"/>
      <c r="EC172" s="413"/>
      <c r="ED172" s="413"/>
      <c r="EE172" s="413"/>
      <c r="EF172" s="413"/>
      <c r="EG172" s="413"/>
      <c r="EH172" s="413"/>
      <c r="EI172" s="413"/>
      <c r="EJ172" s="413"/>
      <c r="EK172" s="413"/>
    </row>
    <row r="173" spans="1:141" s="81" customFormat="1" ht="12.75" x14ac:dyDescent="0.2">
      <c r="A173" s="414"/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  <c r="R173" s="414"/>
      <c r="S173" s="414"/>
      <c r="T173" s="414"/>
      <c r="U173" s="414"/>
      <c r="V173" s="414"/>
      <c r="W173" s="414"/>
      <c r="X173" s="414"/>
      <c r="Y173" s="414"/>
      <c r="Z173" s="414"/>
      <c r="AA173" s="414"/>
      <c r="AB173" s="414"/>
      <c r="AC173" s="414"/>
      <c r="AD173" s="414"/>
      <c r="AE173" s="414"/>
      <c r="AF173" s="414"/>
      <c r="AG173" s="415"/>
      <c r="AH173" s="416"/>
      <c r="AI173" s="416"/>
      <c r="AJ173" s="416"/>
      <c r="AK173" s="416"/>
      <c r="AL173" s="416"/>
      <c r="AM173" s="416"/>
      <c r="AN173" s="417"/>
      <c r="AO173" s="413"/>
      <c r="AP173" s="413"/>
      <c r="AQ173" s="413"/>
      <c r="AR173" s="413"/>
      <c r="AS173" s="413"/>
      <c r="AT173" s="413"/>
      <c r="AU173" s="418"/>
      <c r="AV173" s="418"/>
      <c r="AW173" s="418"/>
      <c r="AX173" s="418"/>
      <c r="AY173" s="418"/>
      <c r="AZ173" s="418"/>
      <c r="BA173" s="418"/>
      <c r="BB173" s="418"/>
      <c r="BC173" s="418"/>
      <c r="BD173" s="418"/>
      <c r="BE173" s="418"/>
      <c r="BF173" s="418"/>
      <c r="BG173" s="418"/>
      <c r="BH173" s="418"/>
      <c r="BI173" s="418"/>
      <c r="BJ173" s="418"/>
      <c r="BK173" s="413"/>
      <c r="BL173" s="413"/>
      <c r="BM173" s="413"/>
      <c r="BN173" s="413"/>
      <c r="BO173" s="413"/>
      <c r="BP173" s="413"/>
      <c r="BQ173" s="413"/>
      <c r="BR173" s="418"/>
      <c r="BS173" s="418"/>
      <c r="BT173" s="418"/>
      <c r="BU173" s="418"/>
      <c r="BV173" s="418"/>
      <c r="BW173" s="418"/>
      <c r="BX173" s="418"/>
      <c r="BY173" s="418"/>
      <c r="BZ173" s="418"/>
      <c r="CA173" s="418"/>
      <c r="CB173" s="419"/>
      <c r="CC173" s="419"/>
      <c r="CD173" s="419"/>
      <c r="CE173" s="419"/>
      <c r="CF173" s="419"/>
      <c r="CG173" s="419"/>
      <c r="CH173" s="419"/>
      <c r="CI173" s="419"/>
      <c r="CJ173" s="419"/>
      <c r="CK173" s="419"/>
      <c r="CL173" s="419"/>
      <c r="CM173" s="419"/>
      <c r="CN173" s="419"/>
      <c r="CO173" s="419"/>
      <c r="CP173" s="419"/>
      <c r="CQ173" s="419"/>
      <c r="CR173" s="419"/>
      <c r="CS173" s="419"/>
      <c r="CT173" s="419"/>
      <c r="CU173" s="420"/>
      <c r="CV173" s="421"/>
      <c r="CW173" s="414"/>
      <c r="CX173" s="414"/>
      <c r="CY173" s="414"/>
      <c r="CZ173" s="414"/>
      <c r="DA173" s="414"/>
      <c r="DB173" s="414"/>
      <c r="DC173" s="414"/>
      <c r="DD173" s="414"/>
      <c r="DE173" s="414"/>
      <c r="DF173" s="414"/>
      <c r="DG173" s="414"/>
      <c r="DH173" s="414"/>
      <c r="DI173" s="414"/>
      <c r="DJ173" s="414"/>
      <c r="DK173" s="414"/>
      <c r="DL173" s="414"/>
      <c r="DM173" s="414"/>
      <c r="DN173" s="414"/>
      <c r="DO173" s="414"/>
      <c r="DP173" s="414"/>
      <c r="DQ173" s="414"/>
      <c r="DR173" s="414"/>
      <c r="DS173" s="414"/>
      <c r="DT173" s="413"/>
      <c r="DU173" s="413"/>
      <c r="DV173" s="413"/>
      <c r="DW173" s="413"/>
      <c r="DX173" s="413"/>
      <c r="DY173" s="413"/>
      <c r="DZ173" s="413"/>
      <c r="EA173" s="413"/>
      <c r="EB173" s="413"/>
      <c r="EC173" s="413"/>
      <c r="ED173" s="413"/>
      <c r="EE173" s="413"/>
      <c r="EF173" s="413"/>
      <c r="EG173" s="413"/>
      <c r="EH173" s="413"/>
      <c r="EI173" s="413"/>
      <c r="EJ173" s="413"/>
      <c r="EK173" s="413"/>
    </row>
    <row r="174" spans="1:141" s="81" customFormat="1" ht="12.75" x14ac:dyDescent="0.2">
      <c r="A174" s="414"/>
      <c r="B174" s="414"/>
      <c r="C174" s="414"/>
      <c r="D174" s="414"/>
      <c r="E174" s="414"/>
      <c r="F174" s="414"/>
      <c r="G174" s="414"/>
      <c r="H174" s="414"/>
      <c r="I174" s="414"/>
      <c r="J174" s="414"/>
      <c r="K174" s="414"/>
      <c r="L174" s="414"/>
      <c r="M174" s="414"/>
      <c r="N174" s="414"/>
      <c r="O174" s="414"/>
      <c r="P174" s="414"/>
      <c r="Q174" s="414"/>
      <c r="R174" s="414"/>
      <c r="S174" s="414"/>
      <c r="T174" s="414"/>
      <c r="U174" s="414"/>
      <c r="V174" s="414"/>
      <c r="W174" s="414"/>
      <c r="X174" s="414"/>
      <c r="Y174" s="414"/>
      <c r="Z174" s="414"/>
      <c r="AA174" s="414"/>
      <c r="AB174" s="414"/>
      <c r="AC174" s="414"/>
      <c r="AD174" s="414"/>
      <c r="AE174" s="414"/>
      <c r="AF174" s="414"/>
      <c r="AG174" s="415"/>
      <c r="AH174" s="416"/>
      <c r="AI174" s="416"/>
      <c r="AJ174" s="416"/>
      <c r="AK174" s="416"/>
      <c r="AL174" s="416"/>
      <c r="AM174" s="416"/>
      <c r="AN174" s="417"/>
      <c r="AO174" s="413"/>
      <c r="AP174" s="413"/>
      <c r="AQ174" s="413"/>
      <c r="AR174" s="413"/>
      <c r="AS174" s="413"/>
      <c r="AT174" s="413"/>
      <c r="AU174" s="418"/>
      <c r="AV174" s="418"/>
      <c r="AW174" s="418"/>
      <c r="AX174" s="418"/>
      <c r="AY174" s="418"/>
      <c r="AZ174" s="418"/>
      <c r="BA174" s="418"/>
      <c r="BB174" s="418"/>
      <c r="BC174" s="418"/>
      <c r="BD174" s="418"/>
      <c r="BE174" s="418"/>
      <c r="BF174" s="418"/>
      <c r="BG174" s="418"/>
      <c r="BH174" s="418"/>
      <c r="BI174" s="418"/>
      <c r="BJ174" s="418"/>
      <c r="BK174" s="413"/>
      <c r="BL174" s="413"/>
      <c r="BM174" s="413"/>
      <c r="BN174" s="413"/>
      <c r="BO174" s="413"/>
      <c r="BP174" s="413"/>
      <c r="BQ174" s="413"/>
      <c r="BR174" s="418"/>
      <c r="BS174" s="418"/>
      <c r="BT174" s="418"/>
      <c r="BU174" s="418"/>
      <c r="BV174" s="418"/>
      <c r="BW174" s="418"/>
      <c r="BX174" s="418"/>
      <c r="BY174" s="418"/>
      <c r="BZ174" s="418"/>
      <c r="CA174" s="418"/>
      <c r="CB174" s="419"/>
      <c r="CC174" s="419"/>
      <c r="CD174" s="419"/>
      <c r="CE174" s="419"/>
      <c r="CF174" s="419"/>
      <c r="CG174" s="419"/>
      <c r="CH174" s="419"/>
      <c r="CI174" s="419"/>
      <c r="CJ174" s="419"/>
      <c r="CK174" s="419"/>
      <c r="CL174" s="419"/>
      <c r="CM174" s="419"/>
      <c r="CN174" s="419"/>
      <c r="CO174" s="419"/>
      <c r="CP174" s="419"/>
      <c r="CQ174" s="419"/>
      <c r="CR174" s="419"/>
      <c r="CS174" s="419"/>
      <c r="CT174" s="419"/>
      <c r="CU174" s="420"/>
      <c r="CV174" s="421"/>
      <c r="CW174" s="414"/>
      <c r="CX174" s="414"/>
      <c r="CY174" s="414"/>
      <c r="CZ174" s="414"/>
      <c r="DA174" s="414"/>
      <c r="DB174" s="414"/>
      <c r="DC174" s="414"/>
      <c r="DD174" s="414"/>
      <c r="DE174" s="414"/>
      <c r="DF174" s="414"/>
      <c r="DG174" s="414"/>
      <c r="DH174" s="414"/>
      <c r="DI174" s="414"/>
      <c r="DJ174" s="414"/>
      <c r="DK174" s="414"/>
      <c r="DL174" s="414"/>
      <c r="DM174" s="414"/>
      <c r="DN174" s="414"/>
      <c r="DO174" s="414"/>
      <c r="DP174" s="414"/>
      <c r="DQ174" s="414"/>
      <c r="DR174" s="414"/>
      <c r="DS174" s="414"/>
      <c r="DT174" s="413"/>
      <c r="DU174" s="413"/>
      <c r="DV174" s="413"/>
      <c r="DW174" s="413"/>
      <c r="DX174" s="413"/>
      <c r="DY174" s="413"/>
      <c r="DZ174" s="413"/>
      <c r="EA174" s="413"/>
      <c r="EB174" s="413"/>
      <c r="EC174" s="413"/>
      <c r="ED174" s="413"/>
      <c r="EE174" s="413"/>
      <c r="EF174" s="413"/>
      <c r="EG174" s="413"/>
      <c r="EH174" s="413"/>
      <c r="EI174" s="413"/>
      <c r="EJ174" s="413"/>
      <c r="EK174" s="413"/>
    </row>
    <row r="175" spans="1:141" s="81" customFormat="1" ht="12.75" x14ac:dyDescent="0.2">
      <c r="A175" s="414"/>
      <c r="B175" s="414"/>
      <c r="C175" s="414"/>
      <c r="D175" s="414"/>
      <c r="E175" s="414"/>
      <c r="F175" s="414"/>
      <c r="G175" s="414"/>
      <c r="H175" s="414"/>
      <c r="I175" s="414"/>
      <c r="J175" s="414"/>
      <c r="K175" s="414"/>
      <c r="L175" s="414"/>
      <c r="M175" s="414"/>
      <c r="N175" s="414"/>
      <c r="O175" s="414"/>
      <c r="P175" s="414"/>
      <c r="Q175" s="414"/>
      <c r="R175" s="414"/>
      <c r="S175" s="414"/>
      <c r="T175" s="414"/>
      <c r="U175" s="414"/>
      <c r="V175" s="414"/>
      <c r="W175" s="414"/>
      <c r="X175" s="414"/>
      <c r="Y175" s="414"/>
      <c r="Z175" s="414"/>
      <c r="AA175" s="414"/>
      <c r="AB175" s="414"/>
      <c r="AC175" s="414"/>
      <c r="AD175" s="414"/>
      <c r="AE175" s="414"/>
      <c r="AF175" s="414"/>
      <c r="AG175" s="415"/>
      <c r="AH175" s="416"/>
      <c r="AI175" s="416"/>
      <c r="AJ175" s="416"/>
      <c r="AK175" s="416"/>
      <c r="AL175" s="416"/>
      <c r="AM175" s="416"/>
      <c r="AN175" s="417"/>
      <c r="AO175" s="413"/>
      <c r="AP175" s="413"/>
      <c r="AQ175" s="413"/>
      <c r="AR175" s="413"/>
      <c r="AS175" s="413"/>
      <c r="AT175" s="413"/>
      <c r="AU175" s="418"/>
      <c r="AV175" s="418"/>
      <c r="AW175" s="418"/>
      <c r="AX175" s="418"/>
      <c r="AY175" s="418"/>
      <c r="AZ175" s="418"/>
      <c r="BA175" s="418"/>
      <c r="BB175" s="418"/>
      <c r="BC175" s="418"/>
      <c r="BD175" s="418"/>
      <c r="BE175" s="418"/>
      <c r="BF175" s="418"/>
      <c r="BG175" s="418"/>
      <c r="BH175" s="418"/>
      <c r="BI175" s="418"/>
      <c r="BJ175" s="418"/>
      <c r="BK175" s="413"/>
      <c r="BL175" s="413"/>
      <c r="BM175" s="413"/>
      <c r="BN175" s="413"/>
      <c r="BO175" s="413"/>
      <c r="BP175" s="413"/>
      <c r="BQ175" s="413"/>
      <c r="BR175" s="418"/>
      <c r="BS175" s="418"/>
      <c r="BT175" s="418"/>
      <c r="BU175" s="418"/>
      <c r="BV175" s="418"/>
      <c r="BW175" s="418"/>
      <c r="BX175" s="418"/>
      <c r="BY175" s="418"/>
      <c r="BZ175" s="418"/>
      <c r="CA175" s="418"/>
      <c r="CB175" s="419"/>
      <c r="CC175" s="419"/>
      <c r="CD175" s="419"/>
      <c r="CE175" s="419"/>
      <c r="CF175" s="419"/>
      <c r="CG175" s="419"/>
      <c r="CH175" s="419"/>
      <c r="CI175" s="419"/>
      <c r="CJ175" s="419"/>
      <c r="CK175" s="419"/>
      <c r="CL175" s="419"/>
      <c r="CM175" s="419"/>
      <c r="CN175" s="419"/>
      <c r="CO175" s="419"/>
      <c r="CP175" s="419"/>
      <c r="CQ175" s="419"/>
      <c r="CR175" s="419"/>
      <c r="CS175" s="419"/>
      <c r="CT175" s="419"/>
      <c r="CU175" s="420"/>
      <c r="CV175" s="421"/>
      <c r="CW175" s="414"/>
      <c r="CX175" s="414"/>
      <c r="CY175" s="414"/>
      <c r="CZ175" s="414"/>
      <c r="DA175" s="414"/>
      <c r="DB175" s="414"/>
      <c r="DC175" s="414"/>
      <c r="DD175" s="414"/>
      <c r="DE175" s="414"/>
      <c r="DF175" s="414"/>
      <c r="DG175" s="414"/>
      <c r="DH175" s="414"/>
      <c r="DI175" s="414"/>
      <c r="DJ175" s="414"/>
      <c r="DK175" s="414"/>
      <c r="DL175" s="414"/>
      <c r="DM175" s="414"/>
      <c r="DN175" s="414"/>
      <c r="DO175" s="414"/>
      <c r="DP175" s="414"/>
      <c r="DQ175" s="414"/>
      <c r="DR175" s="414"/>
      <c r="DS175" s="414"/>
      <c r="DT175" s="413"/>
      <c r="DU175" s="413"/>
      <c r="DV175" s="413"/>
      <c r="DW175" s="413"/>
      <c r="DX175" s="413"/>
      <c r="DY175" s="413"/>
      <c r="DZ175" s="413"/>
      <c r="EA175" s="413"/>
      <c r="EB175" s="413"/>
      <c r="EC175" s="413"/>
      <c r="ED175" s="413"/>
      <c r="EE175" s="413"/>
      <c r="EF175" s="413"/>
      <c r="EG175" s="413"/>
      <c r="EH175" s="413"/>
      <c r="EI175" s="413"/>
      <c r="EJ175" s="413"/>
      <c r="EK175" s="413"/>
    </row>
    <row r="176" spans="1:141" s="81" customFormat="1" ht="12.75" x14ac:dyDescent="0.2">
      <c r="A176" s="414"/>
      <c r="B176" s="41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  <c r="P176" s="414"/>
      <c r="Q176" s="414"/>
      <c r="R176" s="414"/>
      <c r="S176" s="414"/>
      <c r="T176" s="414"/>
      <c r="U176" s="414"/>
      <c r="V176" s="414"/>
      <c r="W176" s="414"/>
      <c r="X176" s="414"/>
      <c r="Y176" s="414"/>
      <c r="Z176" s="414"/>
      <c r="AA176" s="414"/>
      <c r="AB176" s="414"/>
      <c r="AC176" s="414"/>
      <c r="AD176" s="414"/>
      <c r="AE176" s="414"/>
      <c r="AF176" s="414"/>
      <c r="AG176" s="415"/>
      <c r="AH176" s="416"/>
      <c r="AI176" s="416"/>
      <c r="AJ176" s="416"/>
      <c r="AK176" s="416"/>
      <c r="AL176" s="416"/>
      <c r="AM176" s="416"/>
      <c r="AN176" s="417"/>
      <c r="AO176" s="413"/>
      <c r="AP176" s="413"/>
      <c r="AQ176" s="413"/>
      <c r="AR176" s="413"/>
      <c r="AS176" s="413"/>
      <c r="AT176" s="413"/>
      <c r="AU176" s="418"/>
      <c r="AV176" s="418"/>
      <c r="AW176" s="418"/>
      <c r="AX176" s="418"/>
      <c r="AY176" s="418"/>
      <c r="AZ176" s="418"/>
      <c r="BA176" s="418"/>
      <c r="BB176" s="418"/>
      <c r="BC176" s="418"/>
      <c r="BD176" s="418"/>
      <c r="BE176" s="418"/>
      <c r="BF176" s="418"/>
      <c r="BG176" s="418"/>
      <c r="BH176" s="418"/>
      <c r="BI176" s="418"/>
      <c r="BJ176" s="418"/>
      <c r="BK176" s="413"/>
      <c r="BL176" s="413"/>
      <c r="BM176" s="413"/>
      <c r="BN176" s="413"/>
      <c r="BO176" s="413"/>
      <c r="BP176" s="413"/>
      <c r="BQ176" s="413"/>
      <c r="BR176" s="418"/>
      <c r="BS176" s="418"/>
      <c r="BT176" s="418"/>
      <c r="BU176" s="418"/>
      <c r="BV176" s="418"/>
      <c r="BW176" s="418"/>
      <c r="BX176" s="418"/>
      <c r="BY176" s="418"/>
      <c r="BZ176" s="418"/>
      <c r="CA176" s="418"/>
      <c r="CB176" s="419"/>
      <c r="CC176" s="419"/>
      <c r="CD176" s="419"/>
      <c r="CE176" s="419"/>
      <c r="CF176" s="419"/>
      <c r="CG176" s="419"/>
      <c r="CH176" s="419"/>
      <c r="CI176" s="419"/>
      <c r="CJ176" s="419"/>
      <c r="CK176" s="419"/>
      <c r="CL176" s="419"/>
      <c r="CM176" s="419"/>
      <c r="CN176" s="419"/>
      <c r="CO176" s="419"/>
      <c r="CP176" s="419"/>
      <c r="CQ176" s="419"/>
      <c r="CR176" s="419"/>
      <c r="CS176" s="419"/>
      <c r="CT176" s="419"/>
      <c r="CU176" s="420"/>
      <c r="CV176" s="421"/>
      <c r="CW176" s="414"/>
      <c r="CX176" s="414"/>
      <c r="CY176" s="414"/>
      <c r="CZ176" s="414"/>
      <c r="DA176" s="414"/>
      <c r="DB176" s="414"/>
      <c r="DC176" s="414"/>
      <c r="DD176" s="414"/>
      <c r="DE176" s="414"/>
      <c r="DF176" s="414"/>
      <c r="DG176" s="414"/>
      <c r="DH176" s="414"/>
      <c r="DI176" s="414"/>
      <c r="DJ176" s="414"/>
      <c r="DK176" s="414"/>
      <c r="DL176" s="414"/>
      <c r="DM176" s="414"/>
      <c r="DN176" s="414"/>
      <c r="DO176" s="414"/>
      <c r="DP176" s="414"/>
      <c r="DQ176" s="414"/>
      <c r="DR176" s="414"/>
      <c r="DS176" s="414"/>
      <c r="DT176" s="413"/>
      <c r="DU176" s="413"/>
      <c r="DV176" s="413"/>
      <c r="DW176" s="413"/>
      <c r="DX176" s="413"/>
      <c r="DY176" s="413"/>
      <c r="DZ176" s="413"/>
      <c r="EA176" s="413"/>
      <c r="EB176" s="413"/>
      <c r="EC176" s="413"/>
      <c r="ED176" s="413"/>
      <c r="EE176" s="413"/>
      <c r="EF176" s="413"/>
      <c r="EG176" s="413"/>
      <c r="EH176" s="413"/>
      <c r="EI176" s="413"/>
      <c r="EJ176" s="413"/>
      <c r="EK176" s="413"/>
    </row>
    <row r="177" spans="1:141" s="81" customFormat="1" ht="12.75" x14ac:dyDescent="0.2">
      <c r="A177" s="414"/>
      <c r="B177" s="414"/>
      <c r="C177" s="414"/>
      <c r="D177" s="414"/>
      <c r="E177" s="414"/>
      <c r="F177" s="414"/>
      <c r="G177" s="414"/>
      <c r="H177" s="414"/>
      <c r="I177" s="414"/>
      <c r="J177" s="414"/>
      <c r="K177" s="414"/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4"/>
      <c r="Y177" s="414"/>
      <c r="Z177" s="414"/>
      <c r="AA177" s="414"/>
      <c r="AB177" s="414"/>
      <c r="AC177" s="414"/>
      <c r="AD177" s="414"/>
      <c r="AE177" s="414"/>
      <c r="AF177" s="414"/>
      <c r="AG177" s="415"/>
      <c r="AH177" s="416"/>
      <c r="AI177" s="416"/>
      <c r="AJ177" s="416"/>
      <c r="AK177" s="416"/>
      <c r="AL177" s="416"/>
      <c r="AM177" s="416"/>
      <c r="AN177" s="417"/>
      <c r="AO177" s="413"/>
      <c r="AP177" s="413"/>
      <c r="AQ177" s="413"/>
      <c r="AR177" s="413"/>
      <c r="AS177" s="413"/>
      <c r="AT177" s="413"/>
      <c r="AU177" s="418"/>
      <c r="AV177" s="418"/>
      <c r="AW177" s="418"/>
      <c r="AX177" s="418"/>
      <c r="AY177" s="418"/>
      <c r="AZ177" s="418"/>
      <c r="BA177" s="418"/>
      <c r="BB177" s="418"/>
      <c r="BC177" s="418"/>
      <c r="BD177" s="418"/>
      <c r="BE177" s="418"/>
      <c r="BF177" s="418"/>
      <c r="BG177" s="418"/>
      <c r="BH177" s="418"/>
      <c r="BI177" s="418"/>
      <c r="BJ177" s="418"/>
      <c r="BK177" s="413"/>
      <c r="BL177" s="413"/>
      <c r="BM177" s="413"/>
      <c r="BN177" s="413"/>
      <c r="BO177" s="413"/>
      <c r="BP177" s="413"/>
      <c r="BQ177" s="413"/>
      <c r="BR177" s="418"/>
      <c r="BS177" s="418"/>
      <c r="BT177" s="418"/>
      <c r="BU177" s="418"/>
      <c r="BV177" s="418"/>
      <c r="BW177" s="418"/>
      <c r="BX177" s="418"/>
      <c r="BY177" s="418"/>
      <c r="BZ177" s="418"/>
      <c r="CA177" s="418"/>
      <c r="CB177" s="419"/>
      <c r="CC177" s="419"/>
      <c r="CD177" s="419"/>
      <c r="CE177" s="419"/>
      <c r="CF177" s="419"/>
      <c r="CG177" s="419"/>
      <c r="CH177" s="419"/>
      <c r="CI177" s="419"/>
      <c r="CJ177" s="419"/>
      <c r="CK177" s="419"/>
      <c r="CL177" s="419"/>
      <c r="CM177" s="419"/>
      <c r="CN177" s="419"/>
      <c r="CO177" s="419"/>
      <c r="CP177" s="419"/>
      <c r="CQ177" s="419"/>
      <c r="CR177" s="419"/>
      <c r="CS177" s="419"/>
      <c r="CT177" s="419"/>
      <c r="CU177" s="420"/>
      <c r="CV177" s="421"/>
      <c r="CW177" s="414"/>
      <c r="CX177" s="414"/>
      <c r="CY177" s="414"/>
      <c r="CZ177" s="414"/>
      <c r="DA177" s="414"/>
      <c r="DB177" s="414"/>
      <c r="DC177" s="414"/>
      <c r="DD177" s="414"/>
      <c r="DE177" s="414"/>
      <c r="DF177" s="414"/>
      <c r="DG177" s="414"/>
      <c r="DH177" s="414"/>
      <c r="DI177" s="414"/>
      <c r="DJ177" s="414"/>
      <c r="DK177" s="414"/>
      <c r="DL177" s="414"/>
      <c r="DM177" s="414"/>
      <c r="DN177" s="414"/>
      <c r="DO177" s="414"/>
      <c r="DP177" s="414"/>
      <c r="DQ177" s="414"/>
      <c r="DR177" s="414"/>
      <c r="DS177" s="414"/>
      <c r="DT177" s="413"/>
      <c r="DU177" s="413"/>
      <c r="DV177" s="413"/>
      <c r="DW177" s="413"/>
      <c r="DX177" s="413"/>
      <c r="DY177" s="413"/>
      <c r="DZ177" s="413"/>
      <c r="EA177" s="413"/>
      <c r="EB177" s="413"/>
      <c r="EC177" s="413"/>
      <c r="ED177" s="413"/>
      <c r="EE177" s="413"/>
      <c r="EF177" s="413"/>
      <c r="EG177" s="413"/>
      <c r="EH177" s="413"/>
      <c r="EI177" s="413"/>
      <c r="EJ177" s="413"/>
      <c r="EK177" s="413"/>
    </row>
    <row r="178" spans="1:141" s="81" customFormat="1" ht="12.75" x14ac:dyDescent="0.2">
      <c r="A178" s="414"/>
      <c r="B178" s="414"/>
      <c r="C178" s="414"/>
      <c r="D178" s="414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14"/>
      <c r="V178" s="414"/>
      <c r="W178" s="414"/>
      <c r="X178" s="414"/>
      <c r="Y178" s="414"/>
      <c r="Z178" s="414"/>
      <c r="AA178" s="414"/>
      <c r="AB178" s="414"/>
      <c r="AC178" s="414"/>
      <c r="AD178" s="414"/>
      <c r="AE178" s="414"/>
      <c r="AF178" s="414"/>
      <c r="AG178" s="415"/>
      <c r="AH178" s="416"/>
      <c r="AI178" s="416"/>
      <c r="AJ178" s="416"/>
      <c r="AK178" s="416"/>
      <c r="AL178" s="416"/>
      <c r="AM178" s="416"/>
      <c r="AN178" s="417"/>
      <c r="AO178" s="413"/>
      <c r="AP178" s="413"/>
      <c r="AQ178" s="413"/>
      <c r="AR178" s="413"/>
      <c r="AS178" s="413"/>
      <c r="AT178" s="413"/>
      <c r="AU178" s="418"/>
      <c r="AV178" s="418"/>
      <c r="AW178" s="418"/>
      <c r="AX178" s="418"/>
      <c r="AY178" s="418"/>
      <c r="AZ178" s="418"/>
      <c r="BA178" s="418"/>
      <c r="BB178" s="418"/>
      <c r="BC178" s="418"/>
      <c r="BD178" s="418"/>
      <c r="BE178" s="418"/>
      <c r="BF178" s="418"/>
      <c r="BG178" s="418"/>
      <c r="BH178" s="418"/>
      <c r="BI178" s="418"/>
      <c r="BJ178" s="418"/>
      <c r="BK178" s="413"/>
      <c r="BL178" s="413"/>
      <c r="BM178" s="413"/>
      <c r="BN178" s="413"/>
      <c r="BO178" s="413"/>
      <c r="BP178" s="413"/>
      <c r="BQ178" s="413"/>
      <c r="BR178" s="418"/>
      <c r="BS178" s="418"/>
      <c r="BT178" s="418"/>
      <c r="BU178" s="418"/>
      <c r="BV178" s="418"/>
      <c r="BW178" s="418"/>
      <c r="BX178" s="418"/>
      <c r="BY178" s="418"/>
      <c r="BZ178" s="418"/>
      <c r="CA178" s="418"/>
      <c r="CB178" s="419"/>
      <c r="CC178" s="419"/>
      <c r="CD178" s="419"/>
      <c r="CE178" s="419"/>
      <c r="CF178" s="419"/>
      <c r="CG178" s="419"/>
      <c r="CH178" s="419"/>
      <c r="CI178" s="419"/>
      <c r="CJ178" s="419"/>
      <c r="CK178" s="419"/>
      <c r="CL178" s="419"/>
      <c r="CM178" s="419"/>
      <c r="CN178" s="419"/>
      <c r="CO178" s="419"/>
      <c r="CP178" s="419"/>
      <c r="CQ178" s="419"/>
      <c r="CR178" s="419"/>
      <c r="CS178" s="419"/>
      <c r="CT178" s="419"/>
      <c r="CU178" s="420"/>
      <c r="CV178" s="421"/>
      <c r="CW178" s="414"/>
      <c r="CX178" s="414"/>
      <c r="CY178" s="414"/>
      <c r="CZ178" s="414"/>
      <c r="DA178" s="414"/>
      <c r="DB178" s="414"/>
      <c r="DC178" s="414"/>
      <c r="DD178" s="414"/>
      <c r="DE178" s="414"/>
      <c r="DF178" s="414"/>
      <c r="DG178" s="414"/>
      <c r="DH178" s="414"/>
      <c r="DI178" s="414"/>
      <c r="DJ178" s="414"/>
      <c r="DK178" s="414"/>
      <c r="DL178" s="414"/>
      <c r="DM178" s="414"/>
      <c r="DN178" s="414"/>
      <c r="DO178" s="414"/>
      <c r="DP178" s="414"/>
      <c r="DQ178" s="414"/>
      <c r="DR178" s="414"/>
      <c r="DS178" s="414"/>
      <c r="DT178" s="413"/>
      <c r="DU178" s="413"/>
      <c r="DV178" s="413"/>
      <c r="DW178" s="413"/>
      <c r="DX178" s="413"/>
      <c r="DY178" s="413"/>
      <c r="DZ178" s="413"/>
      <c r="EA178" s="413"/>
      <c r="EB178" s="413"/>
      <c r="EC178" s="413"/>
      <c r="ED178" s="413"/>
      <c r="EE178" s="413"/>
      <c r="EF178" s="413"/>
      <c r="EG178" s="413"/>
      <c r="EH178" s="413"/>
      <c r="EI178" s="413"/>
      <c r="EJ178" s="413"/>
      <c r="EK178" s="413"/>
    </row>
    <row r="179" spans="1:141" s="81" customFormat="1" ht="12.75" x14ac:dyDescent="0.2">
      <c r="A179" s="414"/>
      <c r="B179" s="414"/>
      <c r="C179" s="414"/>
      <c r="D179" s="414"/>
      <c r="E179" s="414"/>
      <c r="F179" s="414"/>
      <c r="G179" s="414"/>
      <c r="H179" s="414"/>
      <c r="I179" s="414"/>
      <c r="J179" s="414"/>
      <c r="K179" s="414"/>
      <c r="L179" s="414"/>
      <c r="M179" s="414"/>
      <c r="N179" s="414"/>
      <c r="O179" s="414"/>
      <c r="P179" s="414"/>
      <c r="Q179" s="414"/>
      <c r="R179" s="414"/>
      <c r="S179" s="414"/>
      <c r="T179" s="414"/>
      <c r="U179" s="414"/>
      <c r="V179" s="414"/>
      <c r="W179" s="414"/>
      <c r="X179" s="414"/>
      <c r="Y179" s="414"/>
      <c r="Z179" s="414"/>
      <c r="AA179" s="414"/>
      <c r="AB179" s="414"/>
      <c r="AC179" s="414"/>
      <c r="AD179" s="414"/>
      <c r="AE179" s="414"/>
      <c r="AF179" s="414"/>
      <c r="AG179" s="415"/>
      <c r="AH179" s="416"/>
      <c r="AI179" s="416"/>
      <c r="AJ179" s="416"/>
      <c r="AK179" s="416"/>
      <c r="AL179" s="416"/>
      <c r="AM179" s="416"/>
      <c r="AN179" s="417"/>
      <c r="AO179" s="413"/>
      <c r="AP179" s="413"/>
      <c r="AQ179" s="413"/>
      <c r="AR179" s="413"/>
      <c r="AS179" s="413"/>
      <c r="AT179" s="413"/>
      <c r="AU179" s="418"/>
      <c r="AV179" s="418"/>
      <c r="AW179" s="418"/>
      <c r="AX179" s="418"/>
      <c r="AY179" s="418"/>
      <c r="AZ179" s="418"/>
      <c r="BA179" s="418"/>
      <c r="BB179" s="418"/>
      <c r="BC179" s="418"/>
      <c r="BD179" s="418"/>
      <c r="BE179" s="418"/>
      <c r="BF179" s="418"/>
      <c r="BG179" s="418"/>
      <c r="BH179" s="418"/>
      <c r="BI179" s="418"/>
      <c r="BJ179" s="418"/>
      <c r="BK179" s="413"/>
      <c r="BL179" s="413"/>
      <c r="BM179" s="413"/>
      <c r="BN179" s="413"/>
      <c r="BO179" s="413"/>
      <c r="BP179" s="413"/>
      <c r="BQ179" s="413"/>
      <c r="BR179" s="418"/>
      <c r="BS179" s="418"/>
      <c r="BT179" s="418"/>
      <c r="BU179" s="418"/>
      <c r="BV179" s="418"/>
      <c r="BW179" s="418"/>
      <c r="BX179" s="418"/>
      <c r="BY179" s="418"/>
      <c r="BZ179" s="418"/>
      <c r="CA179" s="418"/>
      <c r="CB179" s="419"/>
      <c r="CC179" s="419"/>
      <c r="CD179" s="419"/>
      <c r="CE179" s="419"/>
      <c r="CF179" s="419"/>
      <c r="CG179" s="419"/>
      <c r="CH179" s="419"/>
      <c r="CI179" s="419"/>
      <c r="CJ179" s="419"/>
      <c r="CK179" s="419"/>
      <c r="CL179" s="419"/>
      <c r="CM179" s="419"/>
      <c r="CN179" s="419"/>
      <c r="CO179" s="419"/>
      <c r="CP179" s="419"/>
      <c r="CQ179" s="419"/>
      <c r="CR179" s="419"/>
      <c r="CS179" s="419"/>
      <c r="CT179" s="419"/>
      <c r="CU179" s="420"/>
      <c r="CV179" s="421"/>
      <c r="CW179" s="414"/>
      <c r="CX179" s="414"/>
      <c r="CY179" s="414"/>
      <c r="CZ179" s="414"/>
      <c r="DA179" s="414"/>
      <c r="DB179" s="414"/>
      <c r="DC179" s="414"/>
      <c r="DD179" s="414"/>
      <c r="DE179" s="414"/>
      <c r="DF179" s="414"/>
      <c r="DG179" s="414"/>
      <c r="DH179" s="414"/>
      <c r="DI179" s="414"/>
      <c r="DJ179" s="414"/>
      <c r="DK179" s="414"/>
      <c r="DL179" s="414"/>
      <c r="DM179" s="414"/>
      <c r="DN179" s="414"/>
      <c r="DO179" s="414"/>
      <c r="DP179" s="414"/>
      <c r="DQ179" s="414"/>
      <c r="DR179" s="414"/>
      <c r="DS179" s="414"/>
      <c r="DT179" s="413"/>
      <c r="DU179" s="413"/>
      <c r="DV179" s="413"/>
      <c r="DW179" s="413"/>
      <c r="DX179" s="413"/>
      <c r="DY179" s="413"/>
      <c r="DZ179" s="413"/>
      <c r="EA179" s="413"/>
      <c r="EB179" s="413"/>
      <c r="EC179" s="413"/>
      <c r="ED179" s="413"/>
      <c r="EE179" s="413"/>
      <c r="EF179" s="413"/>
      <c r="EG179" s="413"/>
      <c r="EH179" s="413"/>
      <c r="EI179" s="413"/>
      <c r="EJ179" s="413"/>
      <c r="EK179" s="413"/>
    </row>
    <row r="180" spans="1:141" s="81" customFormat="1" ht="12.75" x14ac:dyDescent="0.2">
      <c r="A180" s="414"/>
      <c r="B180" s="414"/>
      <c r="C180" s="414"/>
      <c r="D180" s="414"/>
      <c r="E180" s="414"/>
      <c r="F180" s="414"/>
      <c r="G180" s="414"/>
      <c r="H180" s="414"/>
      <c r="I180" s="414"/>
      <c r="J180" s="414"/>
      <c r="K180" s="414"/>
      <c r="L180" s="414"/>
      <c r="M180" s="414"/>
      <c r="N180" s="414"/>
      <c r="O180" s="414"/>
      <c r="P180" s="414"/>
      <c r="Q180" s="414"/>
      <c r="R180" s="414"/>
      <c r="S180" s="414"/>
      <c r="T180" s="414"/>
      <c r="U180" s="414"/>
      <c r="V180" s="414"/>
      <c r="W180" s="414"/>
      <c r="X180" s="414"/>
      <c r="Y180" s="414"/>
      <c r="Z180" s="414"/>
      <c r="AA180" s="414"/>
      <c r="AB180" s="414"/>
      <c r="AC180" s="414"/>
      <c r="AD180" s="414"/>
      <c r="AE180" s="414"/>
      <c r="AF180" s="414"/>
      <c r="AG180" s="415"/>
      <c r="AH180" s="416"/>
      <c r="AI180" s="416"/>
      <c r="AJ180" s="416"/>
      <c r="AK180" s="416"/>
      <c r="AL180" s="416"/>
      <c r="AM180" s="416"/>
      <c r="AN180" s="417"/>
      <c r="AO180" s="413"/>
      <c r="AP180" s="413"/>
      <c r="AQ180" s="413"/>
      <c r="AR180" s="413"/>
      <c r="AS180" s="413"/>
      <c r="AT180" s="413"/>
      <c r="AU180" s="418"/>
      <c r="AV180" s="418"/>
      <c r="AW180" s="418"/>
      <c r="AX180" s="418"/>
      <c r="AY180" s="418"/>
      <c r="AZ180" s="418"/>
      <c r="BA180" s="418"/>
      <c r="BB180" s="418"/>
      <c r="BC180" s="418"/>
      <c r="BD180" s="418"/>
      <c r="BE180" s="418"/>
      <c r="BF180" s="418"/>
      <c r="BG180" s="418"/>
      <c r="BH180" s="418"/>
      <c r="BI180" s="418"/>
      <c r="BJ180" s="418"/>
      <c r="BK180" s="413"/>
      <c r="BL180" s="413"/>
      <c r="BM180" s="413"/>
      <c r="BN180" s="413"/>
      <c r="BO180" s="413"/>
      <c r="BP180" s="413"/>
      <c r="BQ180" s="413"/>
      <c r="BR180" s="418"/>
      <c r="BS180" s="418"/>
      <c r="BT180" s="418"/>
      <c r="BU180" s="418"/>
      <c r="BV180" s="418"/>
      <c r="BW180" s="418"/>
      <c r="BX180" s="418"/>
      <c r="BY180" s="418"/>
      <c r="BZ180" s="418"/>
      <c r="CA180" s="418"/>
      <c r="CB180" s="419"/>
      <c r="CC180" s="419"/>
      <c r="CD180" s="419"/>
      <c r="CE180" s="419"/>
      <c r="CF180" s="419"/>
      <c r="CG180" s="419"/>
      <c r="CH180" s="419"/>
      <c r="CI180" s="419"/>
      <c r="CJ180" s="419"/>
      <c r="CK180" s="419"/>
      <c r="CL180" s="419"/>
      <c r="CM180" s="419"/>
      <c r="CN180" s="419"/>
      <c r="CO180" s="419"/>
      <c r="CP180" s="419"/>
      <c r="CQ180" s="419"/>
      <c r="CR180" s="419"/>
      <c r="CS180" s="419"/>
      <c r="CT180" s="419"/>
      <c r="CU180" s="420"/>
      <c r="CV180" s="421"/>
      <c r="CW180" s="414"/>
      <c r="CX180" s="414"/>
      <c r="CY180" s="414"/>
      <c r="CZ180" s="414"/>
      <c r="DA180" s="414"/>
      <c r="DB180" s="414"/>
      <c r="DC180" s="414"/>
      <c r="DD180" s="414"/>
      <c r="DE180" s="414"/>
      <c r="DF180" s="414"/>
      <c r="DG180" s="414"/>
      <c r="DH180" s="414"/>
      <c r="DI180" s="414"/>
      <c r="DJ180" s="414"/>
      <c r="DK180" s="414"/>
      <c r="DL180" s="414"/>
      <c r="DM180" s="414"/>
      <c r="DN180" s="414"/>
      <c r="DO180" s="414"/>
      <c r="DP180" s="414"/>
      <c r="DQ180" s="414"/>
      <c r="DR180" s="414"/>
      <c r="DS180" s="414"/>
      <c r="DT180" s="413"/>
      <c r="DU180" s="413"/>
      <c r="DV180" s="413"/>
      <c r="DW180" s="413"/>
      <c r="DX180" s="413"/>
      <c r="DY180" s="413"/>
      <c r="DZ180" s="413"/>
      <c r="EA180" s="413"/>
      <c r="EB180" s="413"/>
      <c r="EC180" s="413"/>
      <c r="ED180" s="413"/>
      <c r="EE180" s="413"/>
      <c r="EF180" s="413"/>
      <c r="EG180" s="413"/>
      <c r="EH180" s="413"/>
      <c r="EI180" s="413"/>
      <c r="EJ180" s="413"/>
      <c r="EK180" s="413"/>
    </row>
    <row r="181" spans="1:141" s="81" customFormat="1" ht="12.75" x14ac:dyDescent="0.2">
      <c r="A181" s="414"/>
      <c r="B181" s="414"/>
      <c r="C181" s="414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  <c r="AA181" s="414"/>
      <c r="AB181" s="414"/>
      <c r="AC181" s="414"/>
      <c r="AD181" s="414"/>
      <c r="AE181" s="414"/>
      <c r="AF181" s="414"/>
      <c r="AG181" s="415"/>
      <c r="AH181" s="416"/>
      <c r="AI181" s="416"/>
      <c r="AJ181" s="416"/>
      <c r="AK181" s="416"/>
      <c r="AL181" s="416"/>
      <c r="AM181" s="416"/>
      <c r="AN181" s="417"/>
      <c r="AO181" s="413"/>
      <c r="AP181" s="413"/>
      <c r="AQ181" s="413"/>
      <c r="AR181" s="413"/>
      <c r="AS181" s="413"/>
      <c r="AT181" s="413"/>
      <c r="AU181" s="418"/>
      <c r="AV181" s="418"/>
      <c r="AW181" s="418"/>
      <c r="AX181" s="418"/>
      <c r="AY181" s="418"/>
      <c r="AZ181" s="418"/>
      <c r="BA181" s="418"/>
      <c r="BB181" s="418"/>
      <c r="BC181" s="418"/>
      <c r="BD181" s="418"/>
      <c r="BE181" s="418"/>
      <c r="BF181" s="418"/>
      <c r="BG181" s="418"/>
      <c r="BH181" s="418"/>
      <c r="BI181" s="418"/>
      <c r="BJ181" s="418"/>
      <c r="BK181" s="413"/>
      <c r="BL181" s="413"/>
      <c r="BM181" s="413"/>
      <c r="BN181" s="413"/>
      <c r="BO181" s="413"/>
      <c r="BP181" s="413"/>
      <c r="BQ181" s="413"/>
      <c r="BR181" s="418"/>
      <c r="BS181" s="418"/>
      <c r="BT181" s="418"/>
      <c r="BU181" s="418"/>
      <c r="BV181" s="418"/>
      <c r="BW181" s="418"/>
      <c r="BX181" s="418"/>
      <c r="BY181" s="418"/>
      <c r="BZ181" s="418"/>
      <c r="CA181" s="418"/>
      <c r="CB181" s="419"/>
      <c r="CC181" s="419"/>
      <c r="CD181" s="419"/>
      <c r="CE181" s="419"/>
      <c r="CF181" s="419"/>
      <c r="CG181" s="419"/>
      <c r="CH181" s="419"/>
      <c r="CI181" s="419"/>
      <c r="CJ181" s="419"/>
      <c r="CK181" s="419"/>
      <c r="CL181" s="419"/>
      <c r="CM181" s="419"/>
      <c r="CN181" s="419"/>
      <c r="CO181" s="419"/>
      <c r="CP181" s="419"/>
      <c r="CQ181" s="419"/>
      <c r="CR181" s="419"/>
      <c r="CS181" s="419"/>
      <c r="CT181" s="419"/>
      <c r="CU181" s="420"/>
      <c r="CV181" s="421"/>
      <c r="CW181" s="414"/>
      <c r="CX181" s="414"/>
      <c r="CY181" s="414"/>
      <c r="CZ181" s="414"/>
      <c r="DA181" s="414"/>
      <c r="DB181" s="414"/>
      <c r="DC181" s="414"/>
      <c r="DD181" s="414"/>
      <c r="DE181" s="414"/>
      <c r="DF181" s="414"/>
      <c r="DG181" s="414"/>
      <c r="DH181" s="414"/>
      <c r="DI181" s="414"/>
      <c r="DJ181" s="414"/>
      <c r="DK181" s="414"/>
      <c r="DL181" s="414"/>
      <c r="DM181" s="414"/>
      <c r="DN181" s="414"/>
      <c r="DO181" s="414"/>
      <c r="DP181" s="414"/>
      <c r="DQ181" s="414"/>
      <c r="DR181" s="414"/>
      <c r="DS181" s="414"/>
      <c r="DT181" s="413"/>
      <c r="DU181" s="413"/>
      <c r="DV181" s="413"/>
      <c r="DW181" s="413"/>
      <c r="DX181" s="413"/>
      <c r="DY181" s="413"/>
      <c r="DZ181" s="413"/>
      <c r="EA181" s="413"/>
      <c r="EB181" s="413"/>
      <c r="EC181" s="413"/>
      <c r="ED181" s="413"/>
      <c r="EE181" s="413"/>
      <c r="EF181" s="413"/>
      <c r="EG181" s="413"/>
      <c r="EH181" s="413"/>
      <c r="EI181" s="413"/>
      <c r="EJ181" s="413"/>
      <c r="EK181" s="413"/>
    </row>
    <row r="182" spans="1:141" s="81" customFormat="1" ht="12.75" x14ac:dyDescent="0.2">
      <c r="A182" s="414"/>
      <c r="B182" s="414"/>
      <c r="C182" s="414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  <c r="AA182" s="414"/>
      <c r="AB182" s="414"/>
      <c r="AC182" s="414"/>
      <c r="AD182" s="414"/>
      <c r="AE182" s="414"/>
      <c r="AF182" s="414"/>
      <c r="AG182" s="415"/>
      <c r="AH182" s="416"/>
      <c r="AI182" s="416"/>
      <c r="AJ182" s="416"/>
      <c r="AK182" s="416"/>
      <c r="AL182" s="416"/>
      <c r="AM182" s="416"/>
      <c r="AN182" s="417"/>
      <c r="AO182" s="413"/>
      <c r="AP182" s="413"/>
      <c r="AQ182" s="413"/>
      <c r="AR182" s="413"/>
      <c r="AS182" s="413"/>
      <c r="AT182" s="413"/>
      <c r="AU182" s="418"/>
      <c r="AV182" s="418"/>
      <c r="AW182" s="418"/>
      <c r="AX182" s="418"/>
      <c r="AY182" s="418"/>
      <c r="AZ182" s="418"/>
      <c r="BA182" s="418"/>
      <c r="BB182" s="418"/>
      <c r="BC182" s="418"/>
      <c r="BD182" s="418"/>
      <c r="BE182" s="418"/>
      <c r="BF182" s="418"/>
      <c r="BG182" s="418"/>
      <c r="BH182" s="418"/>
      <c r="BI182" s="418"/>
      <c r="BJ182" s="418"/>
      <c r="BK182" s="413"/>
      <c r="BL182" s="413"/>
      <c r="BM182" s="413"/>
      <c r="BN182" s="413"/>
      <c r="BO182" s="413"/>
      <c r="BP182" s="413"/>
      <c r="BQ182" s="413"/>
      <c r="BR182" s="418"/>
      <c r="BS182" s="418"/>
      <c r="BT182" s="418"/>
      <c r="BU182" s="418"/>
      <c r="BV182" s="418"/>
      <c r="BW182" s="418"/>
      <c r="BX182" s="418"/>
      <c r="BY182" s="418"/>
      <c r="BZ182" s="418"/>
      <c r="CA182" s="418"/>
      <c r="CB182" s="419"/>
      <c r="CC182" s="419"/>
      <c r="CD182" s="419"/>
      <c r="CE182" s="419"/>
      <c r="CF182" s="419"/>
      <c r="CG182" s="419"/>
      <c r="CH182" s="419"/>
      <c r="CI182" s="419"/>
      <c r="CJ182" s="419"/>
      <c r="CK182" s="419"/>
      <c r="CL182" s="419"/>
      <c r="CM182" s="419"/>
      <c r="CN182" s="419"/>
      <c r="CO182" s="419"/>
      <c r="CP182" s="419"/>
      <c r="CQ182" s="419"/>
      <c r="CR182" s="419"/>
      <c r="CS182" s="419"/>
      <c r="CT182" s="419"/>
      <c r="CU182" s="420"/>
      <c r="CV182" s="421"/>
      <c r="CW182" s="414"/>
      <c r="CX182" s="414"/>
      <c r="CY182" s="414"/>
      <c r="CZ182" s="414"/>
      <c r="DA182" s="414"/>
      <c r="DB182" s="414"/>
      <c r="DC182" s="414"/>
      <c r="DD182" s="414"/>
      <c r="DE182" s="414"/>
      <c r="DF182" s="414"/>
      <c r="DG182" s="414"/>
      <c r="DH182" s="414"/>
      <c r="DI182" s="414"/>
      <c r="DJ182" s="414"/>
      <c r="DK182" s="414"/>
      <c r="DL182" s="414"/>
      <c r="DM182" s="414"/>
      <c r="DN182" s="414"/>
      <c r="DO182" s="414"/>
      <c r="DP182" s="414"/>
      <c r="DQ182" s="414"/>
      <c r="DR182" s="414"/>
      <c r="DS182" s="414"/>
      <c r="DT182" s="413"/>
      <c r="DU182" s="413"/>
      <c r="DV182" s="413"/>
      <c r="DW182" s="413"/>
      <c r="DX182" s="413"/>
      <c r="DY182" s="413"/>
      <c r="DZ182" s="413"/>
      <c r="EA182" s="413"/>
      <c r="EB182" s="413"/>
      <c r="EC182" s="413"/>
      <c r="ED182" s="413"/>
      <c r="EE182" s="413"/>
      <c r="EF182" s="413"/>
      <c r="EG182" s="413"/>
      <c r="EH182" s="413"/>
      <c r="EI182" s="413"/>
      <c r="EJ182" s="413"/>
      <c r="EK182" s="413"/>
    </row>
    <row r="183" spans="1:141" s="81" customFormat="1" ht="12.75" x14ac:dyDescent="0.2">
      <c r="A183" s="414"/>
      <c r="B183" s="414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  <c r="AA183" s="414"/>
      <c r="AB183" s="414"/>
      <c r="AC183" s="414"/>
      <c r="AD183" s="414"/>
      <c r="AE183" s="414"/>
      <c r="AF183" s="414"/>
      <c r="AG183" s="415"/>
      <c r="AH183" s="416"/>
      <c r="AI183" s="416"/>
      <c r="AJ183" s="416"/>
      <c r="AK183" s="416"/>
      <c r="AL183" s="416"/>
      <c r="AM183" s="416"/>
      <c r="AN183" s="417"/>
      <c r="AO183" s="413"/>
      <c r="AP183" s="413"/>
      <c r="AQ183" s="413"/>
      <c r="AR183" s="413"/>
      <c r="AS183" s="413"/>
      <c r="AT183" s="413"/>
      <c r="AU183" s="418"/>
      <c r="AV183" s="418"/>
      <c r="AW183" s="418"/>
      <c r="AX183" s="418"/>
      <c r="AY183" s="418"/>
      <c r="AZ183" s="418"/>
      <c r="BA183" s="418"/>
      <c r="BB183" s="418"/>
      <c r="BC183" s="418"/>
      <c r="BD183" s="418"/>
      <c r="BE183" s="418"/>
      <c r="BF183" s="418"/>
      <c r="BG183" s="418"/>
      <c r="BH183" s="418"/>
      <c r="BI183" s="418"/>
      <c r="BJ183" s="418"/>
      <c r="BK183" s="413"/>
      <c r="BL183" s="413"/>
      <c r="BM183" s="413"/>
      <c r="BN183" s="413"/>
      <c r="BO183" s="413"/>
      <c r="BP183" s="413"/>
      <c r="BQ183" s="413"/>
      <c r="BR183" s="418"/>
      <c r="BS183" s="418"/>
      <c r="BT183" s="418"/>
      <c r="BU183" s="418"/>
      <c r="BV183" s="418"/>
      <c r="BW183" s="418"/>
      <c r="BX183" s="418"/>
      <c r="BY183" s="418"/>
      <c r="BZ183" s="418"/>
      <c r="CA183" s="418"/>
      <c r="CB183" s="419"/>
      <c r="CC183" s="419"/>
      <c r="CD183" s="419"/>
      <c r="CE183" s="419"/>
      <c r="CF183" s="419"/>
      <c r="CG183" s="419"/>
      <c r="CH183" s="419"/>
      <c r="CI183" s="419"/>
      <c r="CJ183" s="419"/>
      <c r="CK183" s="419"/>
      <c r="CL183" s="419"/>
      <c r="CM183" s="419"/>
      <c r="CN183" s="419"/>
      <c r="CO183" s="419"/>
      <c r="CP183" s="419"/>
      <c r="CQ183" s="419"/>
      <c r="CR183" s="419"/>
      <c r="CS183" s="419"/>
      <c r="CT183" s="419"/>
      <c r="CU183" s="420"/>
      <c r="CV183" s="421"/>
      <c r="CW183" s="414"/>
      <c r="CX183" s="414"/>
      <c r="CY183" s="414"/>
      <c r="CZ183" s="414"/>
      <c r="DA183" s="414"/>
      <c r="DB183" s="414"/>
      <c r="DC183" s="414"/>
      <c r="DD183" s="414"/>
      <c r="DE183" s="414"/>
      <c r="DF183" s="414"/>
      <c r="DG183" s="414"/>
      <c r="DH183" s="414"/>
      <c r="DI183" s="414"/>
      <c r="DJ183" s="414"/>
      <c r="DK183" s="414"/>
      <c r="DL183" s="414"/>
      <c r="DM183" s="414"/>
      <c r="DN183" s="414"/>
      <c r="DO183" s="414"/>
      <c r="DP183" s="414"/>
      <c r="DQ183" s="414"/>
      <c r="DR183" s="414"/>
      <c r="DS183" s="414"/>
      <c r="DT183" s="413"/>
      <c r="DU183" s="413"/>
      <c r="DV183" s="413"/>
      <c r="DW183" s="413"/>
      <c r="DX183" s="413"/>
      <c r="DY183" s="413"/>
      <c r="DZ183" s="413"/>
      <c r="EA183" s="413"/>
      <c r="EB183" s="413"/>
      <c r="EC183" s="413"/>
      <c r="ED183" s="413"/>
      <c r="EE183" s="413"/>
      <c r="EF183" s="413"/>
      <c r="EG183" s="413"/>
      <c r="EH183" s="413"/>
      <c r="EI183" s="413"/>
      <c r="EJ183" s="413"/>
      <c r="EK183" s="413"/>
    </row>
    <row r="184" spans="1:141" s="81" customFormat="1" ht="12.75" x14ac:dyDescent="0.2">
      <c r="A184" s="414"/>
      <c r="B184" s="414"/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  <c r="AA184" s="414"/>
      <c r="AB184" s="414"/>
      <c r="AC184" s="414"/>
      <c r="AD184" s="414"/>
      <c r="AE184" s="414"/>
      <c r="AF184" s="414"/>
      <c r="AG184" s="415"/>
      <c r="AH184" s="416"/>
      <c r="AI184" s="416"/>
      <c r="AJ184" s="416"/>
      <c r="AK184" s="416"/>
      <c r="AL184" s="416"/>
      <c r="AM184" s="416"/>
      <c r="AN184" s="417"/>
      <c r="AO184" s="413"/>
      <c r="AP184" s="413"/>
      <c r="AQ184" s="413"/>
      <c r="AR184" s="413"/>
      <c r="AS184" s="413"/>
      <c r="AT184" s="413"/>
      <c r="AU184" s="418"/>
      <c r="AV184" s="418"/>
      <c r="AW184" s="418"/>
      <c r="AX184" s="418"/>
      <c r="AY184" s="418"/>
      <c r="AZ184" s="418"/>
      <c r="BA184" s="418"/>
      <c r="BB184" s="418"/>
      <c r="BC184" s="418"/>
      <c r="BD184" s="418"/>
      <c r="BE184" s="418"/>
      <c r="BF184" s="418"/>
      <c r="BG184" s="418"/>
      <c r="BH184" s="418"/>
      <c r="BI184" s="418"/>
      <c r="BJ184" s="418"/>
      <c r="BK184" s="413"/>
      <c r="BL184" s="413"/>
      <c r="BM184" s="413"/>
      <c r="BN184" s="413"/>
      <c r="BO184" s="413"/>
      <c r="BP184" s="413"/>
      <c r="BQ184" s="413"/>
      <c r="BR184" s="418"/>
      <c r="BS184" s="418"/>
      <c r="BT184" s="418"/>
      <c r="BU184" s="418"/>
      <c r="BV184" s="418"/>
      <c r="BW184" s="418"/>
      <c r="BX184" s="418"/>
      <c r="BY184" s="418"/>
      <c r="BZ184" s="418"/>
      <c r="CA184" s="418"/>
      <c r="CB184" s="419"/>
      <c r="CC184" s="419"/>
      <c r="CD184" s="419"/>
      <c r="CE184" s="419"/>
      <c r="CF184" s="419"/>
      <c r="CG184" s="419"/>
      <c r="CH184" s="419"/>
      <c r="CI184" s="419"/>
      <c r="CJ184" s="419"/>
      <c r="CK184" s="419"/>
      <c r="CL184" s="419"/>
      <c r="CM184" s="419"/>
      <c r="CN184" s="419"/>
      <c r="CO184" s="419"/>
      <c r="CP184" s="419"/>
      <c r="CQ184" s="419"/>
      <c r="CR184" s="419"/>
      <c r="CS184" s="419"/>
      <c r="CT184" s="419"/>
      <c r="CU184" s="420"/>
      <c r="CV184" s="421"/>
      <c r="CW184" s="414"/>
      <c r="CX184" s="414"/>
      <c r="CY184" s="414"/>
      <c r="CZ184" s="414"/>
      <c r="DA184" s="414"/>
      <c r="DB184" s="414"/>
      <c r="DC184" s="414"/>
      <c r="DD184" s="414"/>
      <c r="DE184" s="414"/>
      <c r="DF184" s="414"/>
      <c r="DG184" s="414"/>
      <c r="DH184" s="414"/>
      <c r="DI184" s="414"/>
      <c r="DJ184" s="414"/>
      <c r="DK184" s="414"/>
      <c r="DL184" s="414"/>
      <c r="DM184" s="414"/>
      <c r="DN184" s="414"/>
      <c r="DO184" s="414"/>
      <c r="DP184" s="414"/>
      <c r="DQ184" s="414"/>
      <c r="DR184" s="414"/>
      <c r="DS184" s="414"/>
      <c r="DT184" s="413"/>
      <c r="DU184" s="413"/>
      <c r="DV184" s="413"/>
      <c r="DW184" s="413"/>
      <c r="DX184" s="413"/>
      <c r="DY184" s="413"/>
      <c r="DZ184" s="413"/>
      <c r="EA184" s="413"/>
      <c r="EB184" s="413"/>
      <c r="EC184" s="413"/>
      <c r="ED184" s="413"/>
      <c r="EE184" s="413"/>
      <c r="EF184" s="413"/>
      <c r="EG184" s="413"/>
      <c r="EH184" s="413"/>
      <c r="EI184" s="413"/>
      <c r="EJ184" s="413"/>
      <c r="EK184" s="413"/>
    </row>
    <row r="185" spans="1:141" s="81" customFormat="1" ht="12.75" x14ac:dyDescent="0.2">
      <c r="A185" s="414"/>
      <c r="B185" s="414"/>
      <c r="C185" s="414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  <c r="AA185" s="414"/>
      <c r="AB185" s="414"/>
      <c r="AC185" s="414"/>
      <c r="AD185" s="414"/>
      <c r="AE185" s="414"/>
      <c r="AF185" s="414"/>
      <c r="AG185" s="415"/>
      <c r="AH185" s="416"/>
      <c r="AI185" s="416"/>
      <c r="AJ185" s="416"/>
      <c r="AK185" s="416"/>
      <c r="AL185" s="416"/>
      <c r="AM185" s="416"/>
      <c r="AN185" s="417"/>
      <c r="AO185" s="413"/>
      <c r="AP185" s="413"/>
      <c r="AQ185" s="413"/>
      <c r="AR185" s="413"/>
      <c r="AS185" s="413"/>
      <c r="AT185" s="413"/>
      <c r="AU185" s="418"/>
      <c r="AV185" s="418"/>
      <c r="AW185" s="418"/>
      <c r="AX185" s="418"/>
      <c r="AY185" s="418"/>
      <c r="AZ185" s="418"/>
      <c r="BA185" s="418"/>
      <c r="BB185" s="418"/>
      <c r="BC185" s="418"/>
      <c r="BD185" s="418"/>
      <c r="BE185" s="418"/>
      <c r="BF185" s="418"/>
      <c r="BG185" s="418"/>
      <c r="BH185" s="418"/>
      <c r="BI185" s="418"/>
      <c r="BJ185" s="418"/>
      <c r="BK185" s="413"/>
      <c r="BL185" s="413"/>
      <c r="BM185" s="413"/>
      <c r="BN185" s="413"/>
      <c r="BO185" s="413"/>
      <c r="BP185" s="413"/>
      <c r="BQ185" s="413"/>
      <c r="BR185" s="418"/>
      <c r="BS185" s="418"/>
      <c r="BT185" s="418"/>
      <c r="BU185" s="418"/>
      <c r="BV185" s="418"/>
      <c r="BW185" s="418"/>
      <c r="BX185" s="418"/>
      <c r="BY185" s="418"/>
      <c r="BZ185" s="418"/>
      <c r="CA185" s="418"/>
      <c r="CB185" s="419"/>
      <c r="CC185" s="419"/>
      <c r="CD185" s="419"/>
      <c r="CE185" s="419"/>
      <c r="CF185" s="419"/>
      <c r="CG185" s="419"/>
      <c r="CH185" s="419"/>
      <c r="CI185" s="419"/>
      <c r="CJ185" s="419"/>
      <c r="CK185" s="419"/>
      <c r="CL185" s="419"/>
      <c r="CM185" s="419"/>
      <c r="CN185" s="419"/>
      <c r="CO185" s="419"/>
      <c r="CP185" s="419"/>
      <c r="CQ185" s="419"/>
      <c r="CR185" s="419"/>
      <c r="CS185" s="419"/>
      <c r="CT185" s="419"/>
      <c r="CU185" s="420"/>
      <c r="CV185" s="421"/>
      <c r="CW185" s="414"/>
      <c r="CX185" s="414"/>
      <c r="CY185" s="414"/>
      <c r="CZ185" s="414"/>
      <c r="DA185" s="414"/>
      <c r="DB185" s="414"/>
      <c r="DC185" s="414"/>
      <c r="DD185" s="414"/>
      <c r="DE185" s="414"/>
      <c r="DF185" s="414"/>
      <c r="DG185" s="414"/>
      <c r="DH185" s="414"/>
      <c r="DI185" s="414"/>
      <c r="DJ185" s="414"/>
      <c r="DK185" s="414"/>
      <c r="DL185" s="414"/>
      <c r="DM185" s="414"/>
      <c r="DN185" s="414"/>
      <c r="DO185" s="414"/>
      <c r="DP185" s="414"/>
      <c r="DQ185" s="414"/>
      <c r="DR185" s="414"/>
      <c r="DS185" s="414"/>
      <c r="DT185" s="413"/>
      <c r="DU185" s="413"/>
      <c r="DV185" s="413"/>
      <c r="DW185" s="413"/>
      <c r="DX185" s="413"/>
      <c r="DY185" s="413"/>
      <c r="DZ185" s="413"/>
      <c r="EA185" s="413"/>
      <c r="EB185" s="413"/>
      <c r="EC185" s="413"/>
      <c r="ED185" s="413"/>
      <c r="EE185" s="413"/>
      <c r="EF185" s="413"/>
      <c r="EG185" s="413"/>
      <c r="EH185" s="413"/>
      <c r="EI185" s="413"/>
      <c r="EJ185" s="413"/>
      <c r="EK185" s="413"/>
    </row>
    <row r="186" spans="1:141" s="81" customFormat="1" ht="12.75" x14ac:dyDescent="0.2">
      <c r="A186" s="414"/>
      <c r="B186" s="414"/>
      <c r="C186" s="414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  <c r="AA186" s="414"/>
      <c r="AB186" s="414"/>
      <c r="AC186" s="414"/>
      <c r="AD186" s="414"/>
      <c r="AE186" s="414"/>
      <c r="AF186" s="414"/>
      <c r="AG186" s="415"/>
      <c r="AH186" s="416"/>
      <c r="AI186" s="416"/>
      <c r="AJ186" s="416"/>
      <c r="AK186" s="416"/>
      <c r="AL186" s="416"/>
      <c r="AM186" s="416"/>
      <c r="AN186" s="417"/>
      <c r="AO186" s="413"/>
      <c r="AP186" s="413"/>
      <c r="AQ186" s="413"/>
      <c r="AR186" s="413"/>
      <c r="AS186" s="413"/>
      <c r="AT186" s="413"/>
      <c r="AU186" s="418"/>
      <c r="AV186" s="418"/>
      <c r="AW186" s="418"/>
      <c r="AX186" s="418"/>
      <c r="AY186" s="418"/>
      <c r="AZ186" s="418"/>
      <c r="BA186" s="418"/>
      <c r="BB186" s="418"/>
      <c r="BC186" s="418"/>
      <c r="BD186" s="418"/>
      <c r="BE186" s="418"/>
      <c r="BF186" s="418"/>
      <c r="BG186" s="418"/>
      <c r="BH186" s="418"/>
      <c r="BI186" s="418"/>
      <c r="BJ186" s="418"/>
      <c r="BK186" s="413"/>
      <c r="BL186" s="413"/>
      <c r="BM186" s="413"/>
      <c r="BN186" s="413"/>
      <c r="BO186" s="413"/>
      <c r="BP186" s="413"/>
      <c r="BQ186" s="413"/>
      <c r="BR186" s="418"/>
      <c r="BS186" s="418"/>
      <c r="BT186" s="418"/>
      <c r="BU186" s="418"/>
      <c r="BV186" s="418"/>
      <c r="BW186" s="418"/>
      <c r="BX186" s="418"/>
      <c r="BY186" s="418"/>
      <c r="BZ186" s="418"/>
      <c r="CA186" s="418"/>
      <c r="CB186" s="419"/>
      <c r="CC186" s="419"/>
      <c r="CD186" s="419"/>
      <c r="CE186" s="419"/>
      <c r="CF186" s="419"/>
      <c r="CG186" s="419"/>
      <c r="CH186" s="419"/>
      <c r="CI186" s="419"/>
      <c r="CJ186" s="419"/>
      <c r="CK186" s="419"/>
      <c r="CL186" s="419"/>
      <c r="CM186" s="419"/>
      <c r="CN186" s="419"/>
      <c r="CO186" s="419"/>
      <c r="CP186" s="419"/>
      <c r="CQ186" s="419"/>
      <c r="CR186" s="419"/>
      <c r="CS186" s="419"/>
      <c r="CT186" s="419"/>
      <c r="CU186" s="420"/>
      <c r="CV186" s="421"/>
      <c r="CW186" s="414"/>
      <c r="CX186" s="414"/>
      <c r="CY186" s="414"/>
      <c r="CZ186" s="414"/>
      <c r="DA186" s="414"/>
      <c r="DB186" s="414"/>
      <c r="DC186" s="414"/>
      <c r="DD186" s="414"/>
      <c r="DE186" s="414"/>
      <c r="DF186" s="414"/>
      <c r="DG186" s="414"/>
      <c r="DH186" s="414"/>
      <c r="DI186" s="414"/>
      <c r="DJ186" s="414"/>
      <c r="DK186" s="414"/>
      <c r="DL186" s="414"/>
      <c r="DM186" s="414"/>
      <c r="DN186" s="414"/>
      <c r="DO186" s="414"/>
      <c r="DP186" s="414"/>
      <c r="DQ186" s="414"/>
      <c r="DR186" s="414"/>
      <c r="DS186" s="414"/>
      <c r="DT186" s="413"/>
      <c r="DU186" s="413"/>
      <c r="DV186" s="413"/>
      <c r="DW186" s="413"/>
      <c r="DX186" s="413"/>
      <c r="DY186" s="413"/>
      <c r="DZ186" s="413"/>
      <c r="EA186" s="413"/>
      <c r="EB186" s="413"/>
      <c r="EC186" s="413"/>
      <c r="ED186" s="413"/>
      <c r="EE186" s="413"/>
      <c r="EF186" s="413"/>
      <c r="EG186" s="413"/>
      <c r="EH186" s="413"/>
      <c r="EI186" s="413"/>
      <c r="EJ186" s="413"/>
      <c r="EK186" s="413"/>
    </row>
    <row r="187" spans="1:141" s="81" customFormat="1" ht="12.75" x14ac:dyDescent="0.2">
      <c r="A187" s="414"/>
      <c r="B187" s="414"/>
      <c r="C187" s="414"/>
      <c r="D187" s="414"/>
      <c r="E187" s="414"/>
      <c r="F187" s="414"/>
      <c r="G187" s="414"/>
      <c r="H187" s="414"/>
      <c r="I187" s="414"/>
      <c r="J187" s="414"/>
      <c r="K187" s="414"/>
      <c r="L187" s="414"/>
      <c r="M187" s="414"/>
      <c r="N187" s="414"/>
      <c r="O187" s="414"/>
      <c r="P187" s="414"/>
      <c r="Q187" s="414"/>
      <c r="R187" s="414"/>
      <c r="S187" s="414"/>
      <c r="T187" s="414"/>
      <c r="U187" s="414"/>
      <c r="V187" s="414"/>
      <c r="W187" s="414"/>
      <c r="X187" s="414"/>
      <c r="Y187" s="414"/>
      <c r="Z187" s="414"/>
      <c r="AA187" s="414"/>
      <c r="AB187" s="414"/>
      <c r="AC187" s="414"/>
      <c r="AD187" s="414"/>
      <c r="AE187" s="414"/>
      <c r="AF187" s="414"/>
      <c r="AG187" s="415"/>
      <c r="AH187" s="416"/>
      <c r="AI187" s="416"/>
      <c r="AJ187" s="416"/>
      <c r="AK187" s="416"/>
      <c r="AL187" s="416"/>
      <c r="AM187" s="416"/>
      <c r="AN187" s="417"/>
      <c r="AO187" s="413"/>
      <c r="AP187" s="413"/>
      <c r="AQ187" s="413"/>
      <c r="AR187" s="413"/>
      <c r="AS187" s="413"/>
      <c r="AT187" s="413"/>
      <c r="AU187" s="418"/>
      <c r="AV187" s="418"/>
      <c r="AW187" s="418"/>
      <c r="AX187" s="418"/>
      <c r="AY187" s="418"/>
      <c r="AZ187" s="418"/>
      <c r="BA187" s="418"/>
      <c r="BB187" s="418"/>
      <c r="BC187" s="418"/>
      <c r="BD187" s="418"/>
      <c r="BE187" s="418"/>
      <c r="BF187" s="418"/>
      <c r="BG187" s="418"/>
      <c r="BH187" s="418"/>
      <c r="BI187" s="418"/>
      <c r="BJ187" s="418"/>
      <c r="BK187" s="413"/>
      <c r="BL187" s="413"/>
      <c r="BM187" s="413"/>
      <c r="BN187" s="413"/>
      <c r="BO187" s="413"/>
      <c r="BP187" s="413"/>
      <c r="BQ187" s="413"/>
      <c r="BR187" s="418"/>
      <c r="BS187" s="418"/>
      <c r="BT187" s="418"/>
      <c r="BU187" s="418"/>
      <c r="BV187" s="418"/>
      <c r="BW187" s="418"/>
      <c r="BX187" s="418"/>
      <c r="BY187" s="418"/>
      <c r="BZ187" s="418"/>
      <c r="CA187" s="418"/>
      <c r="CB187" s="419"/>
      <c r="CC187" s="419"/>
      <c r="CD187" s="419"/>
      <c r="CE187" s="419"/>
      <c r="CF187" s="419"/>
      <c r="CG187" s="419"/>
      <c r="CH187" s="419"/>
      <c r="CI187" s="419"/>
      <c r="CJ187" s="419"/>
      <c r="CK187" s="419"/>
      <c r="CL187" s="419"/>
      <c r="CM187" s="419"/>
      <c r="CN187" s="419"/>
      <c r="CO187" s="419"/>
      <c r="CP187" s="419"/>
      <c r="CQ187" s="419"/>
      <c r="CR187" s="419"/>
      <c r="CS187" s="419"/>
      <c r="CT187" s="419"/>
      <c r="CU187" s="420"/>
      <c r="CV187" s="421"/>
      <c r="CW187" s="414"/>
      <c r="CX187" s="414"/>
      <c r="CY187" s="414"/>
      <c r="CZ187" s="414"/>
      <c r="DA187" s="414"/>
      <c r="DB187" s="414"/>
      <c r="DC187" s="414"/>
      <c r="DD187" s="414"/>
      <c r="DE187" s="414"/>
      <c r="DF187" s="414"/>
      <c r="DG187" s="414"/>
      <c r="DH187" s="414"/>
      <c r="DI187" s="414"/>
      <c r="DJ187" s="414"/>
      <c r="DK187" s="414"/>
      <c r="DL187" s="414"/>
      <c r="DM187" s="414"/>
      <c r="DN187" s="414"/>
      <c r="DO187" s="414"/>
      <c r="DP187" s="414"/>
      <c r="DQ187" s="414"/>
      <c r="DR187" s="414"/>
      <c r="DS187" s="414"/>
      <c r="DT187" s="413"/>
      <c r="DU187" s="413"/>
      <c r="DV187" s="413"/>
      <c r="DW187" s="413"/>
      <c r="DX187" s="413"/>
      <c r="DY187" s="413"/>
      <c r="DZ187" s="413"/>
      <c r="EA187" s="413"/>
      <c r="EB187" s="413"/>
      <c r="EC187" s="413"/>
      <c r="ED187" s="413"/>
      <c r="EE187" s="413"/>
      <c r="EF187" s="413"/>
      <c r="EG187" s="413"/>
      <c r="EH187" s="413"/>
      <c r="EI187" s="413"/>
      <c r="EJ187" s="413"/>
      <c r="EK187" s="413"/>
    </row>
    <row r="188" spans="1:141" s="81" customFormat="1" ht="12.75" x14ac:dyDescent="0.2">
      <c r="A188" s="414"/>
      <c r="B188" s="414"/>
      <c r="C188" s="414"/>
      <c r="D188" s="414"/>
      <c r="E188" s="414"/>
      <c r="F188" s="414"/>
      <c r="G188" s="414"/>
      <c r="H188" s="414"/>
      <c r="I188" s="414"/>
      <c r="J188" s="414"/>
      <c r="K188" s="414"/>
      <c r="L188" s="414"/>
      <c r="M188" s="414"/>
      <c r="N188" s="414"/>
      <c r="O188" s="414"/>
      <c r="P188" s="414"/>
      <c r="Q188" s="414"/>
      <c r="R188" s="414"/>
      <c r="S188" s="414"/>
      <c r="T188" s="414"/>
      <c r="U188" s="414"/>
      <c r="V188" s="414"/>
      <c r="W188" s="414"/>
      <c r="X188" s="414"/>
      <c r="Y188" s="414"/>
      <c r="Z188" s="414"/>
      <c r="AA188" s="414"/>
      <c r="AB188" s="414"/>
      <c r="AC188" s="414"/>
      <c r="AD188" s="414"/>
      <c r="AE188" s="414"/>
      <c r="AF188" s="414"/>
      <c r="AG188" s="415"/>
      <c r="AH188" s="416"/>
      <c r="AI188" s="416"/>
      <c r="AJ188" s="416"/>
      <c r="AK188" s="416"/>
      <c r="AL188" s="416"/>
      <c r="AM188" s="416"/>
      <c r="AN188" s="417"/>
      <c r="AO188" s="413"/>
      <c r="AP188" s="413"/>
      <c r="AQ188" s="413"/>
      <c r="AR188" s="413"/>
      <c r="AS188" s="413"/>
      <c r="AT188" s="413"/>
      <c r="AU188" s="418"/>
      <c r="AV188" s="418"/>
      <c r="AW188" s="418"/>
      <c r="AX188" s="418"/>
      <c r="AY188" s="418"/>
      <c r="AZ188" s="418"/>
      <c r="BA188" s="418"/>
      <c r="BB188" s="418"/>
      <c r="BC188" s="418"/>
      <c r="BD188" s="418"/>
      <c r="BE188" s="418"/>
      <c r="BF188" s="418"/>
      <c r="BG188" s="418"/>
      <c r="BH188" s="418"/>
      <c r="BI188" s="418"/>
      <c r="BJ188" s="418"/>
      <c r="BK188" s="413"/>
      <c r="BL188" s="413"/>
      <c r="BM188" s="413"/>
      <c r="BN188" s="413"/>
      <c r="BO188" s="413"/>
      <c r="BP188" s="413"/>
      <c r="BQ188" s="413"/>
      <c r="BR188" s="418"/>
      <c r="BS188" s="418"/>
      <c r="BT188" s="418"/>
      <c r="BU188" s="418"/>
      <c r="BV188" s="418"/>
      <c r="BW188" s="418"/>
      <c r="BX188" s="418"/>
      <c r="BY188" s="418"/>
      <c r="BZ188" s="418"/>
      <c r="CA188" s="418"/>
      <c r="CB188" s="419"/>
      <c r="CC188" s="419"/>
      <c r="CD188" s="419"/>
      <c r="CE188" s="419"/>
      <c r="CF188" s="419"/>
      <c r="CG188" s="419"/>
      <c r="CH188" s="419"/>
      <c r="CI188" s="419"/>
      <c r="CJ188" s="419"/>
      <c r="CK188" s="419"/>
      <c r="CL188" s="419"/>
      <c r="CM188" s="419"/>
      <c r="CN188" s="419"/>
      <c r="CO188" s="419"/>
      <c r="CP188" s="419"/>
      <c r="CQ188" s="419"/>
      <c r="CR188" s="419"/>
      <c r="CS188" s="419"/>
      <c r="CT188" s="419"/>
      <c r="CU188" s="420"/>
      <c r="CV188" s="421"/>
      <c r="CW188" s="414"/>
      <c r="CX188" s="414"/>
      <c r="CY188" s="414"/>
      <c r="CZ188" s="414"/>
      <c r="DA188" s="414"/>
      <c r="DB188" s="414"/>
      <c r="DC188" s="414"/>
      <c r="DD188" s="414"/>
      <c r="DE188" s="414"/>
      <c r="DF188" s="414"/>
      <c r="DG188" s="414"/>
      <c r="DH188" s="414"/>
      <c r="DI188" s="414"/>
      <c r="DJ188" s="414"/>
      <c r="DK188" s="414"/>
      <c r="DL188" s="414"/>
      <c r="DM188" s="414"/>
      <c r="DN188" s="414"/>
      <c r="DO188" s="414"/>
      <c r="DP188" s="414"/>
      <c r="DQ188" s="414"/>
      <c r="DR188" s="414"/>
      <c r="DS188" s="414"/>
      <c r="DT188" s="413"/>
      <c r="DU188" s="413"/>
      <c r="DV188" s="413"/>
      <c r="DW188" s="413"/>
      <c r="DX188" s="413"/>
      <c r="DY188" s="413"/>
      <c r="DZ188" s="413"/>
      <c r="EA188" s="413"/>
      <c r="EB188" s="413"/>
      <c r="EC188" s="413"/>
      <c r="ED188" s="413"/>
      <c r="EE188" s="413"/>
      <c r="EF188" s="413"/>
      <c r="EG188" s="413"/>
      <c r="EH188" s="413"/>
      <c r="EI188" s="413"/>
      <c r="EJ188" s="413"/>
      <c r="EK188" s="413"/>
    </row>
    <row r="189" spans="1:141" s="81" customFormat="1" ht="12.75" x14ac:dyDescent="0.2">
      <c r="A189" s="414"/>
      <c r="B189" s="414"/>
      <c r="C189" s="414"/>
      <c r="D189" s="414"/>
      <c r="E189" s="414"/>
      <c r="F189" s="414"/>
      <c r="G189" s="414"/>
      <c r="H189" s="414"/>
      <c r="I189" s="414"/>
      <c r="J189" s="414"/>
      <c r="K189" s="414"/>
      <c r="L189" s="414"/>
      <c r="M189" s="414"/>
      <c r="N189" s="414"/>
      <c r="O189" s="414"/>
      <c r="P189" s="414"/>
      <c r="Q189" s="414"/>
      <c r="R189" s="414"/>
      <c r="S189" s="414"/>
      <c r="T189" s="414"/>
      <c r="U189" s="414"/>
      <c r="V189" s="414"/>
      <c r="W189" s="414"/>
      <c r="X189" s="414"/>
      <c r="Y189" s="414"/>
      <c r="Z189" s="414"/>
      <c r="AA189" s="414"/>
      <c r="AB189" s="414"/>
      <c r="AC189" s="414"/>
      <c r="AD189" s="414"/>
      <c r="AE189" s="414"/>
      <c r="AF189" s="414"/>
      <c r="AG189" s="415"/>
      <c r="AH189" s="416"/>
      <c r="AI189" s="416"/>
      <c r="AJ189" s="416"/>
      <c r="AK189" s="416"/>
      <c r="AL189" s="416"/>
      <c r="AM189" s="416"/>
      <c r="AN189" s="417"/>
      <c r="AO189" s="413"/>
      <c r="AP189" s="413"/>
      <c r="AQ189" s="413"/>
      <c r="AR189" s="413"/>
      <c r="AS189" s="413"/>
      <c r="AT189" s="413"/>
      <c r="AU189" s="418"/>
      <c r="AV189" s="418"/>
      <c r="AW189" s="418"/>
      <c r="AX189" s="418"/>
      <c r="AY189" s="418"/>
      <c r="AZ189" s="418"/>
      <c r="BA189" s="418"/>
      <c r="BB189" s="418"/>
      <c r="BC189" s="418"/>
      <c r="BD189" s="418"/>
      <c r="BE189" s="418"/>
      <c r="BF189" s="418"/>
      <c r="BG189" s="418"/>
      <c r="BH189" s="418"/>
      <c r="BI189" s="418"/>
      <c r="BJ189" s="418"/>
      <c r="BK189" s="413"/>
      <c r="BL189" s="413"/>
      <c r="BM189" s="413"/>
      <c r="BN189" s="413"/>
      <c r="BO189" s="413"/>
      <c r="BP189" s="413"/>
      <c r="BQ189" s="413"/>
      <c r="BR189" s="418"/>
      <c r="BS189" s="418"/>
      <c r="BT189" s="418"/>
      <c r="BU189" s="418"/>
      <c r="BV189" s="418"/>
      <c r="BW189" s="418"/>
      <c r="BX189" s="418"/>
      <c r="BY189" s="418"/>
      <c r="BZ189" s="418"/>
      <c r="CA189" s="418"/>
      <c r="CB189" s="419"/>
      <c r="CC189" s="419"/>
      <c r="CD189" s="419"/>
      <c r="CE189" s="419"/>
      <c r="CF189" s="419"/>
      <c r="CG189" s="419"/>
      <c r="CH189" s="419"/>
      <c r="CI189" s="419"/>
      <c r="CJ189" s="419"/>
      <c r="CK189" s="419"/>
      <c r="CL189" s="419"/>
      <c r="CM189" s="419"/>
      <c r="CN189" s="419"/>
      <c r="CO189" s="419"/>
      <c r="CP189" s="419"/>
      <c r="CQ189" s="419"/>
      <c r="CR189" s="419"/>
      <c r="CS189" s="419"/>
      <c r="CT189" s="419"/>
      <c r="CU189" s="420"/>
      <c r="CV189" s="421"/>
      <c r="CW189" s="414"/>
      <c r="CX189" s="414"/>
      <c r="CY189" s="414"/>
      <c r="CZ189" s="414"/>
      <c r="DA189" s="414"/>
      <c r="DB189" s="414"/>
      <c r="DC189" s="414"/>
      <c r="DD189" s="414"/>
      <c r="DE189" s="414"/>
      <c r="DF189" s="414"/>
      <c r="DG189" s="414"/>
      <c r="DH189" s="414"/>
      <c r="DI189" s="414"/>
      <c r="DJ189" s="414"/>
      <c r="DK189" s="414"/>
      <c r="DL189" s="414"/>
      <c r="DM189" s="414"/>
      <c r="DN189" s="414"/>
      <c r="DO189" s="414"/>
      <c r="DP189" s="414"/>
      <c r="DQ189" s="414"/>
      <c r="DR189" s="414"/>
      <c r="DS189" s="414"/>
      <c r="DT189" s="413"/>
      <c r="DU189" s="413"/>
      <c r="DV189" s="413"/>
      <c r="DW189" s="413"/>
      <c r="DX189" s="413"/>
      <c r="DY189" s="413"/>
      <c r="DZ189" s="413"/>
      <c r="EA189" s="413"/>
      <c r="EB189" s="413"/>
      <c r="EC189" s="413"/>
      <c r="ED189" s="413"/>
      <c r="EE189" s="413"/>
      <c r="EF189" s="413"/>
      <c r="EG189" s="413"/>
      <c r="EH189" s="413"/>
      <c r="EI189" s="413"/>
      <c r="EJ189" s="413"/>
      <c r="EK189" s="413"/>
    </row>
    <row r="190" spans="1:141" s="81" customFormat="1" ht="12.75" x14ac:dyDescent="0.2">
      <c r="A190" s="414"/>
      <c r="B190" s="414"/>
      <c r="C190" s="414"/>
      <c r="D190" s="414"/>
      <c r="E190" s="414"/>
      <c r="F190" s="414"/>
      <c r="G190" s="414"/>
      <c r="H190" s="414"/>
      <c r="I190" s="414"/>
      <c r="J190" s="414"/>
      <c r="K190" s="414"/>
      <c r="L190" s="414"/>
      <c r="M190" s="414"/>
      <c r="N190" s="414"/>
      <c r="O190" s="414"/>
      <c r="P190" s="414"/>
      <c r="Q190" s="414"/>
      <c r="R190" s="414"/>
      <c r="S190" s="414"/>
      <c r="T190" s="414"/>
      <c r="U190" s="414"/>
      <c r="V190" s="414"/>
      <c r="W190" s="414"/>
      <c r="X190" s="414"/>
      <c r="Y190" s="414"/>
      <c r="Z190" s="414"/>
      <c r="AA190" s="414"/>
      <c r="AB190" s="414"/>
      <c r="AC190" s="414"/>
      <c r="AD190" s="414"/>
      <c r="AE190" s="414"/>
      <c r="AF190" s="414"/>
      <c r="AG190" s="415"/>
      <c r="AH190" s="416"/>
      <c r="AI190" s="416"/>
      <c r="AJ190" s="416"/>
      <c r="AK190" s="416"/>
      <c r="AL190" s="416"/>
      <c r="AM190" s="416"/>
      <c r="AN190" s="417"/>
      <c r="AO190" s="413"/>
      <c r="AP190" s="413"/>
      <c r="AQ190" s="413"/>
      <c r="AR190" s="413"/>
      <c r="AS190" s="413"/>
      <c r="AT190" s="413"/>
      <c r="AU190" s="418"/>
      <c r="AV190" s="418"/>
      <c r="AW190" s="418"/>
      <c r="AX190" s="418"/>
      <c r="AY190" s="418"/>
      <c r="AZ190" s="418"/>
      <c r="BA190" s="418"/>
      <c r="BB190" s="418"/>
      <c r="BC190" s="418"/>
      <c r="BD190" s="418"/>
      <c r="BE190" s="418"/>
      <c r="BF190" s="418"/>
      <c r="BG190" s="418"/>
      <c r="BH190" s="418"/>
      <c r="BI190" s="418"/>
      <c r="BJ190" s="418"/>
      <c r="BK190" s="413"/>
      <c r="BL190" s="413"/>
      <c r="BM190" s="413"/>
      <c r="BN190" s="413"/>
      <c r="BO190" s="413"/>
      <c r="BP190" s="413"/>
      <c r="BQ190" s="413"/>
      <c r="BR190" s="418"/>
      <c r="BS190" s="418"/>
      <c r="BT190" s="418"/>
      <c r="BU190" s="418"/>
      <c r="BV190" s="418"/>
      <c r="BW190" s="418"/>
      <c r="BX190" s="418"/>
      <c r="BY190" s="418"/>
      <c r="BZ190" s="418"/>
      <c r="CA190" s="418"/>
      <c r="CB190" s="419"/>
      <c r="CC190" s="419"/>
      <c r="CD190" s="419"/>
      <c r="CE190" s="419"/>
      <c r="CF190" s="419"/>
      <c r="CG190" s="419"/>
      <c r="CH190" s="419"/>
      <c r="CI190" s="419"/>
      <c r="CJ190" s="419"/>
      <c r="CK190" s="419"/>
      <c r="CL190" s="419"/>
      <c r="CM190" s="419"/>
      <c r="CN190" s="419"/>
      <c r="CO190" s="419"/>
      <c r="CP190" s="419"/>
      <c r="CQ190" s="419"/>
      <c r="CR190" s="419"/>
      <c r="CS190" s="419"/>
      <c r="CT190" s="419"/>
      <c r="CU190" s="420"/>
      <c r="CV190" s="421"/>
      <c r="CW190" s="414"/>
      <c r="CX190" s="414"/>
      <c r="CY190" s="414"/>
      <c r="CZ190" s="414"/>
      <c r="DA190" s="414"/>
      <c r="DB190" s="414"/>
      <c r="DC190" s="414"/>
      <c r="DD190" s="414"/>
      <c r="DE190" s="414"/>
      <c r="DF190" s="414"/>
      <c r="DG190" s="414"/>
      <c r="DH190" s="414"/>
      <c r="DI190" s="414"/>
      <c r="DJ190" s="414"/>
      <c r="DK190" s="414"/>
      <c r="DL190" s="414"/>
      <c r="DM190" s="414"/>
      <c r="DN190" s="414"/>
      <c r="DO190" s="414"/>
      <c r="DP190" s="414"/>
      <c r="DQ190" s="414"/>
      <c r="DR190" s="414"/>
      <c r="DS190" s="414"/>
      <c r="DT190" s="413"/>
      <c r="DU190" s="413"/>
      <c r="DV190" s="413"/>
      <c r="DW190" s="413"/>
      <c r="DX190" s="413"/>
      <c r="DY190" s="413"/>
      <c r="DZ190" s="413"/>
      <c r="EA190" s="413"/>
      <c r="EB190" s="413"/>
      <c r="EC190" s="413"/>
      <c r="ED190" s="413"/>
      <c r="EE190" s="413"/>
      <c r="EF190" s="413"/>
      <c r="EG190" s="413"/>
      <c r="EH190" s="413"/>
      <c r="EI190" s="413"/>
      <c r="EJ190" s="413"/>
      <c r="EK190" s="413"/>
    </row>
    <row r="191" spans="1:141" s="81" customFormat="1" ht="12.75" x14ac:dyDescent="0.2">
      <c r="A191" s="414"/>
      <c r="B191" s="414"/>
      <c r="C191" s="414"/>
      <c r="D191" s="414"/>
      <c r="E191" s="414"/>
      <c r="F191" s="414"/>
      <c r="G191" s="414"/>
      <c r="H191" s="414"/>
      <c r="I191" s="414"/>
      <c r="J191" s="414"/>
      <c r="K191" s="414"/>
      <c r="L191" s="414"/>
      <c r="M191" s="414"/>
      <c r="N191" s="414"/>
      <c r="O191" s="414"/>
      <c r="P191" s="414"/>
      <c r="Q191" s="414"/>
      <c r="R191" s="414"/>
      <c r="S191" s="414"/>
      <c r="T191" s="414"/>
      <c r="U191" s="414"/>
      <c r="V191" s="414"/>
      <c r="W191" s="414"/>
      <c r="X191" s="414"/>
      <c r="Y191" s="414"/>
      <c r="Z191" s="414"/>
      <c r="AA191" s="414"/>
      <c r="AB191" s="414"/>
      <c r="AC191" s="414"/>
      <c r="AD191" s="414"/>
      <c r="AE191" s="414"/>
      <c r="AF191" s="414"/>
      <c r="AG191" s="415"/>
      <c r="AH191" s="416"/>
      <c r="AI191" s="416"/>
      <c r="AJ191" s="416"/>
      <c r="AK191" s="416"/>
      <c r="AL191" s="416"/>
      <c r="AM191" s="416"/>
      <c r="AN191" s="417"/>
      <c r="AO191" s="413"/>
      <c r="AP191" s="413"/>
      <c r="AQ191" s="413"/>
      <c r="AR191" s="413"/>
      <c r="AS191" s="413"/>
      <c r="AT191" s="413"/>
      <c r="AU191" s="418"/>
      <c r="AV191" s="418"/>
      <c r="AW191" s="418"/>
      <c r="AX191" s="418"/>
      <c r="AY191" s="418"/>
      <c r="AZ191" s="418"/>
      <c r="BA191" s="418"/>
      <c r="BB191" s="418"/>
      <c r="BC191" s="418"/>
      <c r="BD191" s="418"/>
      <c r="BE191" s="418"/>
      <c r="BF191" s="418"/>
      <c r="BG191" s="418"/>
      <c r="BH191" s="418"/>
      <c r="BI191" s="418"/>
      <c r="BJ191" s="418"/>
      <c r="BK191" s="413"/>
      <c r="BL191" s="413"/>
      <c r="BM191" s="413"/>
      <c r="BN191" s="413"/>
      <c r="BO191" s="413"/>
      <c r="BP191" s="413"/>
      <c r="BQ191" s="413"/>
      <c r="BR191" s="418"/>
      <c r="BS191" s="418"/>
      <c r="BT191" s="418"/>
      <c r="BU191" s="418"/>
      <c r="BV191" s="418"/>
      <c r="BW191" s="418"/>
      <c r="BX191" s="418"/>
      <c r="BY191" s="418"/>
      <c r="BZ191" s="418"/>
      <c r="CA191" s="418"/>
      <c r="CB191" s="419"/>
      <c r="CC191" s="419"/>
      <c r="CD191" s="419"/>
      <c r="CE191" s="419"/>
      <c r="CF191" s="419"/>
      <c r="CG191" s="419"/>
      <c r="CH191" s="419"/>
      <c r="CI191" s="419"/>
      <c r="CJ191" s="419"/>
      <c r="CK191" s="419"/>
      <c r="CL191" s="419"/>
      <c r="CM191" s="419"/>
      <c r="CN191" s="419"/>
      <c r="CO191" s="419"/>
      <c r="CP191" s="419"/>
      <c r="CQ191" s="419"/>
      <c r="CR191" s="419"/>
      <c r="CS191" s="419"/>
      <c r="CT191" s="419"/>
      <c r="CU191" s="420"/>
      <c r="CV191" s="421"/>
      <c r="CW191" s="414"/>
      <c r="CX191" s="414"/>
      <c r="CY191" s="414"/>
      <c r="CZ191" s="414"/>
      <c r="DA191" s="414"/>
      <c r="DB191" s="414"/>
      <c r="DC191" s="414"/>
      <c r="DD191" s="414"/>
      <c r="DE191" s="414"/>
      <c r="DF191" s="414"/>
      <c r="DG191" s="414"/>
      <c r="DH191" s="414"/>
      <c r="DI191" s="414"/>
      <c r="DJ191" s="414"/>
      <c r="DK191" s="414"/>
      <c r="DL191" s="414"/>
      <c r="DM191" s="414"/>
      <c r="DN191" s="414"/>
      <c r="DO191" s="414"/>
      <c r="DP191" s="414"/>
      <c r="DQ191" s="414"/>
      <c r="DR191" s="414"/>
      <c r="DS191" s="414"/>
      <c r="DT191" s="413"/>
      <c r="DU191" s="413"/>
      <c r="DV191" s="413"/>
      <c r="DW191" s="413"/>
      <c r="DX191" s="413"/>
      <c r="DY191" s="413"/>
      <c r="DZ191" s="413"/>
      <c r="EA191" s="413"/>
      <c r="EB191" s="413"/>
      <c r="EC191" s="413"/>
      <c r="ED191" s="413"/>
      <c r="EE191" s="413"/>
      <c r="EF191" s="413"/>
      <c r="EG191" s="413"/>
      <c r="EH191" s="413"/>
      <c r="EI191" s="413"/>
      <c r="EJ191" s="413"/>
      <c r="EK191" s="413"/>
    </row>
    <row r="192" spans="1:141" s="81" customFormat="1" ht="12.75" x14ac:dyDescent="0.2">
      <c r="A192" s="414"/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414"/>
      <c r="AA192" s="414"/>
      <c r="AB192" s="414"/>
      <c r="AC192" s="414"/>
      <c r="AD192" s="414"/>
      <c r="AE192" s="414"/>
      <c r="AF192" s="414"/>
      <c r="AG192" s="415"/>
      <c r="AH192" s="416"/>
      <c r="AI192" s="416"/>
      <c r="AJ192" s="416"/>
      <c r="AK192" s="416"/>
      <c r="AL192" s="416"/>
      <c r="AM192" s="416"/>
      <c r="AN192" s="417"/>
      <c r="AO192" s="413"/>
      <c r="AP192" s="413"/>
      <c r="AQ192" s="413"/>
      <c r="AR192" s="413"/>
      <c r="AS192" s="413"/>
      <c r="AT192" s="413"/>
      <c r="AU192" s="418"/>
      <c r="AV192" s="418"/>
      <c r="AW192" s="418"/>
      <c r="AX192" s="418"/>
      <c r="AY192" s="418"/>
      <c r="AZ192" s="418"/>
      <c r="BA192" s="418"/>
      <c r="BB192" s="418"/>
      <c r="BC192" s="418"/>
      <c r="BD192" s="418"/>
      <c r="BE192" s="418"/>
      <c r="BF192" s="418"/>
      <c r="BG192" s="418"/>
      <c r="BH192" s="418"/>
      <c r="BI192" s="418"/>
      <c r="BJ192" s="418"/>
      <c r="BK192" s="413"/>
      <c r="BL192" s="413"/>
      <c r="BM192" s="413"/>
      <c r="BN192" s="413"/>
      <c r="BO192" s="413"/>
      <c r="BP192" s="413"/>
      <c r="BQ192" s="413"/>
      <c r="BR192" s="418"/>
      <c r="BS192" s="418"/>
      <c r="BT192" s="418"/>
      <c r="BU192" s="418"/>
      <c r="BV192" s="418"/>
      <c r="BW192" s="418"/>
      <c r="BX192" s="418"/>
      <c r="BY192" s="418"/>
      <c r="BZ192" s="418"/>
      <c r="CA192" s="418"/>
      <c r="CB192" s="419"/>
      <c r="CC192" s="419"/>
      <c r="CD192" s="419"/>
      <c r="CE192" s="419"/>
      <c r="CF192" s="419"/>
      <c r="CG192" s="419"/>
      <c r="CH192" s="419"/>
      <c r="CI192" s="419"/>
      <c r="CJ192" s="419"/>
      <c r="CK192" s="419"/>
      <c r="CL192" s="419"/>
      <c r="CM192" s="419"/>
      <c r="CN192" s="419"/>
      <c r="CO192" s="419"/>
      <c r="CP192" s="419"/>
      <c r="CQ192" s="419"/>
      <c r="CR192" s="419"/>
      <c r="CS192" s="419"/>
      <c r="CT192" s="419"/>
      <c r="CU192" s="420"/>
      <c r="CV192" s="421"/>
      <c r="CW192" s="414"/>
      <c r="CX192" s="414"/>
      <c r="CY192" s="414"/>
      <c r="CZ192" s="414"/>
      <c r="DA192" s="414"/>
      <c r="DB192" s="414"/>
      <c r="DC192" s="414"/>
      <c r="DD192" s="414"/>
      <c r="DE192" s="414"/>
      <c r="DF192" s="414"/>
      <c r="DG192" s="414"/>
      <c r="DH192" s="414"/>
      <c r="DI192" s="414"/>
      <c r="DJ192" s="414"/>
      <c r="DK192" s="414"/>
      <c r="DL192" s="414"/>
      <c r="DM192" s="414"/>
      <c r="DN192" s="414"/>
      <c r="DO192" s="414"/>
      <c r="DP192" s="414"/>
      <c r="DQ192" s="414"/>
      <c r="DR192" s="414"/>
      <c r="DS192" s="414"/>
      <c r="DT192" s="413"/>
      <c r="DU192" s="413"/>
      <c r="DV192" s="413"/>
      <c r="DW192" s="413"/>
      <c r="DX192" s="413"/>
      <c r="DY192" s="413"/>
      <c r="DZ192" s="413"/>
      <c r="EA192" s="413"/>
      <c r="EB192" s="413"/>
      <c r="EC192" s="413"/>
      <c r="ED192" s="413"/>
      <c r="EE192" s="413"/>
      <c r="EF192" s="413"/>
      <c r="EG192" s="413"/>
      <c r="EH192" s="413"/>
      <c r="EI192" s="413"/>
      <c r="EJ192" s="413"/>
      <c r="EK192" s="413"/>
    </row>
    <row r="193" spans="1:141" s="81" customFormat="1" ht="12.75" x14ac:dyDescent="0.2">
      <c r="A193" s="414"/>
      <c r="B193" s="414"/>
      <c r="C193" s="414"/>
      <c r="D193" s="414"/>
      <c r="E193" s="414"/>
      <c r="F193" s="414"/>
      <c r="G193" s="414"/>
      <c r="H193" s="414"/>
      <c r="I193" s="414"/>
      <c r="J193" s="414"/>
      <c r="K193" s="414"/>
      <c r="L193" s="414"/>
      <c r="M193" s="414"/>
      <c r="N193" s="414"/>
      <c r="O193" s="414"/>
      <c r="P193" s="414"/>
      <c r="Q193" s="414"/>
      <c r="R193" s="414"/>
      <c r="S193" s="414"/>
      <c r="T193" s="414"/>
      <c r="U193" s="414"/>
      <c r="V193" s="414"/>
      <c r="W193" s="414"/>
      <c r="X193" s="414"/>
      <c r="Y193" s="414"/>
      <c r="Z193" s="414"/>
      <c r="AA193" s="414"/>
      <c r="AB193" s="414"/>
      <c r="AC193" s="414"/>
      <c r="AD193" s="414"/>
      <c r="AE193" s="414"/>
      <c r="AF193" s="414"/>
      <c r="AG193" s="415"/>
      <c r="AH193" s="416"/>
      <c r="AI193" s="416"/>
      <c r="AJ193" s="416"/>
      <c r="AK193" s="416"/>
      <c r="AL193" s="416"/>
      <c r="AM193" s="416"/>
      <c r="AN193" s="417"/>
      <c r="AO193" s="413"/>
      <c r="AP193" s="413"/>
      <c r="AQ193" s="413"/>
      <c r="AR193" s="413"/>
      <c r="AS193" s="413"/>
      <c r="AT193" s="413"/>
      <c r="AU193" s="418"/>
      <c r="AV193" s="418"/>
      <c r="AW193" s="418"/>
      <c r="AX193" s="418"/>
      <c r="AY193" s="418"/>
      <c r="AZ193" s="418"/>
      <c r="BA193" s="418"/>
      <c r="BB193" s="418"/>
      <c r="BC193" s="418"/>
      <c r="BD193" s="418"/>
      <c r="BE193" s="418"/>
      <c r="BF193" s="418"/>
      <c r="BG193" s="418"/>
      <c r="BH193" s="418"/>
      <c r="BI193" s="418"/>
      <c r="BJ193" s="418"/>
      <c r="BK193" s="413"/>
      <c r="BL193" s="413"/>
      <c r="BM193" s="413"/>
      <c r="BN193" s="413"/>
      <c r="BO193" s="413"/>
      <c r="BP193" s="413"/>
      <c r="BQ193" s="413"/>
      <c r="BR193" s="418"/>
      <c r="BS193" s="418"/>
      <c r="BT193" s="418"/>
      <c r="BU193" s="418"/>
      <c r="BV193" s="418"/>
      <c r="BW193" s="418"/>
      <c r="BX193" s="418"/>
      <c r="BY193" s="418"/>
      <c r="BZ193" s="418"/>
      <c r="CA193" s="418"/>
      <c r="CB193" s="419"/>
      <c r="CC193" s="419"/>
      <c r="CD193" s="419"/>
      <c r="CE193" s="419"/>
      <c r="CF193" s="419"/>
      <c r="CG193" s="419"/>
      <c r="CH193" s="419"/>
      <c r="CI193" s="419"/>
      <c r="CJ193" s="419"/>
      <c r="CK193" s="419"/>
      <c r="CL193" s="419"/>
      <c r="CM193" s="419"/>
      <c r="CN193" s="419"/>
      <c r="CO193" s="419"/>
      <c r="CP193" s="419"/>
      <c r="CQ193" s="419"/>
      <c r="CR193" s="419"/>
      <c r="CS193" s="419"/>
      <c r="CT193" s="419"/>
      <c r="CU193" s="420"/>
      <c r="CV193" s="421"/>
      <c r="CW193" s="414"/>
      <c r="CX193" s="414"/>
      <c r="CY193" s="414"/>
      <c r="CZ193" s="414"/>
      <c r="DA193" s="414"/>
      <c r="DB193" s="414"/>
      <c r="DC193" s="414"/>
      <c r="DD193" s="414"/>
      <c r="DE193" s="414"/>
      <c r="DF193" s="414"/>
      <c r="DG193" s="414"/>
      <c r="DH193" s="414"/>
      <c r="DI193" s="414"/>
      <c r="DJ193" s="414"/>
      <c r="DK193" s="414"/>
      <c r="DL193" s="414"/>
      <c r="DM193" s="414"/>
      <c r="DN193" s="414"/>
      <c r="DO193" s="414"/>
      <c r="DP193" s="414"/>
      <c r="DQ193" s="414"/>
      <c r="DR193" s="414"/>
      <c r="DS193" s="414"/>
      <c r="DT193" s="413"/>
      <c r="DU193" s="413"/>
      <c r="DV193" s="413"/>
      <c r="DW193" s="413"/>
      <c r="DX193" s="413"/>
      <c r="DY193" s="413"/>
      <c r="DZ193" s="413"/>
      <c r="EA193" s="413"/>
      <c r="EB193" s="413"/>
      <c r="EC193" s="413"/>
      <c r="ED193" s="413"/>
      <c r="EE193" s="413"/>
      <c r="EF193" s="413"/>
      <c r="EG193" s="413"/>
      <c r="EH193" s="413"/>
      <c r="EI193" s="413"/>
      <c r="EJ193" s="413"/>
      <c r="EK193" s="413"/>
    </row>
    <row r="194" spans="1:141" s="81" customFormat="1" ht="12.75" x14ac:dyDescent="0.2">
      <c r="A194" s="414"/>
      <c r="B194" s="414"/>
      <c r="C194" s="414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  <c r="AA194" s="414"/>
      <c r="AB194" s="414"/>
      <c r="AC194" s="414"/>
      <c r="AD194" s="414"/>
      <c r="AE194" s="414"/>
      <c r="AF194" s="414"/>
      <c r="AG194" s="415"/>
      <c r="AH194" s="416"/>
      <c r="AI194" s="416"/>
      <c r="AJ194" s="416"/>
      <c r="AK194" s="416"/>
      <c r="AL194" s="416"/>
      <c r="AM194" s="416"/>
      <c r="AN194" s="417"/>
      <c r="AO194" s="413"/>
      <c r="AP194" s="413"/>
      <c r="AQ194" s="413"/>
      <c r="AR194" s="413"/>
      <c r="AS194" s="413"/>
      <c r="AT194" s="413"/>
      <c r="AU194" s="418"/>
      <c r="AV194" s="418"/>
      <c r="AW194" s="418"/>
      <c r="AX194" s="418"/>
      <c r="AY194" s="418"/>
      <c r="AZ194" s="418"/>
      <c r="BA194" s="418"/>
      <c r="BB194" s="418"/>
      <c r="BC194" s="418"/>
      <c r="BD194" s="418"/>
      <c r="BE194" s="418"/>
      <c r="BF194" s="418"/>
      <c r="BG194" s="418"/>
      <c r="BH194" s="418"/>
      <c r="BI194" s="418"/>
      <c r="BJ194" s="418"/>
      <c r="BK194" s="413"/>
      <c r="BL194" s="413"/>
      <c r="BM194" s="413"/>
      <c r="BN194" s="413"/>
      <c r="BO194" s="413"/>
      <c r="BP194" s="413"/>
      <c r="BQ194" s="413"/>
      <c r="BR194" s="418"/>
      <c r="BS194" s="418"/>
      <c r="BT194" s="418"/>
      <c r="BU194" s="418"/>
      <c r="BV194" s="418"/>
      <c r="BW194" s="418"/>
      <c r="BX194" s="418"/>
      <c r="BY194" s="418"/>
      <c r="BZ194" s="418"/>
      <c r="CA194" s="418"/>
      <c r="CB194" s="419"/>
      <c r="CC194" s="419"/>
      <c r="CD194" s="419"/>
      <c r="CE194" s="419"/>
      <c r="CF194" s="419"/>
      <c r="CG194" s="419"/>
      <c r="CH194" s="419"/>
      <c r="CI194" s="419"/>
      <c r="CJ194" s="419"/>
      <c r="CK194" s="419"/>
      <c r="CL194" s="419"/>
      <c r="CM194" s="419"/>
      <c r="CN194" s="419"/>
      <c r="CO194" s="419"/>
      <c r="CP194" s="419"/>
      <c r="CQ194" s="419"/>
      <c r="CR194" s="419"/>
      <c r="CS194" s="419"/>
      <c r="CT194" s="419"/>
      <c r="CU194" s="420"/>
      <c r="CV194" s="421"/>
      <c r="CW194" s="414"/>
      <c r="CX194" s="414"/>
      <c r="CY194" s="414"/>
      <c r="CZ194" s="414"/>
      <c r="DA194" s="414"/>
      <c r="DB194" s="414"/>
      <c r="DC194" s="414"/>
      <c r="DD194" s="414"/>
      <c r="DE194" s="414"/>
      <c r="DF194" s="414"/>
      <c r="DG194" s="414"/>
      <c r="DH194" s="414"/>
      <c r="DI194" s="414"/>
      <c r="DJ194" s="414"/>
      <c r="DK194" s="414"/>
      <c r="DL194" s="414"/>
      <c r="DM194" s="414"/>
      <c r="DN194" s="414"/>
      <c r="DO194" s="414"/>
      <c r="DP194" s="414"/>
      <c r="DQ194" s="414"/>
      <c r="DR194" s="414"/>
      <c r="DS194" s="414"/>
      <c r="DT194" s="413"/>
      <c r="DU194" s="413"/>
      <c r="DV194" s="413"/>
      <c r="DW194" s="413"/>
      <c r="DX194" s="413"/>
      <c r="DY194" s="413"/>
      <c r="DZ194" s="413"/>
      <c r="EA194" s="413"/>
      <c r="EB194" s="413"/>
      <c r="EC194" s="413"/>
      <c r="ED194" s="413"/>
      <c r="EE194" s="413"/>
      <c r="EF194" s="413"/>
      <c r="EG194" s="413"/>
      <c r="EH194" s="413"/>
      <c r="EI194" s="413"/>
      <c r="EJ194" s="413"/>
      <c r="EK194" s="413"/>
    </row>
    <row r="195" spans="1:141" s="81" customFormat="1" ht="12.75" x14ac:dyDescent="0.2">
      <c r="A195" s="414"/>
      <c r="B195" s="414"/>
      <c r="C195" s="414"/>
      <c r="D195" s="414"/>
      <c r="E195" s="414"/>
      <c r="F195" s="414"/>
      <c r="G195" s="414"/>
      <c r="H195" s="414"/>
      <c r="I195" s="414"/>
      <c r="J195" s="414"/>
      <c r="K195" s="414"/>
      <c r="L195" s="414"/>
      <c r="M195" s="414"/>
      <c r="N195" s="414"/>
      <c r="O195" s="414"/>
      <c r="P195" s="414"/>
      <c r="Q195" s="414"/>
      <c r="R195" s="414"/>
      <c r="S195" s="414"/>
      <c r="T195" s="414"/>
      <c r="U195" s="414"/>
      <c r="V195" s="414"/>
      <c r="W195" s="414"/>
      <c r="X195" s="414"/>
      <c r="Y195" s="414"/>
      <c r="Z195" s="414"/>
      <c r="AA195" s="414"/>
      <c r="AB195" s="414"/>
      <c r="AC195" s="414"/>
      <c r="AD195" s="414"/>
      <c r="AE195" s="414"/>
      <c r="AF195" s="414"/>
      <c r="AG195" s="415"/>
      <c r="AH195" s="416"/>
      <c r="AI195" s="416"/>
      <c r="AJ195" s="416"/>
      <c r="AK195" s="416"/>
      <c r="AL195" s="416"/>
      <c r="AM195" s="416"/>
      <c r="AN195" s="417"/>
      <c r="AO195" s="413"/>
      <c r="AP195" s="413"/>
      <c r="AQ195" s="413"/>
      <c r="AR195" s="413"/>
      <c r="AS195" s="413"/>
      <c r="AT195" s="413"/>
      <c r="AU195" s="418"/>
      <c r="AV195" s="418"/>
      <c r="AW195" s="418"/>
      <c r="AX195" s="418"/>
      <c r="AY195" s="418"/>
      <c r="AZ195" s="418"/>
      <c r="BA195" s="418"/>
      <c r="BB195" s="418"/>
      <c r="BC195" s="418"/>
      <c r="BD195" s="418"/>
      <c r="BE195" s="418"/>
      <c r="BF195" s="418"/>
      <c r="BG195" s="418"/>
      <c r="BH195" s="418"/>
      <c r="BI195" s="418"/>
      <c r="BJ195" s="418"/>
      <c r="BK195" s="413"/>
      <c r="BL195" s="413"/>
      <c r="BM195" s="413"/>
      <c r="BN195" s="413"/>
      <c r="BO195" s="413"/>
      <c r="BP195" s="413"/>
      <c r="BQ195" s="413"/>
      <c r="BR195" s="418"/>
      <c r="BS195" s="418"/>
      <c r="BT195" s="418"/>
      <c r="BU195" s="418"/>
      <c r="BV195" s="418"/>
      <c r="BW195" s="418"/>
      <c r="BX195" s="418"/>
      <c r="BY195" s="418"/>
      <c r="BZ195" s="418"/>
      <c r="CA195" s="418"/>
      <c r="CB195" s="419"/>
      <c r="CC195" s="419"/>
      <c r="CD195" s="419"/>
      <c r="CE195" s="419"/>
      <c r="CF195" s="419"/>
      <c r="CG195" s="419"/>
      <c r="CH195" s="419"/>
      <c r="CI195" s="419"/>
      <c r="CJ195" s="419"/>
      <c r="CK195" s="419"/>
      <c r="CL195" s="419"/>
      <c r="CM195" s="419"/>
      <c r="CN195" s="419"/>
      <c r="CO195" s="419"/>
      <c r="CP195" s="419"/>
      <c r="CQ195" s="419"/>
      <c r="CR195" s="419"/>
      <c r="CS195" s="419"/>
      <c r="CT195" s="419"/>
      <c r="CU195" s="420"/>
      <c r="CV195" s="421"/>
      <c r="CW195" s="414"/>
      <c r="CX195" s="414"/>
      <c r="CY195" s="414"/>
      <c r="CZ195" s="414"/>
      <c r="DA195" s="414"/>
      <c r="DB195" s="414"/>
      <c r="DC195" s="414"/>
      <c r="DD195" s="414"/>
      <c r="DE195" s="414"/>
      <c r="DF195" s="414"/>
      <c r="DG195" s="414"/>
      <c r="DH195" s="414"/>
      <c r="DI195" s="414"/>
      <c r="DJ195" s="414"/>
      <c r="DK195" s="414"/>
      <c r="DL195" s="414"/>
      <c r="DM195" s="414"/>
      <c r="DN195" s="414"/>
      <c r="DO195" s="414"/>
      <c r="DP195" s="414"/>
      <c r="DQ195" s="414"/>
      <c r="DR195" s="414"/>
      <c r="DS195" s="414"/>
      <c r="DT195" s="413"/>
      <c r="DU195" s="413"/>
      <c r="DV195" s="413"/>
      <c r="DW195" s="413"/>
      <c r="DX195" s="413"/>
      <c r="DY195" s="413"/>
      <c r="DZ195" s="413"/>
      <c r="EA195" s="413"/>
      <c r="EB195" s="413"/>
      <c r="EC195" s="413"/>
      <c r="ED195" s="413"/>
      <c r="EE195" s="413"/>
      <c r="EF195" s="413"/>
      <c r="EG195" s="413"/>
      <c r="EH195" s="413"/>
      <c r="EI195" s="413"/>
      <c r="EJ195" s="413"/>
      <c r="EK195" s="413"/>
    </row>
    <row r="196" spans="1:141" s="81" customFormat="1" ht="12.75" x14ac:dyDescent="0.2">
      <c r="A196" s="414"/>
      <c r="B196" s="414"/>
      <c r="C196" s="414"/>
      <c r="D196" s="414"/>
      <c r="E196" s="414"/>
      <c r="F196" s="414"/>
      <c r="G196" s="414"/>
      <c r="H196" s="414"/>
      <c r="I196" s="414"/>
      <c r="J196" s="414"/>
      <c r="K196" s="414"/>
      <c r="L196" s="414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414"/>
      <c r="AA196" s="414"/>
      <c r="AB196" s="414"/>
      <c r="AC196" s="414"/>
      <c r="AD196" s="414"/>
      <c r="AE196" s="414"/>
      <c r="AF196" s="414"/>
      <c r="AG196" s="415"/>
      <c r="AH196" s="416"/>
      <c r="AI196" s="416"/>
      <c r="AJ196" s="416"/>
      <c r="AK196" s="416"/>
      <c r="AL196" s="416"/>
      <c r="AM196" s="416"/>
      <c r="AN196" s="417"/>
      <c r="AO196" s="413"/>
      <c r="AP196" s="413"/>
      <c r="AQ196" s="413"/>
      <c r="AR196" s="413"/>
      <c r="AS196" s="413"/>
      <c r="AT196" s="413"/>
      <c r="AU196" s="418"/>
      <c r="AV196" s="418"/>
      <c r="AW196" s="418"/>
      <c r="AX196" s="418"/>
      <c r="AY196" s="418"/>
      <c r="AZ196" s="418"/>
      <c r="BA196" s="418"/>
      <c r="BB196" s="418"/>
      <c r="BC196" s="418"/>
      <c r="BD196" s="418"/>
      <c r="BE196" s="418"/>
      <c r="BF196" s="418"/>
      <c r="BG196" s="418"/>
      <c r="BH196" s="418"/>
      <c r="BI196" s="418"/>
      <c r="BJ196" s="418"/>
      <c r="BK196" s="413"/>
      <c r="BL196" s="413"/>
      <c r="BM196" s="413"/>
      <c r="BN196" s="413"/>
      <c r="BO196" s="413"/>
      <c r="BP196" s="413"/>
      <c r="BQ196" s="413"/>
      <c r="BR196" s="418"/>
      <c r="BS196" s="418"/>
      <c r="BT196" s="418"/>
      <c r="BU196" s="418"/>
      <c r="BV196" s="418"/>
      <c r="BW196" s="418"/>
      <c r="BX196" s="418"/>
      <c r="BY196" s="418"/>
      <c r="BZ196" s="418"/>
      <c r="CA196" s="418"/>
      <c r="CB196" s="419"/>
      <c r="CC196" s="419"/>
      <c r="CD196" s="419"/>
      <c r="CE196" s="419"/>
      <c r="CF196" s="419"/>
      <c r="CG196" s="419"/>
      <c r="CH196" s="419"/>
      <c r="CI196" s="419"/>
      <c r="CJ196" s="419"/>
      <c r="CK196" s="419"/>
      <c r="CL196" s="419"/>
      <c r="CM196" s="419"/>
      <c r="CN196" s="419"/>
      <c r="CO196" s="419"/>
      <c r="CP196" s="419"/>
      <c r="CQ196" s="419"/>
      <c r="CR196" s="419"/>
      <c r="CS196" s="419"/>
      <c r="CT196" s="419"/>
      <c r="CU196" s="420"/>
      <c r="CV196" s="421"/>
      <c r="CW196" s="414"/>
      <c r="CX196" s="414"/>
      <c r="CY196" s="414"/>
      <c r="CZ196" s="414"/>
      <c r="DA196" s="414"/>
      <c r="DB196" s="414"/>
      <c r="DC196" s="414"/>
      <c r="DD196" s="414"/>
      <c r="DE196" s="414"/>
      <c r="DF196" s="414"/>
      <c r="DG196" s="414"/>
      <c r="DH196" s="414"/>
      <c r="DI196" s="414"/>
      <c r="DJ196" s="414"/>
      <c r="DK196" s="414"/>
      <c r="DL196" s="414"/>
      <c r="DM196" s="414"/>
      <c r="DN196" s="414"/>
      <c r="DO196" s="414"/>
      <c r="DP196" s="414"/>
      <c r="DQ196" s="414"/>
      <c r="DR196" s="414"/>
      <c r="DS196" s="414"/>
      <c r="DT196" s="413"/>
      <c r="DU196" s="413"/>
      <c r="DV196" s="413"/>
      <c r="DW196" s="413"/>
      <c r="DX196" s="413"/>
      <c r="DY196" s="413"/>
      <c r="DZ196" s="413"/>
      <c r="EA196" s="413"/>
      <c r="EB196" s="413"/>
      <c r="EC196" s="413"/>
      <c r="ED196" s="413"/>
      <c r="EE196" s="413"/>
      <c r="EF196" s="413"/>
      <c r="EG196" s="413"/>
      <c r="EH196" s="413"/>
      <c r="EI196" s="413"/>
      <c r="EJ196" s="413"/>
      <c r="EK196" s="413"/>
    </row>
    <row r="197" spans="1:141" s="81" customFormat="1" ht="12.75" x14ac:dyDescent="0.2">
      <c r="A197" s="414"/>
      <c r="B197" s="414"/>
      <c r="C197" s="414"/>
      <c r="D197" s="414"/>
      <c r="E197" s="414"/>
      <c r="F197" s="414"/>
      <c r="G197" s="414"/>
      <c r="H197" s="414"/>
      <c r="I197" s="414"/>
      <c r="J197" s="414"/>
      <c r="K197" s="414"/>
      <c r="L197" s="414"/>
      <c r="M197" s="414"/>
      <c r="N197" s="414"/>
      <c r="O197" s="414"/>
      <c r="P197" s="414"/>
      <c r="Q197" s="414"/>
      <c r="R197" s="414"/>
      <c r="S197" s="414"/>
      <c r="T197" s="414"/>
      <c r="U197" s="414"/>
      <c r="V197" s="414"/>
      <c r="W197" s="414"/>
      <c r="X197" s="414"/>
      <c r="Y197" s="414"/>
      <c r="Z197" s="414"/>
      <c r="AA197" s="414"/>
      <c r="AB197" s="414"/>
      <c r="AC197" s="414"/>
      <c r="AD197" s="414"/>
      <c r="AE197" s="414"/>
      <c r="AF197" s="414"/>
      <c r="AG197" s="415"/>
      <c r="AH197" s="416"/>
      <c r="AI197" s="416"/>
      <c r="AJ197" s="416"/>
      <c r="AK197" s="416"/>
      <c r="AL197" s="416"/>
      <c r="AM197" s="416"/>
      <c r="AN197" s="417"/>
      <c r="AO197" s="413"/>
      <c r="AP197" s="413"/>
      <c r="AQ197" s="413"/>
      <c r="AR197" s="413"/>
      <c r="AS197" s="413"/>
      <c r="AT197" s="413"/>
      <c r="AU197" s="418"/>
      <c r="AV197" s="418"/>
      <c r="AW197" s="418"/>
      <c r="AX197" s="418"/>
      <c r="AY197" s="418"/>
      <c r="AZ197" s="418"/>
      <c r="BA197" s="418"/>
      <c r="BB197" s="418"/>
      <c r="BC197" s="418"/>
      <c r="BD197" s="418"/>
      <c r="BE197" s="418"/>
      <c r="BF197" s="418"/>
      <c r="BG197" s="418"/>
      <c r="BH197" s="418"/>
      <c r="BI197" s="418"/>
      <c r="BJ197" s="418"/>
      <c r="BK197" s="413"/>
      <c r="BL197" s="413"/>
      <c r="BM197" s="413"/>
      <c r="BN197" s="413"/>
      <c r="BO197" s="413"/>
      <c r="BP197" s="413"/>
      <c r="BQ197" s="413"/>
      <c r="BR197" s="418"/>
      <c r="BS197" s="418"/>
      <c r="BT197" s="418"/>
      <c r="BU197" s="418"/>
      <c r="BV197" s="418"/>
      <c r="BW197" s="418"/>
      <c r="BX197" s="418"/>
      <c r="BY197" s="418"/>
      <c r="BZ197" s="418"/>
      <c r="CA197" s="418"/>
      <c r="CB197" s="419"/>
      <c r="CC197" s="419"/>
      <c r="CD197" s="419"/>
      <c r="CE197" s="419"/>
      <c r="CF197" s="419"/>
      <c r="CG197" s="419"/>
      <c r="CH197" s="419"/>
      <c r="CI197" s="419"/>
      <c r="CJ197" s="419"/>
      <c r="CK197" s="419"/>
      <c r="CL197" s="419"/>
      <c r="CM197" s="419"/>
      <c r="CN197" s="419"/>
      <c r="CO197" s="419"/>
      <c r="CP197" s="419"/>
      <c r="CQ197" s="419"/>
      <c r="CR197" s="419"/>
      <c r="CS197" s="419"/>
      <c r="CT197" s="419"/>
      <c r="CU197" s="420"/>
      <c r="CV197" s="421"/>
      <c r="CW197" s="414"/>
      <c r="CX197" s="414"/>
      <c r="CY197" s="414"/>
      <c r="CZ197" s="414"/>
      <c r="DA197" s="414"/>
      <c r="DB197" s="414"/>
      <c r="DC197" s="414"/>
      <c r="DD197" s="414"/>
      <c r="DE197" s="414"/>
      <c r="DF197" s="414"/>
      <c r="DG197" s="414"/>
      <c r="DH197" s="414"/>
      <c r="DI197" s="414"/>
      <c r="DJ197" s="414"/>
      <c r="DK197" s="414"/>
      <c r="DL197" s="414"/>
      <c r="DM197" s="414"/>
      <c r="DN197" s="414"/>
      <c r="DO197" s="414"/>
      <c r="DP197" s="414"/>
      <c r="DQ197" s="414"/>
      <c r="DR197" s="414"/>
      <c r="DS197" s="414"/>
      <c r="DT197" s="413"/>
      <c r="DU197" s="413"/>
      <c r="DV197" s="413"/>
      <c r="DW197" s="413"/>
      <c r="DX197" s="413"/>
      <c r="DY197" s="413"/>
      <c r="DZ197" s="413"/>
      <c r="EA197" s="413"/>
      <c r="EB197" s="413"/>
      <c r="EC197" s="413"/>
      <c r="ED197" s="413"/>
      <c r="EE197" s="413"/>
      <c r="EF197" s="413"/>
      <c r="EG197" s="413"/>
      <c r="EH197" s="413"/>
      <c r="EI197" s="413"/>
      <c r="EJ197" s="413"/>
      <c r="EK197" s="413"/>
    </row>
    <row r="198" spans="1:141" s="81" customFormat="1" ht="12.75" x14ac:dyDescent="0.2">
      <c r="A198" s="414"/>
      <c r="B198" s="414"/>
      <c r="C198" s="414"/>
      <c r="D198" s="414"/>
      <c r="E198" s="414"/>
      <c r="F198" s="414"/>
      <c r="G198" s="414"/>
      <c r="H198" s="414"/>
      <c r="I198" s="414"/>
      <c r="J198" s="414"/>
      <c r="K198" s="414"/>
      <c r="L198" s="414"/>
      <c r="M198" s="414"/>
      <c r="N198" s="414"/>
      <c r="O198" s="414"/>
      <c r="P198" s="414"/>
      <c r="Q198" s="414"/>
      <c r="R198" s="414"/>
      <c r="S198" s="414"/>
      <c r="T198" s="414"/>
      <c r="U198" s="414"/>
      <c r="V198" s="414"/>
      <c r="W198" s="414"/>
      <c r="X198" s="414"/>
      <c r="Y198" s="414"/>
      <c r="Z198" s="414"/>
      <c r="AA198" s="414"/>
      <c r="AB198" s="414"/>
      <c r="AC198" s="414"/>
      <c r="AD198" s="414"/>
      <c r="AE198" s="414"/>
      <c r="AF198" s="414"/>
      <c r="AG198" s="415"/>
      <c r="AH198" s="416"/>
      <c r="AI198" s="416"/>
      <c r="AJ198" s="416"/>
      <c r="AK198" s="416"/>
      <c r="AL198" s="416"/>
      <c r="AM198" s="416"/>
      <c r="AN198" s="417"/>
      <c r="AO198" s="413"/>
      <c r="AP198" s="413"/>
      <c r="AQ198" s="413"/>
      <c r="AR198" s="413"/>
      <c r="AS198" s="413"/>
      <c r="AT198" s="413"/>
      <c r="AU198" s="418"/>
      <c r="AV198" s="418"/>
      <c r="AW198" s="418"/>
      <c r="AX198" s="418"/>
      <c r="AY198" s="418"/>
      <c r="AZ198" s="418"/>
      <c r="BA198" s="418"/>
      <c r="BB198" s="418"/>
      <c r="BC198" s="418"/>
      <c r="BD198" s="418"/>
      <c r="BE198" s="418"/>
      <c r="BF198" s="418"/>
      <c r="BG198" s="418"/>
      <c r="BH198" s="418"/>
      <c r="BI198" s="418"/>
      <c r="BJ198" s="418"/>
      <c r="BK198" s="413"/>
      <c r="BL198" s="413"/>
      <c r="BM198" s="413"/>
      <c r="BN198" s="413"/>
      <c r="BO198" s="413"/>
      <c r="BP198" s="413"/>
      <c r="BQ198" s="413"/>
      <c r="BR198" s="418"/>
      <c r="BS198" s="418"/>
      <c r="BT198" s="418"/>
      <c r="BU198" s="418"/>
      <c r="BV198" s="418"/>
      <c r="BW198" s="418"/>
      <c r="BX198" s="418"/>
      <c r="BY198" s="418"/>
      <c r="BZ198" s="418"/>
      <c r="CA198" s="418"/>
      <c r="CB198" s="419"/>
      <c r="CC198" s="419"/>
      <c r="CD198" s="419"/>
      <c r="CE198" s="419"/>
      <c r="CF198" s="419"/>
      <c r="CG198" s="419"/>
      <c r="CH198" s="419"/>
      <c r="CI198" s="419"/>
      <c r="CJ198" s="419"/>
      <c r="CK198" s="419"/>
      <c r="CL198" s="419"/>
      <c r="CM198" s="419"/>
      <c r="CN198" s="419"/>
      <c r="CO198" s="419"/>
      <c r="CP198" s="419"/>
      <c r="CQ198" s="419"/>
      <c r="CR198" s="419"/>
      <c r="CS198" s="419"/>
      <c r="CT198" s="419"/>
      <c r="CU198" s="420"/>
      <c r="CV198" s="421"/>
      <c r="CW198" s="414"/>
      <c r="CX198" s="414"/>
      <c r="CY198" s="414"/>
      <c r="CZ198" s="414"/>
      <c r="DA198" s="414"/>
      <c r="DB198" s="414"/>
      <c r="DC198" s="414"/>
      <c r="DD198" s="414"/>
      <c r="DE198" s="414"/>
      <c r="DF198" s="414"/>
      <c r="DG198" s="414"/>
      <c r="DH198" s="414"/>
      <c r="DI198" s="414"/>
      <c r="DJ198" s="414"/>
      <c r="DK198" s="414"/>
      <c r="DL198" s="414"/>
      <c r="DM198" s="414"/>
      <c r="DN198" s="414"/>
      <c r="DO198" s="414"/>
      <c r="DP198" s="414"/>
      <c r="DQ198" s="414"/>
      <c r="DR198" s="414"/>
      <c r="DS198" s="414"/>
      <c r="DT198" s="413"/>
      <c r="DU198" s="413"/>
      <c r="DV198" s="413"/>
      <c r="DW198" s="413"/>
      <c r="DX198" s="413"/>
      <c r="DY198" s="413"/>
      <c r="DZ198" s="413"/>
      <c r="EA198" s="413"/>
      <c r="EB198" s="413"/>
      <c r="EC198" s="413"/>
      <c r="ED198" s="413"/>
      <c r="EE198" s="413"/>
      <c r="EF198" s="413"/>
      <c r="EG198" s="413"/>
      <c r="EH198" s="413"/>
      <c r="EI198" s="413"/>
      <c r="EJ198" s="413"/>
      <c r="EK198" s="413"/>
    </row>
    <row r="199" spans="1:141" s="81" customFormat="1" ht="12.75" x14ac:dyDescent="0.2">
      <c r="A199" s="414"/>
      <c r="B199" s="414"/>
      <c r="C199" s="414"/>
      <c r="D199" s="414"/>
      <c r="E199" s="414"/>
      <c r="F199" s="414"/>
      <c r="G199" s="414"/>
      <c r="H199" s="414"/>
      <c r="I199" s="414"/>
      <c r="J199" s="414"/>
      <c r="K199" s="414"/>
      <c r="L199" s="414"/>
      <c r="M199" s="414"/>
      <c r="N199" s="414"/>
      <c r="O199" s="414"/>
      <c r="P199" s="414"/>
      <c r="Q199" s="414"/>
      <c r="R199" s="414"/>
      <c r="S199" s="414"/>
      <c r="T199" s="414"/>
      <c r="U199" s="414"/>
      <c r="V199" s="414"/>
      <c r="W199" s="414"/>
      <c r="X199" s="414"/>
      <c r="Y199" s="414"/>
      <c r="Z199" s="414"/>
      <c r="AA199" s="414"/>
      <c r="AB199" s="414"/>
      <c r="AC199" s="414"/>
      <c r="AD199" s="414"/>
      <c r="AE199" s="414"/>
      <c r="AF199" s="414"/>
      <c r="AG199" s="415"/>
      <c r="AH199" s="416"/>
      <c r="AI199" s="416"/>
      <c r="AJ199" s="416"/>
      <c r="AK199" s="416"/>
      <c r="AL199" s="416"/>
      <c r="AM199" s="416"/>
      <c r="AN199" s="417"/>
      <c r="AO199" s="413"/>
      <c r="AP199" s="413"/>
      <c r="AQ199" s="413"/>
      <c r="AR199" s="413"/>
      <c r="AS199" s="413"/>
      <c r="AT199" s="413"/>
      <c r="AU199" s="418"/>
      <c r="AV199" s="418"/>
      <c r="AW199" s="418"/>
      <c r="AX199" s="418"/>
      <c r="AY199" s="418"/>
      <c r="AZ199" s="418"/>
      <c r="BA199" s="418"/>
      <c r="BB199" s="418"/>
      <c r="BC199" s="418"/>
      <c r="BD199" s="418"/>
      <c r="BE199" s="418"/>
      <c r="BF199" s="418"/>
      <c r="BG199" s="418"/>
      <c r="BH199" s="418"/>
      <c r="BI199" s="418"/>
      <c r="BJ199" s="418"/>
      <c r="BK199" s="413"/>
      <c r="BL199" s="413"/>
      <c r="BM199" s="413"/>
      <c r="BN199" s="413"/>
      <c r="BO199" s="413"/>
      <c r="BP199" s="413"/>
      <c r="BQ199" s="413"/>
      <c r="BR199" s="418"/>
      <c r="BS199" s="418"/>
      <c r="BT199" s="418"/>
      <c r="BU199" s="418"/>
      <c r="BV199" s="418"/>
      <c r="BW199" s="418"/>
      <c r="BX199" s="418"/>
      <c r="BY199" s="418"/>
      <c r="BZ199" s="418"/>
      <c r="CA199" s="418"/>
      <c r="CB199" s="419"/>
      <c r="CC199" s="419"/>
      <c r="CD199" s="419"/>
      <c r="CE199" s="419"/>
      <c r="CF199" s="419"/>
      <c r="CG199" s="419"/>
      <c r="CH199" s="419"/>
      <c r="CI199" s="419"/>
      <c r="CJ199" s="419"/>
      <c r="CK199" s="419"/>
      <c r="CL199" s="419"/>
      <c r="CM199" s="419"/>
      <c r="CN199" s="419"/>
      <c r="CO199" s="419"/>
      <c r="CP199" s="419"/>
      <c r="CQ199" s="419"/>
      <c r="CR199" s="419"/>
      <c r="CS199" s="419"/>
      <c r="CT199" s="419"/>
      <c r="CU199" s="420"/>
      <c r="CV199" s="421"/>
      <c r="CW199" s="414"/>
      <c r="CX199" s="414"/>
      <c r="CY199" s="414"/>
      <c r="CZ199" s="414"/>
      <c r="DA199" s="414"/>
      <c r="DB199" s="414"/>
      <c r="DC199" s="414"/>
      <c r="DD199" s="414"/>
      <c r="DE199" s="414"/>
      <c r="DF199" s="414"/>
      <c r="DG199" s="414"/>
      <c r="DH199" s="414"/>
      <c r="DI199" s="414"/>
      <c r="DJ199" s="414"/>
      <c r="DK199" s="414"/>
      <c r="DL199" s="414"/>
      <c r="DM199" s="414"/>
      <c r="DN199" s="414"/>
      <c r="DO199" s="414"/>
      <c r="DP199" s="414"/>
      <c r="DQ199" s="414"/>
      <c r="DR199" s="414"/>
      <c r="DS199" s="414"/>
      <c r="DT199" s="413"/>
      <c r="DU199" s="413"/>
      <c r="DV199" s="413"/>
      <c r="DW199" s="413"/>
      <c r="DX199" s="413"/>
      <c r="DY199" s="413"/>
      <c r="DZ199" s="413"/>
      <c r="EA199" s="413"/>
      <c r="EB199" s="413"/>
      <c r="EC199" s="413"/>
      <c r="ED199" s="413"/>
      <c r="EE199" s="413"/>
      <c r="EF199" s="413"/>
      <c r="EG199" s="413"/>
      <c r="EH199" s="413"/>
      <c r="EI199" s="413"/>
      <c r="EJ199" s="413"/>
      <c r="EK199" s="413"/>
    </row>
    <row r="200" spans="1:141" s="81" customFormat="1" ht="12.75" x14ac:dyDescent="0.2">
      <c r="A200" s="414"/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  <c r="AA200" s="414"/>
      <c r="AB200" s="414"/>
      <c r="AC200" s="414"/>
      <c r="AD200" s="414"/>
      <c r="AE200" s="414"/>
      <c r="AF200" s="414"/>
      <c r="AG200" s="415"/>
      <c r="AH200" s="416"/>
      <c r="AI200" s="416"/>
      <c r="AJ200" s="416"/>
      <c r="AK200" s="416"/>
      <c r="AL200" s="416"/>
      <c r="AM200" s="416"/>
      <c r="AN200" s="417"/>
      <c r="AO200" s="413"/>
      <c r="AP200" s="413"/>
      <c r="AQ200" s="413"/>
      <c r="AR200" s="413"/>
      <c r="AS200" s="413"/>
      <c r="AT200" s="413"/>
      <c r="AU200" s="418"/>
      <c r="AV200" s="418"/>
      <c r="AW200" s="418"/>
      <c r="AX200" s="418"/>
      <c r="AY200" s="418"/>
      <c r="AZ200" s="418"/>
      <c r="BA200" s="418"/>
      <c r="BB200" s="418"/>
      <c r="BC200" s="418"/>
      <c r="BD200" s="418"/>
      <c r="BE200" s="418"/>
      <c r="BF200" s="418"/>
      <c r="BG200" s="418"/>
      <c r="BH200" s="418"/>
      <c r="BI200" s="418"/>
      <c r="BJ200" s="418"/>
      <c r="BK200" s="413"/>
      <c r="BL200" s="413"/>
      <c r="BM200" s="413"/>
      <c r="BN200" s="413"/>
      <c r="BO200" s="413"/>
      <c r="BP200" s="413"/>
      <c r="BQ200" s="413"/>
      <c r="BR200" s="418"/>
      <c r="BS200" s="418"/>
      <c r="BT200" s="418"/>
      <c r="BU200" s="418"/>
      <c r="BV200" s="418"/>
      <c r="BW200" s="418"/>
      <c r="BX200" s="418"/>
      <c r="BY200" s="418"/>
      <c r="BZ200" s="418"/>
      <c r="CA200" s="418"/>
      <c r="CB200" s="419"/>
      <c r="CC200" s="419"/>
      <c r="CD200" s="419"/>
      <c r="CE200" s="419"/>
      <c r="CF200" s="419"/>
      <c r="CG200" s="419"/>
      <c r="CH200" s="419"/>
      <c r="CI200" s="419"/>
      <c r="CJ200" s="419"/>
      <c r="CK200" s="419"/>
      <c r="CL200" s="419"/>
      <c r="CM200" s="419"/>
      <c r="CN200" s="419"/>
      <c r="CO200" s="419"/>
      <c r="CP200" s="419"/>
      <c r="CQ200" s="419"/>
      <c r="CR200" s="419"/>
      <c r="CS200" s="419"/>
      <c r="CT200" s="419"/>
      <c r="CU200" s="420"/>
      <c r="CV200" s="421"/>
      <c r="CW200" s="414"/>
      <c r="CX200" s="414"/>
      <c r="CY200" s="414"/>
      <c r="CZ200" s="414"/>
      <c r="DA200" s="414"/>
      <c r="DB200" s="414"/>
      <c r="DC200" s="414"/>
      <c r="DD200" s="414"/>
      <c r="DE200" s="414"/>
      <c r="DF200" s="414"/>
      <c r="DG200" s="414"/>
      <c r="DH200" s="414"/>
      <c r="DI200" s="414"/>
      <c r="DJ200" s="414"/>
      <c r="DK200" s="414"/>
      <c r="DL200" s="414"/>
      <c r="DM200" s="414"/>
      <c r="DN200" s="414"/>
      <c r="DO200" s="414"/>
      <c r="DP200" s="414"/>
      <c r="DQ200" s="414"/>
      <c r="DR200" s="414"/>
      <c r="DS200" s="414"/>
      <c r="DT200" s="413"/>
      <c r="DU200" s="413"/>
      <c r="DV200" s="413"/>
      <c r="DW200" s="413"/>
      <c r="DX200" s="413"/>
      <c r="DY200" s="413"/>
      <c r="DZ200" s="413"/>
      <c r="EA200" s="413"/>
      <c r="EB200" s="413"/>
      <c r="EC200" s="413"/>
      <c r="ED200" s="413"/>
      <c r="EE200" s="413"/>
      <c r="EF200" s="413"/>
      <c r="EG200" s="413"/>
      <c r="EH200" s="413"/>
      <c r="EI200" s="413"/>
      <c r="EJ200" s="413"/>
      <c r="EK200" s="413"/>
    </row>
    <row r="201" spans="1:141" s="81" customFormat="1" ht="12.75" x14ac:dyDescent="0.2">
      <c r="A201" s="414"/>
      <c r="B201" s="414"/>
      <c r="C201" s="414"/>
      <c r="D201" s="414"/>
      <c r="E201" s="414"/>
      <c r="F201" s="414"/>
      <c r="G201" s="414"/>
      <c r="H201" s="414"/>
      <c r="I201" s="414"/>
      <c r="J201" s="414"/>
      <c r="K201" s="414"/>
      <c r="L201" s="414"/>
      <c r="M201" s="414"/>
      <c r="N201" s="414"/>
      <c r="O201" s="414"/>
      <c r="P201" s="414"/>
      <c r="Q201" s="414"/>
      <c r="R201" s="414"/>
      <c r="S201" s="414"/>
      <c r="T201" s="414"/>
      <c r="U201" s="414"/>
      <c r="V201" s="414"/>
      <c r="W201" s="414"/>
      <c r="X201" s="414"/>
      <c r="Y201" s="414"/>
      <c r="Z201" s="414"/>
      <c r="AA201" s="414"/>
      <c r="AB201" s="414"/>
      <c r="AC201" s="414"/>
      <c r="AD201" s="414"/>
      <c r="AE201" s="414"/>
      <c r="AF201" s="414"/>
      <c r="AG201" s="415"/>
      <c r="AH201" s="416"/>
      <c r="AI201" s="416"/>
      <c r="AJ201" s="416"/>
      <c r="AK201" s="416"/>
      <c r="AL201" s="416"/>
      <c r="AM201" s="416"/>
      <c r="AN201" s="417"/>
      <c r="AO201" s="413"/>
      <c r="AP201" s="413"/>
      <c r="AQ201" s="413"/>
      <c r="AR201" s="413"/>
      <c r="AS201" s="413"/>
      <c r="AT201" s="413"/>
      <c r="AU201" s="418"/>
      <c r="AV201" s="418"/>
      <c r="AW201" s="418"/>
      <c r="AX201" s="418"/>
      <c r="AY201" s="418"/>
      <c r="AZ201" s="418"/>
      <c r="BA201" s="418"/>
      <c r="BB201" s="418"/>
      <c r="BC201" s="418"/>
      <c r="BD201" s="418"/>
      <c r="BE201" s="418"/>
      <c r="BF201" s="418"/>
      <c r="BG201" s="418"/>
      <c r="BH201" s="418"/>
      <c r="BI201" s="418"/>
      <c r="BJ201" s="418"/>
      <c r="BK201" s="413"/>
      <c r="BL201" s="413"/>
      <c r="BM201" s="413"/>
      <c r="BN201" s="413"/>
      <c r="BO201" s="413"/>
      <c r="BP201" s="413"/>
      <c r="BQ201" s="413"/>
      <c r="BR201" s="418"/>
      <c r="BS201" s="418"/>
      <c r="BT201" s="418"/>
      <c r="BU201" s="418"/>
      <c r="BV201" s="418"/>
      <c r="BW201" s="418"/>
      <c r="BX201" s="418"/>
      <c r="BY201" s="418"/>
      <c r="BZ201" s="418"/>
      <c r="CA201" s="418"/>
      <c r="CB201" s="419"/>
      <c r="CC201" s="419"/>
      <c r="CD201" s="419"/>
      <c r="CE201" s="419"/>
      <c r="CF201" s="419"/>
      <c r="CG201" s="419"/>
      <c r="CH201" s="419"/>
      <c r="CI201" s="419"/>
      <c r="CJ201" s="419"/>
      <c r="CK201" s="419"/>
      <c r="CL201" s="419"/>
      <c r="CM201" s="419"/>
      <c r="CN201" s="419"/>
      <c r="CO201" s="419"/>
      <c r="CP201" s="419"/>
      <c r="CQ201" s="419"/>
      <c r="CR201" s="419"/>
      <c r="CS201" s="419"/>
      <c r="CT201" s="419"/>
      <c r="CU201" s="420"/>
      <c r="CV201" s="421"/>
      <c r="CW201" s="414"/>
      <c r="CX201" s="414"/>
      <c r="CY201" s="414"/>
      <c r="CZ201" s="414"/>
      <c r="DA201" s="414"/>
      <c r="DB201" s="414"/>
      <c r="DC201" s="414"/>
      <c r="DD201" s="414"/>
      <c r="DE201" s="414"/>
      <c r="DF201" s="414"/>
      <c r="DG201" s="414"/>
      <c r="DH201" s="414"/>
      <c r="DI201" s="414"/>
      <c r="DJ201" s="414"/>
      <c r="DK201" s="414"/>
      <c r="DL201" s="414"/>
      <c r="DM201" s="414"/>
      <c r="DN201" s="414"/>
      <c r="DO201" s="414"/>
      <c r="DP201" s="414"/>
      <c r="DQ201" s="414"/>
      <c r="DR201" s="414"/>
      <c r="DS201" s="414"/>
      <c r="DT201" s="413"/>
      <c r="DU201" s="413"/>
      <c r="DV201" s="413"/>
      <c r="DW201" s="413"/>
      <c r="DX201" s="413"/>
      <c r="DY201" s="413"/>
      <c r="DZ201" s="413"/>
      <c r="EA201" s="413"/>
      <c r="EB201" s="413"/>
      <c r="EC201" s="413"/>
      <c r="ED201" s="413"/>
      <c r="EE201" s="413"/>
      <c r="EF201" s="413"/>
      <c r="EG201" s="413"/>
      <c r="EH201" s="413"/>
      <c r="EI201" s="413"/>
      <c r="EJ201" s="413"/>
      <c r="EK201" s="413"/>
    </row>
    <row r="202" spans="1:141" s="81" customFormat="1" ht="12.75" x14ac:dyDescent="0.2">
      <c r="A202" s="414"/>
      <c r="B202" s="414"/>
      <c r="C202" s="414"/>
      <c r="D202" s="414"/>
      <c r="E202" s="414"/>
      <c r="F202" s="414"/>
      <c r="G202" s="414"/>
      <c r="H202" s="414"/>
      <c r="I202" s="414"/>
      <c r="J202" s="414"/>
      <c r="K202" s="414"/>
      <c r="L202" s="414"/>
      <c r="M202" s="414"/>
      <c r="N202" s="414"/>
      <c r="O202" s="414"/>
      <c r="P202" s="414"/>
      <c r="Q202" s="414"/>
      <c r="R202" s="414"/>
      <c r="S202" s="414"/>
      <c r="T202" s="414"/>
      <c r="U202" s="414"/>
      <c r="V202" s="414"/>
      <c r="W202" s="414"/>
      <c r="X202" s="414"/>
      <c r="Y202" s="414"/>
      <c r="Z202" s="414"/>
      <c r="AA202" s="414"/>
      <c r="AB202" s="414"/>
      <c r="AC202" s="414"/>
      <c r="AD202" s="414"/>
      <c r="AE202" s="414"/>
      <c r="AF202" s="414"/>
      <c r="AG202" s="415"/>
      <c r="AH202" s="416"/>
      <c r="AI202" s="416"/>
      <c r="AJ202" s="416"/>
      <c r="AK202" s="416"/>
      <c r="AL202" s="416"/>
      <c r="AM202" s="416"/>
      <c r="AN202" s="417"/>
      <c r="AO202" s="413"/>
      <c r="AP202" s="413"/>
      <c r="AQ202" s="413"/>
      <c r="AR202" s="413"/>
      <c r="AS202" s="413"/>
      <c r="AT202" s="413"/>
      <c r="AU202" s="418"/>
      <c r="AV202" s="418"/>
      <c r="AW202" s="418"/>
      <c r="AX202" s="418"/>
      <c r="AY202" s="418"/>
      <c r="AZ202" s="418"/>
      <c r="BA202" s="418"/>
      <c r="BB202" s="418"/>
      <c r="BC202" s="418"/>
      <c r="BD202" s="418"/>
      <c r="BE202" s="418"/>
      <c r="BF202" s="418"/>
      <c r="BG202" s="418"/>
      <c r="BH202" s="418"/>
      <c r="BI202" s="418"/>
      <c r="BJ202" s="418"/>
      <c r="BK202" s="413"/>
      <c r="BL202" s="413"/>
      <c r="BM202" s="413"/>
      <c r="BN202" s="413"/>
      <c r="BO202" s="413"/>
      <c r="BP202" s="413"/>
      <c r="BQ202" s="413"/>
      <c r="BR202" s="418"/>
      <c r="BS202" s="418"/>
      <c r="BT202" s="418"/>
      <c r="BU202" s="418"/>
      <c r="BV202" s="418"/>
      <c r="BW202" s="418"/>
      <c r="BX202" s="418"/>
      <c r="BY202" s="418"/>
      <c r="BZ202" s="418"/>
      <c r="CA202" s="418"/>
      <c r="CB202" s="419"/>
      <c r="CC202" s="419"/>
      <c r="CD202" s="419"/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20"/>
      <c r="CV202" s="421"/>
      <c r="CW202" s="414"/>
      <c r="CX202" s="414"/>
      <c r="CY202" s="414"/>
      <c r="CZ202" s="414"/>
      <c r="DA202" s="414"/>
      <c r="DB202" s="414"/>
      <c r="DC202" s="414"/>
      <c r="DD202" s="414"/>
      <c r="DE202" s="414"/>
      <c r="DF202" s="414"/>
      <c r="DG202" s="414"/>
      <c r="DH202" s="414"/>
      <c r="DI202" s="414"/>
      <c r="DJ202" s="414"/>
      <c r="DK202" s="414"/>
      <c r="DL202" s="414"/>
      <c r="DM202" s="414"/>
      <c r="DN202" s="414"/>
      <c r="DO202" s="414"/>
      <c r="DP202" s="414"/>
      <c r="DQ202" s="414"/>
      <c r="DR202" s="414"/>
      <c r="DS202" s="414"/>
      <c r="DT202" s="413"/>
      <c r="DU202" s="413"/>
      <c r="DV202" s="413"/>
      <c r="DW202" s="413"/>
      <c r="DX202" s="413"/>
      <c r="DY202" s="413"/>
      <c r="DZ202" s="413"/>
      <c r="EA202" s="413"/>
      <c r="EB202" s="413"/>
      <c r="EC202" s="413"/>
      <c r="ED202" s="413"/>
      <c r="EE202" s="413"/>
      <c r="EF202" s="413"/>
      <c r="EG202" s="413"/>
      <c r="EH202" s="413"/>
      <c r="EI202" s="413"/>
      <c r="EJ202" s="413"/>
      <c r="EK202" s="413"/>
    </row>
    <row r="203" spans="1:141" s="81" customFormat="1" ht="12.75" x14ac:dyDescent="0.2">
      <c r="A203" s="414"/>
      <c r="B203" s="414"/>
      <c r="C203" s="414"/>
      <c r="D203" s="414"/>
      <c r="E203" s="414"/>
      <c r="F203" s="414"/>
      <c r="G203" s="414"/>
      <c r="H203" s="414"/>
      <c r="I203" s="414"/>
      <c r="J203" s="414"/>
      <c r="K203" s="414"/>
      <c r="L203" s="414"/>
      <c r="M203" s="414"/>
      <c r="N203" s="414"/>
      <c r="O203" s="414"/>
      <c r="P203" s="414"/>
      <c r="Q203" s="414"/>
      <c r="R203" s="414"/>
      <c r="S203" s="414"/>
      <c r="T203" s="414"/>
      <c r="U203" s="414"/>
      <c r="V203" s="414"/>
      <c r="W203" s="414"/>
      <c r="X203" s="414"/>
      <c r="Y203" s="414"/>
      <c r="Z203" s="414"/>
      <c r="AA203" s="414"/>
      <c r="AB203" s="414"/>
      <c r="AC203" s="414"/>
      <c r="AD203" s="414"/>
      <c r="AE203" s="414"/>
      <c r="AF203" s="414"/>
      <c r="AG203" s="415"/>
      <c r="AH203" s="416"/>
      <c r="AI203" s="416"/>
      <c r="AJ203" s="416"/>
      <c r="AK203" s="416"/>
      <c r="AL203" s="416"/>
      <c r="AM203" s="416"/>
      <c r="AN203" s="417"/>
      <c r="AO203" s="413"/>
      <c r="AP203" s="413"/>
      <c r="AQ203" s="413"/>
      <c r="AR203" s="413"/>
      <c r="AS203" s="413"/>
      <c r="AT203" s="413"/>
      <c r="AU203" s="418"/>
      <c r="AV203" s="418"/>
      <c r="AW203" s="418"/>
      <c r="AX203" s="418"/>
      <c r="AY203" s="418"/>
      <c r="AZ203" s="418"/>
      <c r="BA203" s="418"/>
      <c r="BB203" s="418"/>
      <c r="BC203" s="418"/>
      <c r="BD203" s="418"/>
      <c r="BE203" s="418"/>
      <c r="BF203" s="418"/>
      <c r="BG203" s="418"/>
      <c r="BH203" s="418"/>
      <c r="BI203" s="418"/>
      <c r="BJ203" s="418"/>
      <c r="BK203" s="413"/>
      <c r="BL203" s="413"/>
      <c r="BM203" s="413"/>
      <c r="BN203" s="413"/>
      <c r="BO203" s="413"/>
      <c r="BP203" s="413"/>
      <c r="BQ203" s="413"/>
      <c r="BR203" s="418"/>
      <c r="BS203" s="418"/>
      <c r="BT203" s="418"/>
      <c r="BU203" s="418"/>
      <c r="BV203" s="418"/>
      <c r="BW203" s="418"/>
      <c r="BX203" s="418"/>
      <c r="BY203" s="418"/>
      <c r="BZ203" s="418"/>
      <c r="CA203" s="418"/>
      <c r="CB203" s="419"/>
      <c r="CC203" s="419"/>
      <c r="CD203" s="419"/>
      <c r="CE203" s="419"/>
      <c r="CF203" s="419"/>
      <c r="CG203" s="419"/>
      <c r="CH203" s="419"/>
      <c r="CI203" s="419"/>
      <c r="CJ203" s="419"/>
      <c r="CK203" s="419"/>
      <c r="CL203" s="419"/>
      <c r="CM203" s="419"/>
      <c r="CN203" s="419"/>
      <c r="CO203" s="419"/>
      <c r="CP203" s="419"/>
      <c r="CQ203" s="419"/>
      <c r="CR203" s="419"/>
      <c r="CS203" s="419"/>
      <c r="CT203" s="419"/>
      <c r="CU203" s="420"/>
      <c r="CV203" s="421"/>
      <c r="CW203" s="414"/>
      <c r="CX203" s="414"/>
      <c r="CY203" s="414"/>
      <c r="CZ203" s="414"/>
      <c r="DA203" s="414"/>
      <c r="DB203" s="414"/>
      <c r="DC203" s="414"/>
      <c r="DD203" s="414"/>
      <c r="DE203" s="414"/>
      <c r="DF203" s="414"/>
      <c r="DG203" s="414"/>
      <c r="DH203" s="414"/>
      <c r="DI203" s="414"/>
      <c r="DJ203" s="414"/>
      <c r="DK203" s="414"/>
      <c r="DL203" s="414"/>
      <c r="DM203" s="414"/>
      <c r="DN203" s="414"/>
      <c r="DO203" s="414"/>
      <c r="DP203" s="414"/>
      <c r="DQ203" s="414"/>
      <c r="DR203" s="414"/>
      <c r="DS203" s="414"/>
      <c r="DT203" s="413"/>
      <c r="DU203" s="413"/>
      <c r="DV203" s="413"/>
      <c r="DW203" s="413"/>
      <c r="DX203" s="413"/>
      <c r="DY203" s="413"/>
      <c r="DZ203" s="413"/>
      <c r="EA203" s="413"/>
      <c r="EB203" s="413"/>
      <c r="EC203" s="413"/>
      <c r="ED203" s="413"/>
      <c r="EE203" s="413"/>
      <c r="EF203" s="413"/>
      <c r="EG203" s="413"/>
      <c r="EH203" s="413"/>
      <c r="EI203" s="413"/>
      <c r="EJ203" s="413"/>
      <c r="EK203" s="413"/>
    </row>
    <row r="204" spans="1:141" s="81" customFormat="1" ht="12.75" x14ac:dyDescent="0.2">
      <c r="A204" s="414"/>
      <c r="B204" s="414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  <c r="P204" s="414"/>
      <c r="Q204" s="414"/>
      <c r="R204" s="414"/>
      <c r="S204" s="414"/>
      <c r="T204" s="414"/>
      <c r="U204" s="414"/>
      <c r="V204" s="414"/>
      <c r="W204" s="414"/>
      <c r="X204" s="414"/>
      <c r="Y204" s="414"/>
      <c r="Z204" s="414"/>
      <c r="AA204" s="414"/>
      <c r="AB204" s="414"/>
      <c r="AC204" s="414"/>
      <c r="AD204" s="414"/>
      <c r="AE204" s="414"/>
      <c r="AF204" s="414"/>
      <c r="AG204" s="415"/>
      <c r="AH204" s="416"/>
      <c r="AI204" s="416"/>
      <c r="AJ204" s="416"/>
      <c r="AK204" s="416"/>
      <c r="AL204" s="416"/>
      <c r="AM204" s="416"/>
      <c r="AN204" s="417"/>
      <c r="AO204" s="413"/>
      <c r="AP204" s="413"/>
      <c r="AQ204" s="413"/>
      <c r="AR204" s="413"/>
      <c r="AS204" s="413"/>
      <c r="AT204" s="413"/>
      <c r="AU204" s="418"/>
      <c r="AV204" s="418"/>
      <c r="AW204" s="418"/>
      <c r="AX204" s="418"/>
      <c r="AY204" s="418"/>
      <c r="AZ204" s="418"/>
      <c r="BA204" s="418"/>
      <c r="BB204" s="418"/>
      <c r="BC204" s="418"/>
      <c r="BD204" s="418"/>
      <c r="BE204" s="418"/>
      <c r="BF204" s="418"/>
      <c r="BG204" s="418"/>
      <c r="BH204" s="418"/>
      <c r="BI204" s="418"/>
      <c r="BJ204" s="418"/>
      <c r="BK204" s="413"/>
      <c r="BL204" s="413"/>
      <c r="BM204" s="413"/>
      <c r="BN204" s="413"/>
      <c r="BO204" s="413"/>
      <c r="BP204" s="413"/>
      <c r="BQ204" s="413"/>
      <c r="BR204" s="418"/>
      <c r="BS204" s="418"/>
      <c r="BT204" s="418"/>
      <c r="BU204" s="418"/>
      <c r="BV204" s="418"/>
      <c r="BW204" s="418"/>
      <c r="BX204" s="418"/>
      <c r="BY204" s="418"/>
      <c r="BZ204" s="418"/>
      <c r="CA204" s="418"/>
      <c r="CB204" s="419"/>
      <c r="CC204" s="419"/>
      <c r="CD204" s="419"/>
      <c r="CE204" s="419"/>
      <c r="CF204" s="419"/>
      <c r="CG204" s="419"/>
      <c r="CH204" s="419"/>
      <c r="CI204" s="419"/>
      <c r="CJ204" s="419"/>
      <c r="CK204" s="419"/>
      <c r="CL204" s="419"/>
      <c r="CM204" s="419"/>
      <c r="CN204" s="419"/>
      <c r="CO204" s="419"/>
      <c r="CP204" s="419"/>
      <c r="CQ204" s="419"/>
      <c r="CR204" s="419"/>
      <c r="CS204" s="419"/>
      <c r="CT204" s="419"/>
      <c r="CU204" s="420"/>
      <c r="CV204" s="421"/>
      <c r="CW204" s="414"/>
      <c r="CX204" s="414"/>
      <c r="CY204" s="414"/>
      <c r="CZ204" s="414"/>
      <c r="DA204" s="414"/>
      <c r="DB204" s="414"/>
      <c r="DC204" s="414"/>
      <c r="DD204" s="414"/>
      <c r="DE204" s="414"/>
      <c r="DF204" s="414"/>
      <c r="DG204" s="414"/>
      <c r="DH204" s="414"/>
      <c r="DI204" s="414"/>
      <c r="DJ204" s="414"/>
      <c r="DK204" s="414"/>
      <c r="DL204" s="414"/>
      <c r="DM204" s="414"/>
      <c r="DN204" s="414"/>
      <c r="DO204" s="414"/>
      <c r="DP204" s="414"/>
      <c r="DQ204" s="414"/>
      <c r="DR204" s="414"/>
      <c r="DS204" s="414"/>
      <c r="DT204" s="413"/>
      <c r="DU204" s="413"/>
      <c r="DV204" s="413"/>
      <c r="DW204" s="413"/>
      <c r="DX204" s="413"/>
      <c r="DY204" s="413"/>
      <c r="DZ204" s="413"/>
      <c r="EA204" s="413"/>
      <c r="EB204" s="413"/>
      <c r="EC204" s="413"/>
      <c r="ED204" s="413"/>
      <c r="EE204" s="413"/>
      <c r="EF204" s="413"/>
      <c r="EG204" s="413"/>
      <c r="EH204" s="413"/>
      <c r="EI204" s="413"/>
      <c r="EJ204" s="413"/>
      <c r="EK204" s="413"/>
    </row>
    <row r="205" spans="1:141" s="81" customFormat="1" ht="12.75" x14ac:dyDescent="0.2">
      <c r="A205" s="414"/>
      <c r="B205" s="414"/>
      <c r="C205" s="414"/>
      <c r="D205" s="414"/>
      <c r="E205" s="414"/>
      <c r="F205" s="414"/>
      <c r="G205" s="414"/>
      <c r="H205" s="414"/>
      <c r="I205" s="414"/>
      <c r="J205" s="414"/>
      <c r="K205" s="414"/>
      <c r="L205" s="414"/>
      <c r="M205" s="414"/>
      <c r="N205" s="414"/>
      <c r="O205" s="414"/>
      <c r="P205" s="414"/>
      <c r="Q205" s="414"/>
      <c r="R205" s="414"/>
      <c r="S205" s="414"/>
      <c r="T205" s="414"/>
      <c r="U205" s="414"/>
      <c r="V205" s="414"/>
      <c r="W205" s="414"/>
      <c r="X205" s="414"/>
      <c r="Y205" s="414"/>
      <c r="Z205" s="414"/>
      <c r="AA205" s="414"/>
      <c r="AB205" s="414"/>
      <c r="AC205" s="414"/>
      <c r="AD205" s="414"/>
      <c r="AE205" s="414"/>
      <c r="AF205" s="414"/>
      <c r="AG205" s="415"/>
      <c r="AH205" s="416"/>
      <c r="AI205" s="416"/>
      <c r="AJ205" s="416"/>
      <c r="AK205" s="416"/>
      <c r="AL205" s="416"/>
      <c r="AM205" s="416"/>
      <c r="AN205" s="417"/>
      <c r="AO205" s="413"/>
      <c r="AP205" s="413"/>
      <c r="AQ205" s="413"/>
      <c r="AR205" s="413"/>
      <c r="AS205" s="413"/>
      <c r="AT205" s="413"/>
      <c r="AU205" s="418"/>
      <c r="AV205" s="418"/>
      <c r="AW205" s="418"/>
      <c r="AX205" s="418"/>
      <c r="AY205" s="418"/>
      <c r="AZ205" s="418"/>
      <c r="BA205" s="418"/>
      <c r="BB205" s="418"/>
      <c r="BC205" s="418"/>
      <c r="BD205" s="418"/>
      <c r="BE205" s="418"/>
      <c r="BF205" s="418"/>
      <c r="BG205" s="418"/>
      <c r="BH205" s="418"/>
      <c r="BI205" s="418"/>
      <c r="BJ205" s="418"/>
      <c r="BK205" s="413"/>
      <c r="BL205" s="413"/>
      <c r="BM205" s="413"/>
      <c r="BN205" s="413"/>
      <c r="BO205" s="413"/>
      <c r="BP205" s="413"/>
      <c r="BQ205" s="413"/>
      <c r="BR205" s="418"/>
      <c r="BS205" s="418"/>
      <c r="BT205" s="418"/>
      <c r="BU205" s="418"/>
      <c r="BV205" s="418"/>
      <c r="BW205" s="418"/>
      <c r="BX205" s="418"/>
      <c r="BY205" s="418"/>
      <c r="BZ205" s="418"/>
      <c r="CA205" s="418"/>
      <c r="CB205" s="419"/>
      <c r="CC205" s="419"/>
      <c r="CD205" s="419"/>
      <c r="CE205" s="419"/>
      <c r="CF205" s="419"/>
      <c r="CG205" s="419"/>
      <c r="CH205" s="419"/>
      <c r="CI205" s="419"/>
      <c r="CJ205" s="419"/>
      <c r="CK205" s="419"/>
      <c r="CL205" s="419"/>
      <c r="CM205" s="419"/>
      <c r="CN205" s="419"/>
      <c r="CO205" s="419"/>
      <c r="CP205" s="419"/>
      <c r="CQ205" s="419"/>
      <c r="CR205" s="419"/>
      <c r="CS205" s="419"/>
      <c r="CT205" s="419"/>
      <c r="CU205" s="420"/>
      <c r="CV205" s="421"/>
      <c r="CW205" s="414"/>
      <c r="CX205" s="414"/>
      <c r="CY205" s="414"/>
      <c r="CZ205" s="414"/>
      <c r="DA205" s="414"/>
      <c r="DB205" s="414"/>
      <c r="DC205" s="414"/>
      <c r="DD205" s="414"/>
      <c r="DE205" s="414"/>
      <c r="DF205" s="414"/>
      <c r="DG205" s="414"/>
      <c r="DH205" s="414"/>
      <c r="DI205" s="414"/>
      <c r="DJ205" s="414"/>
      <c r="DK205" s="414"/>
      <c r="DL205" s="414"/>
      <c r="DM205" s="414"/>
      <c r="DN205" s="414"/>
      <c r="DO205" s="414"/>
      <c r="DP205" s="414"/>
      <c r="DQ205" s="414"/>
      <c r="DR205" s="414"/>
      <c r="DS205" s="414"/>
      <c r="DT205" s="413"/>
      <c r="DU205" s="413"/>
      <c r="DV205" s="413"/>
      <c r="DW205" s="413"/>
      <c r="DX205" s="413"/>
      <c r="DY205" s="413"/>
      <c r="DZ205" s="413"/>
      <c r="EA205" s="413"/>
      <c r="EB205" s="413"/>
      <c r="EC205" s="413"/>
      <c r="ED205" s="413"/>
      <c r="EE205" s="413"/>
      <c r="EF205" s="413"/>
      <c r="EG205" s="413"/>
      <c r="EH205" s="413"/>
      <c r="EI205" s="413"/>
      <c r="EJ205" s="413"/>
      <c r="EK205" s="413"/>
    </row>
    <row r="206" spans="1:141" s="81" customFormat="1" ht="13.5" thickBot="1" x14ac:dyDescent="0.25">
      <c r="A206" s="414"/>
      <c r="B206" s="414"/>
      <c r="C206" s="414"/>
      <c r="D206" s="414"/>
      <c r="E206" s="414"/>
      <c r="F206" s="414"/>
      <c r="G206" s="414"/>
      <c r="H206" s="414"/>
      <c r="I206" s="414"/>
      <c r="J206" s="414"/>
      <c r="K206" s="414"/>
      <c r="L206" s="414"/>
      <c r="M206" s="414"/>
      <c r="N206" s="414"/>
      <c r="O206" s="414"/>
      <c r="P206" s="414"/>
      <c r="Q206" s="414"/>
      <c r="R206" s="414"/>
      <c r="S206" s="414"/>
      <c r="T206" s="414"/>
      <c r="U206" s="414"/>
      <c r="V206" s="414"/>
      <c r="W206" s="414"/>
      <c r="X206" s="414"/>
      <c r="Y206" s="414"/>
      <c r="Z206" s="414"/>
      <c r="AA206" s="414"/>
      <c r="AB206" s="414"/>
      <c r="AC206" s="414"/>
      <c r="AD206" s="414"/>
      <c r="AE206" s="414"/>
      <c r="AF206" s="414"/>
      <c r="AG206" s="415"/>
      <c r="AH206" s="416"/>
      <c r="AI206" s="416"/>
      <c r="AJ206" s="416"/>
      <c r="AK206" s="416"/>
      <c r="AL206" s="416"/>
      <c r="AM206" s="416"/>
      <c r="AN206" s="417"/>
      <c r="AO206" s="413"/>
      <c r="AP206" s="413"/>
      <c r="AQ206" s="413"/>
      <c r="AR206" s="413"/>
      <c r="AS206" s="413"/>
      <c r="AT206" s="413"/>
      <c r="AU206" s="418"/>
      <c r="AV206" s="418"/>
      <c r="AW206" s="418"/>
      <c r="AX206" s="418"/>
      <c r="AY206" s="418"/>
      <c r="AZ206" s="418"/>
      <c r="BA206" s="418"/>
      <c r="BB206" s="418"/>
      <c r="BC206" s="418"/>
      <c r="BD206" s="418"/>
      <c r="BE206" s="418"/>
      <c r="BF206" s="418"/>
      <c r="BG206" s="418"/>
      <c r="BH206" s="418"/>
      <c r="BI206" s="418"/>
      <c r="BJ206" s="418"/>
      <c r="BK206" s="413"/>
      <c r="BL206" s="413"/>
      <c r="BM206" s="413"/>
      <c r="BN206" s="413"/>
      <c r="BO206" s="413"/>
      <c r="BP206" s="413"/>
      <c r="BQ206" s="413"/>
      <c r="BR206" s="418"/>
      <c r="BS206" s="418"/>
      <c r="BT206" s="418"/>
      <c r="BU206" s="418"/>
      <c r="BV206" s="418"/>
      <c r="BW206" s="418"/>
      <c r="BX206" s="418"/>
      <c r="BY206" s="418"/>
      <c r="BZ206" s="418"/>
      <c r="CA206" s="418"/>
      <c r="CB206" s="419"/>
      <c r="CC206" s="419"/>
      <c r="CD206" s="419"/>
      <c r="CE206" s="419"/>
      <c r="CF206" s="419"/>
      <c r="CG206" s="419"/>
      <c r="CH206" s="419"/>
      <c r="CI206" s="419"/>
      <c r="CJ206" s="419"/>
      <c r="CK206" s="419"/>
      <c r="CL206" s="419"/>
      <c r="CM206" s="419"/>
      <c r="CN206" s="419"/>
      <c r="CO206" s="419"/>
      <c r="CP206" s="419"/>
      <c r="CQ206" s="419"/>
      <c r="CR206" s="419"/>
      <c r="CS206" s="419"/>
      <c r="CT206" s="419"/>
      <c r="CU206" s="420"/>
      <c r="CV206" s="421"/>
      <c r="CW206" s="414"/>
      <c r="CX206" s="414"/>
      <c r="CY206" s="414"/>
      <c r="CZ206" s="414"/>
      <c r="DA206" s="414"/>
      <c r="DB206" s="414"/>
      <c r="DC206" s="414"/>
      <c r="DD206" s="414"/>
      <c r="DE206" s="414"/>
      <c r="DF206" s="414"/>
      <c r="DG206" s="414"/>
      <c r="DH206" s="414"/>
      <c r="DI206" s="414"/>
      <c r="DJ206" s="414"/>
      <c r="DK206" s="414"/>
      <c r="DL206" s="414"/>
      <c r="DM206" s="414"/>
      <c r="DN206" s="414"/>
      <c r="DO206" s="414"/>
      <c r="DP206" s="414"/>
      <c r="DQ206" s="414"/>
      <c r="DR206" s="414"/>
      <c r="DS206" s="414"/>
      <c r="DT206" s="413"/>
      <c r="DU206" s="413"/>
      <c r="DV206" s="413"/>
      <c r="DW206" s="413"/>
      <c r="DX206" s="413"/>
      <c r="DY206" s="413"/>
      <c r="DZ206" s="413"/>
      <c r="EA206" s="413"/>
      <c r="EB206" s="413"/>
      <c r="EC206" s="413"/>
      <c r="ED206" s="413"/>
      <c r="EE206" s="413"/>
      <c r="EF206" s="413"/>
      <c r="EG206" s="413"/>
      <c r="EH206" s="413"/>
      <c r="EI206" s="413"/>
      <c r="EJ206" s="413"/>
      <c r="EK206" s="413"/>
    </row>
    <row r="207" spans="1:141" s="81" customFormat="1" ht="13.5" thickBot="1" x14ac:dyDescent="0.25">
      <c r="A207" s="280"/>
      <c r="B207" s="280"/>
      <c r="C207" s="280"/>
      <c r="D207" s="280"/>
      <c r="E207" s="280"/>
      <c r="F207" s="280"/>
      <c r="G207" s="280"/>
      <c r="H207" s="280"/>
      <c r="I207" s="280"/>
      <c r="J207" s="280"/>
      <c r="K207" s="280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405"/>
      <c r="AH207" s="405"/>
      <c r="AI207" s="405"/>
      <c r="AJ207" s="405"/>
      <c r="AK207" s="405"/>
      <c r="AL207" s="405"/>
      <c r="AM207" s="406"/>
      <c r="AN207" s="290"/>
      <c r="AO207" s="291"/>
      <c r="AP207" s="291"/>
      <c r="AQ207" s="291"/>
      <c r="AR207" s="291"/>
      <c r="AS207" s="291"/>
      <c r="AT207" s="291"/>
      <c r="AU207" s="407"/>
      <c r="AV207" s="407"/>
      <c r="AW207" s="407"/>
      <c r="AX207" s="407"/>
      <c r="AY207" s="407"/>
      <c r="AZ207" s="407"/>
      <c r="BA207" s="407"/>
      <c r="BB207" s="407"/>
      <c r="BC207" s="407"/>
      <c r="BD207" s="407"/>
      <c r="BE207" s="407"/>
      <c r="BF207" s="407"/>
      <c r="BG207" s="407"/>
      <c r="BH207" s="407"/>
      <c r="BI207" s="407"/>
      <c r="BJ207" s="407"/>
      <c r="BK207" s="408"/>
      <c r="BL207" s="408"/>
      <c r="BM207" s="408"/>
      <c r="BN207" s="408"/>
      <c r="BO207" s="408"/>
      <c r="BP207" s="408"/>
      <c r="BQ207" s="408"/>
      <c r="BR207" s="409"/>
      <c r="BS207" s="409"/>
      <c r="BT207" s="409"/>
      <c r="BU207" s="409"/>
      <c r="BV207" s="409"/>
      <c r="BW207" s="409"/>
      <c r="BX207" s="409"/>
      <c r="BY207" s="409"/>
      <c r="BZ207" s="409"/>
      <c r="CA207" s="409"/>
      <c r="CB207" s="409"/>
      <c r="CC207" s="409"/>
      <c r="CD207" s="409"/>
      <c r="CE207" s="409"/>
      <c r="CF207" s="409"/>
      <c r="CG207" s="409"/>
      <c r="CH207" s="409"/>
      <c r="CI207" s="409"/>
      <c r="CJ207" s="409"/>
      <c r="CK207" s="409"/>
      <c r="CL207" s="409"/>
      <c r="CM207" s="409"/>
      <c r="CN207" s="409"/>
      <c r="CO207" s="409"/>
      <c r="CP207" s="409"/>
      <c r="CQ207" s="409"/>
      <c r="CR207" s="409"/>
      <c r="CS207" s="409"/>
      <c r="CT207" s="409"/>
      <c r="CU207" s="410"/>
      <c r="CV207" s="411"/>
      <c r="CW207" s="412"/>
      <c r="CX207" s="412"/>
      <c r="CY207" s="412"/>
      <c r="CZ207" s="412"/>
      <c r="DA207" s="412"/>
      <c r="DB207" s="412"/>
      <c r="DC207" s="412"/>
      <c r="DD207" s="412"/>
      <c r="DE207" s="412"/>
      <c r="DF207" s="412"/>
      <c r="DG207" s="412"/>
      <c r="DH207" s="412"/>
      <c r="DI207" s="412"/>
      <c r="DJ207" s="412"/>
      <c r="DK207" s="412"/>
      <c r="DL207" s="412"/>
      <c r="DM207" s="412"/>
      <c r="DN207" s="412"/>
      <c r="DO207" s="412"/>
      <c r="DP207" s="412"/>
      <c r="DQ207" s="412"/>
      <c r="DR207" s="412"/>
      <c r="DS207" s="412"/>
      <c r="DT207" s="405"/>
      <c r="DU207" s="405"/>
      <c r="DV207" s="405"/>
      <c r="DW207" s="405"/>
      <c r="DX207" s="405"/>
      <c r="DY207" s="405"/>
      <c r="DZ207" s="405"/>
      <c r="EA207" s="405"/>
      <c r="EB207" s="405"/>
      <c r="EC207" s="405"/>
      <c r="ED207" s="405"/>
      <c r="EE207" s="405"/>
      <c r="EF207" s="405"/>
      <c r="EG207" s="405"/>
      <c r="EH207" s="405"/>
      <c r="EI207" s="405"/>
      <c r="EJ207" s="405"/>
      <c r="EK207" s="405"/>
    </row>
    <row r="208" spans="1:141" s="81" customFormat="1" ht="13.5" thickBot="1" x14ac:dyDescent="0.25">
      <c r="A208" s="280"/>
      <c r="B208" s="280"/>
      <c r="C208" s="280"/>
      <c r="D208" s="280"/>
      <c r="E208" s="280"/>
      <c r="F208" s="280"/>
      <c r="G208" s="280"/>
      <c r="H208" s="280"/>
      <c r="I208" s="280"/>
      <c r="J208" s="280"/>
      <c r="K208" s="280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405"/>
      <c r="AH208" s="405"/>
      <c r="AI208" s="405"/>
      <c r="AJ208" s="405"/>
      <c r="AK208" s="405"/>
      <c r="AL208" s="405"/>
      <c r="AM208" s="406"/>
      <c r="AN208" s="290"/>
      <c r="AO208" s="291"/>
      <c r="AP208" s="291"/>
      <c r="AQ208" s="291"/>
      <c r="AR208" s="291"/>
      <c r="AS208" s="291"/>
      <c r="AT208" s="291"/>
      <c r="AU208" s="407"/>
      <c r="AV208" s="407"/>
      <c r="AW208" s="407"/>
      <c r="AX208" s="407"/>
      <c r="AY208" s="407"/>
      <c r="AZ208" s="407"/>
      <c r="BA208" s="407"/>
      <c r="BB208" s="407"/>
      <c r="BC208" s="407"/>
      <c r="BD208" s="407"/>
      <c r="BE208" s="407"/>
      <c r="BF208" s="407"/>
      <c r="BG208" s="407"/>
      <c r="BH208" s="407"/>
      <c r="BI208" s="407"/>
      <c r="BJ208" s="407"/>
      <c r="BK208" s="408"/>
      <c r="BL208" s="408"/>
      <c r="BM208" s="408"/>
      <c r="BN208" s="408"/>
      <c r="BO208" s="408"/>
      <c r="BP208" s="408"/>
      <c r="BQ208" s="408"/>
      <c r="BR208" s="409"/>
      <c r="BS208" s="409"/>
      <c r="BT208" s="409"/>
      <c r="BU208" s="409"/>
      <c r="BV208" s="409"/>
      <c r="BW208" s="409"/>
      <c r="BX208" s="409"/>
      <c r="BY208" s="409"/>
      <c r="BZ208" s="409"/>
      <c r="CA208" s="409"/>
      <c r="CB208" s="409"/>
      <c r="CC208" s="409"/>
      <c r="CD208" s="409"/>
      <c r="CE208" s="409"/>
      <c r="CF208" s="409"/>
      <c r="CG208" s="409"/>
      <c r="CH208" s="409"/>
      <c r="CI208" s="409"/>
      <c r="CJ208" s="409"/>
      <c r="CK208" s="409"/>
      <c r="CL208" s="409"/>
      <c r="CM208" s="409"/>
      <c r="CN208" s="409"/>
      <c r="CO208" s="409"/>
      <c r="CP208" s="409"/>
      <c r="CQ208" s="409"/>
      <c r="CR208" s="409"/>
      <c r="CS208" s="409"/>
      <c r="CT208" s="409"/>
      <c r="CU208" s="410"/>
      <c r="CV208" s="411"/>
      <c r="CW208" s="412"/>
      <c r="CX208" s="412"/>
      <c r="CY208" s="412"/>
      <c r="CZ208" s="412"/>
      <c r="DA208" s="412"/>
      <c r="DB208" s="412"/>
      <c r="DC208" s="412"/>
      <c r="DD208" s="412"/>
      <c r="DE208" s="412"/>
      <c r="DF208" s="412"/>
      <c r="DG208" s="412"/>
      <c r="DH208" s="412"/>
      <c r="DI208" s="412"/>
      <c r="DJ208" s="412"/>
      <c r="DK208" s="412"/>
      <c r="DL208" s="412"/>
      <c r="DM208" s="412"/>
      <c r="DN208" s="412"/>
      <c r="DO208" s="412"/>
      <c r="DP208" s="412"/>
      <c r="DQ208" s="412"/>
      <c r="DR208" s="412"/>
      <c r="DS208" s="412"/>
      <c r="DT208" s="405"/>
      <c r="DU208" s="405"/>
      <c r="DV208" s="405"/>
      <c r="DW208" s="405"/>
      <c r="DX208" s="405"/>
      <c r="DY208" s="405"/>
      <c r="DZ208" s="405"/>
      <c r="EA208" s="405"/>
      <c r="EB208" s="405"/>
      <c r="EC208" s="405"/>
      <c r="ED208" s="405"/>
      <c r="EE208" s="405"/>
      <c r="EF208" s="405"/>
      <c r="EG208" s="405"/>
      <c r="EH208" s="405"/>
      <c r="EI208" s="405"/>
      <c r="EJ208" s="405"/>
      <c r="EK208" s="405"/>
    </row>
    <row r="209" spans="1:141" s="81" customFormat="1" ht="13.5" thickBot="1" x14ac:dyDescent="0.25">
      <c r="A209" s="280"/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  <c r="O209" s="280"/>
      <c r="P209" s="280"/>
      <c r="Q209" s="280"/>
      <c r="R209" s="280"/>
      <c r="S209" s="280"/>
      <c r="T209" s="280"/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405"/>
      <c r="AH209" s="405"/>
      <c r="AI209" s="405"/>
      <c r="AJ209" s="405"/>
      <c r="AK209" s="405"/>
      <c r="AL209" s="405"/>
      <c r="AM209" s="406"/>
      <c r="AN209" s="290"/>
      <c r="AO209" s="291"/>
      <c r="AP209" s="291"/>
      <c r="AQ209" s="291"/>
      <c r="AR209" s="291"/>
      <c r="AS209" s="291"/>
      <c r="AT209" s="291"/>
      <c r="AU209" s="407"/>
      <c r="AV209" s="407"/>
      <c r="AW209" s="407"/>
      <c r="AX209" s="407"/>
      <c r="AY209" s="407"/>
      <c r="AZ209" s="407"/>
      <c r="BA209" s="407"/>
      <c r="BB209" s="407"/>
      <c r="BC209" s="407"/>
      <c r="BD209" s="407"/>
      <c r="BE209" s="407"/>
      <c r="BF209" s="407"/>
      <c r="BG209" s="407"/>
      <c r="BH209" s="407"/>
      <c r="BI209" s="407"/>
      <c r="BJ209" s="407"/>
      <c r="BK209" s="408"/>
      <c r="BL209" s="408"/>
      <c r="BM209" s="408"/>
      <c r="BN209" s="408"/>
      <c r="BO209" s="408"/>
      <c r="BP209" s="408"/>
      <c r="BQ209" s="408"/>
      <c r="BR209" s="409"/>
      <c r="BS209" s="409"/>
      <c r="BT209" s="409"/>
      <c r="BU209" s="409"/>
      <c r="BV209" s="409"/>
      <c r="BW209" s="409"/>
      <c r="BX209" s="409"/>
      <c r="BY209" s="409"/>
      <c r="BZ209" s="409"/>
      <c r="CA209" s="409"/>
      <c r="CB209" s="409"/>
      <c r="CC209" s="409"/>
      <c r="CD209" s="409"/>
      <c r="CE209" s="409"/>
      <c r="CF209" s="409"/>
      <c r="CG209" s="409"/>
      <c r="CH209" s="409"/>
      <c r="CI209" s="409"/>
      <c r="CJ209" s="409"/>
      <c r="CK209" s="409"/>
      <c r="CL209" s="409"/>
      <c r="CM209" s="409"/>
      <c r="CN209" s="409"/>
      <c r="CO209" s="409"/>
      <c r="CP209" s="409"/>
      <c r="CQ209" s="409"/>
      <c r="CR209" s="409"/>
      <c r="CS209" s="409"/>
      <c r="CT209" s="409"/>
      <c r="CU209" s="410"/>
      <c r="CV209" s="411"/>
      <c r="CW209" s="412"/>
      <c r="CX209" s="412"/>
      <c r="CY209" s="412"/>
      <c r="CZ209" s="412"/>
      <c r="DA209" s="412"/>
      <c r="DB209" s="412"/>
      <c r="DC209" s="412"/>
      <c r="DD209" s="412"/>
      <c r="DE209" s="412"/>
      <c r="DF209" s="412"/>
      <c r="DG209" s="412"/>
      <c r="DH209" s="412"/>
      <c r="DI209" s="412"/>
      <c r="DJ209" s="412"/>
      <c r="DK209" s="412"/>
      <c r="DL209" s="412"/>
      <c r="DM209" s="412"/>
      <c r="DN209" s="412"/>
      <c r="DO209" s="412"/>
      <c r="DP209" s="412"/>
      <c r="DQ209" s="412"/>
      <c r="DR209" s="412"/>
      <c r="DS209" s="412"/>
      <c r="DT209" s="405"/>
      <c r="DU209" s="405"/>
      <c r="DV209" s="405"/>
      <c r="DW209" s="405"/>
      <c r="DX209" s="405"/>
      <c r="DY209" s="405"/>
      <c r="DZ209" s="405"/>
      <c r="EA209" s="405"/>
      <c r="EB209" s="405"/>
      <c r="EC209" s="405"/>
      <c r="ED209" s="405"/>
      <c r="EE209" s="405"/>
      <c r="EF209" s="405"/>
      <c r="EG209" s="405"/>
      <c r="EH209" s="405"/>
      <c r="EI209" s="405"/>
      <c r="EJ209" s="405"/>
      <c r="EK209" s="405"/>
    </row>
    <row r="210" spans="1:141" s="81" customFormat="1" ht="13.5" thickBot="1" x14ac:dyDescent="0.25">
      <c r="A210" s="280"/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405"/>
      <c r="AH210" s="405"/>
      <c r="AI210" s="405"/>
      <c r="AJ210" s="405"/>
      <c r="AK210" s="405"/>
      <c r="AL210" s="405"/>
      <c r="AM210" s="406"/>
      <c r="AN210" s="290"/>
      <c r="AO210" s="291"/>
      <c r="AP210" s="291"/>
      <c r="AQ210" s="291"/>
      <c r="AR210" s="291"/>
      <c r="AS210" s="291"/>
      <c r="AT210" s="291"/>
      <c r="AU210" s="407"/>
      <c r="AV210" s="407"/>
      <c r="AW210" s="407"/>
      <c r="AX210" s="407"/>
      <c r="AY210" s="407"/>
      <c r="AZ210" s="407"/>
      <c r="BA210" s="407"/>
      <c r="BB210" s="407"/>
      <c r="BC210" s="407"/>
      <c r="BD210" s="407"/>
      <c r="BE210" s="407"/>
      <c r="BF210" s="407"/>
      <c r="BG210" s="407"/>
      <c r="BH210" s="407"/>
      <c r="BI210" s="407"/>
      <c r="BJ210" s="407"/>
      <c r="BK210" s="408"/>
      <c r="BL210" s="408"/>
      <c r="BM210" s="408"/>
      <c r="BN210" s="408"/>
      <c r="BO210" s="408"/>
      <c r="BP210" s="408"/>
      <c r="BQ210" s="408"/>
      <c r="BR210" s="409"/>
      <c r="BS210" s="409"/>
      <c r="BT210" s="409"/>
      <c r="BU210" s="409"/>
      <c r="BV210" s="409"/>
      <c r="BW210" s="409"/>
      <c r="BX210" s="409"/>
      <c r="BY210" s="409"/>
      <c r="BZ210" s="409"/>
      <c r="CA210" s="409"/>
      <c r="CB210" s="409"/>
      <c r="CC210" s="409"/>
      <c r="CD210" s="409"/>
      <c r="CE210" s="409"/>
      <c r="CF210" s="409"/>
      <c r="CG210" s="409"/>
      <c r="CH210" s="409"/>
      <c r="CI210" s="409"/>
      <c r="CJ210" s="409"/>
      <c r="CK210" s="409"/>
      <c r="CL210" s="409"/>
      <c r="CM210" s="409"/>
      <c r="CN210" s="409"/>
      <c r="CO210" s="409"/>
      <c r="CP210" s="409"/>
      <c r="CQ210" s="409"/>
      <c r="CR210" s="409"/>
      <c r="CS210" s="409"/>
      <c r="CT210" s="409"/>
      <c r="CU210" s="410"/>
      <c r="CV210" s="411"/>
      <c r="CW210" s="412"/>
      <c r="CX210" s="412"/>
      <c r="CY210" s="412"/>
      <c r="CZ210" s="412"/>
      <c r="DA210" s="412"/>
      <c r="DB210" s="412"/>
      <c r="DC210" s="412"/>
      <c r="DD210" s="412"/>
      <c r="DE210" s="412"/>
      <c r="DF210" s="412"/>
      <c r="DG210" s="412"/>
      <c r="DH210" s="412"/>
      <c r="DI210" s="412"/>
      <c r="DJ210" s="412"/>
      <c r="DK210" s="412"/>
      <c r="DL210" s="412"/>
      <c r="DM210" s="412"/>
      <c r="DN210" s="412"/>
      <c r="DO210" s="412"/>
      <c r="DP210" s="412"/>
      <c r="DQ210" s="412"/>
      <c r="DR210" s="412"/>
      <c r="DS210" s="412"/>
      <c r="DT210" s="405"/>
      <c r="DU210" s="405"/>
      <c r="DV210" s="405"/>
      <c r="DW210" s="405"/>
      <c r="DX210" s="405"/>
      <c r="DY210" s="405"/>
      <c r="DZ210" s="405"/>
      <c r="EA210" s="405"/>
      <c r="EB210" s="405"/>
      <c r="EC210" s="405"/>
      <c r="ED210" s="405"/>
      <c r="EE210" s="405"/>
      <c r="EF210" s="405"/>
      <c r="EG210" s="405"/>
      <c r="EH210" s="405"/>
      <c r="EI210" s="405"/>
      <c r="EJ210" s="405"/>
      <c r="EK210" s="405"/>
    </row>
    <row r="211" spans="1:141" s="81" customFormat="1" ht="13.5" thickBot="1" x14ac:dyDescent="0.25">
      <c r="A211" s="280"/>
      <c r="B211" s="280"/>
      <c r="C211" s="280"/>
      <c r="D211" s="280"/>
      <c r="E211" s="280"/>
      <c r="F211" s="280"/>
      <c r="G211" s="280"/>
      <c r="H211" s="280"/>
      <c r="I211" s="280"/>
      <c r="J211" s="280"/>
      <c r="K211" s="280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  <c r="Z211" s="280"/>
      <c r="AA211" s="280"/>
      <c r="AB211" s="280"/>
      <c r="AC211" s="280"/>
      <c r="AD211" s="280"/>
      <c r="AE211" s="280"/>
      <c r="AF211" s="280"/>
      <c r="AG211" s="405"/>
      <c r="AH211" s="405"/>
      <c r="AI211" s="405"/>
      <c r="AJ211" s="405"/>
      <c r="AK211" s="405"/>
      <c r="AL211" s="405"/>
      <c r="AM211" s="406"/>
      <c r="AN211" s="290"/>
      <c r="AO211" s="291"/>
      <c r="AP211" s="291"/>
      <c r="AQ211" s="291"/>
      <c r="AR211" s="291"/>
      <c r="AS211" s="291"/>
      <c r="AT211" s="291"/>
      <c r="AU211" s="407"/>
      <c r="AV211" s="407"/>
      <c r="AW211" s="407"/>
      <c r="AX211" s="407"/>
      <c r="AY211" s="407"/>
      <c r="AZ211" s="407"/>
      <c r="BA211" s="407"/>
      <c r="BB211" s="407"/>
      <c r="BC211" s="407"/>
      <c r="BD211" s="407"/>
      <c r="BE211" s="407"/>
      <c r="BF211" s="407"/>
      <c r="BG211" s="407"/>
      <c r="BH211" s="407"/>
      <c r="BI211" s="407"/>
      <c r="BJ211" s="407"/>
      <c r="BK211" s="408"/>
      <c r="BL211" s="408"/>
      <c r="BM211" s="408"/>
      <c r="BN211" s="408"/>
      <c r="BO211" s="408"/>
      <c r="BP211" s="408"/>
      <c r="BQ211" s="408"/>
      <c r="BR211" s="409"/>
      <c r="BS211" s="409"/>
      <c r="BT211" s="409"/>
      <c r="BU211" s="409"/>
      <c r="BV211" s="409"/>
      <c r="BW211" s="409"/>
      <c r="BX211" s="409"/>
      <c r="BY211" s="409"/>
      <c r="BZ211" s="409"/>
      <c r="CA211" s="409"/>
      <c r="CB211" s="409"/>
      <c r="CC211" s="409"/>
      <c r="CD211" s="409"/>
      <c r="CE211" s="409"/>
      <c r="CF211" s="409"/>
      <c r="CG211" s="409"/>
      <c r="CH211" s="409"/>
      <c r="CI211" s="409"/>
      <c r="CJ211" s="409"/>
      <c r="CK211" s="409"/>
      <c r="CL211" s="409"/>
      <c r="CM211" s="409"/>
      <c r="CN211" s="409"/>
      <c r="CO211" s="409"/>
      <c r="CP211" s="409"/>
      <c r="CQ211" s="409"/>
      <c r="CR211" s="409"/>
      <c r="CS211" s="409"/>
      <c r="CT211" s="409"/>
      <c r="CU211" s="410"/>
      <c r="CV211" s="411"/>
      <c r="CW211" s="412"/>
      <c r="CX211" s="412"/>
      <c r="CY211" s="412"/>
      <c r="CZ211" s="412"/>
      <c r="DA211" s="412"/>
      <c r="DB211" s="412"/>
      <c r="DC211" s="412"/>
      <c r="DD211" s="412"/>
      <c r="DE211" s="412"/>
      <c r="DF211" s="412"/>
      <c r="DG211" s="412"/>
      <c r="DH211" s="412"/>
      <c r="DI211" s="412"/>
      <c r="DJ211" s="412"/>
      <c r="DK211" s="412"/>
      <c r="DL211" s="412"/>
      <c r="DM211" s="412"/>
      <c r="DN211" s="412"/>
      <c r="DO211" s="412"/>
      <c r="DP211" s="412"/>
      <c r="DQ211" s="412"/>
      <c r="DR211" s="412"/>
      <c r="DS211" s="412"/>
      <c r="DT211" s="405"/>
      <c r="DU211" s="405"/>
      <c r="DV211" s="405"/>
      <c r="DW211" s="405"/>
      <c r="DX211" s="405"/>
      <c r="DY211" s="405"/>
      <c r="DZ211" s="405"/>
      <c r="EA211" s="405"/>
      <c r="EB211" s="405"/>
      <c r="EC211" s="405"/>
      <c r="ED211" s="405"/>
      <c r="EE211" s="405"/>
      <c r="EF211" s="405"/>
      <c r="EG211" s="405"/>
      <c r="EH211" s="405"/>
      <c r="EI211" s="405"/>
      <c r="EJ211" s="405"/>
      <c r="EK211" s="405"/>
    </row>
    <row r="212" spans="1:141" s="81" customFormat="1" ht="13.5" thickBot="1" x14ac:dyDescent="0.25">
      <c r="A212" s="280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405"/>
      <c r="AH212" s="405"/>
      <c r="AI212" s="405"/>
      <c r="AJ212" s="405"/>
      <c r="AK212" s="405"/>
      <c r="AL212" s="405"/>
      <c r="AM212" s="406"/>
      <c r="AN212" s="290"/>
      <c r="AO212" s="291"/>
      <c r="AP212" s="291"/>
      <c r="AQ212" s="291"/>
      <c r="AR212" s="291"/>
      <c r="AS212" s="291"/>
      <c r="AT212" s="291"/>
      <c r="AU212" s="407"/>
      <c r="AV212" s="407"/>
      <c r="AW212" s="407"/>
      <c r="AX212" s="407"/>
      <c r="AY212" s="407"/>
      <c r="AZ212" s="407"/>
      <c r="BA212" s="407"/>
      <c r="BB212" s="407"/>
      <c r="BC212" s="407"/>
      <c r="BD212" s="407"/>
      <c r="BE212" s="407"/>
      <c r="BF212" s="407"/>
      <c r="BG212" s="407"/>
      <c r="BH212" s="407"/>
      <c r="BI212" s="407"/>
      <c r="BJ212" s="407"/>
      <c r="BK212" s="408"/>
      <c r="BL212" s="408"/>
      <c r="BM212" s="408"/>
      <c r="BN212" s="408"/>
      <c r="BO212" s="408"/>
      <c r="BP212" s="408"/>
      <c r="BQ212" s="408"/>
      <c r="BR212" s="409"/>
      <c r="BS212" s="409"/>
      <c r="BT212" s="409"/>
      <c r="BU212" s="409"/>
      <c r="BV212" s="409"/>
      <c r="BW212" s="409"/>
      <c r="BX212" s="409"/>
      <c r="BY212" s="409"/>
      <c r="BZ212" s="409"/>
      <c r="CA212" s="409"/>
      <c r="CB212" s="409"/>
      <c r="CC212" s="409"/>
      <c r="CD212" s="409"/>
      <c r="CE212" s="409"/>
      <c r="CF212" s="409"/>
      <c r="CG212" s="409"/>
      <c r="CH212" s="409"/>
      <c r="CI212" s="409"/>
      <c r="CJ212" s="409"/>
      <c r="CK212" s="409"/>
      <c r="CL212" s="409"/>
      <c r="CM212" s="409"/>
      <c r="CN212" s="409"/>
      <c r="CO212" s="409"/>
      <c r="CP212" s="409"/>
      <c r="CQ212" s="409"/>
      <c r="CR212" s="409"/>
      <c r="CS212" s="409"/>
      <c r="CT212" s="409"/>
      <c r="CU212" s="410"/>
      <c r="CV212" s="411"/>
      <c r="CW212" s="412"/>
      <c r="CX212" s="412"/>
      <c r="CY212" s="412"/>
      <c r="CZ212" s="412"/>
      <c r="DA212" s="412"/>
      <c r="DB212" s="412"/>
      <c r="DC212" s="412"/>
      <c r="DD212" s="412"/>
      <c r="DE212" s="412"/>
      <c r="DF212" s="412"/>
      <c r="DG212" s="412"/>
      <c r="DH212" s="412"/>
      <c r="DI212" s="412"/>
      <c r="DJ212" s="412"/>
      <c r="DK212" s="412"/>
      <c r="DL212" s="412"/>
      <c r="DM212" s="412"/>
      <c r="DN212" s="412"/>
      <c r="DO212" s="412"/>
      <c r="DP212" s="412"/>
      <c r="DQ212" s="412"/>
      <c r="DR212" s="412"/>
      <c r="DS212" s="412"/>
      <c r="DT212" s="405"/>
      <c r="DU212" s="405"/>
      <c r="DV212" s="405"/>
      <c r="DW212" s="405"/>
      <c r="DX212" s="405"/>
      <c r="DY212" s="405"/>
      <c r="DZ212" s="405"/>
      <c r="EA212" s="405"/>
      <c r="EB212" s="405"/>
      <c r="EC212" s="405"/>
      <c r="ED212" s="405"/>
      <c r="EE212" s="405"/>
      <c r="EF212" s="405"/>
      <c r="EG212" s="405"/>
      <c r="EH212" s="405"/>
      <c r="EI212" s="405"/>
      <c r="EJ212" s="405"/>
      <c r="EK212" s="405"/>
    </row>
    <row r="213" spans="1:141" s="81" customFormat="1" ht="13.5" thickBot="1" x14ac:dyDescent="0.25">
      <c r="A213" s="280"/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405"/>
      <c r="AH213" s="405"/>
      <c r="AI213" s="405"/>
      <c r="AJ213" s="405"/>
      <c r="AK213" s="405"/>
      <c r="AL213" s="405"/>
      <c r="AM213" s="406"/>
      <c r="AN213" s="290"/>
      <c r="AO213" s="291"/>
      <c r="AP213" s="291"/>
      <c r="AQ213" s="291"/>
      <c r="AR213" s="291"/>
      <c r="AS213" s="291"/>
      <c r="AT213" s="291"/>
      <c r="AU213" s="407"/>
      <c r="AV213" s="407"/>
      <c r="AW213" s="407"/>
      <c r="AX213" s="407"/>
      <c r="AY213" s="407"/>
      <c r="AZ213" s="407"/>
      <c r="BA213" s="407"/>
      <c r="BB213" s="407"/>
      <c r="BC213" s="407"/>
      <c r="BD213" s="407"/>
      <c r="BE213" s="407"/>
      <c r="BF213" s="407"/>
      <c r="BG213" s="407"/>
      <c r="BH213" s="407"/>
      <c r="BI213" s="407"/>
      <c r="BJ213" s="407"/>
      <c r="BK213" s="408"/>
      <c r="BL213" s="408"/>
      <c r="BM213" s="408"/>
      <c r="BN213" s="408"/>
      <c r="BO213" s="408"/>
      <c r="BP213" s="408"/>
      <c r="BQ213" s="408"/>
      <c r="BR213" s="409"/>
      <c r="BS213" s="409"/>
      <c r="BT213" s="409"/>
      <c r="BU213" s="409"/>
      <c r="BV213" s="409"/>
      <c r="BW213" s="409"/>
      <c r="BX213" s="409"/>
      <c r="BY213" s="409"/>
      <c r="BZ213" s="409"/>
      <c r="CA213" s="409"/>
      <c r="CB213" s="409"/>
      <c r="CC213" s="409"/>
      <c r="CD213" s="409"/>
      <c r="CE213" s="409"/>
      <c r="CF213" s="409"/>
      <c r="CG213" s="409"/>
      <c r="CH213" s="409"/>
      <c r="CI213" s="409"/>
      <c r="CJ213" s="409"/>
      <c r="CK213" s="409"/>
      <c r="CL213" s="409"/>
      <c r="CM213" s="409"/>
      <c r="CN213" s="409"/>
      <c r="CO213" s="409"/>
      <c r="CP213" s="409"/>
      <c r="CQ213" s="409"/>
      <c r="CR213" s="409"/>
      <c r="CS213" s="409"/>
      <c r="CT213" s="409"/>
      <c r="CU213" s="410"/>
      <c r="CV213" s="411"/>
      <c r="CW213" s="412"/>
      <c r="CX213" s="412"/>
      <c r="CY213" s="412"/>
      <c r="CZ213" s="412"/>
      <c r="DA213" s="412"/>
      <c r="DB213" s="412"/>
      <c r="DC213" s="412"/>
      <c r="DD213" s="412"/>
      <c r="DE213" s="412"/>
      <c r="DF213" s="412"/>
      <c r="DG213" s="412"/>
      <c r="DH213" s="412"/>
      <c r="DI213" s="412"/>
      <c r="DJ213" s="412"/>
      <c r="DK213" s="412"/>
      <c r="DL213" s="412"/>
      <c r="DM213" s="412"/>
      <c r="DN213" s="412"/>
      <c r="DO213" s="412"/>
      <c r="DP213" s="412"/>
      <c r="DQ213" s="412"/>
      <c r="DR213" s="412"/>
      <c r="DS213" s="412"/>
      <c r="DT213" s="405"/>
      <c r="DU213" s="405"/>
      <c r="DV213" s="405"/>
      <c r="DW213" s="405"/>
      <c r="DX213" s="405"/>
      <c r="DY213" s="405"/>
      <c r="DZ213" s="405"/>
      <c r="EA213" s="405"/>
      <c r="EB213" s="405"/>
      <c r="EC213" s="405"/>
      <c r="ED213" s="405"/>
      <c r="EE213" s="405"/>
      <c r="EF213" s="405"/>
      <c r="EG213" s="405"/>
      <c r="EH213" s="405"/>
      <c r="EI213" s="405"/>
      <c r="EJ213" s="405"/>
      <c r="EK213" s="405"/>
    </row>
    <row r="214" spans="1:141" s="81" customFormat="1" ht="13.5" thickBot="1" x14ac:dyDescent="0.25">
      <c r="A214" s="280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405"/>
      <c r="AH214" s="405"/>
      <c r="AI214" s="405"/>
      <c r="AJ214" s="405"/>
      <c r="AK214" s="405"/>
      <c r="AL214" s="405"/>
      <c r="AM214" s="406"/>
      <c r="AN214" s="290"/>
      <c r="AO214" s="291"/>
      <c r="AP214" s="291"/>
      <c r="AQ214" s="291"/>
      <c r="AR214" s="291"/>
      <c r="AS214" s="291"/>
      <c r="AT214" s="291"/>
      <c r="AU214" s="407"/>
      <c r="AV214" s="407"/>
      <c r="AW214" s="407"/>
      <c r="AX214" s="407"/>
      <c r="AY214" s="407"/>
      <c r="AZ214" s="407"/>
      <c r="BA214" s="407"/>
      <c r="BB214" s="407"/>
      <c r="BC214" s="407"/>
      <c r="BD214" s="407"/>
      <c r="BE214" s="407"/>
      <c r="BF214" s="407"/>
      <c r="BG214" s="407"/>
      <c r="BH214" s="407"/>
      <c r="BI214" s="407"/>
      <c r="BJ214" s="407"/>
      <c r="BK214" s="408"/>
      <c r="BL214" s="408"/>
      <c r="BM214" s="408"/>
      <c r="BN214" s="408"/>
      <c r="BO214" s="408"/>
      <c r="BP214" s="408"/>
      <c r="BQ214" s="408"/>
      <c r="BR214" s="409"/>
      <c r="BS214" s="409"/>
      <c r="BT214" s="409"/>
      <c r="BU214" s="409"/>
      <c r="BV214" s="409"/>
      <c r="BW214" s="409"/>
      <c r="BX214" s="409"/>
      <c r="BY214" s="409"/>
      <c r="BZ214" s="409"/>
      <c r="CA214" s="409"/>
      <c r="CB214" s="409"/>
      <c r="CC214" s="409"/>
      <c r="CD214" s="409"/>
      <c r="CE214" s="409"/>
      <c r="CF214" s="409"/>
      <c r="CG214" s="409"/>
      <c r="CH214" s="409"/>
      <c r="CI214" s="409"/>
      <c r="CJ214" s="409"/>
      <c r="CK214" s="409"/>
      <c r="CL214" s="409"/>
      <c r="CM214" s="409"/>
      <c r="CN214" s="409"/>
      <c r="CO214" s="409"/>
      <c r="CP214" s="409"/>
      <c r="CQ214" s="409"/>
      <c r="CR214" s="409"/>
      <c r="CS214" s="409"/>
      <c r="CT214" s="409"/>
      <c r="CU214" s="410"/>
      <c r="CV214" s="411"/>
      <c r="CW214" s="412"/>
      <c r="CX214" s="412"/>
      <c r="CY214" s="412"/>
      <c r="CZ214" s="412"/>
      <c r="DA214" s="412"/>
      <c r="DB214" s="412"/>
      <c r="DC214" s="412"/>
      <c r="DD214" s="412"/>
      <c r="DE214" s="412"/>
      <c r="DF214" s="412"/>
      <c r="DG214" s="412"/>
      <c r="DH214" s="412"/>
      <c r="DI214" s="412"/>
      <c r="DJ214" s="412"/>
      <c r="DK214" s="412"/>
      <c r="DL214" s="412"/>
      <c r="DM214" s="412"/>
      <c r="DN214" s="412"/>
      <c r="DO214" s="412"/>
      <c r="DP214" s="412"/>
      <c r="DQ214" s="412"/>
      <c r="DR214" s="412"/>
      <c r="DS214" s="412"/>
      <c r="DT214" s="405"/>
      <c r="DU214" s="405"/>
      <c r="DV214" s="405"/>
      <c r="DW214" s="405"/>
      <c r="DX214" s="405"/>
      <c r="DY214" s="405"/>
      <c r="DZ214" s="405"/>
      <c r="EA214" s="405"/>
      <c r="EB214" s="405"/>
      <c r="EC214" s="405"/>
      <c r="ED214" s="405"/>
      <c r="EE214" s="405"/>
      <c r="EF214" s="405"/>
      <c r="EG214" s="405"/>
      <c r="EH214" s="405"/>
      <c r="EI214" s="405"/>
      <c r="EJ214" s="405"/>
      <c r="EK214" s="405"/>
    </row>
    <row r="215" spans="1:141" s="81" customFormat="1" ht="13.5" thickBot="1" x14ac:dyDescent="0.25">
      <c r="A215" s="280"/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405"/>
      <c r="AH215" s="405"/>
      <c r="AI215" s="405"/>
      <c r="AJ215" s="405"/>
      <c r="AK215" s="405"/>
      <c r="AL215" s="405"/>
      <c r="AM215" s="406"/>
      <c r="AN215" s="290"/>
      <c r="AO215" s="291"/>
      <c r="AP215" s="291"/>
      <c r="AQ215" s="291"/>
      <c r="AR215" s="291"/>
      <c r="AS215" s="291"/>
      <c r="AT215" s="291"/>
      <c r="AU215" s="407"/>
      <c r="AV215" s="407"/>
      <c r="AW215" s="407"/>
      <c r="AX215" s="407"/>
      <c r="AY215" s="407"/>
      <c r="AZ215" s="407"/>
      <c r="BA215" s="407"/>
      <c r="BB215" s="407"/>
      <c r="BC215" s="407"/>
      <c r="BD215" s="407"/>
      <c r="BE215" s="407"/>
      <c r="BF215" s="407"/>
      <c r="BG215" s="407"/>
      <c r="BH215" s="407"/>
      <c r="BI215" s="407"/>
      <c r="BJ215" s="407"/>
      <c r="BK215" s="408"/>
      <c r="BL215" s="408"/>
      <c r="BM215" s="408"/>
      <c r="BN215" s="408"/>
      <c r="BO215" s="408"/>
      <c r="BP215" s="408"/>
      <c r="BQ215" s="408"/>
      <c r="BR215" s="409"/>
      <c r="BS215" s="409"/>
      <c r="BT215" s="409"/>
      <c r="BU215" s="409"/>
      <c r="BV215" s="409"/>
      <c r="BW215" s="409"/>
      <c r="BX215" s="409"/>
      <c r="BY215" s="409"/>
      <c r="BZ215" s="409"/>
      <c r="CA215" s="409"/>
      <c r="CB215" s="409"/>
      <c r="CC215" s="409"/>
      <c r="CD215" s="409"/>
      <c r="CE215" s="409"/>
      <c r="CF215" s="409"/>
      <c r="CG215" s="409"/>
      <c r="CH215" s="409"/>
      <c r="CI215" s="409"/>
      <c r="CJ215" s="409"/>
      <c r="CK215" s="409"/>
      <c r="CL215" s="409"/>
      <c r="CM215" s="409"/>
      <c r="CN215" s="409"/>
      <c r="CO215" s="409"/>
      <c r="CP215" s="409"/>
      <c r="CQ215" s="409"/>
      <c r="CR215" s="409"/>
      <c r="CS215" s="409"/>
      <c r="CT215" s="409"/>
      <c r="CU215" s="410"/>
      <c r="CV215" s="411"/>
      <c r="CW215" s="412"/>
      <c r="CX215" s="412"/>
      <c r="CY215" s="412"/>
      <c r="CZ215" s="412"/>
      <c r="DA215" s="412"/>
      <c r="DB215" s="412"/>
      <c r="DC215" s="412"/>
      <c r="DD215" s="412"/>
      <c r="DE215" s="412"/>
      <c r="DF215" s="412"/>
      <c r="DG215" s="412"/>
      <c r="DH215" s="412"/>
      <c r="DI215" s="412"/>
      <c r="DJ215" s="412"/>
      <c r="DK215" s="412"/>
      <c r="DL215" s="412"/>
      <c r="DM215" s="412"/>
      <c r="DN215" s="412"/>
      <c r="DO215" s="412"/>
      <c r="DP215" s="412"/>
      <c r="DQ215" s="412"/>
      <c r="DR215" s="412"/>
      <c r="DS215" s="412"/>
      <c r="DT215" s="405"/>
      <c r="DU215" s="405"/>
      <c r="DV215" s="405"/>
      <c r="DW215" s="405"/>
      <c r="DX215" s="405"/>
      <c r="DY215" s="405"/>
      <c r="DZ215" s="405"/>
      <c r="EA215" s="405"/>
      <c r="EB215" s="405"/>
      <c r="EC215" s="405"/>
      <c r="ED215" s="405"/>
      <c r="EE215" s="405"/>
      <c r="EF215" s="405"/>
      <c r="EG215" s="405"/>
      <c r="EH215" s="405"/>
      <c r="EI215" s="405"/>
      <c r="EJ215" s="405"/>
      <c r="EK215" s="405"/>
    </row>
    <row r="216" spans="1:141" s="81" customFormat="1" ht="13.5" thickBot="1" x14ac:dyDescent="0.25">
      <c r="A216" s="280"/>
      <c r="B216" s="280"/>
      <c r="C216" s="280"/>
      <c r="D216" s="280"/>
      <c r="E216" s="280"/>
      <c r="F216" s="280"/>
      <c r="G216" s="280"/>
      <c r="H216" s="280"/>
      <c r="I216" s="280"/>
      <c r="J216" s="280"/>
      <c r="K216" s="280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405"/>
      <c r="AH216" s="405"/>
      <c r="AI216" s="405"/>
      <c r="AJ216" s="405"/>
      <c r="AK216" s="405"/>
      <c r="AL216" s="405"/>
      <c r="AM216" s="406"/>
      <c r="AN216" s="290"/>
      <c r="AO216" s="291"/>
      <c r="AP216" s="291"/>
      <c r="AQ216" s="291"/>
      <c r="AR216" s="291"/>
      <c r="AS216" s="291"/>
      <c r="AT216" s="291"/>
      <c r="AU216" s="407"/>
      <c r="AV216" s="407"/>
      <c r="AW216" s="407"/>
      <c r="AX216" s="407"/>
      <c r="AY216" s="407"/>
      <c r="AZ216" s="407"/>
      <c r="BA216" s="407"/>
      <c r="BB216" s="407"/>
      <c r="BC216" s="407"/>
      <c r="BD216" s="407"/>
      <c r="BE216" s="407"/>
      <c r="BF216" s="407"/>
      <c r="BG216" s="407"/>
      <c r="BH216" s="407"/>
      <c r="BI216" s="407"/>
      <c r="BJ216" s="407"/>
      <c r="BK216" s="408"/>
      <c r="BL216" s="408"/>
      <c r="BM216" s="408"/>
      <c r="BN216" s="408"/>
      <c r="BO216" s="408"/>
      <c r="BP216" s="408"/>
      <c r="BQ216" s="408"/>
      <c r="BR216" s="409"/>
      <c r="BS216" s="409"/>
      <c r="BT216" s="409"/>
      <c r="BU216" s="409"/>
      <c r="BV216" s="409"/>
      <c r="BW216" s="409"/>
      <c r="BX216" s="409"/>
      <c r="BY216" s="409"/>
      <c r="BZ216" s="409"/>
      <c r="CA216" s="409"/>
      <c r="CB216" s="409"/>
      <c r="CC216" s="409"/>
      <c r="CD216" s="409"/>
      <c r="CE216" s="409"/>
      <c r="CF216" s="409"/>
      <c r="CG216" s="409"/>
      <c r="CH216" s="409"/>
      <c r="CI216" s="409"/>
      <c r="CJ216" s="409"/>
      <c r="CK216" s="409"/>
      <c r="CL216" s="409"/>
      <c r="CM216" s="409"/>
      <c r="CN216" s="409"/>
      <c r="CO216" s="409"/>
      <c r="CP216" s="409"/>
      <c r="CQ216" s="409"/>
      <c r="CR216" s="409"/>
      <c r="CS216" s="409"/>
      <c r="CT216" s="409"/>
      <c r="CU216" s="410"/>
      <c r="CV216" s="411"/>
      <c r="CW216" s="412"/>
      <c r="CX216" s="412"/>
      <c r="CY216" s="412"/>
      <c r="CZ216" s="412"/>
      <c r="DA216" s="412"/>
      <c r="DB216" s="412"/>
      <c r="DC216" s="412"/>
      <c r="DD216" s="412"/>
      <c r="DE216" s="412"/>
      <c r="DF216" s="412"/>
      <c r="DG216" s="412"/>
      <c r="DH216" s="412"/>
      <c r="DI216" s="412"/>
      <c r="DJ216" s="412"/>
      <c r="DK216" s="412"/>
      <c r="DL216" s="412"/>
      <c r="DM216" s="412"/>
      <c r="DN216" s="412"/>
      <c r="DO216" s="412"/>
      <c r="DP216" s="412"/>
      <c r="DQ216" s="412"/>
      <c r="DR216" s="412"/>
      <c r="DS216" s="412"/>
      <c r="DT216" s="405"/>
      <c r="DU216" s="405"/>
      <c r="DV216" s="405"/>
      <c r="DW216" s="405"/>
      <c r="DX216" s="405"/>
      <c r="DY216" s="405"/>
      <c r="DZ216" s="405"/>
      <c r="EA216" s="405"/>
      <c r="EB216" s="405"/>
      <c r="EC216" s="405"/>
      <c r="ED216" s="405"/>
      <c r="EE216" s="405"/>
      <c r="EF216" s="405"/>
      <c r="EG216" s="405"/>
      <c r="EH216" s="405"/>
      <c r="EI216" s="405"/>
      <c r="EJ216" s="405"/>
      <c r="EK216" s="405"/>
    </row>
    <row r="217" spans="1:141" s="81" customFormat="1" ht="13.5" thickBot="1" x14ac:dyDescent="0.25">
      <c r="A217" s="280"/>
      <c r="B217" s="280"/>
      <c r="C217" s="280"/>
      <c r="D217" s="280"/>
      <c r="E217" s="280"/>
      <c r="F217" s="280"/>
      <c r="G217" s="280"/>
      <c r="H217" s="280"/>
      <c r="I217" s="280"/>
      <c r="J217" s="280"/>
      <c r="K217" s="280"/>
      <c r="L217" s="280"/>
      <c r="M217" s="280"/>
      <c r="N217" s="280"/>
      <c r="O217" s="280"/>
      <c r="P217" s="280"/>
      <c r="Q217" s="280"/>
      <c r="R217" s="280"/>
      <c r="S217" s="280"/>
      <c r="T217" s="280"/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405"/>
      <c r="AH217" s="405"/>
      <c r="AI217" s="405"/>
      <c r="AJ217" s="405"/>
      <c r="AK217" s="405"/>
      <c r="AL217" s="405"/>
      <c r="AM217" s="406"/>
      <c r="AN217" s="290"/>
      <c r="AO217" s="291"/>
      <c r="AP217" s="291"/>
      <c r="AQ217" s="291"/>
      <c r="AR217" s="291"/>
      <c r="AS217" s="291"/>
      <c r="AT217" s="291"/>
      <c r="AU217" s="407"/>
      <c r="AV217" s="407"/>
      <c r="AW217" s="407"/>
      <c r="AX217" s="407"/>
      <c r="AY217" s="407"/>
      <c r="AZ217" s="407"/>
      <c r="BA217" s="407"/>
      <c r="BB217" s="407"/>
      <c r="BC217" s="407"/>
      <c r="BD217" s="407"/>
      <c r="BE217" s="407"/>
      <c r="BF217" s="407"/>
      <c r="BG217" s="407"/>
      <c r="BH217" s="407"/>
      <c r="BI217" s="407"/>
      <c r="BJ217" s="407"/>
      <c r="BK217" s="408"/>
      <c r="BL217" s="408"/>
      <c r="BM217" s="408"/>
      <c r="BN217" s="408"/>
      <c r="BO217" s="408"/>
      <c r="BP217" s="408"/>
      <c r="BQ217" s="408"/>
      <c r="BR217" s="409"/>
      <c r="BS217" s="409"/>
      <c r="BT217" s="409"/>
      <c r="BU217" s="409"/>
      <c r="BV217" s="409"/>
      <c r="BW217" s="409"/>
      <c r="BX217" s="409"/>
      <c r="BY217" s="409"/>
      <c r="BZ217" s="409"/>
      <c r="CA217" s="409"/>
      <c r="CB217" s="409"/>
      <c r="CC217" s="409"/>
      <c r="CD217" s="409"/>
      <c r="CE217" s="409"/>
      <c r="CF217" s="409"/>
      <c r="CG217" s="409"/>
      <c r="CH217" s="409"/>
      <c r="CI217" s="409"/>
      <c r="CJ217" s="409"/>
      <c r="CK217" s="409"/>
      <c r="CL217" s="409"/>
      <c r="CM217" s="409"/>
      <c r="CN217" s="409"/>
      <c r="CO217" s="409"/>
      <c r="CP217" s="409"/>
      <c r="CQ217" s="409"/>
      <c r="CR217" s="409"/>
      <c r="CS217" s="409"/>
      <c r="CT217" s="409"/>
      <c r="CU217" s="410"/>
      <c r="CV217" s="411"/>
      <c r="CW217" s="412"/>
      <c r="CX217" s="412"/>
      <c r="CY217" s="412"/>
      <c r="CZ217" s="412"/>
      <c r="DA217" s="412"/>
      <c r="DB217" s="412"/>
      <c r="DC217" s="412"/>
      <c r="DD217" s="412"/>
      <c r="DE217" s="412"/>
      <c r="DF217" s="412"/>
      <c r="DG217" s="412"/>
      <c r="DH217" s="412"/>
      <c r="DI217" s="412"/>
      <c r="DJ217" s="412"/>
      <c r="DK217" s="412"/>
      <c r="DL217" s="412"/>
      <c r="DM217" s="412"/>
      <c r="DN217" s="412"/>
      <c r="DO217" s="412"/>
      <c r="DP217" s="412"/>
      <c r="DQ217" s="412"/>
      <c r="DR217" s="412"/>
      <c r="DS217" s="412"/>
      <c r="DT217" s="405"/>
      <c r="DU217" s="405"/>
      <c r="DV217" s="405"/>
      <c r="DW217" s="405"/>
      <c r="DX217" s="405"/>
      <c r="DY217" s="405"/>
      <c r="DZ217" s="405"/>
      <c r="EA217" s="405"/>
      <c r="EB217" s="405"/>
      <c r="EC217" s="405"/>
      <c r="ED217" s="405"/>
      <c r="EE217" s="405"/>
      <c r="EF217" s="405"/>
      <c r="EG217" s="405"/>
      <c r="EH217" s="405"/>
      <c r="EI217" s="405"/>
      <c r="EJ217" s="405"/>
      <c r="EK217" s="405"/>
    </row>
    <row r="218" spans="1:141" s="81" customFormat="1" ht="13.5" thickBot="1" x14ac:dyDescent="0.25">
      <c r="A218" s="280"/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  <c r="O218" s="280"/>
      <c r="P218" s="280"/>
      <c r="Q218" s="280"/>
      <c r="R218" s="280"/>
      <c r="S218" s="280"/>
      <c r="T218" s="280"/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405"/>
      <c r="AH218" s="405"/>
      <c r="AI218" s="405"/>
      <c r="AJ218" s="405"/>
      <c r="AK218" s="405"/>
      <c r="AL218" s="405"/>
      <c r="AM218" s="406"/>
      <c r="AN218" s="290"/>
      <c r="AO218" s="291"/>
      <c r="AP218" s="291"/>
      <c r="AQ218" s="291"/>
      <c r="AR218" s="291"/>
      <c r="AS218" s="291"/>
      <c r="AT218" s="291"/>
      <c r="AU218" s="407"/>
      <c r="AV218" s="407"/>
      <c r="AW218" s="407"/>
      <c r="AX218" s="407"/>
      <c r="AY218" s="407"/>
      <c r="AZ218" s="407"/>
      <c r="BA218" s="407"/>
      <c r="BB218" s="407"/>
      <c r="BC218" s="407"/>
      <c r="BD218" s="407"/>
      <c r="BE218" s="407"/>
      <c r="BF218" s="407"/>
      <c r="BG218" s="407"/>
      <c r="BH218" s="407"/>
      <c r="BI218" s="407"/>
      <c r="BJ218" s="407"/>
      <c r="BK218" s="408"/>
      <c r="BL218" s="408"/>
      <c r="BM218" s="408"/>
      <c r="BN218" s="408"/>
      <c r="BO218" s="408"/>
      <c r="BP218" s="408"/>
      <c r="BQ218" s="408"/>
      <c r="BR218" s="409"/>
      <c r="BS218" s="409"/>
      <c r="BT218" s="409"/>
      <c r="BU218" s="409"/>
      <c r="BV218" s="409"/>
      <c r="BW218" s="409"/>
      <c r="BX218" s="409"/>
      <c r="BY218" s="409"/>
      <c r="BZ218" s="409"/>
      <c r="CA218" s="409"/>
      <c r="CB218" s="409"/>
      <c r="CC218" s="409"/>
      <c r="CD218" s="409"/>
      <c r="CE218" s="409"/>
      <c r="CF218" s="409"/>
      <c r="CG218" s="409"/>
      <c r="CH218" s="409"/>
      <c r="CI218" s="409"/>
      <c r="CJ218" s="409"/>
      <c r="CK218" s="409"/>
      <c r="CL218" s="409"/>
      <c r="CM218" s="409"/>
      <c r="CN218" s="409"/>
      <c r="CO218" s="409"/>
      <c r="CP218" s="409"/>
      <c r="CQ218" s="409"/>
      <c r="CR218" s="409"/>
      <c r="CS218" s="409"/>
      <c r="CT218" s="409"/>
      <c r="CU218" s="410"/>
      <c r="CV218" s="411"/>
      <c r="CW218" s="412"/>
      <c r="CX218" s="412"/>
      <c r="CY218" s="412"/>
      <c r="CZ218" s="412"/>
      <c r="DA218" s="412"/>
      <c r="DB218" s="412"/>
      <c r="DC218" s="412"/>
      <c r="DD218" s="412"/>
      <c r="DE218" s="412"/>
      <c r="DF218" s="412"/>
      <c r="DG218" s="412"/>
      <c r="DH218" s="412"/>
      <c r="DI218" s="412"/>
      <c r="DJ218" s="412"/>
      <c r="DK218" s="412"/>
      <c r="DL218" s="412"/>
      <c r="DM218" s="412"/>
      <c r="DN218" s="412"/>
      <c r="DO218" s="412"/>
      <c r="DP218" s="412"/>
      <c r="DQ218" s="412"/>
      <c r="DR218" s="412"/>
      <c r="DS218" s="412"/>
      <c r="DT218" s="405"/>
      <c r="DU218" s="405"/>
      <c r="DV218" s="405"/>
      <c r="DW218" s="405"/>
      <c r="DX218" s="405"/>
      <c r="DY218" s="405"/>
      <c r="DZ218" s="405"/>
      <c r="EA218" s="405"/>
      <c r="EB218" s="405"/>
      <c r="EC218" s="405"/>
      <c r="ED218" s="405"/>
      <c r="EE218" s="405"/>
      <c r="EF218" s="405"/>
      <c r="EG218" s="405"/>
      <c r="EH218" s="405"/>
      <c r="EI218" s="405"/>
      <c r="EJ218" s="405"/>
      <c r="EK218" s="405"/>
    </row>
    <row r="219" spans="1:141" s="81" customFormat="1" ht="13.5" thickBot="1" x14ac:dyDescent="0.25">
      <c r="A219" s="280"/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280"/>
      <c r="M219" s="280"/>
      <c r="N219" s="280"/>
      <c r="O219" s="280"/>
      <c r="P219" s="280"/>
      <c r="Q219" s="280"/>
      <c r="R219" s="280"/>
      <c r="S219" s="280"/>
      <c r="T219" s="280"/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405"/>
      <c r="AH219" s="405"/>
      <c r="AI219" s="405"/>
      <c r="AJ219" s="405"/>
      <c r="AK219" s="405"/>
      <c r="AL219" s="405"/>
      <c r="AM219" s="406"/>
      <c r="AN219" s="290"/>
      <c r="AO219" s="291"/>
      <c r="AP219" s="291"/>
      <c r="AQ219" s="291"/>
      <c r="AR219" s="291"/>
      <c r="AS219" s="291"/>
      <c r="AT219" s="291"/>
      <c r="AU219" s="407"/>
      <c r="AV219" s="407"/>
      <c r="AW219" s="407"/>
      <c r="AX219" s="407"/>
      <c r="AY219" s="407"/>
      <c r="AZ219" s="407"/>
      <c r="BA219" s="407"/>
      <c r="BB219" s="407"/>
      <c r="BC219" s="407"/>
      <c r="BD219" s="407"/>
      <c r="BE219" s="407"/>
      <c r="BF219" s="407"/>
      <c r="BG219" s="407"/>
      <c r="BH219" s="407"/>
      <c r="BI219" s="407"/>
      <c r="BJ219" s="407"/>
      <c r="BK219" s="408"/>
      <c r="BL219" s="408"/>
      <c r="BM219" s="408"/>
      <c r="BN219" s="408"/>
      <c r="BO219" s="408"/>
      <c r="BP219" s="408"/>
      <c r="BQ219" s="408"/>
      <c r="BR219" s="409"/>
      <c r="BS219" s="409"/>
      <c r="BT219" s="409"/>
      <c r="BU219" s="409"/>
      <c r="BV219" s="409"/>
      <c r="BW219" s="409"/>
      <c r="BX219" s="409"/>
      <c r="BY219" s="409"/>
      <c r="BZ219" s="409"/>
      <c r="CA219" s="409"/>
      <c r="CB219" s="409"/>
      <c r="CC219" s="409"/>
      <c r="CD219" s="409"/>
      <c r="CE219" s="409"/>
      <c r="CF219" s="409"/>
      <c r="CG219" s="409"/>
      <c r="CH219" s="409"/>
      <c r="CI219" s="409"/>
      <c r="CJ219" s="409"/>
      <c r="CK219" s="409"/>
      <c r="CL219" s="409"/>
      <c r="CM219" s="409"/>
      <c r="CN219" s="409"/>
      <c r="CO219" s="409"/>
      <c r="CP219" s="409"/>
      <c r="CQ219" s="409"/>
      <c r="CR219" s="409"/>
      <c r="CS219" s="409"/>
      <c r="CT219" s="409"/>
      <c r="CU219" s="410"/>
      <c r="CV219" s="411"/>
      <c r="CW219" s="412"/>
      <c r="CX219" s="412"/>
      <c r="CY219" s="412"/>
      <c r="CZ219" s="412"/>
      <c r="DA219" s="412"/>
      <c r="DB219" s="412"/>
      <c r="DC219" s="412"/>
      <c r="DD219" s="412"/>
      <c r="DE219" s="412"/>
      <c r="DF219" s="412"/>
      <c r="DG219" s="412"/>
      <c r="DH219" s="412"/>
      <c r="DI219" s="412"/>
      <c r="DJ219" s="412"/>
      <c r="DK219" s="412"/>
      <c r="DL219" s="412"/>
      <c r="DM219" s="412"/>
      <c r="DN219" s="412"/>
      <c r="DO219" s="412"/>
      <c r="DP219" s="412"/>
      <c r="DQ219" s="412"/>
      <c r="DR219" s="412"/>
      <c r="DS219" s="412"/>
      <c r="DT219" s="405"/>
      <c r="DU219" s="405"/>
      <c r="DV219" s="405"/>
      <c r="DW219" s="405"/>
      <c r="DX219" s="405"/>
      <c r="DY219" s="405"/>
      <c r="DZ219" s="405"/>
      <c r="EA219" s="405"/>
      <c r="EB219" s="405"/>
      <c r="EC219" s="405"/>
      <c r="ED219" s="405"/>
      <c r="EE219" s="405"/>
      <c r="EF219" s="405"/>
      <c r="EG219" s="405"/>
      <c r="EH219" s="405"/>
      <c r="EI219" s="405"/>
      <c r="EJ219" s="405"/>
      <c r="EK219" s="405"/>
    </row>
    <row r="220" spans="1:141" s="81" customFormat="1" ht="13.5" thickBot="1" x14ac:dyDescent="0.25">
      <c r="A220" s="280"/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405"/>
      <c r="AH220" s="405"/>
      <c r="AI220" s="405"/>
      <c r="AJ220" s="405"/>
      <c r="AK220" s="405"/>
      <c r="AL220" s="405"/>
      <c r="AM220" s="406"/>
      <c r="AN220" s="290"/>
      <c r="AO220" s="291"/>
      <c r="AP220" s="291"/>
      <c r="AQ220" s="291"/>
      <c r="AR220" s="291"/>
      <c r="AS220" s="291"/>
      <c r="AT220" s="291"/>
      <c r="AU220" s="407"/>
      <c r="AV220" s="407"/>
      <c r="AW220" s="407"/>
      <c r="AX220" s="407"/>
      <c r="AY220" s="407"/>
      <c r="AZ220" s="407"/>
      <c r="BA220" s="407"/>
      <c r="BB220" s="407"/>
      <c r="BC220" s="407"/>
      <c r="BD220" s="407"/>
      <c r="BE220" s="407"/>
      <c r="BF220" s="407"/>
      <c r="BG220" s="407"/>
      <c r="BH220" s="407"/>
      <c r="BI220" s="407"/>
      <c r="BJ220" s="407"/>
      <c r="BK220" s="408"/>
      <c r="BL220" s="408"/>
      <c r="BM220" s="408"/>
      <c r="BN220" s="408"/>
      <c r="BO220" s="408"/>
      <c r="BP220" s="408"/>
      <c r="BQ220" s="408"/>
      <c r="BR220" s="409"/>
      <c r="BS220" s="409"/>
      <c r="BT220" s="409"/>
      <c r="BU220" s="409"/>
      <c r="BV220" s="409"/>
      <c r="BW220" s="409"/>
      <c r="BX220" s="409"/>
      <c r="BY220" s="409"/>
      <c r="BZ220" s="409"/>
      <c r="CA220" s="409"/>
      <c r="CB220" s="409"/>
      <c r="CC220" s="409"/>
      <c r="CD220" s="409"/>
      <c r="CE220" s="409"/>
      <c r="CF220" s="409"/>
      <c r="CG220" s="409"/>
      <c r="CH220" s="409"/>
      <c r="CI220" s="409"/>
      <c r="CJ220" s="409"/>
      <c r="CK220" s="409"/>
      <c r="CL220" s="409"/>
      <c r="CM220" s="409"/>
      <c r="CN220" s="409"/>
      <c r="CO220" s="409"/>
      <c r="CP220" s="409"/>
      <c r="CQ220" s="409"/>
      <c r="CR220" s="409"/>
      <c r="CS220" s="409"/>
      <c r="CT220" s="409"/>
      <c r="CU220" s="410"/>
      <c r="CV220" s="411"/>
      <c r="CW220" s="412"/>
      <c r="CX220" s="412"/>
      <c r="CY220" s="412"/>
      <c r="CZ220" s="412"/>
      <c r="DA220" s="412"/>
      <c r="DB220" s="412"/>
      <c r="DC220" s="412"/>
      <c r="DD220" s="412"/>
      <c r="DE220" s="412"/>
      <c r="DF220" s="412"/>
      <c r="DG220" s="412"/>
      <c r="DH220" s="412"/>
      <c r="DI220" s="412"/>
      <c r="DJ220" s="412"/>
      <c r="DK220" s="412"/>
      <c r="DL220" s="412"/>
      <c r="DM220" s="412"/>
      <c r="DN220" s="412"/>
      <c r="DO220" s="412"/>
      <c r="DP220" s="412"/>
      <c r="DQ220" s="412"/>
      <c r="DR220" s="412"/>
      <c r="DS220" s="412"/>
      <c r="DT220" s="405"/>
      <c r="DU220" s="405"/>
      <c r="DV220" s="405"/>
      <c r="DW220" s="405"/>
      <c r="DX220" s="405"/>
      <c r="DY220" s="405"/>
      <c r="DZ220" s="405"/>
      <c r="EA220" s="405"/>
      <c r="EB220" s="405"/>
      <c r="EC220" s="405"/>
      <c r="ED220" s="405"/>
      <c r="EE220" s="405"/>
      <c r="EF220" s="405"/>
      <c r="EG220" s="405"/>
      <c r="EH220" s="405"/>
      <c r="EI220" s="405"/>
      <c r="EJ220" s="405"/>
      <c r="EK220" s="405"/>
    </row>
    <row r="221" spans="1:141" s="81" customFormat="1" ht="13.5" thickBot="1" x14ac:dyDescent="0.25">
      <c r="A221" s="280"/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405"/>
      <c r="AH221" s="405"/>
      <c r="AI221" s="405"/>
      <c r="AJ221" s="405"/>
      <c r="AK221" s="405"/>
      <c r="AL221" s="405"/>
      <c r="AM221" s="406"/>
      <c r="AN221" s="290"/>
      <c r="AO221" s="291"/>
      <c r="AP221" s="291"/>
      <c r="AQ221" s="291"/>
      <c r="AR221" s="291"/>
      <c r="AS221" s="291"/>
      <c r="AT221" s="291"/>
      <c r="AU221" s="407"/>
      <c r="AV221" s="407"/>
      <c r="AW221" s="407"/>
      <c r="AX221" s="407"/>
      <c r="AY221" s="407"/>
      <c r="AZ221" s="407"/>
      <c r="BA221" s="407"/>
      <c r="BB221" s="407"/>
      <c r="BC221" s="407"/>
      <c r="BD221" s="407"/>
      <c r="BE221" s="407"/>
      <c r="BF221" s="407"/>
      <c r="BG221" s="407"/>
      <c r="BH221" s="407"/>
      <c r="BI221" s="407"/>
      <c r="BJ221" s="407"/>
      <c r="BK221" s="408"/>
      <c r="BL221" s="408"/>
      <c r="BM221" s="408"/>
      <c r="BN221" s="408"/>
      <c r="BO221" s="408"/>
      <c r="BP221" s="408"/>
      <c r="BQ221" s="408"/>
      <c r="BR221" s="409"/>
      <c r="BS221" s="409"/>
      <c r="BT221" s="409"/>
      <c r="BU221" s="409"/>
      <c r="BV221" s="409"/>
      <c r="BW221" s="409"/>
      <c r="BX221" s="409"/>
      <c r="BY221" s="409"/>
      <c r="BZ221" s="409"/>
      <c r="CA221" s="409"/>
      <c r="CB221" s="409"/>
      <c r="CC221" s="409"/>
      <c r="CD221" s="409"/>
      <c r="CE221" s="409"/>
      <c r="CF221" s="409"/>
      <c r="CG221" s="409"/>
      <c r="CH221" s="409"/>
      <c r="CI221" s="409"/>
      <c r="CJ221" s="409"/>
      <c r="CK221" s="409"/>
      <c r="CL221" s="409"/>
      <c r="CM221" s="409"/>
      <c r="CN221" s="409"/>
      <c r="CO221" s="409"/>
      <c r="CP221" s="409"/>
      <c r="CQ221" s="409"/>
      <c r="CR221" s="409"/>
      <c r="CS221" s="409"/>
      <c r="CT221" s="409"/>
      <c r="CU221" s="410"/>
      <c r="CV221" s="411"/>
      <c r="CW221" s="412"/>
      <c r="CX221" s="412"/>
      <c r="CY221" s="412"/>
      <c r="CZ221" s="412"/>
      <c r="DA221" s="412"/>
      <c r="DB221" s="412"/>
      <c r="DC221" s="412"/>
      <c r="DD221" s="412"/>
      <c r="DE221" s="412"/>
      <c r="DF221" s="412"/>
      <c r="DG221" s="412"/>
      <c r="DH221" s="412"/>
      <c r="DI221" s="412"/>
      <c r="DJ221" s="412"/>
      <c r="DK221" s="412"/>
      <c r="DL221" s="412"/>
      <c r="DM221" s="412"/>
      <c r="DN221" s="412"/>
      <c r="DO221" s="412"/>
      <c r="DP221" s="412"/>
      <c r="DQ221" s="412"/>
      <c r="DR221" s="412"/>
      <c r="DS221" s="412"/>
      <c r="DT221" s="405"/>
      <c r="DU221" s="405"/>
      <c r="DV221" s="405"/>
      <c r="DW221" s="405"/>
      <c r="DX221" s="405"/>
      <c r="DY221" s="405"/>
      <c r="DZ221" s="405"/>
      <c r="EA221" s="405"/>
      <c r="EB221" s="405"/>
      <c r="EC221" s="405"/>
      <c r="ED221" s="405"/>
      <c r="EE221" s="405"/>
      <c r="EF221" s="405"/>
      <c r="EG221" s="405"/>
      <c r="EH221" s="405"/>
      <c r="EI221" s="405"/>
      <c r="EJ221" s="405"/>
      <c r="EK221" s="405"/>
    </row>
    <row r="222" spans="1:141" s="81" customFormat="1" ht="13.5" thickBot="1" x14ac:dyDescent="0.25">
      <c r="A222" s="280"/>
      <c r="B222" s="280"/>
      <c r="C222" s="280"/>
      <c r="D222" s="280"/>
      <c r="E222" s="280"/>
      <c r="F222" s="280"/>
      <c r="G222" s="280"/>
      <c r="H222" s="280"/>
      <c r="I222" s="280"/>
      <c r="J222" s="280"/>
      <c r="K222" s="280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405"/>
      <c r="AH222" s="405"/>
      <c r="AI222" s="405"/>
      <c r="AJ222" s="405"/>
      <c r="AK222" s="405"/>
      <c r="AL222" s="405"/>
      <c r="AM222" s="406"/>
      <c r="AN222" s="290"/>
      <c r="AO222" s="291"/>
      <c r="AP222" s="291"/>
      <c r="AQ222" s="291"/>
      <c r="AR222" s="291"/>
      <c r="AS222" s="291"/>
      <c r="AT222" s="291"/>
      <c r="AU222" s="407"/>
      <c r="AV222" s="407"/>
      <c r="AW222" s="407"/>
      <c r="AX222" s="407"/>
      <c r="AY222" s="407"/>
      <c r="AZ222" s="407"/>
      <c r="BA222" s="407"/>
      <c r="BB222" s="407"/>
      <c r="BC222" s="407"/>
      <c r="BD222" s="407"/>
      <c r="BE222" s="407"/>
      <c r="BF222" s="407"/>
      <c r="BG222" s="407"/>
      <c r="BH222" s="407"/>
      <c r="BI222" s="407"/>
      <c r="BJ222" s="407"/>
      <c r="BK222" s="408"/>
      <c r="BL222" s="408"/>
      <c r="BM222" s="408"/>
      <c r="BN222" s="408"/>
      <c r="BO222" s="408"/>
      <c r="BP222" s="408"/>
      <c r="BQ222" s="408"/>
      <c r="BR222" s="409"/>
      <c r="BS222" s="409"/>
      <c r="BT222" s="409"/>
      <c r="BU222" s="409"/>
      <c r="BV222" s="409"/>
      <c r="BW222" s="409"/>
      <c r="BX222" s="409"/>
      <c r="BY222" s="409"/>
      <c r="BZ222" s="409"/>
      <c r="CA222" s="409"/>
      <c r="CB222" s="409"/>
      <c r="CC222" s="409"/>
      <c r="CD222" s="409"/>
      <c r="CE222" s="409"/>
      <c r="CF222" s="409"/>
      <c r="CG222" s="409"/>
      <c r="CH222" s="409"/>
      <c r="CI222" s="409"/>
      <c r="CJ222" s="409"/>
      <c r="CK222" s="409"/>
      <c r="CL222" s="409"/>
      <c r="CM222" s="409"/>
      <c r="CN222" s="409"/>
      <c r="CO222" s="409"/>
      <c r="CP222" s="409"/>
      <c r="CQ222" s="409"/>
      <c r="CR222" s="409"/>
      <c r="CS222" s="409"/>
      <c r="CT222" s="409"/>
      <c r="CU222" s="410"/>
      <c r="CV222" s="411"/>
      <c r="CW222" s="412"/>
      <c r="CX222" s="412"/>
      <c r="CY222" s="412"/>
      <c r="CZ222" s="412"/>
      <c r="DA222" s="412"/>
      <c r="DB222" s="412"/>
      <c r="DC222" s="412"/>
      <c r="DD222" s="412"/>
      <c r="DE222" s="412"/>
      <c r="DF222" s="412"/>
      <c r="DG222" s="412"/>
      <c r="DH222" s="412"/>
      <c r="DI222" s="412"/>
      <c r="DJ222" s="412"/>
      <c r="DK222" s="412"/>
      <c r="DL222" s="412"/>
      <c r="DM222" s="412"/>
      <c r="DN222" s="412"/>
      <c r="DO222" s="412"/>
      <c r="DP222" s="412"/>
      <c r="DQ222" s="412"/>
      <c r="DR222" s="412"/>
      <c r="DS222" s="412"/>
      <c r="DT222" s="405"/>
      <c r="DU222" s="405"/>
      <c r="DV222" s="405"/>
      <c r="DW222" s="405"/>
      <c r="DX222" s="405"/>
      <c r="DY222" s="405"/>
      <c r="DZ222" s="405"/>
      <c r="EA222" s="405"/>
      <c r="EB222" s="405"/>
      <c r="EC222" s="405"/>
      <c r="ED222" s="405"/>
      <c r="EE222" s="405"/>
      <c r="EF222" s="405"/>
      <c r="EG222" s="405"/>
      <c r="EH222" s="405"/>
      <c r="EI222" s="405"/>
      <c r="EJ222" s="405"/>
      <c r="EK222" s="405"/>
    </row>
    <row r="223" spans="1:141" s="81" customFormat="1" ht="13.5" thickBot="1" x14ac:dyDescent="0.25">
      <c r="A223" s="280"/>
      <c r="B223" s="280"/>
      <c r="C223" s="280"/>
      <c r="D223" s="280"/>
      <c r="E223" s="280"/>
      <c r="F223" s="280"/>
      <c r="G223" s="280"/>
      <c r="H223" s="280"/>
      <c r="I223" s="280"/>
      <c r="J223" s="280"/>
      <c r="K223" s="280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405"/>
      <c r="AH223" s="405"/>
      <c r="AI223" s="405"/>
      <c r="AJ223" s="405"/>
      <c r="AK223" s="405"/>
      <c r="AL223" s="405"/>
      <c r="AM223" s="406"/>
      <c r="AN223" s="290"/>
      <c r="AO223" s="291"/>
      <c r="AP223" s="291"/>
      <c r="AQ223" s="291"/>
      <c r="AR223" s="291"/>
      <c r="AS223" s="291"/>
      <c r="AT223" s="291"/>
      <c r="AU223" s="407"/>
      <c r="AV223" s="407"/>
      <c r="AW223" s="407"/>
      <c r="AX223" s="407"/>
      <c r="AY223" s="407"/>
      <c r="AZ223" s="407"/>
      <c r="BA223" s="407"/>
      <c r="BB223" s="407"/>
      <c r="BC223" s="407"/>
      <c r="BD223" s="407"/>
      <c r="BE223" s="407"/>
      <c r="BF223" s="407"/>
      <c r="BG223" s="407"/>
      <c r="BH223" s="407"/>
      <c r="BI223" s="407"/>
      <c r="BJ223" s="407"/>
      <c r="BK223" s="408"/>
      <c r="BL223" s="408"/>
      <c r="BM223" s="408"/>
      <c r="BN223" s="408"/>
      <c r="BO223" s="408"/>
      <c r="BP223" s="408"/>
      <c r="BQ223" s="408"/>
      <c r="BR223" s="409"/>
      <c r="BS223" s="409"/>
      <c r="BT223" s="409"/>
      <c r="BU223" s="409"/>
      <c r="BV223" s="409"/>
      <c r="BW223" s="409"/>
      <c r="BX223" s="409"/>
      <c r="BY223" s="409"/>
      <c r="BZ223" s="409"/>
      <c r="CA223" s="409"/>
      <c r="CB223" s="409"/>
      <c r="CC223" s="409"/>
      <c r="CD223" s="409"/>
      <c r="CE223" s="409"/>
      <c r="CF223" s="409"/>
      <c r="CG223" s="409"/>
      <c r="CH223" s="409"/>
      <c r="CI223" s="409"/>
      <c r="CJ223" s="409"/>
      <c r="CK223" s="409"/>
      <c r="CL223" s="409"/>
      <c r="CM223" s="409"/>
      <c r="CN223" s="409"/>
      <c r="CO223" s="409"/>
      <c r="CP223" s="409"/>
      <c r="CQ223" s="409"/>
      <c r="CR223" s="409"/>
      <c r="CS223" s="409"/>
      <c r="CT223" s="409"/>
      <c r="CU223" s="410"/>
      <c r="CV223" s="411"/>
      <c r="CW223" s="412"/>
      <c r="CX223" s="412"/>
      <c r="CY223" s="412"/>
      <c r="CZ223" s="412"/>
      <c r="DA223" s="412"/>
      <c r="DB223" s="412"/>
      <c r="DC223" s="412"/>
      <c r="DD223" s="412"/>
      <c r="DE223" s="412"/>
      <c r="DF223" s="412"/>
      <c r="DG223" s="412"/>
      <c r="DH223" s="412"/>
      <c r="DI223" s="412"/>
      <c r="DJ223" s="412"/>
      <c r="DK223" s="412"/>
      <c r="DL223" s="412"/>
      <c r="DM223" s="412"/>
      <c r="DN223" s="412"/>
      <c r="DO223" s="412"/>
      <c r="DP223" s="412"/>
      <c r="DQ223" s="412"/>
      <c r="DR223" s="412"/>
      <c r="DS223" s="412"/>
      <c r="DT223" s="405"/>
      <c r="DU223" s="405"/>
      <c r="DV223" s="405"/>
      <c r="DW223" s="405"/>
      <c r="DX223" s="405"/>
      <c r="DY223" s="405"/>
      <c r="DZ223" s="405"/>
      <c r="EA223" s="405"/>
      <c r="EB223" s="405"/>
      <c r="EC223" s="405"/>
      <c r="ED223" s="405"/>
      <c r="EE223" s="405"/>
      <c r="EF223" s="405"/>
      <c r="EG223" s="405"/>
      <c r="EH223" s="405"/>
      <c r="EI223" s="405"/>
      <c r="EJ223" s="405"/>
      <c r="EK223" s="405"/>
    </row>
    <row r="224" spans="1:141" s="81" customFormat="1" ht="13.5" thickBot="1" x14ac:dyDescent="0.25">
      <c r="A224" s="280"/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405"/>
      <c r="AH224" s="405"/>
      <c r="AI224" s="405"/>
      <c r="AJ224" s="405"/>
      <c r="AK224" s="405"/>
      <c r="AL224" s="405"/>
      <c r="AM224" s="406"/>
      <c r="AN224" s="290"/>
      <c r="AO224" s="291"/>
      <c r="AP224" s="291"/>
      <c r="AQ224" s="291"/>
      <c r="AR224" s="291"/>
      <c r="AS224" s="291"/>
      <c r="AT224" s="291"/>
      <c r="AU224" s="407"/>
      <c r="AV224" s="407"/>
      <c r="AW224" s="407"/>
      <c r="AX224" s="407"/>
      <c r="AY224" s="407"/>
      <c r="AZ224" s="407"/>
      <c r="BA224" s="407"/>
      <c r="BB224" s="407"/>
      <c r="BC224" s="407"/>
      <c r="BD224" s="407"/>
      <c r="BE224" s="407"/>
      <c r="BF224" s="407"/>
      <c r="BG224" s="407"/>
      <c r="BH224" s="407"/>
      <c r="BI224" s="407"/>
      <c r="BJ224" s="407"/>
      <c r="BK224" s="408"/>
      <c r="BL224" s="408"/>
      <c r="BM224" s="408"/>
      <c r="BN224" s="408"/>
      <c r="BO224" s="408"/>
      <c r="BP224" s="408"/>
      <c r="BQ224" s="408"/>
      <c r="BR224" s="409"/>
      <c r="BS224" s="409"/>
      <c r="BT224" s="409"/>
      <c r="BU224" s="409"/>
      <c r="BV224" s="409"/>
      <c r="BW224" s="409"/>
      <c r="BX224" s="409"/>
      <c r="BY224" s="409"/>
      <c r="BZ224" s="409"/>
      <c r="CA224" s="409"/>
      <c r="CB224" s="409"/>
      <c r="CC224" s="409"/>
      <c r="CD224" s="409"/>
      <c r="CE224" s="409"/>
      <c r="CF224" s="409"/>
      <c r="CG224" s="409"/>
      <c r="CH224" s="409"/>
      <c r="CI224" s="409"/>
      <c r="CJ224" s="409"/>
      <c r="CK224" s="409"/>
      <c r="CL224" s="409"/>
      <c r="CM224" s="409"/>
      <c r="CN224" s="409"/>
      <c r="CO224" s="409"/>
      <c r="CP224" s="409"/>
      <c r="CQ224" s="409"/>
      <c r="CR224" s="409"/>
      <c r="CS224" s="409"/>
      <c r="CT224" s="409"/>
      <c r="CU224" s="410"/>
      <c r="CV224" s="411"/>
      <c r="CW224" s="412"/>
      <c r="CX224" s="412"/>
      <c r="CY224" s="412"/>
      <c r="CZ224" s="412"/>
      <c r="DA224" s="412"/>
      <c r="DB224" s="412"/>
      <c r="DC224" s="412"/>
      <c r="DD224" s="412"/>
      <c r="DE224" s="412"/>
      <c r="DF224" s="412"/>
      <c r="DG224" s="412"/>
      <c r="DH224" s="412"/>
      <c r="DI224" s="412"/>
      <c r="DJ224" s="412"/>
      <c r="DK224" s="412"/>
      <c r="DL224" s="412"/>
      <c r="DM224" s="412"/>
      <c r="DN224" s="412"/>
      <c r="DO224" s="412"/>
      <c r="DP224" s="412"/>
      <c r="DQ224" s="412"/>
      <c r="DR224" s="412"/>
      <c r="DS224" s="412"/>
      <c r="DT224" s="405"/>
      <c r="DU224" s="405"/>
      <c r="DV224" s="405"/>
      <c r="DW224" s="405"/>
      <c r="DX224" s="405"/>
      <c r="DY224" s="405"/>
      <c r="DZ224" s="405"/>
      <c r="EA224" s="405"/>
      <c r="EB224" s="405"/>
      <c r="EC224" s="405"/>
      <c r="ED224" s="405"/>
      <c r="EE224" s="405"/>
      <c r="EF224" s="405"/>
      <c r="EG224" s="405"/>
      <c r="EH224" s="405"/>
      <c r="EI224" s="405"/>
      <c r="EJ224" s="405"/>
      <c r="EK224" s="405"/>
    </row>
    <row r="225" spans="1:141" s="81" customFormat="1" ht="13.5" thickBot="1" x14ac:dyDescent="0.25">
      <c r="A225" s="280"/>
      <c r="B225" s="280"/>
      <c r="C225" s="280"/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280"/>
      <c r="O225" s="280"/>
      <c r="P225" s="280"/>
      <c r="Q225" s="280"/>
      <c r="R225" s="280"/>
      <c r="S225" s="280"/>
      <c r="T225" s="280"/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405"/>
      <c r="AH225" s="405"/>
      <c r="AI225" s="405"/>
      <c r="AJ225" s="405"/>
      <c r="AK225" s="405"/>
      <c r="AL225" s="405"/>
      <c r="AM225" s="406"/>
      <c r="AN225" s="290"/>
      <c r="AO225" s="291"/>
      <c r="AP225" s="291"/>
      <c r="AQ225" s="291"/>
      <c r="AR225" s="291"/>
      <c r="AS225" s="291"/>
      <c r="AT225" s="291"/>
      <c r="AU225" s="407"/>
      <c r="AV225" s="407"/>
      <c r="AW225" s="407"/>
      <c r="AX225" s="407"/>
      <c r="AY225" s="407"/>
      <c r="AZ225" s="407"/>
      <c r="BA225" s="407"/>
      <c r="BB225" s="407"/>
      <c r="BC225" s="407"/>
      <c r="BD225" s="407"/>
      <c r="BE225" s="407"/>
      <c r="BF225" s="407"/>
      <c r="BG225" s="407"/>
      <c r="BH225" s="407"/>
      <c r="BI225" s="407"/>
      <c r="BJ225" s="407"/>
      <c r="BK225" s="408"/>
      <c r="BL225" s="408"/>
      <c r="BM225" s="408"/>
      <c r="BN225" s="408"/>
      <c r="BO225" s="408"/>
      <c r="BP225" s="408"/>
      <c r="BQ225" s="408"/>
      <c r="BR225" s="409"/>
      <c r="BS225" s="409"/>
      <c r="BT225" s="409"/>
      <c r="BU225" s="409"/>
      <c r="BV225" s="409"/>
      <c r="BW225" s="409"/>
      <c r="BX225" s="409"/>
      <c r="BY225" s="409"/>
      <c r="BZ225" s="409"/>
      <c r="CA225" s="409"/>
      <c r="CB225" s="409"/>
      <c r="CC225" s="409"/>
      <c r="CD225" s="409"/>
      <c r="CE225" s="409"/>
      <c r="CF225" s="409"/>
      <c r="CG225" s="409"/>
      <c r="CH225" s="409"/>
      <c r="CI225" s="409"/>
      <c r="CJ225" s="409"/>
      <c r="CK225" s="409"/>
      <c r="CL225" s="409"/>
      <c r="CM225" s="409"/>
      <c r="CN225" s="409"/>
      <c r="CO225" s="409"/>
      <c r="CP225" s="409"/>
      <c r="CQ225" s="409"/>
      <c r="CR225" s="409"/>
      <c r="CS225" s="409"/>
      <c r="CT225" s="409"/>
      <c r="CU225" s="410"/>
      <c r="CV225" s="411"/>
      <c r="CW225" s="412"/>
      <c r="CX225" s="412"/>
      <c r="CY225" s="412"/>
      <c r="CZ225" s="412"/>
      <c r="DA225" s="412"/>
      <c r="DB225" s="412"/>
      <c r="DC225" s="412"/>
      <c r="DD225" s="412"/>
      <c r="DE225" s="412"/>
      <c r="DF225" s="412"/>
      <c r="DG225" s="412"/>
      <c r="DH225" s="412"/>
      <c r="DI225" s="412"/>
      <c r="DJ225" s="412"/>
      <c r="DK225" s="412"/>
      <c r="DL225" s="412"/>
      <c r="DM225" s="412"/>
      <c r="DN225" s="412"/>
      <c r="DO225" s="412"/>
      <c r="DP225" s="412"/>
      <c r="DQ225" s="412"/>
      <c r="DR225" s="412"/>
      <c r="DS225" s="412"/>
      <c r="DT225" s="405"/>
      <c r="DU225" s="405"/>
      <c r="DV225" s="405"/>
      <c r="DW225" s="405"/>
      <c r="DX225" s="405"/>
      <c r="DY225" s="405"/>
      <c r="DZ225" s="405"/>
      <c r="EA225" s="405"/>
      <c r="EB225" s="405"/>
      <c r="EC225" s="405"/>
      <c r="ED225" s="405"/>
      <c r="EE225" s="405"/>
      <c r="EF225" s="405"/>
      <c r="EG225" s="405"/>
      <c r="EH225" s="405"/>
      <c r="EI225" s="405"/>
      <c r="EJ225" s="405"/>
      <c r="EK225" s="405"/>
    </row>
    <row r="226" spans="1:141" s="81" customFormat="1" ht="13.5" thickBot="1" x14ac:dyDescent="0.25">
      <c r="A226" s="280"/>
      <c r="B226" s="280"/>
      <c r="C226" s="280"/>
      <c r="D226" s="280"/>
      <c r="E226" s="280"/>
      <c r="F226" s="280"/>
      <c r="G226" s="280"/>
      <c r="H226" s="280"/>
      <c r="I226" s="280"/>
      <c r="J226" s="280"/>
      <c r="K226" s="280"/>
      <c r="L226" s="280"/>
      <c r="M226" s="280"/>
      <c r="N226" s="280"/>
      <c r="O226" s="280"/>
      <c r="P226" s="280"/>
      <c r="Q226" s="280"/>
      <c r="R226" s="280"/>
      <c r="S226" s="280"/>
      <c r="T226" s="280"/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405"/>
      <c r="AH226" s="405"/>
      <c r="AI226" s="405"/>
      <c r="AJ226" s="405"/>
      <c r="AK226" s="405"/>
      <c r="AL226" s="405"/>
      <c r="AM226" s="406"/>
      <c r="AN226" s="290"/>
      <c r="AO226" s="291"/>
      <c r="AP226" s="291"/>
      <c r="AQ226" s="291"/>
      <c r="AR226" s="291"/>
      <c r="AS226" s="291"/>
      <c r="AT226" s="291"/>
      <c r="AU226" s="407"/>
      <c r="AV226" s="407"/>
      <c r="AW226" s="407"/>
      <c r="AX226" s="407"/>
      <c r="AY226" s="407"/>
      <c r="AZ226" s="407"/>
      <c r="BA226" s="407"/>
      <c r="BB226" s="407"/>
      <c r="BC226" s="407"/>
      <c r="BD226" s="407"/>
      <c r="BE226" s="407"/>
      <c r="BF226" s="407"/>
      <c r="BG226" s="407"/>
      <c r="BH226" s="407"/>
      <c r="BI226" s="407"/>
      <c r="BJ226" s="407"/>
      <c r="BK226" s="408"/>
      <c r="BL226" s="408"/>
      <c r="BM226" s="408"/>
      <c r="BN226" s="408"/>
      <c r="BO226" s="408"/>
      <c r="BP226" s="408"/>
      <c r="BQ226" s="408"/>
      <c r="BR226" s="409"/>
      <c r="BS226" s="409"/>
      <c r="BT226" s="409"/>
      <c r="BU226" s="409"/>
      <c r="BV226" s="409"/>
      <c r="BW226" s="409"/>
      <c r="BX226" s="409"/>
      <c r="BY226" s="409"/>
      <c r="BZ226" s="409"/>
      <c r="CA226" s="409"/>
      <c r="CB226" s="409"/>
      <c r="CC226" s="409"/>
      <c r="CD226" s="409"/>
      <c r="CE226" s="409"/>
      <c r="CF226" s="409"/>
      <c r="CG226" s="409"/>
      <c r="CH226" s="409"/>
      <c r="CI226" s="409"/>
      <c r="CJ226" s="409"/>
      <c r="CK226" s="409"/>
      <c r="CL226" s="409"/>
      <c r="CM226" s="409"/>
      <c r="CN226" s="409"/>
      <c r="CO226" s="409"/>
      <c r="CP226" s="409"/>
      <c r="CQ226" s="409"/>
      <c r="CR226" s="409"/>
      <c r="CS226" s="409"/>
      <c r="CT226" s="409"/>
      <c r="CU226" s="410"/>
      <c r="CV226" s="411"/>
      <c r="CW226" s="412"/>
      <c r="CX226" s="412"/>
      <c r="CY226" s="412"/>
      <c r="CZ226" s="412"/>
      <c r="DA226" s="412"/>
      <c r="DB226" s="412"/>
      <c r="DC226" s="412"/>
      <c r="DD226" s="412"/>
      <c r="DE226" s="412"/>
      <c r="DF226" s="412"/>
      <c r="DG226" s="412"/>
      <c r="DH226" s="412"/>
      <c r="DI226" s="412"/>
      <c r="DJ226" s="412"/>
      <c r="DK226" s="412"/>
      <c r="DL226" s="412"/>
      <c r="DM226" s="412"/>
      <c r="DN226" s="412"/>
      <c r="DO226" s="412"/>
      <c r="DP226" s="412"/>
      <c r="DQ226" s="412"/>
      <c r="DR226" s="412"/>
      <c r="DS226" s="412"/>
      <c r="DT226" s="405"/>
      <c r="DU226" s="405"/>
      <c r="DV226" s="405"/>
      <c r="DW226" s="405"/>
      <c r="DX226" s="405"/>
      <c r="DY226" s="405"/>
      <c r="DZ226" s="405"/>
      <c r="EA226" s="405"/>
      <c r="EB226" s="405"/>
      <c r="EC226" s="405"/>
      <c r="ED226" s="405"/>
      <c r="EE226" s="405"/>
      <c r="EF226" s="405"/>
      <c r="EG226" s="405"/>
      <c r="EH226" s="405"/>
      <c r="EI226" s="405"/>
      <c r="EJ226" s="405"/>
      <c r="EK226" s="405"/>
    </row>
    <row r="227" spans="1:141" s="81" customFormat="1" ht="13.5" thickBot="1" x14ac:dyDescent="0.25">
      <c r="A227" s="280"/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  <c r="O227" s="280"/>
      <c r="P227" s="280"/>
      <c r="Q227" s="280"/>
      <c r="R227" s="280"/>
      <c r="S227" s="280"/>
      <c r="T227" s="280"/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405"/>
      <c r="AH227" s="405"/>
      <c r="AI227" s="405"/>
      <c r="AJ227" s="405"/>
      <c r="AK227" s="405"/>
      <c r="AL227" s="405"/>
      <c r="AM227" s="406"/>
      <c r="AN227" s="290"/>
      <c r="AO227" s="291"/>
      <c r="AP227" s="291"/>
      <c r="AQ227" s="291"/>
      <c r="AR227" s="291"/>
      <c r="AS227" s="291"/>
      <c r="AT227" s="291"/>
      <c r="AU227" s="407"/>
      <c r="AV227" s="407"/>
      <c r="AW227" s="407"/>
      <c r="AX227" s="407"/>
      <c r="AY227" s="407"/>
      <c r="AZ227" s="407"/>
      <c r="BA227" s="407"/>
      <c r="BB227" s="407"/>
      <c r="BC227" s="407"/>
      <c r="BD227" s="407"/>
      <c r="BE227" s="407"/>
      <c r="BF227" s="407"/>
      <c r="BG227" s="407"/>
      <c r="BH227" s="407"/>
      <c r="BI227" s="407"/>
      <c r="BJ227" s="407"/>
      <c r="BK227" s="408"/>
      <c r="BL227" s="408"/>
      <c r="BM227" s="408"/>
      <c r="BN227" s="408"/>
      <c r="BO227" s="408"/>
      <c r="BP227" s="408"/>
      <c r="BQ227" s="408"/>
      <c r="BR227" s="409"/>
      <c r="BS227" s="409"/>
      <c r="BT227" s="409"/>
      <c r="BU227" s="409"/>
      <c r="BV227" s="409"/>
      <c r="BW227" s="409"/>
      <c r="BX227" s="409"/>
      <c r="BY227" s="409"/>
      <c r="BZ227" s="409"/>
      <c r="CA227" s="409"/>
      <c r="CB227" s="409"/>
      <c r="CC227" s="409"/>
      <c r="CD227" s="409"/>
      <c r="CE227" s="409"/>
      <c r="CF227" s="409"/>
      <c r="CG227" s="409"/>
      <c r="CH227" s="409"/>
      <c r="CI227" s="409"/>
      <c r="CJ227" s="409"/>
      <c r="CK227" s="409"/>
      <c r="CL227" s="409"/>
      <c r="CM227" s="409"/>
      <c r="CN227" s="409"/>
      <c r="CO227" s="409"/>
      <c r="CP227" s="409"/>
      <c r="CQ227" s="409"/>
      <c r="CR227" s="409"/>
      <c r="CS227" s="409"/>
      <c r="CT227" s="409"/>
      <c r="CU227" s="410"/>
      <c r="CV227" s="411"/>
      <c r="CW227" s="412"/>
      <c r="CX227" s="412"/>
      <c r="CY227" s="412"/>
      <c r="CZ227" s="412"/>
      <c r="DA227" s="412"/>
      <c r="DB227" s="412"/>
      <c r="DC227" s="412"/>
      <c r="DD227" s="412"/>
      <c r="DE227" s="412"/>
      <c r="DF227" s="412"/>
      <c r="DG227" s="412"/>
      <c r="DH227" s="412"/>
      <c r="DI227" s="412"/>
      <c r="DJ227" s="412"/>
      <c r="DK227" s="412"/>
      <c r="DL227" s="412"/>
      <c r="DM227" s="412"/>
      <c r="DN227" s="412"/>
      <c r="DO227" s="412"/>
      <c r="DP227" s="412"/>
      <c r="DQ227" s="412"/>
      <c r="DR227" s="412"/>
      <c r="DS227" s="412"/>
      <c r="DT227" s="405"/>
      <c r="DU227" s="405"/>
      <c r="DV227" s="405"/>
      <c r="DW227" s="405"/>
      <c r="DX227" s="405"/>
      <c r="DY227" s="405"/>
      <c r="DZ227" s="405"/>
      <c r="EA227" s="405"/>
      <c r="EB227" s="405"/>
      <c r="EC227" s="405"/>
      <c r="ED227" s="405"/>
      <c r="EE227" s="405"/>
      <c r="EF227" s="405"/>
      <c r="EG227" s="405"/>
      <c r="EH227" s="405"/>
      <c r="EI227" s="405"/>
      <c r="EJ227" s="405"/>
      <c r="EK227" s="405"/>
    </row>
    <row r="228" spans="1:141" s="81" customFormat="1" ht="13.5" thickBot="1" x14ac:dyDescent="0.25">
      <c r="A228" s="280"/>
      <c r="B228" s="280"/>
      <c r="C228" s="280"/>
      <c r="D228" s="280"/>
      <c r="E228" s="280"/>
      <c r="F228" s="280"/>
      <c r="G228" s="280"/>
      <c r="H228" s="280"/>
      <c r="I228" s="280"/>
      <c r="J228" s="280"/>
      <c r="K228" s="280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405"/>
      <c r="AH228" s="405"/>
      <c r="AI228" s="405"/>
      <c r="AJ228" s="405"/>
      <c r="AK228" s="405"/>
      <c r="AL228" s="405"/>
      <c r="AM228" s="406"/>
      <c r="AN228" s="290"/>
      <c r="AO228" s="291"/>
      <c r="AP228" s="291"/>
      <c r="AQ228" s="291"/>
      <c r="AR228" s="291"/>
      <c r="AS228" s="291"/>
      <c r="AT228" s="291"/>
      <c r="AU228" s="407"/>
      <c r="AV228" s="407"/>
      <c r="AW228" s="407"/>
      <c r="AX228" s="407"/>
      <c r="AY228" s="407"/>
      <c r="AZ228" s="407"/>
      <c r="BA228" s="407"/>
      <c r="BB228" s="407"/>
      <c r="BC228" s="407"/>
      <c r="BD228" s="407"/>
      <c r="BE228" s="407"/>
      <c r="BF228" s="407"/>
      <c r="BG228" s="407"/>
      <c r="BH228" s="407"/>
      <c r="BI228" s="407"/>
      <c r="BJ228" s="407"/>
      <c r="BK228" s="408"/>
      <c r="BL228" s="408"/>
      <c r="BM228" s="408"/>
      <c r="BN228" s="408"/>
      <c r="BO228" s="408"/>
      <c r="BP228" s="408"/>
      <c r="BQ228" s="408"/>
      <c r="BR228" s="409"/>
      <c r="BS228" s="409"/>
      <c r="BT228" s="409"/>
      <c r="BU228" s="409"/>
      <c r="BV228" s="409"/>
      <c r="BW228" s="409"/>
      <c r="BX228" s="409"/>
      <c r="BY228" s="409"/>
      <c r="BZ228" s="409"/>
      <c r="CA228" s="409"/>
      <c r="CB228" s="409"/>
      <c r="CC228" s="409"/>
      <c r="CD228" s="409"/>
      <c r="CE228" s="409"/>
      <c r="CF228" s="409"/>
      <c r="CG228" s="409"/>
      <c r="CH228" s="409"/>
      <c r="CI228" s="409"/>
      <c r="CJ228" s="409"/>
      <c r="CK228" s="409"/>
      <c r="CL228" s="409"/>
      <c r="CM228" s="409"/>
      <c r="CN228" s="409"/>
      <c r="CO228" s="409"/>
      <c r="CP228" s="409"/>
      <c r="CQ228" s="409"/>
      <c r="CR228" s="409"/>
      <c r="CS228" s="409"/>
      <c r="CT228" s="409"/>
      <c r="CU228" s="410"/>
      <c r="CV228" s="411"/>
      <c r="CW228" s="412"/>
      <c r="CX228" s="412"/>
      <c r="CY228" s="412"/>
      <c r="CZ228" s="412"/>
      <c r="DA228" s="412"/>
      <c r="DB228" s="412"/>
      <c r="DC228" s="412"/>
      <c r="DD228" s="412"/>
      <c r="DE228" s="412"/>
      <c r="DF228" s="412"/>
      <c r="DG228" s="412"/>
      <c r="DH228" s="412"/>
      <c r="DI228" s="412"/>
      <c r="DJ228" s="412"/>
      <c r="DK228" s="412"/>
      <c r="DL228" s="412"/>
      <c r="DM228" s="412"/>
      <c r="DN228" s="412"/>
      <c r="DO228" s="412"/>
      <c r="DP228" s="412"/>
      <c r="DQ228" s="412"/>
      <c r="DR228" s="412"/>
      <c r="DS228" s="412"/>
      <c r="DT228" s="405"/>
      <c r="DU228" s="405"/>
      <c r="DV228" s="405"/>
      <c r="DW228" s="405"/>
      <c r="DX228" s="405"/>
      <c r="DY228" s="405"/>
      <c r="DZ228" s="405"/>
      <c r="EA228" s="405"/>
      <c r="EB228" s="405"/>
      <c r="EC228" s="405"/>
      <c r="ED228" s="405"/>
      <c r="EE228" s="405"/>
      <c r="EF228" s="405"/>
      <c r="EG228" s="405"/>
      <c r="EH228" s="405"/>
      <c r="EI228" s="405"/>
      <c r="EJ228" s="405"/>
      <c r="EK228" s="405"/>
    </row>
    <row r="229" spans="1:141" s="81" customFormat="1" ht="13.5" thickBot="1" x14ac:dyDescent="0.25">
      <c r="A229" s="280"/>
      <c r="B229" s="280"/>
      <c r="C229" s="280"/>
      <c r="D229" s="280"/>
      <c r="E229" s="280"/>
      <c r="F229" s="280"/>
      <c r="G229" s="280"/>
      <c r="H229" s="280"/>
      <c r="I229" s="280"/>
      <c r="J229" s="280"/>
      <c r="K229" s="280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405"/>
      <c r="AH229" s="405"/>
      <c r="AI229" s="405"/>
      <c r="AJ229" s="405"/>
      <c r="AK229" s="405"/>
      <c r="AL229" s="405"/>
      <c r="AM229" s="406"/>
      <c r="AN229" s="290"/>
      <c r="AO229" s="291"/>
      <c r="AP229" s="291"/>
      <c r="AQ229" s="291"/>
      <c r="AR229" s="291"/>
      <c r="AS229" s="291"/>
      <c r="AT229" s="291"/>
      <c r="AU229" s="407"/>
      <c r="AV229" s="407"/>
      <c r="AW229" s="407"/>
      <c r="AX229" s="407"/>
      <c r="AY229" s="407"/>
      <c r="AZ229" s="407"/>
      <c r="BA229" s="407"/>
      <c r="BB229" s="407"/>
      <c r="BC229" s="407"/>
      <c r="BD229" s="407"/>
      <c r="BE229" s="407"/>
      <c r="BF229" s="407"/>
      <c r="BG229" s="407"/>
      <c r="BH229" s="407"/>
      <c r="BI229" s="407"/>
      <c r="BJ229" s="407"/>
      <c r="BK229" s="408"/>
      <c r="BL229" s="408"/>
      <c r="BM229" s="408"/>
      <c r="BN229" s="408"/>
      <c r="BO229" s="408"/>
      <c r="BP229" s="408"/>
      <c r="BQ229" s="408"/>
      <c r="BR229" s="409"/>
      <c r="BS229" s="409"/>
      <c r="BT229" s="409"/>
      <c r="BU229" s="409"/>
      <c r="BV229" s="409"/>
      <c r="BW229" s="409"/>
      <c r="BX229" s="409"/>
      <c r="BY229" s="409"/>
      <c r="BZ229" s="409"/>
      <c r="CA229" s="409"/>
      <c r="CB229" s="409"/>
      <c r="CC229" s="409"/>
      <c r="CD229" s="409"/>
      <c r="CE229" s="409"/>
      <c r="CF229" s="409"/>
      <c r="CG229" s="409"/>
      <c r="CH229" s="409"/>
      <c r="CI229" s="409"/>
      <c r="CJ229" s="409"/>
      <c r="CK229" s="409"/>
      <c r="CL229" s="409"/>
      <c r="CM229" s="409"/>
      <c r="CN229" s="409"/>
      <c r="CO229" s="409"/>
      <c r="CP229" s="409"/>
      <c r="CQ229" s="409"/>
      <c r="CR229" s="409"/>
      <c r="CS229" s="409"/>
      <c r="CT229" s="409"/>
      <c r="CU229" s="410"/>
      <c r="CV229" s="411"/>
      <c r="CW229" s="412"/>
      <c r="CX229" s="412"/>
      <c r="CY229" s="412"/>
      <c r="CZ229" s="412"/>
      <c r="DA229" s="412"/>
      <c r="DB229" s="412"/>
      <c r="DC229" s="412"/>
      <c r="DD229" s="412"/>
      <c r="DE229" s="412"/>
      <c r="DF229" s="412"/>
      <c r="DG229" s="412"/>
      <c r="DH229" s="412"/>
      <c r="DI229" s="412"/>
      <c r="DJ229" s="412"/>
      <c r="DK229" s="412"/>
      <c r="DL229" s="412"/>
      <c r="DM229" s="412"/>
      <c r="DN229" s="412"/>
      <c r="DO229" s="412"/>
      <c r="DP229" s="412"/>
      <c r="DQ229" s="412"/>
      <c r="DR229" s="412"/>
      <c r="DS229" s="412"/>
      <c r="DT229" s="405"/>
      <c r="DU229" s="405"/>
      <c r="DV229" s="405"/>
      <c r="DW229" s="405"/>
      <c r="DX229" s="405"/>
      <c r="DY229" s="405"/>
      <c r="DZ229" s="405"/>
      <c r="EA229" s="405"/>
      <c r="EB229" s="405"/>
      <c r="EC229" s="405"/>
      <c r="ED229" s="405"/>
      <c r="EE229" s="405"/>
      <c r="EF229" s="405"/>
      <c r="EG229" s="405"/>
      <c r="EH229" s="405"/>
      <c r="EI229" s="405"/>
      <c r="EJ229" s="405"/>
      <c r="EK229" s="405"/>
    </row>
    <row r="230" spans="1:141" s="81" customFormat="1" ht="13.5" thickBot="1" x14ac:dyDescent="0.25">
      <c r="A230" s="280"/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405"/>
      <c r="AH230" s="405"/>
      <c r="AI230" s="405"/>
      <c r="AJ230" s="405"/>
      <c r="AK230" s="405"/>
      <c r="AL230" s="405"/>
      <c r="AM230" s="406"/>
      <c r="AN230" s="290"/>
      <c r="AO230" s="291"/>
      <c r="AP230" s="291"/>
      <c r="AQ230" s="291"/>
      <c r="AR230" s="291"/>
      <c r="AS230" s="291"/>
      <c r="AT230" s="291"/>
      <c r="AU230" s="407"/>
      <c r="AV230" s="407"/>
      <c r="AW230" s="407"/>
      <c r="AX230" s="407"/>
      <c r="AY230" s="407"/>
      <c r="AZ230" s="407"/>
      <c r="BA230" s="407"/>
      <c r="BB230" s="407"/>
      <c r="BC230" s="407"/>
      <c r="BD230" s="407"/>
      <c r="BE230" s="407"/>
      <c r="BF230" s="407"/>
      <c r="BG230" s="407"/>
      <c r="BH230" s="407"/>
      <c r="BI230" s="407"/>
      <c r="BJ230" s="407"/>
      <c r="BK230" s="408"/>
      <c r="BL230" s="408"/>
      <c r="BM230" s="408"/>
      <c r="BN230" s="408"/>
      <c r="BO230" s="408"/>
      <c r="BP230" s="408"/>
      <c r="BQ230" s="408"/>
      <c r="BR230" s="409"/>
      <c r="BS230" s="409"/>
      <c r="BT230" s="409"/>
      <c r="BU230" s="409"/>
      <c r="BV230" s="409"/>
      <c r="BW230" s="409"/>
      <c r="BX230" s="409"/>
      <c r="BY230" s="409"/>
      <c r="BZ230" s="409"/>
      <c r="CA230" s="409"/>
      <c r="CB230" s="409"/>
      <c r="CC230" s="409"/>
      <c r="CD230" s="409"/>
      <c r="CE230" s="409"/>
      <c r="CF230" s="409"/>
      <c r="CG230" s="409"/>
      <c r="CH230" s="409"/>
      <c r="CI230" s="409"/>
      <c r="CJ230" s="409"/>
      <c r="CK230" s="409"/>
      <c r="CL230" s="409"/>
      <c r="CM230" s="409"/>
      <c r="CN230" s="409"/>
      <c r="CO230" s="409"/>
      <c r="CP230" s="409"/>
      <c r="CQ230" s="409"/>
      <c r="CR230" s="409"/>
      <c r="CS230" s="409"/>
      <c r="CT230" s="409"/>
      <c r="CU230" s="410"/>
      <c r="CV230" s="411"/>
      <c r="CW230" s="412"/>
      <c r="CX230" s="412"/>
      <c r="CY230" s="412"/>
      <c r="CZ230" s="412"/>
      <c r="DA230" s="412"/>
      <c r="DB230" s="412"/>
      <c r="DC230" s="412"/>
      <c r="DD230" s="412"/>
      <c r="DE230" s="412"/>
      <c r="DF230" s="412"/>
      <c r="DG230" s="412"/>
      <c r="DH230" s="412"/>
      <c r="DI230" s="412"/>
      <c r="DJ230" s="412"/>
      <c r="DK230" s="412"/>
      <c r="DL230" s="412"/>
      <c r="DM230" s="412"/>
      <c r="DN230" s="412"/>
      <c r="DO230" s="412"/>
      <c r="DP230" s="412"/>
      <c r="DQ230" s="412"/>
      <c r="DR230" s="412"/>
      <c r="DS230" s="412"/>
      <c r="DT230" s="405"/>
      <c r="DU230" s="405"/>
      <c r="DV230" s="405"/>
      <c r="DW230" s="405"/>
      <c r="DX230" s="405"/>
      <c r="DY230" s="405"/>
      <c r="DZ230" s="405"/>
      <c r="EA230" s="405"/>
      <c r="EB230" s="405"/>
      <c r="EC230" s="405"/>
      <c r="ED230" s="405"/>
      <c r="EE230" s="405"/>
      <c r="EF230" s="405"/>
      <c r="EG230" s="405"/>
      <c r="EH230" s="405"/>
      <c r="EI230" s="405"/>
      <c r="EJ230" s="405"/>
      <c r="EK230" s="405"/>
    </row>
    <row r="231" spans="1:141" s="81" customFormat="1" ht="13.5" thickBot="1" x14ac:dyDescent="0.25">
      <c r="A231" s="280"/>
      <c r="B231" s="280"/>
      <c r="C231" s="280"/>
      <c r="D231" s="280"/>
      <c r="E231" s="280"/>
      <c r="F231" s="280"/>
      <c r="G231" s="280"/>
      <c r="H231" s="280"/>
      <c r="I231" s="280"/>
      <c r="J231" s="280"/>
      <c r="K231" s="280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405"/>
      <c r="AH231" s="405"/>
      <c r="AI231" s="405"/>
      <c r="AJ231" s="405"/>
      <c r="AK231" s="405"/>
      <c r="AL231" s="405"/>
      <c r="AM231" s="406"/>
      <c r="AN231" s="290"/>
      <c r="AO231" s="291"/>
      <c r="AP231" s="291"/>
      <c r="AQ231" s="291"/>
      <c r="AR231" s="291"/>
      <c r="AS231" s="291"/>
      <c r="AT231" s="291"/>
      <c r="AU231" s="407"/>
      <c r="AV231" s="407"/>
      <c r="AW231" s="407"/>
      <c r="AX231" s="407"/>
      <c r="AY231" s="407"/>
      <c r="AZ231" s="407"/>
      <c r="BA231" s="407"/>
      <c r="BB231" s="407"/>
      <c r="BC231" s="407"/>
      <c r="BD231" s="407"/>
      <c r="BE231" s="407"/>
      <c r="BF231" s="407"/>
      <c r="BG231" s="407"/>
      <c r="BH231" s="407"/>
      <c r="BI231" s="407"/>
      <c r="BJ231" s="407"/>
      <c r="BK231" s="408"/>
      <c r="BL231" s="408"/>
      <c r="BM231" s="408"/>
      <c r="BN231" s="408"/>
      <c r="BO231" s="408"/>
      <c r="BP231" s="408"/>
      <c r="BQ231" s="408"/>
      <c r="BR231" s="409"/>
      <c r="BS231" s="409"/>
      <c r="BT231" s="409"/>
      <c r="BU231" s="409"/>
      <c r="BV231" s="409"/>
      <c r="BW231" s="409"/>
      <c r="BX231" s="409"/>
      <c r="BY231" s="409"/>
      <c r="BZ231" s="409"/>
      <c r="CA231" s="409"/>
      <c r="CB231" s="409"/>
      <c r="CC231" s="409"/>
      <c r="CD231" s="409"/>
      <c r="CE231" s="409"/>
      <c r="CF231" s="409"/>
      <c r="CG231" s="409"/>
      <c r="CH231" s="409"/>
      <c r="CI231" s="409"/>
      <c r="CJ231" s="409"/>
      <c r="CK231" s="409"/>
      <c r="CL231" s="409"/>
      <c r="CM231" s="409"/>
      <c r="CN231" s="409"/>
      <c r="CO231" s="409"/>
      <c r="CP231" s="409"/>
      <c r="CQ231" s="409"/>
      <c r="CR231" s="409"/>
      <c r="CS231" s="409"/>
      <c r="CT231" s="409"/>
      <c r="CU231" s="410"/>
      <c r="CV231" s="411"/>
      <c r="CW231" s="412"/>
      <c r="CX231" s="412"/>
      <c r="CY231" s="412"/>
      <c r="CZ231" s="412"/>
      <c r="DA231" s="412"/>
      <c r="DB231" s="412"/>
      <c r="DC231" s="412"/>
      <c r="DD231" s="412"/>
      <c r="DE231" s="412"/>
      <c r="DF231" s="412"/>
      <c r="DG231" s="412"/>
      <c r="DH231" s="412"/>
      <c r="DI231" s="412"/>
      <c r="DJ231" s="412"/>
      <c r="DK231" s="412"/>
      <c r="DL231" s="412"/>
      <c r="DM231" s="412"/>
      <c r="DN231" s="412"/>
      <c r="DO231" s="412"/>
      <c r="DP231" s="412"/>
      <c r="DQ231" s="412"/>
      <c r="DR231" s="412"/>
      <c r="DS231" s="412"/>
      <c r="DT231" s="405"/>
      <c r="DU231" s="405"/>
      <c r="DV231" s="405"/>
      <c r="DW231" s="405"/>
      <c r="DX231" s="405"/>
      <c r="DY231" s="405"/>
      <c r="DZ231" s="405"/>
      <c r="EA231" s="405"/>
      <c r="EB231" s="405"/>
      <c r="EC231" s="405"/>
      <c r="ED231" s="405"/>
      <c r="EE231" s="405"/>
      <c r="EF231" s="405"/>
      <c r="EG231" s="405"/>
      <c r="EH231" s="405"/>
      <c r="EI231" s="405"/>
      <c r="EJ231" s="405"/>
      <c r="EK231" s="405"/>
    </row>
    <row r="232" spans="1:141" s="81" customFormat="1" ht="13.5" thickBot="1" x14ac:dyDescent="0.25">
      <c r="A232" s="280"/>
      <c r="B232" s="280"/>
      <c r="C232" s="280"/>
      <c r="D232" s="280"/>
      <c r="E232" s="280"/>
      <c r="F232" s="280"/>
      <c r="G232" s="280"/>
      <c r="H232" s="280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405"/>
      <c r="AH232" s="405"/>
      <c r="AI232" s="405"/>
      <c r="AJ232" s="405"/>
      <c r="AK232" s="405"/>
      <c r="AL232" s="405"/>
      <c r="AM232" s="406"/>
      <c r="AN232" s="290"/>
      <c r="AO232" s="291"/>
      <c r="AP232" s="291"/>
      <c r="AQ232" s="291"/>
      <c r="AR232" s="291"/>
      <c r="AS232" s="291"/>
      <c r="AT232" s="291"/>
      <c r="AU232" s="407"/>
      <c r="AV232" s="407"/>
      <c r="AW232" s="407"/>
      <c r="AX232" s="407"/>
      <c r="AY232" s="407"/>
      <c r="AZ232" s="407"/>
      <c r="BA232" s="407"/>
      <c r="BB232" s="407"/>
      <c r="BC232" s="407"/>
      <c r="BD232" s="407"/>
      <c r="BE232" s="407"/>
      <c r="BF232" s="407"/>
      <c r="BG232" s="407"/>
      <c r="BH232" s="407"/>
      <c r="BI232" s="407"/>
      <c r="BJ232" s="407"/>
      <c r="BK232" s="408"/>
      <c r="BL232" s="408"/>
      <c r="BM232" s="408"/>
      <c r="BN232" s="408"/>
      <c r="BO232" s="408"/>
      <c r="BP232" s="408"/>
      <c r="BQ232" s="408"/>
      <c r="BR232" s="409"/>
      <c r="BS232" s="409"/>
      <c r="BT232" s="409"/>
      <c r="BU232" s="409"/>
      <c r="BV232" s="409"/>
      <c r="BW232" s="409"/>
      <c r="BX232" s="409"/>
      <c r="BY232" s="409"/>
      <c r="BZ232" s="409"/>
      <c r="CA232" s="409"/>
      <c r="CB232" s="409"/>
      <c r="CC232" s="409"/>
      <c r="CD232" s="409"/>
      <c r="CE232" s="409"/>
      <c r="CF232" s="409"/>
      <c r="CG232" s="409"/>
      <c r="CH232" s="409"/>
      <c r="CI232" s="409"/>
      <c r="CJ232" s="409"/>
      <c r="CK232" s="409"/>
      <c r="CL232" s="409"/>
      <c r="CM232" s="409"/>
      <c r="CN232" s="409"/>
      <c r="CO232" s="409"/>
      <c r="CP232" s="409"/>
      <c r="CQ232" s="409"/>
      <c r="CR232" s="409"/>
      <c r="CS232" s="409"/>
      <c r="CT232" s="409"/>
      <c r="CU232" s="410"/>
      <c r="CV232" s="411"/>
      <c r="CW232" s="412"/>
      <c r="CX232" s="412"/>
      <c r="CY232" s="412"/>
      <c r="CZ232" s="412"/>
      <c r="DA232" s="412"/>
      <c r="DB232" s="412"/>
      <c r="DC232" s="412"/>
      <c r="DD232" s="412"/>
      <c r="DE232" s="412"/>
      <c r="DF232" s="412"/>
      <c r="DG232" s="412"/>
      <c r="DH232" s="412"/>
      <c r="DI232" s="412"/>
      <c r="DJ232" s="412"/>
      <c r="DK232" s="412"/>
      <c r="DL232" s="412"/>
      <c r="DM232" s="412"/>
      <c r="DN232" s="412"/>
      <c r="DO232" s="412"/>
      <c r="DP232" s="412"/>
      <c r="DQ232" s="412"/>
      <c r="DR232" s="412"/>
      <c r="DS232" s="412"/>
      <c r="DT232" s="405"/>
      <c r="DU232" s="405"/>
      <c r="DV232" s="405"/>
      <c r="DW232" s="405"/>
      <c r="DX232" s="405"/>
      <c r="DY232" s="405"/>
      <c r="DZ232" s="405"/>
      <c r="EA232" s="405"/>
      <c r="EB232" s="405"/>
      <c r="EC232" s="405"/>
      <c r="ED232" s="405"/>
      <c r="EE232" s="405"/>
      <c r="EF232" s="405"/>
      <c r="EG232" s="405"/>
      <c r="EH232" s="405"/>
      <c r="EI232" s="405"/>
      <c r="EJ232" s="405"/>
      <c r="EK232" s="405"/>
    </row>
    <row r="233" spans="1:141" s="81" customFormat="1" ht="13.5" thickBot="1" x14ac:dyDescent="0.25">
      <c r="A233" s="280"/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405"/>
      <c r="AH233" s="405"/>
      <c r="AI233" s="405"/>
      <c r="AJ233" s="405"/>
      <c r="AK233" s="405"/>
      <c r="AL233" s="405"/>
      <c r="AM233" s="406"/>
      <c r="AN233" s="290"/>
      <c r="AO233" s="291"/>
      <c r="AP233" s="291"/>
      <c r="AQ233" s="291"/>
      <c r="AR233" s="291"/>
      <c r="AS233" s="291"/>
      <c r="AT233" s="291"/>
      <c r="AU233" s="407"/>
      <c r="AV233" s="407"/>
      <c r="AW233" s="407"/>
      <c r="AX233" s="407"/>
      <c r="AY233" s="407"/>
      <c r="AZ233" s="407"/>
      <c r="BA233" s="407"/>
      <c r="BB233" s="407"/>
      <c r="BC233" s="407"/>
      <c r="BD233" s="407"/>
      <c r="BE233" s="407"/>
      <c r="BF233" s="407"/>
      <c r="BG233" s="407"/>
      <c r="BH233" s="407"/>
      <c r="BI233" s="407"/>
      <c r="BJ233" s="407"/>
      <c r="BK233" s="408"/>
      <c r="BL233" s="408"/>
      <c r="BM233" s="408"/>
      <c r="BN233" s="408"/>
      <c r="BO233" s="408"/>
      <c r="BP233" s="408"/>
      <c r="BQ233" s="408"/>
      <c r="BR233" s="409"/>
      <c r="BS233" s="409"/>
      <c r="BT233" s="409"/>
      <c r="BU233" s="409"/>
      <c r="BV233" s="409"/>
      <c r="BW233" s="409"/>
      <c r="BX233" s="409"/>
      <c r="BY233" s="409"/>
      <c r="BZ233" s="409"/>
      <c r="CA233" s="409"/>
      <c r="CB233" s="409"/>
      <c r="CC233" s="409"/>
      <c r="CD233" s="409"/>
      <c r="CE233" s="409"/>
      <c r="CF233" s="409"/>
      <c r="CG233" s="409"/>
      <c r="CH233" s="409"/>
      <c r="CI233" s="409"/>
      <c r="CJ233" s="409"/>
      <c r="CK233" s="409"/>
      <c r="CL233" s="409"/>
      <c r="CM233" s="409"/>
      <c r="CN233" s="409"/>
      <c r="CO233" s="409"/>
      <c r="CP233" s="409"/>
      <c r="CQ233" s="409"/>
      <c r="CR233" s="409"/>
      <c r="CS233" s="409"/>
      <c r="CT233" s="409"/>
      <c r="CU233" s="410"/>
      <c r="CV233" s="411"/>
      <c r="CW233" s="412"/>
      <c r="CX233" s="412"/>
      <c r="CY233" s="412"/>
      <c r="CZ233" s="412"/>
      <c r="DA233" s="412"/>
      <c r="DB233" s="412"/>
      <c r="DC233" s="412"/>
      <c r="DD233" s="412"/>
      <c r="DE233" s="412"/>
      <c r="DF233" s="412"/>
      <c r="DG233" s="412"/>
      <c r="DH233" s="412"/>
      <c r="DI233" s="412"/>
      <c r="DJ233" s="412"/>
      <c r="DK233" s="412"/>
      <c r="DL233" s="412"/>
      <c r="DM233" s="412"/>
      <c r="DN233" s="412"/>
      <c r="DO233" s="412"/>
      <c r="DP233" s="412"/>
      <c r="DQ233" s="412"/>
      <c r="DR233" s="412"/>
      <c r="DS233" s="412"/>
      <c r="DT233" s="405"/>
      <c r="DU233" s="405"/>
      <c r="DV233" s="405"/>
      <c r="DW233" s="405"/>
      <c r="DX233" s="405"/>
      <c r="DY233" s="405"/>
      <c r="DZ233" s="405"/>
      <c r="EA233" s="405"/>
      <c r="EB233" s="405"/>
      <c r="EC233" s="405"/>
      <c r="ED233" s="405"/>
      <c r="EE233" s="405"/>
      <c r="EF233" s="405"/>
      <c r="EG233" s="405"/>
      <c r="EH233" s="405"/>
      <c r="EI233" s="405"/>
      <c r="EJ233" s="405"/>
      <c r="EK233" s="405"/>
    </row>
    <row r="234" spans="1:141" s="81" customFormat="1" ht="13.5" thickBot="1" x14ac:dyDescent="0.25">
      <c r="A234" s="280"/>
      <c r="B234" s="280"/>
      <c r="C234" s="280"/>
      <c r="D234" s="280"/>
      <c r="E234" s="280"/>
      <c r="F234" s="280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  <c r="X234" s="280"/>
      <c r="Y234" s="280"/>
      <c r="Z234" s="280"/>
      <c r="AA234" s="280"/>
      <c r="AB234" s="280"/>
      <c r="AC234" s="280"/>
      <c r="AD234" s="280"/>
      <c r="AE234" s="280"/>
      <c r="AF234" s="280"/>
      <c r="AG234" s="405"/>
      <c r="AH234" s="405"/>
      <c r="AI234" s="405"/>
      <c r="AJ234" s="405"/>
      <c r="AK234" s="405"/>
      <c r="AL234" s="405"/>
      <c r="AM234" s="406"/>
      <c r="AN234" s="290"/>
      <c r="AO234" s="291"/>
      <c r="AP234" s="291"/>
      <c r="AQ234" s="291"/>
      <c r="AR234" s="291"/>
      <c r="AS234" s="291"/>
      <c r="AT234" s="291"/>
      <c r="AU234" s="407"/>
      <c r="AV234" s="407"/>
      <c r="AW234" s="407"/>
      <c r="AX234" s="407"/>
      <c r="AY234" s="407"/>
      <c r="AZ234" s="407"/>
      <c r="BA234" s="407"/>
      <c r="BB234" s="407"/>
      <c r="BC234" s="407"/>
      <c r="BD234" s="407"/>
      <c r="BE234" s="407"/>
      <c r="BF234" s="407"/>
      <c r="BG234" s="407"/>
      <c r="BH234" s="407"/>
      <c r="BI234" s="407"/>
      <c r="BJ234" s="407"/>
      <c r="BK234" s="408"/>
      <c r="BL234" s="408"/>
      <c r="BM234" s="408"/>
      <c r="BN234" s="408"/>
      <c r="BO234" s="408"/>
      <c r="BP234" s="408"/>
      <c r="BQ234" s="408"/>
      <c r="BR234" s="409"/>
      <c r="BS234" s="409"/>
      <c r="BT234" s="409"/>
      <c r="BU234" s="409"/>
      <c r="BV234" s="409"/>
      <c r="BW234" s="409"/>
      <c r="BX234" s="409"/>
      <c r="BY234" s="409"/>
      <c r="BZ234" s="409"/>
      <c r="CA234" s="409"/>
      <c r="CB234" s="409"/>
      <c r="CC234" s="409"/>
      <c r="CD234" s="409"/>
      <c r="CE234" s="409"/>
      <c r="CF234" s="409"/>
      <c r="CG234" s="409"/>
      <c r="CH234" s="409"/>
      <c r="CI234" s="409"/>
      <c r="CJ234" s="409"/>
      <c r="CK234" s="409"/>
      <c r="CL234" s="409"/>
      <c r="CM234" s="409"/>
      <c r="CN234" s="409"/>
      <c r="CO234" s="409"/>
      <c r="CP234" s="409"/>
      <c r="CQ234" s="409"/>
      <c r="CR234" s="409"/>
      <c r="CS234" s="409"/>
      <c r="CT234" s="409"/>
      <c r="CU234" s="410"/>
      <c r="CV234" s="411"/>
      <c r="CW234" s="412"/>
      <c r="CX234" s="412"/>
      <c r="CY234" s="412"/>
      <c r="CZ234" s="412"/>
      <c r="DA234" s="412"/>
      <c r="DB234" s="412"/>
      <c r="DC234" s="412"/>
      <c r="DD234" s="412"/>
      <c r="DE234" s="412"/>
      <c r="DF234" s="412"/>
      <c r="DG234" s="412"/>
      <c r="DH234" s="412"/>
      <c r="DI234" s="412"/>
      <c r="DJ234" s="412"/>
      <c r="DK234" s="412"/>
      <c r="DL234" s="412"/>
      <c r="DM234" s="412"/>
      <c r="DN234" s="412"/>
      <c r="DO234" s="412"/>
      <c r="DP234" s="412"/>
      <c r="DQ234" s="412"/>
      <c r="DR234" s="412"/>
      <c r="DS234" s="412"/>
      <c r="DT234" s="405"/>
      <c r="DU234" s="405"/>
      <c r="DV234" s="405"/>
      <c r="DW234" s="405"/>
      <c r="DX234" s="405"/>
      <c r="DY234" s="405"/>
      <c r="DZ234" s="405"/>
      <c r="EA234" s="405"/>
      <c r="EB234" s="405"/>
      <c r="EC234" s="405"/>
      <c r="ED234" s="405"/>
      <c r="EE234" s="405"/>
      <c r="EF234" s="405"/>
      <c r="EG234" s="405"/>
      <c r="EH234" s="405"/>
      <c r="EI234" s="405"/>
      <c r="EJ234" s="405"/>
      <c r="EK234" s="405"/>
    </row>
    <row r="235" spans="1:141" s="81" customFormat="1" ht="13.5" thickBot="1" x14ac:dyDescent="0.25">
      <c r="A235" s="280"/>
      <c r="B235" s="280"/>
      <c r="C235" s="280"/>
      <c r="D235" s="280"/>
      <c r="E235" s="280"/>
      <c r="F235" s="280"/>
      <c r="G235" s="280"/>
      <c r="H235" s="280"/>
      <c r="I235" s="280"/>
      <c r="J235" s="280"/>
      <c r="K235" s="280"/>
      <c r="L235" s="280"/>
      <c r="M235" s="280"/>
      <c r="N235" s="280"/>
      <c r="O235" s="280"/>
      <c r="P235" s="280"/>
      <c r="Q235" s="280"/>
      <c r="R235" s="280"/>
      <c r="S235" s="280"/>
      <c r="T235" s="280"/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405"/>
      <c r="AH235" s="405"/>
      <c r="AI235" s="405"/>
      <c r="AJ235" s="405"/>
      <c r="AK235" s="405"/>
      <c r="AL235" s="405"/>
      <c r="AM235" s="406"/>
      <c r="AN235" s="290"/>
      <c r="AO235" s="291"/>
      <c r="AP235" s="291"/>
      <c r="AQ235" s="291"/>
      <c r="AR235" s="291"/>
      <c r="AS235" s="291"/>
      <c r="AT235" s="291"/>
      <c r="AU235" s="407"/>
      <c r="AV235" s="407"/>
      <c r="AW235" s="407"/>
      <c r="AX235" s="407"/>
      <c r="AY235" s="407"/>
      <c r="AZ235" s="407"/>
      <c r="BA235" s="407"/>
      <c r="BB235" s="407"/>
      <c r="BC235" s="407"/>
      <c r="BD235" s="407"/>
      <c r="BE235" s="407"/>
      <c r="BF235" s="407"/>
      <c r="BG235" s="407"/>
      <c r="BH235" s="407"/>
      <c r="BI235" s="407"/>
      <c r="BJ235" s="407"/>
      <c r="BK235" s="408"/>
      <c r="BL235" s="408"/>
      <c r="BM235" s="408"/>
      <c r="BN235" s="408"/>
      <c r="BO235" s="408"/>
      <c r="BP235" s="408"/>
      <c r="BQ235" s="408"/>
      <c r="BR235" s="409"/>
      <c r="BS235" s="409"/>
      <c r="BT235" s="409"/>
      <c r="BU235" s="409"/>
      <c r="BV235" s="409"/>
      <c r="BW235" s="409"/>
      <c r="BX235" s="409"/>
      <c r="BY235" s="409"/>
      <c r="BZ235" s="409"/>
      <c r="CA235" s="409"/>
      <c r="CB235" s="409"/>
      <c r="CC235" s="409"/>
      <c r="CD235" s="409"/>
      <c r="CE235" s="409"/>
      <c r="CF235" s="409"/>
      <c r="CG235" s="409"/>
      <c r="CH235" s="409"/>
      <c r="CI235" s="409"/>
      <c r="CJ235" s="409"/>
      <c r="CK235" s="409"/>
      <c r="CL235" s="409"/>
      <c r="CM235" s="409"/>
      <c r="CN235" s="409"/>
      <c r="CO235" s="409"/>
      <c r="CP235" s="409"/>
      <c r="CQ235" s="409"/>
      <c r="CR235" s="409"/>
      <c r="CS235" s="409"/>
      <c r="CT235" s="409"/>
      <c r="CU235" s="410"/>
      <c r="CV235" s="411"/>
      <c r="CW235" s="412"/>
      <c r="CX235" s="412"/>
      <c r="CY235" s="412"/>
      <c r="CZ235" s="412"/>
      <c r="DA235" s="412"/>
      <c r="DB235" s="412"/>
      <c r="DC235" s="412"/>
      <c r="DD235" s="412"/>
      <c r="DE235" s="412"/>
      <c r="DF235" s="412"/>
      <c r="DG235" s="412"/>
      <c r="DH235" s="412"/>
      <c r="DI235" s="412"/>
      <c r="DJ235" s="412"/>
      <c r="DK235" s="412"/>
      <c r="DL235" s="412"/>
      <c r="DM235" s="412"/>
      <c r="DN235" s="412"/>
      <c r="DO235" s="412"/>
      <c r="DP235" s="412"/>
      <c r="DQ235" s="412"/>
      <c r="DR235" s="412"/>
      <c r="DS235" s="412"/>
      <c r="DT235" s="405"/>
      <c r="DU235" s="405"/>
      <c r="DV235" s="405"/>
      <c r="DW235" s="405"/>
      <c r="DX235" s="405"/>
      <c r="DY235" s="405"/>
      <c r="DZ235" s="405"/>
      <c r="EA235" s="405"/>
      <c r="EB235" s="405"/>
      <c r="EC235" s="405"/>
      <c r="ED235" s="405"/>
      <c r="EE235" s="405"/>
      <c r="EF235" s="405"/>
      <c r="EG235" s="405"/>
      <c r="EH235" s="405"/>
      <c r="EI235" s="405"/>
      <c r="EJ235" s="405"/>
      <c r="EK235" s="405"/>
    </row>
    <row r="236" spans="1:141" s="81" customFormat="1" ht="13.5" thickBot="1" x14ac:dyDescent="0.25">
      <c r="A236" s="280"/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0"/>
      <c r="AD236" s="280"/>
      <c r="AE236" s="280"/>
      <c r="AF236" s="280"/>
      <c r="AG236" s="405"/>
      <c r="AH236" s="405"/>
      <c r="AI236" s="405"/>
      <c r="AJ236" s="405"/>
      <c r="AK236" s="405"/>
      <c r="AL236" s="405"/>
      <c r="AM236" s="406"/>
      <c r="AN236" s="290"/>
      <c r="AO236" s="291"/>
      <c r="AP236" s="291"/>
      <c r="AQ236" s="291"/>
      <c r="AR236" s="291"/>
      <c r="AS236" s="291"/>
      <c r="AT236" s="291"/>
      <c r="AU236" s="407"/>
      <c r="AV236" s="407"/>
      <c r="AW236" s="407"/>
      <c r="AX236" s="407"/>
      <c r="AY236" s="407"/>
      <c r="AZ236" s="407"/>
      <c r="BA236" s="407"/>
      <c r="BB236" s="407"/>
      <c r="BC236" s="407"/>
      <c r="BD236" s="407"/>
      <c r="BE236" s="407"/>
      <c r="BF236" s="407"/>
      <c r="BG236" s="407"/>
      <c r="BH236" s="407"/>
      <c r="BI236" s="407"/>
      <c r="BJ236" s="407"/>
      <c r="BK236" s="408"/>
      <c r="BL236" s="408"/>
      <c r="BM236" s="408"/>
      <c r="BN236" s="408"/>
      <c r="BO236" s="408"/>
      <c r="BP236" s="408"/>
      <c r="BQ236" s="408"/>
      <c r="BR236" s="409"/>
      <c r="BS236" s="409"/>
      <c r="BT236" s="409"/>
      <c r="BU236" s="409"/>
      <c r="BV236" s="409"/>
      <c r="BW236" s="409"/>
      <c r="BX236" s="409"/>
      <c r="BY236" s="409"/>
      <c r="BZ236" s="409"/>
      <c r="CA236" s="409"/>
      <c r="CB236" s="409"/>
      <c r="CC236" s="409"/>
      <c r="CD236" s="409"/>
      <c r="CE236" s="409"/>
      <c r="CF236" s="409"/>
      <c r="CG236" s="409"/>
      <c r="CH236" s="409"/>
      <c r="CI236" s="409"/>
      <c r="CJ236" s="409"/>
      <c r="CK236" s="409"/>
      <c r="CL236" s="409"/>
      <c r="CM236" s="409"/>
      <c r="CN236" s="409"/>
      <c r="CO236" s="409"/>
      <c r="CP236" s="409"/>
      <c r="CQ236" s="409"/>
      <c r="CR236" s="409"/>
      <c r="CS236" s="409"/>
      <c r="CT236" s="409"/>
      <c r="CU236" s="410"/>
      <c r="CV236" s="411"/>
      <c r="CW236" s="412"/>
      <c r="CX236" s="412"/>
      <c r="CY236" s="412"/>
      <c r="CZ236" s="412"/>
      <c r="DA236" s="412"/>
      <c r="DB236" s="412"/>
      <c r="DC236" s="412"/>
      <c r="DD236" s="412"/>
      <c r="DE236" s="412"/>
      <c r="DF236" s="412"/>
      <c r="DG236" s="412"/>
      <c r="DH236" s="412"/>
      <c r="DI236" s="412"/>
      <c r="DJ236" s="412"/>
      <c r="DK236" s="412"/>
      <c r="DL236" s="412"/>
      <c r="DM236" s="412"/>
      <c r="DN236" s="412"/>
      <c r="DO236" s="412"/>
      <c r="DP236" s="412"/>
      <c r="DQ236" s="412"/>
      <c r="DR236" s="412"/>
      <c r="DS236" s="412"/>
      <c r="DT236" s="405"/>
      <c r="DU236" s="405"/>
      <c r="DV236" s="405"/>
      <c r="DW236" s="405"/>
      <c r="DX236" s="405"/>
      <c r="DY236" s="405"/>
      <c r="DZ236" s="405"/>
      <c r="EA236" s="405"/>
      <c r="EB236" s="405"/>
      <c r="EC236" s="405"/>
      <c r="ED236" s="405"/>
      <c r="EE236" s="405"/>
      <c r="EF236" s="405"/>
      <c r="EG236" s="405"/>
      <c r="EH236" s="405"/>
      <c r="EI236" s="405"/>
      <c r="EJ236" s="405"/>
      <c r="EK236" s="405"/>
    </row>
    <row r="237" spans="1:141" s="81" customFormat="1" ht="13.5" thickBot="1" x14ac:dyDescent="0.25">
      <c r="A237" s="280"/>
      <c r="B237" s="280"/>
      <c r="C237" s="280"/>
      <c r="D237" s="280"/>
      <c r="E237" s="280"/>
      <c r="F237" s="280"/>
      <c r="G237" s="280"/>
      <c r="H237" s="280"/>
      <c r="I237" s="280"/>
      <c r="J237" s="280"/>
      <c r="K237" s="280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0"/>
      <c r="AD237" s="280"/>
      <c r="AE237" s="280"/>
      <c r="AF237" s="280"/>
      <c r="AG237" s="405"/>
      <c r="AH237" s="405"/>
      <c r="AI237" s="405"/>
      <c r="AJ237" s="405"/>
      <c r="AK237" s="405"/>
      <c r="AL237" s="405"/>
      <c r="AM237" s="406"/>
      <c r="AN237" s="290"/>
      <c r="AO237" s="291"/>
      <c r="AP237" s="291"/>
      <c r="AQ237" s="291"/>
      <c r="AR237" s="291"/>
      <c r="AS237" s="291"/>
      <c r="AT237" s="291"/>
      <c r="AU237" s="407"/>
      <c r="AV237" s="407"/>
      <c r="AW237" s="407"/>
      <c r="AX237" s="407"/>
      <c r="AY237" s="407"/>
      <c r="AZ237" s="407"/>
      <c r="BA237" s="407"/>
      <c r="BB237" s="407"/>
      <c r="BC237" s="407"/>
      <c r="BD237" s="407"/>
      <c r="BE237" s="407"/>
      <c r="BF237" s="407"/>
      <c r="BG237" s="407"/>
      <c r="BH237" s="407"/>
      <c r="BI237" s="407"/>
      <c r="BJ237" s="407"/>
      <c r="BK237" s="408"/>
      <c r="BL237" s="408"/>
      <c r="BM237" s="408"/>
      <c r="BN237" s="408"/>
      <c r="BO237" s="408"/>
      <c r="BP237" s="408"/>
      <c r="BQ237" s="408"/>
      <c r="BR237" s="409"/>
      <c r="BS237" s="409"/>
      <c r="BT237" s="409"/>
      <c r="BU237" s="409"/>
      <c r="BV237" s="409"/>
      <c r="BW237" s="409"/>
      <c r="BX237" s="409"/>
      <c r="BY237" s="409"/>
      <c r="BZ237" s="409"/>
      <c r="CA237" s="409"/>
      <c r="CB237" s="409"/>
      <c r="CC237" s="409"/>
      <c r="CD237" s="409"/>
      <c r="CE237" s="409"/>
      <c r="CF237" s="409"/>
      <c r="CG237" s="409"/>
      <c r="CH237" s="409"/>
      <c r="CI237" s="409"/>
      <c r="CJ237" s="409"/>
      <c r="CK237" s="409"/>
      <c r="CL237" s="409"/>
      <c r="CM237" s="409"/>
      <c r="CN237" s="409"/>
      <c r="CO237" s="409"/>
      <c r="CP237" s="409"/>
      <c r="CQ237" s="409"/>
      <c r="CR237" s="409"/>
      <c r="CS237" s="409"/>
      <c r="CT237" s="409"/>
      <c r="CU237" s="410"/>
      <c r="CV237" s="411"/>
      <c r="CW237" s="412"/>
      <c r="CX237" s="412"/>
      <c r="CY237" s="412"/>
      <c r="CZ237" s="412"/>
      <c r="DA237" s="412"/>
      <c r="DB237" s="412"/>
      <c r="DC237" s="412"/>
      <c r="DD237" s="412"/>
      <c r="DE237" s="412"/>
      <c r="DF237" s="412"/>
      <c r="DG237" s="412"/>
      <c r="DH237" s="412"/>
      <c r="DI237" s="412"/>
      <c r="DJ237" s="412"/>
      <c r="DK237" s="412"/>
      <c r="DL237" s="412"/>
      <c r="DM237" s="412"/>
      <c r="DN237" s="412"/>
      <c r="DO237" s="412"/>
      <c r="DP237" s="412"/>
      <c r="DQ237" s="412"/>
      <c r="DR237" s="412"/>
      <c r="DS237" s="412"/>
      <c r="DT237" s="405"/>
      <c r="DU237" s="405"/>
      <c r="DV237" s="405"/>
      <c r="DW237" s="405"/>
      <c r="DX237" s="405"/>
      <c r="DY237" s="405"/>
      <c r="DZ237" s="405"/>
      <c r="EA237" s="405"/>
      <c r="EB237" s="405"/>
      <c r="EC237" s="405"/>
      <c r="ED237" s="405"/>
      <c r="EE237" s="405"/>
      <c r="EF237" s="405"/>
      <c r="EG237" s="405"/>
      <c r="EH237" s="405"/>
      <c r="EI237" s="405"/>
      <c r="EJ237" s="405"/>
      <c r="EK237" s="405"/>
    </row>
    <row r="238" spans="1:141" s="81" customFormat="1" ht="13.5" thickBot="1" x14ac:dyDescent="0.25">
      <c r="A238" s="280"/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0"/>
      <c r="AD238" s="280"/>
      <c r="AE238" s="280"/>
      <c r="AF238" s="280"/>
      <c r="AG238" s="405"/>
      <c r="AH238" s="405"/>
      <c r="AI238" s="405"/>
      <c r="AJ238" s="405"/>
      <c r="AK238" s="405"/>
      <c r="AL238" s="405"/>
      <c r="AM238" s="406"/>
      <c r="AN238" s="290"/>
      <c r="AO238" s="291"/>
      <c r="AP238" s="291"/>
      <c r="AQ238" s="291"/>
      <c r="AR238" s="291"/>
      <c r="AS238" s="291"/>
      <c r="AT238" s="291"/>
      <c r="AU238" s="407"/>
      <c r="AV238" s="407"/>
      <c r="AW238" s="407"/>
      <c r="AX238" s="407"/>
      <c r="AY238" s="407"/>
      <c r="AZ238" s="407"/>
      <c r="BA238" s="407"/>
      <c r="BB238" s="407"/>
      <c r="BC238" s="407"/>
      <c r="BD238" s="407"/>
      <c r="BE238" s="407"/>
      <c r="BF238" s="407"/>
      <c r="BG238" s="407"/>
      <c r="BH238" s="407"/>
      <c r="BI238" s="407"/>
      <c r="BJ238" s="407"/>
      <c r="BK238" s="408"/>
      <c r="BL238" s="408"/>
      <c r="BM238" s="408"/>
      <c r="BN238" s="408"/>
      <c r="BO238" s="408"/>
      <c r="BP238" s="408"/>
      <c r="BQ238" s="408"/>
      <c r="BR238" s="409"/>
      <c r="BS238" s="409"/>
      <c r="BT238" s="409"/>
      <c r="BU238" s="409"/>
      <c r="BV238" s="409"/>
      <c r="BW238" s="409"/>
      <c r="BX238" s="409"/>
      <c r="BY238" s="409"/>
      <c r="BZ238" s="409"/>
      <c r="CA238" s="409"/>
      <c r="CB238" s="409"/>
      <c r="CC238" s="409"/>
      <c r="CD238" s="409"/>
      <c r="CE238" s="409"/>
      <c r="CF238" s="409"/>
      <c r="CG238" s="409"/>
      <c r="CH238" s="409"/>
      <c r="CI238" s="409"/>
      <c r="CJ238" s="409"/>
      <c r="CK238" s="409"/>
      <c r="CL238" s="409"/>
      <c r="CM238" s="409"/>
      <c r="CN238" s="409"/>
      <c r="CO238" s="409"/>
      <c r="CP238" s="409"/>
      <c r="CQ238" s="409"/>
      <c r="CR238" s="409"/>
      <c r="CS238" s="409"/>
      <c r="CT238" s="409"/>
      <c r="CU238" s="410"/>
      <c r="CV238" s="411"/>
      <c r="CW238" s="412"/>
      <c r="CX238" s="412"/>
      <c r="CY238" s="412"/>
      <c r="CZ238" s="412"/>
      <c r="DA238" s="412"/>
      <c r="DB238" s="412"/>
      <c r="DC238" s="412"/>
      <c r="DD238" s="412"/>
      <c r="DE238" s="412"/>
      <c r="DF238" s="412"/>
      <c r="DG238" s="412"/>
      <c r="DH238" s="412"/>
      <c r="DI238" s="412"/>
      <c r="DJ238" s="412"/>
      <c r="DK238" s="412"/>
      <c r="DL238" s="412"/>
      <c r="DM238" s="412"/>
      <c r="DN238" s="412"/>
      <c r="DO238" s="412"/>
      <c r="DP238" s="412"/>
      <c r="DQ238" s="412"/>
      <c r="DR238" s="412"/>
      <c r="DS238" s="412"/>
      <c r="DT238" s="405"/>
      <c r="DU238" s="405"/>
      <c r="DV238" s="405"/>
      <c r="DW238" s="405"/>
      <c r="DX238" s="405"/>
      <c r="DY238" s="405"/>
      <c r="DZ238" s="405"/>
      <c r="EA238" s="405"/>
      <c r="EB238" s="405"/>
      <c r="EC238" s="405"/>
      <c r="ED238" s="405"/>
      <c r="EE238" s="405"/>
      <c r="EF238" s="405"/>
      <c r="EG238" s="405"/>
      <c r="EH238" s="405"/>
      <c r="EI238" s="405"/>
      <c r="EJ238" s="405"/>
      <c r="EK238" s="405"/>
    </row>
    <row r="239" spans="1:141" s="81" customFormat="1" ht="13.5" thickBot="1" x14ac:dyDescent="0.25">
      <c r="A239" s="280"/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0"/>
      <c r="AD239" s="280"/>
      <c r="AE239" s="280"/>
      <c r="AF239" s="280"/>
      <c r="AG239" s="405"/>
      <c r="AH239" s="405"/>
      <c r="AI239" s="405"/>
      <c r="AJ239" s="405"/>
      <c r="AK239" s="405"/>
      <c r="AL239" s="405"/>
      <c r="AM239" s="406"/>
      <c r="AN239" s="290"/>
      <c r="AO239" s="291"/>
      <c r="AP239" s="291"/>
      <c r="AQ239" s="291"/>
      <c r="AR239" s="291"/>
      <c r="AS239" s="291"/>
      <c r="AT239" s="291"/>
      <c r="AU239" s="407"/>
      <c r="AV239" s="407"/>
      <c r="AW239" s="407"/>
      <c r="AX239" s="407"/>
      <c r="AY239" s="407"/>
      <c r="AZ239" s="407"/>
      <c r="BA239" s="407"/>
      <c r="BB239" s="407"/>
      <c r="BC239" s="407"/>
      <c r="BD239" s="407"/>
      <c r="BE239" s="407"/>
      <c r="BF239" s="407"/>
      <c r="BG239" s="407"/>
      <c r="BH239" s="407"/>
      <c r="BI239" s="407"/>
      <c r="BJ239" s="407"/>
      <c r="BK239" s="408"/>
      <c r="BL239" s="408"/>
      <c r="BM239" s="408"/>
      <c r="BN239" s="408"/>
      <c r="BO239" s="408"/>
      <c r="BP239" s="408"/>
      <c r="BQ239" s="408"/>
      <c r="BR239" s="409"/>
      <c r="BS239" s="409"/>
      <c r="BT239" s="409"/>
      <c r="BU239" s="409"/>
      <c r="BV239" s="409"/>
      <c r="BW239" s="409"/>
      <c r="BX239" s="409"/>
      <c r="BY239" s="409"/>
      <c r="BZ239" s="409"/>
      <c r="CA239" s="409"/>
      <c r="CB239" s="409"/>
      <c r="CC239" s="409"/>
      <c r="CD239" s="409"/>
      <c r="CE239" s="409"/>
      <c r="CF239" s="409"/>
      <c r="CG239" s="409"/>
      <c r="CH239" s="409"/>
      <c r="CI239" s="409"/>
      <c r="CJ239" s="409"/>
      <c r="CK239" s="409"/>
      <c r="CL239" s="409"/>
      <c r="CM239" s="409"/>
      <c r="CN239" s="409"/>
      <c r="CO239" s="409"/>
      <c r="CP239" s="409"/>
      <c r="CQ239" s="409"/>
      <c r="CR239" s="409"/>
      <c r="CS239" s="409"/>
      <c r="CT239" s="409"/>
      <c r="CU239" s="410"/>
      <c r="CV239" s="411"/>
      <c r="CW239" s="412"/>
      <c r="CX239" s="412"/>
      <c r="CY239" s="412"/>
      <c r="CZ239" s="412"/>
      <c r="DA239" s="412"/>
      <c r="DB239" s="412"/>
      <c r="DC239" s="412"/>
      <c r="DD239" s="412"/>
      <c r="DE239" s="412"/>
      <c r="DF239" s="412"/>
      <c r="DG239" s="412"/>
      <c r="DH239" s="412"/>
      <c r="DI239" s="412"/>
      <c r="DJ239" s="412"/>
      <c r="DK239" s="412"/>
      <c r="DL239" s="412"/>
      <c r="DM239" s="412"/>
      <c r="DN239" s="412"/>
      <c r="DO239" s="412"/>
      <c r="DP239" s="412"/>
      <c r="DQ239" s="412"/>
      <c r="DR239" s="412"/>
      <c r="DS239" s="412"/>
      <c r="DT239" s="405"/>
      <c r="DU239" s="405"/>
      <c r="DV239" s="405"/>
      <c r="DW239" s="405"/>
      <c r="DX239" s="405"/>
      <c r="DY239" s="405"/>
      <c r="DZ239" s="405"/>
      <c r="EA239" s="405"/>
      <c r="EB239" s="405"/>
      <c r="EC239" s="405"/>
      <c r="ED239" s="405"/>
      <c r="EE239" s="405"/>
      <c r="EF239" s="405"/>
      <c r="EG239" s="405"/>
      <c r="EH239" s="405"/>
      <c r="EI239" s="405"/>
      <c r="EJ239" s="405"/>
      <c r="EK239" s="405"/>
    </row>
    <row r="240" spans="1:141" s="81" customFormat="1" ht="13.5" thickBot="1" x14ac:dyDescent="0.25">
      <c r="A240" s="280"/>
      <c r="B240" s="280"/>
      <c r="C240" s="280"/>
      <c r="D240" s="280"/>
      <c r="E240" s="280"/>
      <c r="F240" s="280"/>
      <c r="G240" s="280"/>
      <c r="H240" s="280"/>
      <c r="I240" s="280"/>
      <c r="J240" s="280"/>
      <c r="K240" s="280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0"/>
      <c r="AD240" s="280"/>
      <c r="AE240" s="280"/>
      <c r="AF240" s="280"/>
      <c r="AG240" s="405"/>
      <c r="AH240" s="405"/>
      <c r="AI240" s="405"/>
      <c r="AJ240" s="405"/>
      <c r="AK240" s="405"/>
      <c r="AL240" s="405"/>
      <c r="AM240" s="406"/>
      <c r="AN240" s="290"/>
      <c r="AO240" s="291"/>
      <c r="AP240" s="291"/>
      <c r="AQ240" s="291"/>
      <c r="AR240" s="291"/>
      <c r="AS240" s="291"/>
      <c r="AT240" s="291"/>
      <c r="AU240" s="407"/>
      <c r="AV240" s="407"/>
      <c r="AW240" s="407"/>
      <c r="AX240" s="407"/>
      <c r="AY240" s="407"/>
      <c r="AZ240" s="407"/>
      <c r="BA240" s="407"/>
      <c r="BB240" s="407"/>
      <c r="BC240" s="407"/>
      <c r="BD240" s="407"/>
      <c r="BE240" s="407"/>
      <c r="BF240" s="407"/>
      <c r="BG240" s="407"/>
      <c r="BH240" s="407"/>
      <c r="BI240" s="407"/>
      <c r="BJ240" s="407"/>
      <c r="BK240" s="408"/>
      <c r="BL240" s="408"/>
      <c r="BM240" s="408"/>
      <c r="BN240" s="408"/>
      <c r="BO240" s="408"/>
      <c r="BP240" s="408"/>
      <c r="BQ240" s="408"/>
      <c r="BR240" s="409"/>
      <c r="BS240" s="409"/>
      <c r="BT240" s="409"/>
      <c r="BU240" s="409"/>
      <c r="BV240" s="409"/>
      <c r="BW240" s="409"/>
      <c r="BX240" s="409"/>
      <c r="BY240" s="409"/>
      <c r="BZ240" s="409"/>
      <c r="CA240" s="409"/>
      <c r="CB240" s="409"/>
      <c r="CC240" s="409"/>
      <c r="CD240" s="409"/>
      <c r="CE240" s="409"/>
      <c r="CF240" s="409"/>
      <c r="CG240" s="409"/>
      <c r="CH240" s="409"/>
      <c r="CI240" s="409"/>
      <c r="CJ240" s="409"/>
      <c r="CK240" s="409"/>
      <c r="CL240" s="409"/>
      <c r="CM240" s="409"/>
      <c r="CN240" s="409"/>
      <c r="CO240" s="409"/>
      <c r="CP240" s="409"/>
      <c r="CQ240" s="409"/>
      <c r="CR240" s="409"/>
      <c r="CS240" s="409"/>
      <c r="CT240" s="409"/>
      <c r="CU240" s="410"/>
      <c r="CV240" s="411"/>
      <c r="CW240" s="412"/>
      <c r="CX240" s="412"/>
      <c r="CY240" s="412"/>
      <c r="CZ240" s="412"/>
      <c r="DA240" s="412"/>
      <c r="DB240" s="412"/>
      <c r="DC240" s="412"/>
      <c r="DD240" s="412"/>
      <c r="DE240" s="412"/>
      <c r="DF240" s="412"/>
      <c r="DG240" s="412"/>
      <c r="DH240" s="412"/>
      <c r="DI240" s="412"/>
      <c r="DJ240" s="412"/>
      <c r="DK240" s="412"/>
      <c r="DL240" s="412"/>
      <c r="DM240" s="412"/>
      <c r="DN240" s="412"/>
      <c r="DO240" s="412"/>
      <c r="DP240" s="412"/>
      <c r="DQ240" s="412"/>
      <c r="DR240" s="412"/>
      <c r="DS240" s="412"/>
      <c r="DT240" s="405"/>
      <c r="DU240" s="405"/>
      <c r="DV240" s="405"/>
      <c r="DW240" s="405"/>
      <c r="DX240" s="405"/>
      <c r="DY240" s="405"/>
      <c r="DZ240" s="405"/>
      <c r="EA240" s="405"/>
      <c r="EB240" s="405"/>
      <c r="EC240" s="405"/>
      <c r="ED240" s="405"/>
      <c r="EE240" s="405"/>
      <c r="EF240" s="405"/>
      <c r="EG240" s="405"/>
      <c r="EH240" s="405"/>
      <c r="EI240" s="405"/>
      <c r="EJ240" s="405"/>
      <c r="EK240" s="405"/>
    </row>
    <row r="241" spans="1:141" s="81" customFormat="1" ht="13.5" thickBot="1" x14ac:dyDescent="0.25">
      <c r="A241" s="280"/>
      <c r="B241" s="280"/>
      <c r="C241" s="280"/>
      <c r="D241" s="280"/>
      <c r="E241" s="280"/>
      <c r="F241" s="280"/>
      <c r="G241" s="280"/>
      <c r="H241" s="280"/>
      <c r="I241" s="280"/>
      <c r="J241" s="280"/>
      <c r="K241" s="280"/>
      <c r="L241" s="280"/>
      <c r="M241" s="280"/>
      <c r="N241" s="280"/>
      <c r="O241" s="280"/>
      <c r="P241" s="280"/>
      <c r="Q241" s="280"/>
      <c r="R241" s="280"/>
      <c r="S241" s="280"/>
      <c r="T241" s="280"/>
      <c r="U241" s="280"/>
      <c r="V241" s="280"/>
      <c r="W241" s="280"/>
      <c r="X241" s="280"/>
      <c r="Y241" s="280"/>
      <c r="Z241" s="280"/>
      <c r="AA241" s="280"/>
      <c r="AB241" s="280"/>
      <c r="AC241" s="280"/>
      <c r="AD241" s="280"/>
      <c r="AE241" s="280"/>
      <c r="AF241" s="280"/>
      <c r="AG241" s="405"/>
      <c r="AH241" s="405"/>
      <c r="AI241" s="405"/>
      <c r="AJ241" s="405"/>
      <c r="AK241" s="405"/>
      <c r="AL241" s="405"/>
      <c r="AM241" s="406"/>
      <c r="AN241" s="290"/>
      <c r="AO241" s="291"/>
      <c r="AP241" s="291"/>
      <c r="AQ241" s="291"/>
      <c r="AR241" s="291"/>
      <c r="AS241" s="291"/>
      <c r="AT241" s="291"/>
      <c r="AU241" s="407"/>
      <c r="AV241" s="407"/>
      <c r="AW241" s="407"/>
      <c r="AX241" s="407"/>
      <c r="AY241" s="407"/>
      <c r="AZ241" s="407"/>
      <c r="BA241" s="407"/>
      <c r="BB241" s="407"/>
      <c r="BC241" s="407"/>
      <c r="BD241" s="407"/>
      <c r="BE241" s="407"/>
      <c r="BF241" s="407"/>
      <c r="BG241" s="407"/>
      <c r="BH241" s="407"/>
      <c r="BI241" s="407"/>
      <c r="BJ241" s="407"/>
      <c r="BK241" s="408"/>
      <c r="BL241" s="408"/>
      <c r="BM241" s="408"/>
      <c r="BN241" s="408"/>
      <c r="BO241" s="408"/>
      <c r="BP241" s="408"/>
      <c r="BQ241" s="408"/>
      <c r="BR241" s="409"/>
      <c r="BS241" s="409"/>
      <c r="BT241" s="409"/>
      <c r="BU241" s="409"/>
      <c r="BV241" s="409"/>
      <c r="BW241" s="409"/>
      <c r="BX241" s="409"/>
      <c r="BY241" s="409"/>
      <c r="BZ241" s="409"/>
      <c r="CA241" s="409"/>
      <c r="CB241" s="409"/>
      <c r="CC241" s="409"/>
      <c r="CD241" s="409"/>
      <c r="CE241" s="409"/>
      <c r="CF241" s="409"/>
      <c r="CG241" s="409"/>
      <c r="CH241" s="409"/>
      <c r="CI241" s="409"/>
      <c r="CJ241" s="409"/>
      <c r="CK241" s="409"/>
      <c r="CL241" s="409"/>
      <c r="CM241" s="409"/>
      <c r="CN241" s="409"/>
      <c r="CO241" s="409"/>
      <c r="CP241" s="409"/>
      <c r="CQ241" s="409"/>
      <c r="CR241" s="409"/>
      <c r="CS241" s="409"/>
      <c r="CT241" s="409"/>
      <c r="CU241" s="410"/>
      <c r="CV241" s="411"/>
      <c r="CW241" s="412"/>
      <c r="CX241" s="412"/>
      <c r="CY241" s="412"/>
      <c r="CZ241" s="412"/>
      <c r="DA241" s="412"/>
      <c r="DB241" s="412"/>
      <c r="DC241" s="412"/>
      <c r="DD241" s="412"/>
      <c r="DE241" s="412"/>
      <c r="DF241" s="412"/>
      <c r="DG241" s="412"/>
      <c r="DH241" s="412"/>
      <c r="DI241" s="412"/>
      <c r="DJ241" s="412"/>
      <c r="DK241" s="412"/>
      <c r="DL241" s="412"/>
      <c r="DM241" s="412"/>
      <c r="DN241" s="412"/>
      <c r="DO241" s="412"/>
      <c r="DP241" s="412"/>
      <c r="DQ241" s="412"/>
      <c r="DR241" s="412"/>
      <c r="DS241" s="412"/>
      <c r="DT241" s="405"/>
      <c r="DU241" s="405"/>
      <c r="DV241" s="405"/>
      <c r="DW241" s="405"/>
      <c r="DX241" s="405"/>
      <c r="DY241" s="405"/>
      <c r="DZ241" s="405"/>
      <c r="EA241" s="405"/>
      <c r="EB241" s="405"/>
      <c r="EC241" s="405"/>
      <c r="ED241" s="405"/>
      <c r="EE241" s="405"/>
      <c r="EF241" s="405"/>
      <c r="EG241" s="405"/>
      <c r="EH241" s="405"/>
      <c r="EI241" s="405"/>
      <c r="EJ241" s="405"/>
      <c r="EK241" s="405"/>
    </row>
    <row r="242" spans="1:141" s="81" customFormat="1" ht="13.5" thickBot="1" x14ac:dyDescent="0.25">
      <c r="A242" s="280"/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  <c r="O242" s="280"/>
      <c r="P242" s="280"/>
      <c r="Q242" s="280"/>
      <c r="R242" s="280"/>
      <c r="S242" s="280"/>
      <c r="T242" s="280"/>
      <c r="U242" s="280"/>
      <c r="V242" s="280"/>
      <c r="W242" s="280"/>
      <c r="X242" s="280"/>
      <c r="Y242" s="280"/>
      <c r="Z242" s="280"/>
      <c r="AA242" s="280"/>
      <c r="AB242" s="280"/>
      <c r="AC242" s="280"/>
      <c r="AD242" s="280"/>
      <c r="AE242" s="280"/>
      <c r="AF242" s="280"/>
      <c r="AG242" s="405"/>
      <c r="AH242" s="405"/>
      <c r="AI242" s="405"/>
      <c r="AJ242" s="405"/>
      <c r="AK242" s="405"/>
      <c r="AL242" s="405"/>
      <c r="AM242" s="406"/>
      <c r="AN242" s="290" t="s">
        <v>40</v>
      </c>
      <c r="AO242" s="291"/>
      <c r="AP242" s="291"/>
      <c r="AQ242" s="291"/>
      <c r="AR242" s="291"/>
      <c r="AS242" s="291"/>
      <c r="AT242" s="291"/>
      <c r="AU242" s="407"/>
      <c r="AV242" s="407"/>
      <c r="AW242" s="407"/>
      <c r="AX242" s="407"/>
      <c r="AY242" s="407"/>
      <c r="AZ242" s="407"/>
      <c r="BA242" s="407"/>
      <c r="BB242" s="407"/>
      <c r="BC242" s="407"/>
      <c r="BD242" s="407"/>
      <c r="BE242" s="407"/>
      <c r="BF242" s="407"/>
      <c r="BG242" s="407"/>
      <c r="BH242" s="407"/>
      <c r="BI242" s="407"/>
      <c r="BJ242" s="407"/>
      <c r="BK242" s="408"/>
      <c r="BL242" s="408"/>
      <c r="BM242" s="408"/>
      <c r="BN242" s="408"/>
      <c r="BO242" s="408"/>
      <c r="BP242" s="408"/>
      <c r="BQ242" s="408"/>
      <c r="BR242" s="409"/>
      <c r="BS242" s="409"/>
      <c r="BT242" s="409"/>
      <c r="BU242" s="409"/>
      <c r="BV242" s="409"/>
      <c r="BW242" s="409"/>
      <c r="BX242" s="409"/>
      <c r="BY242" s="409"/>
      <c r="BZ242" s="409"/>
      <c r="CA242" s="409"/>
      <c r="CB242" s="409"/>
      <c r="CC242" s="409"/>
      <c r="CD242" s="409"/>
      <c r="CE242" s="409"/>
      <c r="CF242" s="409"/>
      <c r="CG242" s="409"/>
      <c r="CH242" s="409"/>
      <c r="CI242" s="409"/>
      <c r="CJ242" s="409"/>
      <c r="CK242" s="409"/>
      <c r="CL242" s="409"/>
      <c r="CM242" s="409"/>
      <c r="CN242" s="409"/>
      <c r="CO242" s="409"/>
      <c r="CP242" s="409"/>
      <c r="CQ242" s="409"/>
      <c r="CR242" s="409"/>
      <c r="CS242" s="409"/>
      <c r="CT242" s="409"/>
      <c r="CU242" s="410"/>
      <c r="CV242" s="411"/>
      <c r="CW242" s="412"/>
      <c r="CX242" s="412"/>
      <c r="CY242" s="412"/>
      <c r="CZ242" s="412"/>
      <c r="DA242" s="412"/>
      <c r="DB242" s="412"/>
      <c r="DC242" s="412"/>
      <c r="DD242" s="412"/>
      <c r="DE242" s="412"/>
      <c r="DF242" s="412"/>
      <c r="DG242" s="412"/>
      <c r="DH242" s="412"/>
      <c r="DI242" s="412"/>
      <c r="DJ242" s="412"/>
      <c r="DK242" s="412"/>
      <c r="DL242" s="412"/>
      <c r="DM242" s="412"/>
      <c r="DN242" s="412"/>
      <c r="DO242" s="412"/>
      <c r="DP242" s="412"/>
      <c r="DQ242" s="412"/>
      <c r="DR242" s="412"/>
      <c r="DS242" s="412"/>
      <c r="DT242" s="405"/>
      <c r="DU242" s="405"/>
      <c r="DV242" s="405"/>
      <c r="DW242" s="405"/>
      <c r="DX242" s="405"/>
      <c r="DY242" s="405"/>
      <c r="DZ242" s="405"/>
      <c r="EA242" s="405"/>
      <c r="EB242" s="405"/>
      <c r="EC242" s="405"/>
      <c r="ED242" s="405"/>
      <c r="EE242" s="405"/>
      <c r="EF242" s="405"/>
      <c r="EG242" s="405"/>
      <c r="EH242" s="405"/>
      <c r="EI242" s="405"/>
      <c r="EJ242" s="405"/>
      <c r="EK242" s="405"/>
    </row>
    <row r="243" spans="1:141" s="81" customFormat="1" ht="13.5" thickBot="1" x14ac:dyDescent="0.25">
      <c r="A243" s="280"/>
      <c r="B243" s="280"/>
      <c r="C243" s="280"/>
      <c r="D243" s="280"/>
      <c r="E243" s="280"/>
      <c r="F243" s="280"/>
      <c r="G243" s="280"/>
      <c r="H243" s="280"/>
      <c r="I243" s="280"/>
      <c r="J243" s="280"/>
      <c r="K243" s="280"/>
      <c r="L243" s="280"/>
      <c r="M243" s="280"/>
      <c r="N243" s="280"/>
      <c r="O243" s="280"/>
      <c r="P243" s="280"/>
      <c r="Q243" s="280"/>
      <c r="R243" s="280"/>
      <c r="S243" s="280"/>
      <c r="T243" s="280"/>
      <c r="U243" s="280"/>
      <c r="V243" s="280"/>
      <c r="W243" s="280"/>
      <c r="X243" s="280"/>
      <c r="Y243" s="280"/>
      <c r="Z243" s="280"/>
      <c r="AA243" s="280"/>
      <c r="AB243" s="280"/>
      <c r="AC243" s="280"/>
      <c r="AD243" s="280"/>
      <c r="AE243" s="280"/>
      <c r="AF243" s="280"/>
      <c r="AG243" s="405"/>
      <c r="AH243" s="405"/>
      <c r="AI243" s="405"/>
      <c r="AJ243" s="405"/>
      <c r="AK243" s="405"/>
      <c r="AL243" s="405"/>
      <c r="AM243" s="406"/>
      <c r="AN243" s="290" t="s">
        <v>40</v>
      </c>
      <c r="AO243" s="291"/>
      <c r="AP243" s="291"/>
      <c r="AQ243" s="291"/>
      <c r="AR243" s="291"/>
      <c r="AS243" s="291"/>
      <c r="AT243" s="291"/>
      <c r="AU243" s="407"/>
      <c r="AV243" s="407"/>
      <c r="AW243" s="407"/>
      <c r="AX243" s="407"/>
      <c r="AY243" s="407"/>
      <c r="AZ243" s="407"/>
      <c r="BA243" s="407"/>
      <c r="BB243" s="407"/>
      <c r="BC243" s="407"/>
      <c r="BD243" s="407"/>
      <c r="BE243" s="407"/>
      <c r="BF243" s="407"/>
      <c r="BG243" s="407"/>
      <c r="BH243" s="407"/>
      <c r="BI243" s="407"/>
      <c r="BJ243" s="407"/>
      <c r="BK243" s="408"/>
      <c r="BL243" s="408"/>
      <c r="BM243" s="408"/>
      <c r="BN243" s="408"/>
      <c r="BO243" s="408"/>
      <c r="BP243" s="408"/>
      <c r="BQ243" s="408"/>
      <c r="BR243" s="409"/>
      <c r="BS243" s="409"/>
      <c r="BT243" s="409"/>
      <c r="BU243" s="409"/>
      <c r="BV243" s="409"/>
      <c r="BW243" s="409"/>
      <c r="BX243" s="409"/>
      <c r="BY243" s="409"/>
      <c r="BZ243" s="409"/>
      <c r="CA243" s="409"/>
      <c r="CB243" s="409"/>
      <c r="CC243" s="409"/>
      <c r="CD243" s="409"/>
      <c r="CE243" s="409"/>
      <c r="CF243" s="409"/>
      <c r="CG243" s="409"/>
      <c r="CH243" s="409"/>
      <c r="CI243" s="409"/>
      <c r="CJ243" s="409"/>
      <c r="CK243" s="409"/>
      <c r="CL243" s="409"/>
      <c r="CM243" s="409"/>
      <c r="CN243" s="409"/>
      <c r="CO243" s="409"/>
      <c r="CP243" s="409"/>
      <c r="CQ243" s="409"/>
      <c r="CR243" s="409"/>
      <c r="CS243" s="409"/>
      <c r="CT243" s="409"/>
      <c r="CU243" s="410"/>
      <c r="CV243" s="411"/>
      <c r="CW243" s="412"/>
      <c r="CX243" s="412"/>
      <c r="CY243" s="412"/>
      <c r="CZ243" s="412"/>
      <c r="DA243" s="412"/>
      <c r="DB243" s="412"/>
      <c r="DC243" s="412"/>
      <c r="DD243" s="412"/>
      <c r="DE243" s="412"/>
      <c r="DF243" s="412"/>
      <c r="DG243" s="412"/>
      <c r="DH243" s="412"/>
      <c r="DI243" s="412"/>
      <c r="DJ243" s="412"/>
      <c r="DK243" s="412"/>
      <c r="DL243" s="412"/>
      <c r="DM243" s="412"/>
      <c r="DN243" s="412"/>
      <c r="DO243" s="412"/>
      <c r="DP243" s="412"/>
      <c r="DQ243" s="412"/>
      <c r="DR243" s="412"/>
      <c r="DS243" s="412"/>
      <c r="DT243" s="405"/>
      <c r="DU243" s="405"/>
      <c r="DV243" s="405"/>
      <c r="DW243" s="405"/>
      <c r="DX243" s="405"/>
      <c r="DY243" s="405"/>
      <c r="DZ243" s="405"/>
      <c r="EA243" s="405"/>
      <c r="EB243" s="405"/>
      <c r="EC243" s="405"/>
      <c r="ED243" s="405"/>
      <c r="EE243" s="405"/>
      <c r="EF243" s="405"/>
      <c r="EG243" s="405"/>
      <c r="EH243" s="405"/>
      <c r="EI243" s="405"/>
      <c r="EJ243" s="405"/>
      <c r="EK243" s="405"/>
    </row>
    <row r="244" spans="1:141" s="81" customFormat="1" ht="13.5" thickBot="1" x14ac:dyDescent="0.25">
      <c r="A244" s="280"/>
      <c r="B244" s="280"/>
      <c r="C244" s="280"/>
      <c r="D244" s="280"/>
      <c r="E244" s="280"/>
      <c r="F244" s="280"/>
      <c r="G244" s="280"/>
      <c r="H244" s="280"/>
      <c r="I244" s="280"/>
      <c r="J244" s="280"/>
      <c r="K244" s="280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  <c r="Z244" s="280"/>
      <c r="AA244" s="280"/>
      <c r="AB244" s="280"/>
      <c r="AC244" s="280"/>
      <c r="AD244" s="280"/>
      <c r="AE244" s="280"/>
      <c r="AF244" s="280"/>
      <c r="AG244" s="405"/>
      <c r="AH244" s="405"/>
      <c r="AI244" s="405"/>
      <c r="AJ244" s="405"/>
      <c r="AK244" s="405"/>
      <c r="AL244" s="405"/>
      <c r="AM244" s="406"/>
      <c r="AN244" s="290" t="s">
        <v>40</v>
      </c>
      <c r="AO244" s="291"/>
      <c r="AP244" s="291"/>
      <c r="AQ244" s="291"/>
      <c r="AR244" s="291"/>
      <c r="AS244" s="291"/>
      <c r="AT244" s="291"/>
      <c r="AU244" s="407"/>
      <c r="AV244" s="407"/>
      <c r="AW244" s="407"/>
      <c r="AX244" s="407"/>
      <c r="AY244" s="407"/>
      <c r="AZ244" s="407"/>
      <c r="BA244" s="407"/>
      <c r="BB244" s="407"/>
      <c r="BC244" s="407"/>
      <c r="BD244" s="407"/>
      <c r="BE244" s="407"/>
      <c r="BF244" s="407"/>
      <c r="BG244" s="407"/>
      <c r="BH244" s="407"/>
      <c r="BI244" s="407"/>
      <c r="BJ244" s="407"/>
      <c r="BK244" s="408"/>
      <c r="BL244" s="408"/>
      <c r="BM244" s="408"/>
      <c r="BN244" s="408"/>
      <c r="BO244" s="408"/>
      <c r="BP244" s="408"/>
      <c r="BQ244" s="408"/>
      <c r="BR244" s="409"/>
      <c r="BS244" s="409"/>
      <c r="BT244" s="409"/>
      <c r="BU244" s="409"/>
      <c r="BV244" s="409"/>
      <c r="BW244" s="409"/>
      <c r="BX244" s="409"/>
      <c r="BY244" s="409"/>
      <c r="BZ244" s="409"/>
      <c r="CA244" s="409"/>
      <c r="CB244" s="409"/>
      <c r="CC244" s="409"/>
      <c r="CD244" s="409"/>
      <c r="CE244" s="409"/>
      <c r="CF244" s="409"/>
      <c r="CG244" s="409"/>
      <c r="CH244" s="409"/>
      <c r="CI244" s="409"/>
      <c r="CJ244" s="409"/>
      <c r="CK244" s="409"/>
      <c r="CL244" s="409"/>
      <c r="CM244" s="409"/>
      <c r="CN244" s="409"/>
      <c r="CO244" s="409"/>
      <c r="CP244" s="409"/>
      <c r="CQ244" s="409"/>
      <c r="CR244" s="409"/>
      <c r="CS244" s="409"/>
      <c r="CT244" s="409"/>
      <c r="CU244" s="410"/>
      <c r="CV244" s="411"/>
      <c r="CW244" s="412"/>
      <c r="CX244" s="412"/>
      <c r="CY244" s="412"/>
      <c r="CZ244" s="412"/>
      <c r="DA244" s="412"/>
      <c r="DB244" s="412"/>
      <c r="DC244" s="412"/>
      <c r="DD244" s="412"/>
      <c r="DE244" s="412"/>
      <c r="DF244" s="412"/>
      <c r="DG244" s="412"/>
      <c r="DH244" s="412"/>
      <c r="DI244" s="412"/>
      <c r="DJ244" s="412"/>
      <c r="DK244" s="412"/>
      <c r="DL244" s="412"/>
      <c r="DM244" s="412"/>
      <c r="DN244" s="412"/>
      <c r="DO244" s="412"/>
      <c r="DP244" s="412"/>
      <c r="DQ244" s="412"/>
      <c r="DR244" s="412"/>
      <c r="DS244" s="412"/>
      <c r="DT244" s="405"/>
      <c r="DU244" s="405"/>
      <c r="DV244" s="405"/>
      <c r="DW244" s="405"/>
      <c r="DX244" s="405"/>
      <c r="DY244" s="405"/>
      <c r="DZ244" s="405"/>
      <c r="EA244" s="405"/>
      <c r="EB244" s="405"/>
      <c r="EC244" s="405"/>
      <c r="ED244" s="405"/>
      <c r="EE244" s="405"/>
      <c r="EF244" s="405"/>
      <c r="EG244" s="405"/>
      <c r="EH244" s="405"/>
      <c r="EI244" s="405"/>
      <c r="EJ244" s="405"/>
      <c r="EK244" s="405"/>
    </row>
    <row r="245" spans="1:141" s="81" customFormat="1" ht="13.5" thickBot="1" x14ac:dyDescent="0.25">
      <c r="A245" s="280"/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  <c r="Z245" s="280"/>
      <c r="AA245" s="280"/>
      <c r="AB245" s="280"/>
      <c r="AC245" s="280"/>
      <c r="AD245" s="280"/>
      <c r="AE245" s="280"/>
      <c r="AF245" s="280"/>
      <c r="AG245" s="405"/>
      <c r="AH245" s="405"/>
      <c r="AI245" s="405"/>
      <c r="AJ245" s="405"/>
      <c r="AK245" s="405"/>
      <c r="AL245" s="405"/>
      <c r="AM245" s="406"/>
      <c r="AN245" s="290" t="s">
        <v>40</v>
      </c>
      <c r="AO245" s="291"/>
      <c r="AP245" s="291"/>
      <c r="AQ245" s="291"/>
      <c r="AR245" s="291"/>
      <c r="AS245" s="291"/>
      <c r="AT245" s="291"/>
      <c r="AU245" s="407"/>
      <c r="AV245" s="407"/>
      <c r="AW245" s="407"/>
      <c r="AX245" s="407"/>
      <c r="AY245" s="407"/>
      <c r="AZ245" s="407"/>
      <c r="BA245" s="407"/>
      <c r="BB245" s="407"/>
      <c r="BC245" s="407"/>
      <c r="BD245" s="407"/>
      <c r="BE245" s="407"/>
      <c r="BF245" s="407"/>
      <c r="BG245" s="407"/>
      <c r="BH245" s="407"/>
      <c r="BI245" s="407"/>
      <c r="BJ245" s="407"/>
      <c r="BK245" s="408"/>
      <c r="BL245" s="408"/>
      <c r="BM245" s="408"/>
      <c r="BN245" s="408"/>
      <c r="BO245" s="408"/>
      <c r="BP245" s="408"/>
      <c r="BQ245" s="408"/>
      <c r="BR245" s="409"/>
      <c r="BS245" s="409"/>
      <c r="BT245" s="409"/>
      <c r="BU245" s="409"/>
      <c r="BV245" s="409"/>
      <c r="BW245" s="409"/>
      <c r="BX245" s="409"/>
      <c r="BY245" s="409"/>
      <c r="BZ245" s="409"/>
      <c r="CA245" s="409"/>
      <c r="CB245" s="409"/>
      <c r="CC245" s="409"/>
      <c r="CD245" s="409"/>
      <c r="CE245" s="409"/>
      <c r="CF245" s="409"/>
      <c r="CG245" s="409"/>
      <c r="CH245" s="409"/>
      <c r="CI245" s="409"/>
      <c r="CJ245" s="409"/>
      <c r="CK245" s="409"/>
      <c r="CL245" s="409"/>
      <c r="CM245" s="409"/>
      <c r="CN245" s="409"/>
      <c r="CO245" s="409"/>
      <c r="CP245" s="409"/>
      <c r="CQ245" s="409"/>
      <c r="CR245" s="409"/>
      <c r="CS245" s="409"/>
      <c r="CT245" s="409"/>
      <c r="CU245" s="410"/>
      <c r="CV245" s="411"/>
      <c r="CW245" s="412"/>
      <c r="CX245" s="412"/>
      <c r="CY245" s="412"/>
      <c r="CZ245" s="412"/>
      <c r="DA245" s="412"/>
      <c r="DB245" s="412"/>
      <c r="DC245" s="412"/>
      <c r="DD245" s="412"/>
      <c r="DE245" s="412"/>
      <c r="DF245" s="412"/>
      <c r="DG245" s="412"/>
      <c r="DH245" s="412"/>
      <c r="DI245" s="412"/>
      <c r="DJ245" s="412"/>
      <c r="DK245" s="412"/>
      <c r="DL245" s="412"/>
      <c r="DM245" s="412"/>
      <c r="DN245" s="412"/>
      <c r="DO245" s="412"/>
      <c r="DP245" s="412"/>
      <c r="DQ245" s="412"/>
      <c r="DR245" s="412"/>
      <c r="DS245" s="412"/>
      <c r="DT245" s="405"/>
      <c r="DU245" s="405"/>
      <c r="DV245" s="405"/>
      <c r="DW245" s="405"/>
      <c r="DX245" s="405"/>
      <c r="DY245" s="405"/>
      <c r="DZ245" s="405"/>
      <c r="EA245" s="405"/>
      <c r="EB245" s="405"/>
      <c r="EC245" s="405"/>
      <c r="ED245" s="405"/>
      <c r="EE245" s="405"/>
      <c r="EF245" s="405"/>
      <c r="EG245" s="405"/>
      <c r="EH245" s="405"/>
      <c r="EI245" s="405"/>
      <c r="EJ245" s="405"/>
      <c r="EK245" s="405"/>
    </row>
    <row r="246" spans="1:141" s="81" customFormat="1" ht="13.5" thickBot="1" x14ac:dyDescent="0.25">
      <c r="A246" s="280"/>
      <c r="B246" s="280"/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  <c r="Z246" s="280"/>
      <c r="AA246" s="280"/>
      <c r="AB246" s="280"/>
      <c r="AC246" s="280"/>
      <c r="AD246" s="280"/>
      <c r="AE246" s="280"/>
      <c r="AF246" s="280"/>
      <c r="AG246" s="405"/>
      <c r="AH246" s="405"/>
      <c r="AI246" s="405"/>
      <c r="AJ246" s="405"/>
      <c r="AK246" s="405"/>
      <c r="AL246" s="405"/>
      <c r="AM246" s="406"/>
      <c r="AN246" s="290" t="s">
        <v>40</v>
      </c>
      <c r="AO246" s="291"/>
      <c r="AP246" s="291"/>
      <c r="AQ246" s="291"/>
      <c r="AR246" s="291"/>
      <c r="AS246" s="291"/>
      <c r="AT246" s="291"/>
      <c r="AU246" s="407"/>
      <c r="AV246" s="407"/>
      <c r="AW246" s="407"/>
      <c r="AX246" s="407"/>
      <c r="AY246" s="407"/>
      <c r="AZ246" s="407"/>
      <c r="BA246" s="407"/>
      <c r="BB246" s="407"/>
      <c r="BC246" s="407"/>
      <c r="BD246" s="407"/>
      <c r="BE246" s="407"/>
      <c r="BF246" s="407"/>
      <c r="BG246" s="407"/>
      <c r="BH246" s="407"/>
      <c r="BI246" s="407"/>
      <c r="BJ246" s="407"/>
      <c r="BK246" s="408"/>
      <c r="BL246" s="408"/>
      <c r="BM246" s="408"/>
      <c r="BN246" s="408"/>
      <c r="BO246" s="408"/>
      <c r="BP246" s="408"/>
      <c r="BQ246" s="408"/>
      <c r="BR246" s="409"/>
      <c r="BS246" s="409"/>
      <c r="BT246" s="409"/>
      <c r="BU246" s="409"/>
      <c r="BV246" s="409"/>
      <c r="BW246" s="409"/>
      <c r="BX246" s="409"/>
      <c r="BY246" s="409"/>
      <c r="BZ246" s="409"/>
      <c r="CA246" s="409"/>
      <c r="CB246" s="409"/>
      <c r="CC246" s="409"/>
      <c r="CD246" s="409"/>
      <c r="CE246" s="409"/>
      <c r="CF246" s="409"/>
      <c r="CG246" s="409"/>
      <c r="CH246" s="409"/>
      <c r="CI246" s="409"/>
      <c r="CJ246" s="409"/>
      <c r="CK246" s="409"/>
      <c r="CL246" s="409"/>
      <c r="CM246" s="409"/>
      <c r="CN246" s="409"/>
      <c r="CO246" s="409"/>
      <c r="CP246" s="409"/>
      <c r="CQ246" s="409"/>
      <c r="CR246" s="409"/>
      <c r="CS246" s="409"/>
      <c r="CT246" s="409"/>
      <c r="CU246" s="410"/>
      <c r="CV246" s="411"/>
      <c r="CW246" s="412"/>
      <c r="CX246" s="412"/>
      <c r="CY246" s="412"/>
      <c r="CZ246" s="412"/>
      <c r="DA246" s="412"/>
      <c r="DB246" s="412"/>
      <c r="DC246" s="412"/>
      <c r="DD246" s="412"/>
      <c r="DE246" s="412"/>
      <c r="DF246" s="412"/>
      <c r="DG246" s="412"/>
      <c r="DH246" s="412"/>
      <c r="DI246" s="412"/>
      <c r="DJ246" s="412"/>
      <c r="DK246" s="412"/>
      <c r="DL246" s="412"/>
      <c r="DM246" s="412"/>
      <c r="DN246" s="412"/>
      <c r="DO246" s="412"/>
      <c r="DP246" s="412"/>
      <c r="DQ246" s="412"/>
      <c r="DR246" s="412"/>
      <c r="DS246" s="412"/>
      <c r="DT246" s="405"/>
      <c r="DU246" s="405"/>
      <c r="DV246" s="405"/>
      <c r="DW246" s="405"/>
      <c r="DX246" s="405"/>
      <c r="DY246" s="405"/>
      <c r="DZ246" s="405"/>
      <c r="EA246" s="405"/>
      <c r="EB246" s="405"/>
      <c r="EC246" s="405"/>
      <c r="ED246" s="405"/>
      <c r="EE246" s="405"/>
      <c r="EF246" s="405"/>
      <c r="EG246" s="405"/>
      <c r="EH246" s="405"/>
      <c r="EI246" s="405"/>
      <c r="EJ246" s="405"/>
      <c r="EK246" s="405"/>
    </row>
    <row r="247" spans="1:141" s="81" customFormat="1" ht="13.5" thickBot="1" x14ac:dyDescent="0.25">
      <c r="A247" s="280"/>
      <c r="B247" s="280"/>
      <c r="C247" s="280"/>
      <c r="D247" s="280"/>
      <c r="E247" s="280"/>
      <c r="F247" s="280"/>
      <c r="G247" s="280"/>
      <c r="H247" s="280"/>
      <c r="I247" s="280"/>
      <c r="J247" s="280"/>
      <c r="K247" s="280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  <c r="Z247" s="280"/>
      <c r="AA247" s="280"/>
      <c r="AB247" s="280"/>
      <c r="AC247" s="280"/>
      <c r="AD247" s="280"/>
      <c r="AE247" s="280"/>
      <c r="AF247" s="280"/>
      <c r="AG247" s="405"/>
      <c r="AH247" s="405"/>
      <c r="AI247" s="405"/>
      <c r="AJ247" s="405"/>
      <c r="AK247" s="405"/>
      <c r="AL247" s="405"/>
      <c r="AM247" s="406"/>
      <c r="AN247" s="290" t="s">
        <v>40</v>
      </c>
      <c r="AO247" s="291"/>
      <c r="AP247" s="291"/>
      <c r="AQ247" s="291"/>
      <c r="AR247" s="291"/>
      <c r="AS247" s="291"/>
      <c r="AT247" s="291"/>
      <c r="AU247" s="407"/>
      <c r="AV247" s="407"/>
      <c r="AW247" s="407"/>
      <c r="AX247" s="407"/>
      <c r="AY247" s="407"/>
      <c r="AZ247" s="407"/>
      <c r="BA247" s="407"/>
      <c r="BB247" s="407"/>
      <c r="BC247" s="407"/>
      <c r="BD247" s="407"/>
      <c r="BE247" s="407"/>
      <c r="BF247" s="407"/>
      <c r="BG247" s="407"/>
      <c r="BH247" s="407"/>
      <c r="BI247" s="407"/>
      <c r="BJ247" s="407"/>
      <c r="BK247" s="408"/>
      <c r="BL247" s="408"/>
      <c r="BM247" s="408"/>
      <c r="BN247" s="408"/>
      <c r="BO247" s="408"/>
      <c r="BP247" s="408"/>
      <c r="BQ247" s="408"/>
      <c r="BR247" s="409"/>
      <c r="BS247" s="409"/>
      <c r="BT247" s="409"/>
      <c r="BU247" s="409"/>
      <c r="BV247" s="409"/>
      <c r="BW247" s="409"/>
      <c r="BX247" s="409"/>
      <c r="BY247" s="409"/>
      <c r="BZ247" s="409"/>
      <c r="CA247" s="409"/>
      <c r="CB247" s="409"/>
      <c r="CC247" s="409"/>
      <c r="CD247" s="409"/>
      <c r="CE247" s="409"/>
      <c r="CF247" s="409"/>
      <c r="CG247" s="409"/>
      <c r="CH247" s="409"/>
      <c r="CI247" s="409"/>
      <c r="CJ247" s="409"/>
      <c r="CK247" s="409"/>
      <c r="CL247" s="409"/>
      <c r="CM247" s="409"/>
      <c r="CN247" s="409"/>
      <c r="CO247" s="409"/>
      <c r="CP247" s="409"/>
      <c r="CQ247" s="409"/>
      <c r="CR247" s="409"/>
      <c r="CS247" s="409"/>
      <c r="CT247" s="409"/>
      <c r="CU247" s="410"/>
      <c r="CV247" s="411"/>
      <c r="CW247" s="412"/>
      <c r="CX247" s="412"/>
      <c r="CY247" s="412"/>
      <c r="CZ247" s="412"/>
      <c r="DA247" s="412"/>
      <c r="DB247" s="412"/>
      <c r="DC247" s="412"/>
      <c r="DD247" s="412"/>
      <c r="DE247" s="412"/>
      <c r="DF247" s="412"/>
      <c r="DG247" s="412"/>
      <c r="DH247" s="412"/>
      <c r="DI247" s="412"/>
      <c r="DJ247" s="412"/>
      <c r="DK247" s="412"/>
      <c r="DL247" s="412"/>
      <c r="DM247" s="412"/>
      <c r="DN247" s="412"/>
      <c r="DO247" s="412"/>
      <c r="DP247" s="412"/>
      <c r="DQ247" s="412"/>
      <c r="DR247" s="412"/>
      <c r="DS247" s="412"/>
      <c r="DT247" s="405"/>
      <c r="DU247" s="405"/>
      <c r="DV247" s="405"/>
      <c r="DW247" s="405"/>
      <c r="DX247" s="405"/>
      <c r="DY247" s="405"/>
      <c r="DZ247" s="405"/>
      <c r="EA247" s="405"/>
      <c r="EB247" s="405"/>
      <c r="EC247" s="405"/>
      <c r="ED247" s="405"/>
      <c r="EE247" s="405"/>
      <c r="EF247" s="405"/>
      <c r="EG247" s="405"/>
      <c r="EH247" s="405"/>
      <c r="EI247" s="405"/>
      <c r="EJ247" s="405"/>
      <c r="EK247" s="405"/>
    </row>
    <row r="248" spans="1:141" s="81" customFormat="1" ht="13.5" thickBot="1" x14ac:dyDescent="0.25">
      <c r="A248" s="280"/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  <c r="Z248" s="280"/>
      <c r="AA248" s="280"/>
      <c r="AB248" s="280"/>
      <c r="AC248" s="280"/>
      <c r="AD248" s="280"/>
      <c r="AE248" s="280"/>
      <c r="AF248" s="280"/>
      <c r="AG248" s="405"/>
      <c r="AH248" s="405"/>
      <c r="AI248" s="405"/>
      <c r="AJ248" s="405"/>
      <c r="AK248" s="405"/>
      <c r="AL248" s="405"/>
      <c r="AM248" s="406"/>
      <c r="AN248" s="290" t="s">
        <v>40</v>
      </c>
      <c r="AO248" s="291"/>
      <c r="AP248" s="291"/>
      <c r="AQ248" s="291"/>
      <c r="AR248" s="291"/>
      <c r="AS248" s="291"/>
      <c r="AT248" s="291"/>
      <c r="AU248" s="407"/>
      <c r="AV248" s="407"/>
      <c r="AW248" s="407"/>
      <c r="AX248" s="407"/>
      <c r="AY248" s="407"/>
      <c r="AZ248" s="407"/>
      <c r="BA248" s="407"/>
      <c r="BB248" s="407"/>
      <c r="BC248" s="407"/>
      <c r="BD248" s="407"/>
      <c r="BE248" s="407"/>
      <c r="BF248" s="407"/>
      <c r="BG248" s="407"/>
      <c r="BH248" s="407"/>
      <c r="BI248" s="407"/>
      <c r="BJ248" s="407"/>
      <c r="BK248" s="408"/>
      <c r="BL248" s="408"/>
      <c r="BM248" s="408"/>
      <c r="BN248" s="408"/>
      <c r="BO248" s="408"/>
      <c r="BP248" s="408"/>
      <c r="BQ248" s="408"/>
      <c r="BR248" s="409"/>
      <c r="BS248" s="409"/>
      <c r="BT248" s="409"/>
      <c r="BU248" s="409"/>
      <c r="BV248" s="409"/>
      <c r="BW248" s="409"/>
      <c r="BX248" s="409"/>
      <c r="BY248" s="409"/>
      <c r="BZ248" s="409"/>
      <c r="CA248" s="409"/>
      <c r="CB248" s="409"/>
      <c r="CC248" s="409"/>
      <c r="CD248" s="409"/>
      <c r="CE248" s="409"/>
      <c r="CF248" s="409"/>
      <c r="CG248" s="409"/>
      <c r="CH248" s="409"/>
      <c r="CI248" s="409"/>
      <c r="CJ248" s="409"/>
      <c r="CK248" s="409"/>
      <c r="CL248" s="409"/>
      <c r="CM248" s="409"/>
      <c r="CN248" s="409"/>
      <c r="CO248" s="409"/>
      <c r="CP248" s="409"/>
      <c r="CQ248" s="409"/>
      <c r="CR248" s="409"/>
      <c r="CS248" s="409"/>
      <c r="CT248" s="409"/>
      <c r="CU248" s="410"/>
      <c r="CV248" s="411"/>
      <c r="CW248" s="412"/>
      <c r="CX248" s="412"/>
      <c r="CY248" s="412"/>
      <c r="CZ248" s="412"/>
      <c r="DA248" s="412"/>
      <c r="DB248" s="412"/>
      <c r="DC248" s="412"/>
      <c r="DD248" s="412"/>
      <c r="DE248" s="412"/>
      <c r="DF248" s="412"/>
      <c r="DG248" s="412"/>
      <c r="DH248" s="412"/>
      <c r="DI248" s="412"/>
      <c r="DJ248" s="412"/>
      <c r="DK248" s="412"/>
      <c r="DL248" s="412"/>
      <c r="DM248" s="412"/>
      <c r="DN248" s="412"/>
      <c r="DO248" s="412"/>
      <c r="DP248" s="412"/>
      <c r="DQ248" s="412"/>
      <c r="DR248" s="412"/>
      <c r="DS248" s="412"/>
      <c r="DT248" s="405"/>
      <c r="DU248" s="405"/>
      <c r="DV248" s="405"/>
      <c r="DW248" s="405"/>
      <c r="DX248" s="405"/>
      <c r="DY248" s="405"/>
      <c r="DZ248" s="405"/>
      <c r="EA248" s="405"/>
      <c r="EB248" s="405"/>
      <c r="EC248" s="405"/>
      <c r="ED248" s="405"/>
      <c r="EE248" s="405"/>
      <c r="EF248" s="405"/>
      <c r="EG248" s="405"/>
      <c r="EH248" s="405"/>
      <c r="EI248" s="405"/>
      <c r="EJ248" s="405"/>
      <c r="EK248" s="405"/>
    </row>
    <row r="249" spans="1:141" s="81" customFormat="1" ht="13.5" thickBot="1" x14ac:dyDescent="0.25">
      <c r="A249" s="280"/>
      <c r="B249" s="280"/>
      <c r="C249" s="280"/>
      <c r="D249" s="280"/>
      <c r="E249" s="280"/>
      <c r="F249" s="280"/>
      <c r="G249" s="280"/>
      <c r="H249" s="280"/>
      <c r="I249" s="280"/>
      <c r="J249" s="280"/>
      <c r="K249" s="280"/>
      <c r="L249" s="280"/>
      <c r="M249" s="280"/>
      <c r="N249" s="280"/>
      <c r="O249" s="280"/>
      <c r="P249" s="280"/>
      <c r="Q249" s="280"/>
      <c r="R249" s="280"/>
      <c r="S249" s="280"/>
      <c r="T249" s="280"/>
      <c r="U249" s="280"/>
      <c r="V249" s="280"/>
      <c r="W249" s="280"/>
      <c r="X249" s="280"/>
      <c r="Y249" s="280"/>
      <c r="Z249" s="280"/>
      <c r="AA249" s="280"/>
      <c r="AB249" s="280"/>
      <c r="AC249" s="280"/>
      <c r="AD249" s="280"/>
      <c r="AE249" s="280"/>
      <c r="AF249" s="280"/>
      <c r="AG249" s="405"/>
      <c r="AH249" s="405"/>
      <c r="AI249" s="405"/>
      <c r="AJ249" s="405"/>
      <c r="AK249" s="405"/>
      <c r="AL249" s="405"/>
      <c r="AM249" s="406"/>
      <c r="AN249" s="290" t="s">
        <v>40</v>
      </c>
      <c r="AO249" s="291"/>
      <c r="AP249" s="291"/>
      <c r="AQ249" s="291"/>
      <c r="AR249" s="291"/>
      <c r="AS249" s="291"/>
      <c r="AT249" s="291"/>
      <c r="AU249" s="407"/>
      <c r="AV249" s="407"/>
      <c r="AW249" s="407"/>
      <c r="AX249" s="407"/>
      <c r="AY249" s="407"/>
      <c r="AZ249" s="407"/>
      <c r="BA249" s="407"/>
      <c r="BB249" s="407"/>
      <c r="BC249" s="407"/>
      <c r="BD249" s="407"/>
      <c r="BE249" s="407"/>
      <c r="BF249" s="407"/>
      <c r="BG249" s="407"/>
      <c r="BH249" s="407"/>
      <c r="BI249" s="407"/>
      <c r="BJ249" s="407"/>
      <c r="BK249" s="408"/>
      <c r="BL249" s="408"/>
      <c r="BM249" s="408"/>
      <c r="BN249" s="408"/>
      <c r="BO249" s="408"/>
      <c r="BP249" s="408"/>
      <c r="BQ249" s="408"/>
      <c r="BR249" s="409"/>
      <c r="BS249" s="409"/>
      <c r="BT249" s="409"/>
      <c r="BU249" s="409"/>
      <c r="BV249" s="409"/>
      <c r="BW249" s="409"/>
      <c r="BX249" s="409"/>
      <c r="BY249" s="409"/>
      <c r="BZ249" s="409"/>
      <c r="CA249" s="409"/>
      <c r="CB249" s="409"/>
      <c r="CC249" s="409"/>
      <c r="CD249" s="409"/>
      <c r="CE249" s="409"/>
      <c r="CF249" s="409"/>
      <c r="CG249" s="409"/>
      <c r="CH249" s="409"/>
      <c r="CI249" s="409"/>
      <c r="CJ249" s="409"/>
      <c r="CK249" s="409"/>
      <c r="CL249" s="409"/>
      <c r="CM249" s="409"/>
      <c r="CN249" s="409"/>
      <c r="CO249" s="409"/>
      <c r="CP249" s="409"/>
      <c r="CQ249" s="409"/>
      <c r="CR249" s="409"/>
      <c r="CS249" s="409"/>
      <c r="CT249" s="409"/>
      <c r="CU249" s="410"/>
      <c r="CV249" s="411"/>
      <c r="CW249" s="412"/>
      <c r="CX249" s="412"/>
      <c r="CY249" s="412"/>
      <c r="CZ249" s="412"/>
      <c r="DA249" s="412"/>
      <c r="DB249" s="412"/>
      <c r="DC249" s="412"/>
      <c r="DD249" s="412"/>
      <c r="DE249" s="412"/>
      <c r="DF249" s="412"/>
      <c r="DG249" s="412"/>
      <c r="DH249" s="412"/>
      <c r="DI249" s="412"/>
      <c r="DJ249" s="412"/>
      <c r="DK249" s="412"/>
      <c r="DL249" s="412"/>
      <c r="DM249" s="412"/>
      <c r="DN249" s="412"/>
      <c r="DO249" s="412"/>
      <c r="DP249" s="412"/>
      <c r="DQ249" s="412"/>
      <c r="DR249" s="412"/>
      <c r="DS249" s="412"/>
      <c r="DT249" s="405"/>
      <c r="DU249" s="405"/>
      <c r="DV249" s="405"/>
      <c r="DW249" s="405"/>
      <c r="DX249" s="405"/>
      <c r="DY249" s="405"/>
      <c r="DZ249" s="405"/>
      <c r="EA249" s="405"/>
      <c r="EB249" s="405"/>
      <c r="EC249" s="405"/>
      <c r="ED249" s="405"/>
      <c r="EE249" s="405"/>
      <c r="EF249" s="405"/>
      <c r="EG249" s="405"/>
      <c r="EH249" s="405"/>
      <c r="EI249" s="405"/>
      <c r="EJ249" s="405"/>
      <c r="EK249" s="405"/>
    </row>
    <row r="250" spans="1:141" s="81" customFormat="1" ht="13.5" thickBot="1" x14ac:dyDescent="0.25">
      <c r="A250" s="280"/>
      <c r="B250" s="280"/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280"/>
      <c r="P250" s="280"/>
      <c r="Q250" s="280"/>
      <c r="R250" s="280"/>
      <c r="S250" s="280"/>
      <c r="T250" s="280"/>
      <c r="U250" s="280"/>
      <c r="V250" s="280"/>
      <c r="W250" s="280"/>
      <c r="X250" s="280"/>
      <c r="Y250" s="280"/>
      <c r="Z250" s="280"/>
      <c r="AA250" s="280"/>
      <c r="AB250" s="280"/>
      <c r="AC250" s="280"/>
      <c r="AD250" s="280"/>
      <c r="AE250" s="280"/>
      <c r="AF250" s="280"/>
      <c r="AG250" s="405"/>
      <c r="AH250" s="405"/>
      <c r="AI250" s="405"/>
      <c r="AJ250" s="405"/>
      <c r="AK250" s="405"/>
      <c r="AL250" s="405"/>
      <c r="AM250" s="406"/>
      <c r="AN250" s="290" t="s">
        <v>40</v>
      </c>
      <c r="AO250" s="291"/>
      <c r="AP250" s="291"/>
      <c r="AQ250" s="291"/>
      <c r="AR250" s="291"/>
      <c r="AS250" s="291"/>
      <c r="AT250" s="291"/>
      <c r="AU250" s="407"/>
      <c r="AV250" s="407"/>
      <c r="AW250" s="407"/>
      <c r="AX250" s="407"/>
      <c r="AY250" s="407"/>
      <c r="AZ250" s="407"/>
      <c r="BA250" s="407"/>
      <c r="BB250" s="407"/>
      <c r="BC250" s="407"/>
      <c r="BD250" s="407"/>
      <c r="BE250" s="407"/>
      <c r="BF250" s="407"/>
      <c r="BG250" s="407"/>
      <c r="BH250" s="407"/>
      <c r="BI250" s="407"/>
      <c r="BJ250" s="407"/>
      <c r="BK250" s="408"/>
      <c r="BL250" s="408"/>
      <c r="BM250" s="408"/>
      <c r="BN250" s="408"/>
      <c r="BO250" s="408"/>
      <c r="BP250" s="408"/>
      <c r="BQ250" s="408"/>
      <c r="BR250" s="409"/>
      <c r="BS250" s="409"/>
      <c r="BT250" s="409"/>
      <c r="BU250" s="409"/>
      <c r="BV250" s="409"/>
      <c r="BW250" s="409"/>
      <c r="BX250" s="409"/>
      <c r="BY250" s="409"/>
      <c r="BZ250" s="409"/>
      <c r="CA250" s="409"/>
      <c r="CB250" s="409"/>
      <c r="CC250" s="409"/>
      <c r="CD250" s="409"/>
      <c r="CE250" s="409"/>
      <c r="CF250" s="409"/>
      <c r="CG250" s="409"/>
      <c r="CH250" s="409"/>
      <c r="CI250" s="409"/>
      <c r="CJ250" s="409"/>
      <c r="CK250" s="409"/>
      <c r="CL250" s="409"/>
      <c r="CM250" s="409"/>
      <c r="CN250" s="409"/>
      <c r="CO250" s="409"/>
      <c r="CP250" s="409"/>
      <c r="CQ250" s="409"/>
      <c r="CR250" s="409"/>
      <c r="CS250" s="409"/>
      <c r="CT250" s="409"/>
      <c r="CU250" s="410"/>
      <c r="CV250" s="411"/>
      <c r="CW250" s="412"/>
      <c r="CX250" s="412"/>
      <c r="CY250" s="412"/>
      <c r="CZ250" s="412"/>
      <c r="DA250" s="412"/>
      <c r="DB250" s="412"/>
      <c r="DC250" s="412"/>
      <c r="DD250" s="412"/>
      <c r="DE250" s="412"/>
      <c r="DF250" s="412"/>
      <c r="DG250" s="412"/>
      <c r="DH250" s="412"/>
      <c r="DI250" s="412"/>
      <c r="DJ250" s="412"/>
      <c r="DK250" s="412"/>
      <c r="DL250" s="412"/>
      <c r="DM250" s="412"/>
      <c r="DN250" s="412"/>
      <c r="DO250" s="412"/>
      <c r="DP250" s="412"/>
      <c r="DQ250" s="412"/>
      <c r="DR250" s="412"/>
      <c r="DS250" s="412"/>
      <c r="DT250" s="405"/>
      <c r="DU250" s="405"/>
      <c r="DV250" s="405"/>
      <c r="DW250" s="405"/>
      <c r="DX250" s="405"/>
      <c r="DY250" s="405"/>
      <c r="DZ250" s="405"/>
      <c r="EA250" s="405"/>
      <c r="EB250" s="405"/>
      <c r="EC250" s="405"/>
      <c r="ED250" s="405"/>
      <c r="EE250" s="405"/>
      <c r="EF250" s="405"/>
      <c r="EG250" s="405"/>
      <c r="EH250" s="405"/>
      <c r="EI250" s="405"/>
      <c r="EJ250" s="405"/>
      <c r="EK250" s="405"/>
    </row>
    <row r="251" spans="1:141" s="81" customFormat="1" ht="13.5" thickBot="1" x14ac:dyDescent="0.25">
      <c r="A251" s="280"/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  <c r="O251" s="280"/>
      <c r="P251" s="280"/>
      <c r="Q251" s="280"/>
      <c r="R251" s="280"/>
      <c r="S251" s="280"/>
      <c r="T251" s="280"/>
      <c r="U251" s="280"/>
      <c r="V251" s="280"/>
      <c r="W251" s="280"/>
      <c r="X251" s="280"/>
      <c r="Y251" s="280"/>
      <c r="Z251" s="280"/>
      <c r="AA251" s="280"/>
      <c r="AB251" s="280"/>
      <c r="AC251" s="280"/>
      <c r="AD251" s="280"/>
      <c r="AE251" s="280"/>
      <c r="AF251" s="280"/>
      <c r="AG251" s="405"/>
      <c r="AH251" s="405"/>
      <c r="AI251" s="405"/>
      <c r="AJ251" s="405"/>
      <c r="AK251" s="405"/>
      <c r="AL251" s="405"/>
      <c r="AM251" s="406"/>
      <c r="AN251" s="290" t="s">
        <v>40</v>
      </c>
      <c r="AO251" s="291"/>
      <c r="AP251" s="291"/>
      <c r="AQ251" s="291"/>
      <c r="AR251" s="291"/>
      <c r="AS251" s="291"/>
      <c r="AT251" s="291"/>
      <c r="AU251" s="407"/>
      <c r="AV251" s="407"/>
      <c r="AW251" s="407"/>
      <c r="AX251" s="407"/>
      <c r="AY251" s="407"/>
      <c r="AZ251" s="407"/>
      <c r="BA251" s="407"/>
      <c r="BB251" s="407"/>
      <c r="BC251" s="407"/>
      <c r="BD251" s="407"/>
      <c r="BE251" s="407"/>
      <c r="BF251" s="407"/>
      <c r="BG251" s="407"/>
      <c r="BH251" s="407"/>
      <c r="BI251" s="407"/>
      <c r="BJ251" s="407"/>
      <c r="BK251" s="408"/>
      <c r="BL251" s="408"/>
      <c r="BM251" s="408"/>
      <c r="BN251" s="408"/>
      <c r="BO251" s="408"/>
      <c r="BP251" s="408"/>
      <c r="BQ251" s="408"/>
      <c r="BR251" s="409"/>
      <c r="BS251" s="409"/>
      <c r="BT251" s="409"/>
      <c r="BU251" s="409"/>
      <c r="BV251" s="409"/>
      <c r="BW251" s="409"/>
      <c r="BX251" s="409"/>
      <c r="BY251" s="409"/>
      <c r="BZ251" s="409"/>
      <c r="CA251" s="409"/>
      <c r="CB251" s="409"/>
      <c r="CC251" s="409"/>
      <c r="CD251" s="409"/>
      <c r="CE251" s="409"/>
      <c r="CF251" s="409"/>
      <c r="CG251" s="409"/>
      <c r="CH251" s="409"/>
      <c r="CI251" s="409"/>
      <c r="CJ251" s="409"/>
      <c r="CK251" s="409"/>
      <c r="CL251" s="409"/>
      <c r="CM251" s="409"/>
      <c r="CN251" s="409"/>
      <c r="CO251" s="409"/>
      <c r="CP251" s="409"/>
      <c r="CQ251" s="409"/>
      <c r="CR251" s="409"/>
      <c r="CS251" s="409"/>
      <c r="CT251" s="409"/>
      <c r="CU251" s="410"/>
      <c r="CV251" s="411"/>
      <c r="CW251" s="412"/>
      <c r="CX251" s="412"/>
      <c r="CY251" s="412"/>
      <c r="CZ251" s="412"/>
      <c r="DA251" s="412"/>
      <c r="DB251" s="412"/>
      <c r="DC251" s="412"/>
      <c r="DD251" s="412"/>
      <c r="DE251" s="412"/>
      <c r="DF251" s="412"/>
      <c r="DG251" s="412"/>
      <c r="DH251" s="412"/>
      <c r="DI251" s="412"/>
      <c r="DJ251" s="412"/>
      <c r="DK251" s="412"/>
      <c r="DL251" s="412"/>
      <c r="DM251" s="412"/>
      <c r="DN251" s="412"/>
      <c r="DO251" s="412"/>
      <c r="DP251" s="412"/>
      <c r="DQ251" s="412"/>
      <c r="DR251" s="412"/>
      <c r="DS251" s="412"/>
      <c r="DT251" s="405"/>
      <c r="DU251" s="405"/>
      <c r="DV251" s="405"/>
      <c r="DW251" s="405"/>
      <c r="DX251" s="405"/>
      <c r="DY251" s="405"/>
      <c r="DZ251" s="405"/>
      <c r="EA251" s="405"/>
      <c r="EB251" s="405"/>
      <c r="EC251" s="405"/>
      <c r="ED251" s="405"/>
      <c r="EE251" s="405"/>
      <c r="EF251" s="405"/>
      <c r="EG251" s="405"/>
      <c r="EH251" s="405"/>
      <c r="EI251" s="405"/>
      <c r="EJ251" s="405"/>
      <c r="EK251" s="405"/>
    </row>
    <row r="252" spans="1:141" s="81" customFormat="1" ht="13.5" thickBot="1" x14ac:dyDescent="0.25">
      <c r="A252" s="280"/>
      <c r="B252" s="280"/>
      <c r="C252" s="280"/>
      <c r="D252" s="280"/>
      <c r="E252" s="280"/>
      <c r="F252" s="280"/>
      <c r="G252" s="280"/>
      <c r="H252" s="280"/>
      <c r="I252" s="280"/>
      <c r="J252" s="280"/>
      <c r="K252" s="280"/>
      <c r="L252" s="280"/>
      <c r="M252" s="280"/>
      <c r="N252" s="280"/>
      <c r="O252" s="280"/>
      <c r="P252" s="280"/>
      <c r="Q252" s="280"/>
      <c r="R252" s="280"/>
      <c r="S252" s="280"/>
      <c r="T252" s="280"/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405"/>
      <c r="AH252" s="405"/>
      <c r="AI252" s="405"/>
      <c r="AJ252" s="405"/>
      <c r="AK252" s="405"/>
      <c r="AL252" s="405"/>
      <c r="AM252" s="406"/>
      <c r="AN252" s="290" t="s">
        <v>40</v>
      </c>
      <c r="AO252" s="291"/>
      <c r="AP252" s="291"/>
      <c r="AQ252" s="291"/>
      <c r="AR252" s="291"/>
      <c r="AS252" s="291"/>
      <c r="AT252" s="291"/>
      <c r="AU252" s="407"/>
      <c r="AV252" s="407"/>
      <c r="AW252" s="407"/>
      <c r="AX252" s="407"/>
      <c r="AY252" s="407"/>
      <c r="AZ252" s="407"/>
      <c r="BA252" s="407"/>
      <c r="BB252" s="407"/>
      <c r="BC252" s="407"/>
      <c r="BD252" s="407"/>
      <c r="BE252" s="407"/>
      <c r="BF252" s="407"/>
      <c r="BG252" s="407"/>
      <c r="BH252" s="407"/>
      <c r="BI252" s="407"/>
      <c r="BJ252" s="407"/>
      <c r="BK252" s="408"/>
      <c r="BL252" s="408"/>
      <c r="BM252" s="408"/>
      <c r="BN252" s="408"/>
      <c r="BO252" s="408"/>
      <c r="BP252" s="408"/>
      <c r="BQ252" s="408"/>
      <c r="BR252" s="409"/>
      <c r="BS252" s="409"/>
      <c r="BT252" s="409"/>
      <c r="BU252" s="409"/>
      <c r="BV252" s="409"/>
      <c r="BW252" s="409"/>
      <c r="BX252" s="409"/>
      <c r="BY252" s="409"/>
      <c r="BZ252" s="409"/>
      <c r="CA252" s="409"/>
      <c r="CB252" s="409"/>
      <c r="CC252" s="409"/>
      <c r="CD252" s="409"/>
      <c r="CE252" s="409"/>
      <c r="CF252" s="409"/>
      <c r="CG252" s="409"/>
      <c r="CH252" s="409"/>
      <c r="CI252" s="409"/>
      <c r="CJ252" s="409"/>
      <c r="CK252" s="409"/>
      <c r="CL252" s="409"/>
      <c r="CM252" s="409"/>
      <c r="CN252" s="409"/>
      <c r="CO252" s="409"/>
      <c r="CP252" s="409"/>
      <c r="CQ252" s="409"/>
      <c r="CR252" s="409"/>
      <c r="CS252" s="409"/>
      <c r="CT252" s="409"/>
      <c r="CU252" s="410"/>
      <c r="CV252" s="411"/>
      <c r="CW252" s="412"/>
      <c r="CX252" s="412"/>
      <c r="CY252" s="412"/>
      <c r="CZ252" s="412"/>
      <c r="DA252" s="412"/>
      <c r="DB252" s="412"/>
      <c r="DC252" s="412"/>
      <c r="DD252" s="412"/>
      <c r="DE252" s="412"/>
      <c r="DF252" s="412"/>
      <c r="DG252" s="412"/>
      <c r="DH252" s="412"/>
      <c r="DI252" s="412"/>
      <c r="DJ252" s="412"/>
      <c r="DK252" s="412"/>
      <c r="DL252" s="412"/>
      <c r="DM252" s="412"/>
      <c r="DN252" s="412"/>
      <c r="DO252" s="412"/>
      <c r="DP252" s="412"/>
      <c r="DQ252" s="412"/>
      <c r="DR252" s="412"/>
      <c r="DS252" s="412"/>
      <c r="DT252" s="405"/>
      <c r="DU252" s="405"/>
      <c r="DV252" s="405"/>
      <c r="DW252" s="405"/>
      <c r="DX252" s="405"/>
      <c r="DY252" s="405"/>
      <c r="DZ252" s="405"/>
      <c r="EA252" s="405"/>
      <c r="EB252" s="405"/>
      <c r="EC252" s="405"/>
      <c r="ED252" s="405"/>
      <c r="EE252" s="405"/>
      <c r="EF252" s="405"/>
      <c r="EG252" s="405"/>
      <c r="EH252" s="405"/>
      <c r="EI252" s="405"/>
      <c r="EJ252" s="405"/>
      <c r="EK252" s="405"/>
    </row>
    <row r="253" spans="1:141" s="81" customFormat="1" ht="13.5" thickBot="1" x14ac:dyDescent="0.25">
      <c r="A253" s="280"/>
      <c r="B253" s="280"/>
      <c r="C253" s="280"/>
      <c r="D253" s="280"/>
      <c r="E253" s="280"/>
      <c r="F253" s="280"/>
      <c r="G253" s="280"/>
      <c r="H253" s="280"/>
      <c r="I253" s="280"/>
      <c r="J253" s="280"/>
      <c r="K253" s="280"/>
      <c r="L253" s="280"/>
      <c r="M253" s="280"/>
      <c r="N253" s="280"/>
      <c r="O253" s="280"/>
      <c r="P253" s="280"/>
      <c r="Q253" s="280"/>
      <c r="R253" s="280"/>
      <c r="S253" s="280"/>
      <c r="T253" s="280"/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405"/>
      <c r="AH253" s="405"/>
      <c r="AI253" s="405"/>
      <c r="AJ253" s="405"/>
      <c r="AK253" s="405"/>
      <c r="AL253" s="405"/>
      <c r="AM253" s="406"/>
      <c r="AN253" s="290" t="s">
        <v>40</v>
      </c>
      <c r="AO253" s="291"/>
      <c r="AP253" s="291"/>
      <c r="AQ253" s="291"/>
      <c r="AR253" s="291"/>
      <c r="AS253" s="291"/>
      <c r="AT253" s="291"/>
      <c r="AU253" s="407"/>
      <c r="AV253" s="407"/>
      <c r="AW253" s="407"/>
      <c r="AX253" s="407"/>
      <c r="AY253" s="407"/>
      <c r="AZ253" s="407"/>
      <c r="BA253" s="407"/>
      <c r="BB253" s="407"/>
      <c r="BC253" s="407"/>
      <c r="BD253" s="407"/>
      <c r="BE253" s="407"/>
      <c r="BF253" s="407"/>
      <c r="BG253" s="407"/>
      <c r="BH253" s="407"/>
      <c r="BI253" s="407"/>
      <c r="BJ253" s="407"/>
      <c r="BK253" s="408"/>
      <c r="BL253" s="408"/>
      <c r="BM253" s="408"/>
      <c r="BN253" s="408"/>
      <c r="BO253" s="408"/>
      <c r="BP253" s="408"/>
      <c r="BQ253" s="408"/>
      <c r="BR253" s="409"/>
      <c r="BS253" s="409"/>
      <c r="BT253" s="409"/>
      <c r="BU253" s="409"/>
      <c r="BV253" s="409"/>
      <c r="BW253" s="409"/>
      <c r="BX253" s="409"/>
      <c r="BY253" s="409"/>
      <c r="BZ253" s="409"/>
      <c r="CA253" s="409"/>
      <c r="CB253" s="409"/>
      <c r="CC253" s="409"/>
      <c r="CD253" s="409"/>
      <c r="CE253" s="409"/>
      <c r="CF253" s="409"/>
      <c r="CG253" s="409"/>
      <c r="CH253" s="409"/>
      <c r="CI253" s="409"/>
      <c r="CJ253" s="409"/>
      <c r="CK253" s="409"/>
      <c r="CL253" s="409"/>
      <c r="CM253" s="409"/>
      <c r="CN253" s="409"/>
      <c r="CO253" s="409"/>
      <c r="CP253" s="409"/>
      <c r="CQ253" s="409"/>
      <c r="CR253" s="409"/>
      <c r="CS253" s="409"/>
      <c r="CT253" s="409"/>
      <c r="CU253" s="410"/>
      <c r="CV253" s="411"/>
      <c r="CW253" s="412"/>
      <c r="CX253" s="412"/>
      <c r="CY253" s="412"/>
      <c r="CZ253" s="412"/>
      <c r="DA253" s="412"/>
      <c r="DB253" s="412"/>
      <c r="DC253" s="412"/>
      <c r="DD253" s="412"/>
      <c r="DE253" s="412"/>
      <c r="DF253" s="412"/>
      <c r="DG253" s="412"/>
      <c r="DH253" s="412"/>
      <c r="DI253" s="412"/>
      <c r="DJ253" s="412"/>
      <c r="DK253" s="412"/>
      <c r="DL253" s="412"/>
      <c r="DM253" s="412"/>
      <c r="DN253" s="412"/>
      <c r="DO253" s="412"/>
      <c r="DP253" s="412"/>
      <c r="DQ253" s="412"/>
      <c r="DR253" s="412"/>
      <c r="DS253" s="412"/>
      <c r="DT253" s="405"/>
      <c r="DU253" s="405"/>
      <c r="DV253" s="405"/>
      <c r="DW253" s="405"/>
      <c r="DX253" s="405"/>
      <c r="DY253" s="405"/>
      <c r="DZ253" s="405"/>
      <c r="EA253" s="405"/>
      <c r="EB253" s="405"/>
      <c r="EC253" s="405"/>
      <c r="ED253" s="405"/>
      <c r="EE253" s="405"/>
      <c r="EF253" s="405"/>
      <c r="EG253" s="405"/>
      <c r="EH253" s="405"/>
      <c r="EI253" s="405"/>
      <c r="EJ253" s="405"/>
      <c r="EK253" s="405"/>
    </row>
    <row r="254" spans="1:141" s="81" customFormat="1" ht="13.5" thickBot="1" x14ac:dyDescent="0.25">
      <c r="A254" s="280"/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  <c r="O254" s="280"/>
      <c r="P254" s="280"/>
      <c r="Q254" s="280"/>
      <c r="R254" s="280"/>
      <c r="S254" s="280"/>
      <c r="T254" s="280"/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405"/>
      <c r="AH254" s="405"/>
      <c r="AI254" s="405"/>
      <c r="AJ254" s="405"/>
      <c r="AK254" s="405"/>
      <c r="AL254" s="405"/>
      <c r="AM254" s="406"/>
      <c r="AN254" s="290" t="s">
        <v>40</v>
      </c>
      <c r="AO254" s="291"/>
      <c r="AP254" s="291"/>
      <c r="AQ254" s="291"/>
      <c r="AR254" s="291"/>
      <c r="AS254" s="291"/>
      <c r="AT254" s="291"/>
      <c r="AU254" s="407"/>
      <c r="AV254" s="407"/>
      <c r="AW254" s="407"/>
      <c r="AX254" s="407"/>
      <c r="AY254" s="407"/>
      <c r="AZ254" s="407"/>
      <c r="BA254" s="407"/>
      <c r="BB254" s="407"/>
      <c r="BC254" s="407"/>
      <c r="BD254" s="407"/>
      <c r="BE254" s="407"/>
      <c r="BF254" s="407"/>
      <c r="BG254" s="407"/>
      <c r="BH254" s="407"/>
      <c r="BI254" s="407"/>
      <c r="BJ254" s="407"/>
      <c r="BK254" s="408"/>
      <c r="BL254" s="408"/>
      <c r="BM254" s="408"/>
      <c r="BN254" s="408"/>
      <c r="BO254" s="408"/>
      <c r="BP254" s="408"/>
      <c r="BQ254" s="408"/>
      <c r="BR254" s="409"/>
      <c r="BS254" s="409"/>
      <c r="BT254" s="409"/>
      <c r="BU254" s="409"/>
      <c r="BV254" s="409"/>
      <c r="BW254" s="409"/>
      <c r="BX254" s="409"/>
      <c r="BY254" s="409"/>
      <c r="BZ254" s="409"/>
      <c r="CA254" s="409"/>
      <c r="CB254" s="409"/>
      <c r="CC254" s="409"/>
      <c r="CD254" s="409"/>
      <c r="CE254" s="409"/>
      <c r="CF254" s="409"/>
      <c r="CG254" s="409"/>
      <c r="CH254" s="409"/>
      <c r="CI254" s="409"/>
      <c r="CJ254" s="409"/>
      <c r="CK254" s="409"/>
      <c r="CL254" s="409"/>
      <c r="CM254" s="409"/>
      <c r="CN254" s="409"/>
      <c r="CO254" s="409"/>
      <c r="CP254" s="409"/>
      <c r="CQ254" s="409"/>
      <c r="CR254" s="409"/>
      <c r="CS254" s="409"/>
      <c r="CT254" s="409"/>
      <c r="CU254" s="410"/>
      <c r="CV254" s="411"/>
      <c r="CW254" s="412"/>
      <c r="CX254" s="412"/>
      <c r="CY254" s="412"/>
      <c r="CZ254" s="412"/>
      <c r="DA254" s="412"/>
      <c r="DB254" s="412"/>
      <c r="DC254" s="412"/>
      <c r="DD254" s="412"/>
      <c r="DE254" s="412"/>
      <c r="DF254" s="412"/>
      <c r="DG254" s="412"/>
      <c r="DH254" s="412"/>
      <c r="DI254" s="412"/>
      <c r="DJ254" s="412"/>
      <c r="DK254" s="412"/>
      <c r="DL254" s="412"/>
      <c r="DM254" s="412"/>
      <c r="DN254" s="412"/>
      <c r="DO254" s="412"/>
      <c r="DP254" s="412"/>
      <c r="DQ254" s="412"/>
      <c r="DR254" s="412"/>
      <c r="DS254" s="412"/>
      <c r="DT254" s="405"/>
      <c r="DU254" s="405"/>
      <c r="DV254" s="405"/>
      <c r="DW254" s="405"/>
      <c r="DX254" s="405"/>
      <c r="DY254" s="405"/>
      <c r="DZ254" s="405"/>
      <c r="EA254" s="405"/>
      <c r="EB254" s="405"/>
      <c r="EC254" s="405"/>
      <c r="ED254" s="405"/>
      <c r="EE254" s="405"/>
      <c r="EF254" s="405"/>
      <c r="EG254" s="405"/>
      <c r="EH254" s="405"/>
      <c r="EI254" s="405"/>
      <c r="EJ254" s="405"/>
      <c r="EK254" s="405"/>
    </row>
    <row r="255" spans="1:141" s="81" customFormat="1" ht="13.5" thickBot="1" x14ac:dyDescent="0.25">
      <c r="A255" s="280"/>
      <c r="B255" s="280"/>
      <c r="C255" s="280"/>
      <c r="D255" s="280"/>
      <c r="E255" s="280"/>
      <c r="F255" s="280"/>
      <c r="G255" s="280"/>
      <c r="H255" s="280"/>
      <c r="I255" s="280"/>
      <c r="J255" s="280"/>
      <c r="K255" s="280"/>
      <c r="L255" s="280"/>
      <c r="M255" s="280"/>
      <c r="N255" s="280"/>
      <c r="O255" s="280"/>
      <c r="P255" s="280"/>
      <c r="Q255" s="280"/>
      <c r="R255" s="280"/>
      <c r="S255" s="280"/>
      <c r="T255" s="280"/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405"/>
      <c r="AH255" s="405"/>
      <c r="AI255" s="405"/>
      <c r="AJ255" s="405"/>
      <c r="AK255" s="405"/>
      <c r="AL255" s="405"/>
      <c r="AM255" s="406"/>
      <c r="AN255" s="290" t="s">
        <v>40</v>
      </c>
      <c r="AO255" s="291"/>
      <c r="AP255" s="291"/>
      <c r="AQ255" s="291"/>
      <c r="AR255" s="291"/>
      <c r="AS255" s="291"/>
      <c r="AT255" s="291"/>
      <c r="AU255" s="407"/>
      <c r="AV255" s="407"/>
      <c r="AW255" s="407"/>
      <c r="AX255" s="407"/>
      <c r="AY255" s="407"/>
      <c r="AZ255" s="407"/>
      <c r="BA255" s="407"/>
      <c r="BB255" s="407"/>
      <c r="BC255" s="407"/>
      <c r="BD255" s="407"/>
      <c r="BE255" s="407"/>
      <c r="BF255" s="407"/>
      <c r="BG255" s="407"/>
      <c r="BH255" s="407"/>
      <c r="BI255" s="407"/>
      <c r="BJ255" s="407"/>
      <c r="BK255" s="408"/>
      <c r="BL255" s="408"/>
      <c r="BM255" s="408"/>
      <c r="BN255" s="408"/>
      <c r="BO255" s="408"/>
      <c r="BP255" s="408"/>
      <c r="BQ255" s="408"/>
      <c r="BR255" s="409"/>
      <c r="BS255" s="409"/>
      <c r="BT255" s="409"/>
      <c r="BU255" s="409"/>
      <c r="BV255" s="409"/>
      <c r="BW255" s="409"/>
      <c r="BX255" s="409"/>
      <c r="BY255" s="409"/>
      <c r="BZ255" s="409"/>
      <c r="CA255" s="409"/>
      <c r="CB255" s="409"/>
      <c r="CC255" s="409"/>
      <c r="CD255" s="409"/>
      <c r="CE255" s="409"/>
      <c r="CF255" s="409"/>
      <c r="CG255" s="409"/>
      <c r="CH255" s="409"/>
      <c r="CI255" s="409"/>
      <c r="CJ255" s="409"/>
      <c r="CK255" s="409"/>
      <c r="CL255" s="409"/>
      <c r="CM255" s="409"/>
      <c r="CN255" s="409"/>
      <c r="CO255" s="409"/>
      <c r="CP255" s="409"/>
      <c r="CQ255" s="409"/>
      <c r="CR255" s="409"/>
      <c r="CS255" s="409"/>
      <c r="CT255" s="409"/>
      <c r="CU255" s="410"/>
      <c r="CV255" s="411"/>
      <c r="CW255" s="412"/>
      <c r="CX255" s="412"/>
      <c r="CY255" s="412"/>
      <c r="CZ255" s="412"/>
      <c r="DA255" s="412"/>
      <c r="DB255" s="412"/>
      <c r="DC255" s="412"/>
      <c r="DD255" s="412"/>
      <c r="DE255" s="412"/>
      <c r="DF255" s="412"/>
      <c r="DG255" s="412"/>
      <c r="DH255" s="412"/>
      <c r="DI255" s="412"/>
      <c r="DJ255" s="412"/>
      <c r="DK255" s="412"/>
      <c r="DL255" s="412"/>
      <c r="DM255" s="412"/>
      <c r="DN255" s="412"/>
      <c r="DO255" s="412"/>
      <c r="DP255" s="412"/>
      <c r="DQ255" s="412"/>
      <c r="DR255" s="412"/>
      <c r="DS255" s="412"/>
      <c r="DT255" s="405"/>
      <c r="DU255" s="405"/>
      <c r="DV255" s="405"/>
      <c r="DW255" s="405"/>
      <c r="DX255" s="405"/>
      <c r="DY255" s="405"/>
      <c r="DZ255" s="405"/>
      <c r="EA255" s="405"/>
      <c r="EB255" s="405"/>
      <c r="EC255" s="405"/>
      <c r="ED255" s="405"/>
      <c r="EE255" s="405"/>
      <c r="EF255" s="405"/>
      <c r="EG255" s="405"/>
      <c r="EH255" s="405"/>
      <c r="EI255" s="405"/>
      <c r="EJ255" s="405"/>
      <c r="EK255" s="405"/>
    </row>
    <row r="256" spans="1:141" s="81" customFormat="1" ht="13.5" thickBot="1" x14ac:dyDescent="0.25">
      <c r="A256" s="280"/>
      <c r="B256" s="280"/>
      <c r="C256" s="280"/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405"/>
      <c r="AH256" s="405"/>
      <c r="AI256" s="405"/>
      <c r="AJ256" s="405"/>
      <c r="AK256" s="405"/>
      <c r="AL256" s="405"/>
      <c r="AM256" s="406"/>
      <c r="AN256" s="290" t="s">
        <v>40</v>
      </c>
      <c r="AO256" s="291"/>
      <c r="AP256" s="291"/>
      <c r="AQ256" s="291"/>
      <c r="AR256" s="291"/>
      <c r="AS256" s="291"/>
      <c r="AT256" s="291"/>
      <c r="AU256" s="407"/>
      <c r="AV256" s="407"/>
      <c r="AW256" s="407"/>
      <c r="AX256" s="407"/>
      <c r="AY256" s="407"/>
      <c r="AZ256" s="407"/>
      <c r="BA256" s="407"/>
      <c r="BB256" s="407"/>
      <c r="BC256" s="407"/>
      <c r="BD256" s="407"/>
      <c r="BE256" s="407"/>
      <c r="BF256" s="407"/>
      <c r="BG256" s="407"/>
      <c r="BH256" s="407"/>
      <c r="BI256" s="407"/>
      <c r="BJ256" s="407"/>
      <c r="BK256" s="408"/>
      <c r="BL256" s="408"/>
      <c r="BM256" s="408"/>
      <c r="BN256" s="408"/>
      <c r="BO256" s="408"/>
      <c r="BP256" s="408"/>
      <c r="BQ256" s="408"/>
      <c r="BR256" s="409"/>
      <c r="BS256" s="409"/>
      <c r="BT256" s="409"/>
      <c r="BU256" s="409"/>
      <c r="BV256" s="409"/>
      <c r="BW256" s="409"/>
      <c r="BX256" s="409"/>
      <c r="BY256" s="409"/>
      <c r="BZ256" s="409"/>
      <c r="CA256" s="409"/>
      <c r="CB256" s="409"/>
      <c r="CC256" s="409"/>
      <c r="CD256" s="409"/>
      <c r="CE256" s="409"/>
      <c r="CF256" s="409"/>
      <c r="CG256" s="409"/>
      <c r="CH256" s="409"/>
      <c r="CI256" s="409"/>
      <c r="CJ256" s="409"/>
      <c r="CK256" s="409"/>
      <c r="CL256" s="409"/>
      <c r="CM256" s="409"/>
      <c r="CN256" s="409"/>
      <c r="CO256" s="409"/>
      <c r="CP256" s="409"/>
      <c r="CQ256" s="409"/>
      <c r="CR256" s="409"/>
      <c r="CS256" s="409"/>
      <c r="CT256" s="409"/>
      <c r="CU256" s="410"/>
      <c r="CV256" s="411"/>
      <c r="CW256" s="412"/>
      <c r="CX256" s="412"/>
      <c r="CY256" s="412"/>
      <c r="CZ256" s="412"/>
      <c r="DA256" s="412"/>
      <c r="DB256" s="412"/>
      <c r="DC256" s="412"/>
      <c r="DD256" s="412"/>
      <c r="DE256" s="412"/>
      <c r="DF256" s="412"/>
      <c r="DG256" s="412"/>
      <c r="DH256" s="412"/>
      <c r="DI256" s="412"/>
      <c r="DJ256" s="412"/>
      <c r="DK256" s="412"/>
      <c r="DL256" s="412"/>
      <c r="DM256" s="412"/>
      <c r="DN256" s="412"/>
      <c r="DO256" s="412"/>
      <c r="DP256" s="412"/>
      <c r="DQ256" s="412"/>
      <c r="DR256" s="412"/>
      <c r="DS256" s="412"/>
      <c r="DT256" s="405"/>
      <c r="DU256" s="405"/>
      <c r="DV256" s="405"/>
      <c r="DW256" s="405"/>
      <c r="DX256" s="405"/>
      <c r="DY256" s="405"/>
      <c r="DZ256" s="405"/>
      <c r="EA256" s="405"/>
      <c r="EB256" s="405"/>
      <c r="EC256" s="405"/>
      <c r="ED256" s="405"/>
      <c r="EE256" s="405"/>
      <c r="EF256" s="405"/>
      <c r="EG256" s="405"/>
      <c r="EH256" s="405"/>
      <c r="EI256" s="405"/>
      <c r="EJ256" s="405"/>
      <c r="EK256" s="405"/>
    </row>
    <row r="257" spans="1:141" s="81" customFormat="1" ht="13.5" thickBot="1" x14ac:dyDescent="0.25">
      <c r="A257" s="280"/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  <c r="O257" s="280"/>
      <c r="P257" s="280"/>
      <c r="Q257" s="280"/>
      <c r="R257" s="280"/>
      <c r="S257" s="280"/>
      <c r="T257" s="280"/>
      <c r="U257" s="280"/>
      <c r="V257" s="280"/>
      <c r="W257" s="280"/>
      <c r="X257" s="280"/>
      <c r="Y257" s="280"/>
      <c r="Z257" s="280"/>
      <c r="AA257" s="280"/>
      <c r="AB257" s="280"/>
      <c r="AC257" s="280"/>
      <c r="AD257" s="280"/>
      <c r="AE257" s="280"/>
      <c r="AF257" s="280"/>
      <c r="AG257" s="405"/>
      <c r="AH257" s="405"/>
      <c r="AI257" s="405"/>
      <c r="AJ257" s="405"/>
      <c r="AK257" s="405"/>
      <c r="AL257" s="405"/>
      <c r="AM257" s="406"/>
      <c r="AN257" s="290" t="s">
        <v>40</v>
      </c>
      <c r="AO257" s="291"/>
      <c r="AP257" s="291"/>
      <c r="AQ257" s="291"/>
      <c r="AR257" s="291"/>
      <c r="AS257" s="291"/>
      <c r="AT257" s="291"/>
      <c r="AU257" s="407"/>
      <c r="AV257" s="407"/>
      <c r="AW257" s="407"/>
      <c r="AX257" s="407"/>
      <c r="AY257" s="407"/>
      <c r="AZ257" s="407"/>
      <c r="BA257" s="407"/>
      <c r="BB257" s="407"/>
      <c r="BC257" s="407"/>
      <c r="BD257" s="407"/>
      <c r="BE257" s="407"/>
      <c r="BF257" s="407"/>
      <c r="BG257" s="407"/>
      <c r="BH257" s="407"/>
      <c r="BI257" s="407"/>
      <c r="BJ257" s="407"/>
      <c r="BK257" s="408"/>
      <c r="BL257" s="408"/>
      <c r="BM257" s="408"/>
      <c r="BN257" s="408"/>
      <c r="BO257" s="408"/>
      <c r="BP257" s="408"/>
      <c r="BQ257" s="408"/>
      <c r="BR257" s="409"/>
      <c r="BS257" s="409"/>
      <c r="BT257" s="409"/>
      <c r="BU257" s="409"/>
      <c r="BV257" s="409"/>
      <c r="BW257" s="409"/>
      <c r="BX257" s="409"/>
      <c r="BY257" s="409"/>
      <c r="BZ257" s="409"/>
      <c r="CA257" s="409"/>
      <c r="CB257" s="409"/>
      <c r="CC257" s="409"/>
      <c r="CD257" s="409"/>
      <c r="CE257" s="409"/>
      <c r="CF257" s="409"/>
      <c r="CG257" s="409"/>
      <c r="CH257" s="409"/>
      <c r="CI257" s="409"/>
      <c r="CJ257" s="409"/>
      <c r="CK257" s="409"/>
      <c r="CL257" s="409"/>
      <c r="CM257" s="409"/>
      <c r="CN257" s="409"/>
      <c r="CO257" s="409"/>
      <c r="CP257" s="409"/>
      <c r="CQ257" s="409"/>
      <c r="CR257" s="409"/>
      <c r="CS257" s="409"/>
      <c r="CT257" s="409"/>
      <c r="CU257" s="410"/>
      <c r="CV257" s="411"/>
      <c r="CW257" s="412"/>
      <c r="CX257" s="412"/>
      <c r="CY257" s="412"/>
      <c r="CZ257" s="412"/>
      <c r="DA257" s="412"/>
      <c r="DB257" s="412"/>
      <c r="DC257" s="412"/>
      <c r="DD257" s="412"/>
      <c r="DE257" s="412"/>
      <c r="DF257" s="412"/>
      <c r="DG257" s="412"/>
      <c r="DH257" s="412"/>
      <c r="DI257" s="412"/>
      <c r="DJ257" s="412"/>
      <c r="DK257" s="412"/>
      <c r="DL257" s="412"/>
      <c r="DM257" s="412"/>
      <c r="DN257" s="412"/>
      <c r="DO257" s="412"/>
      <c r="DP257" s="412"/>
      <c r="DQ257" s="412"/>
      <c r="DR257" s="412"/>
      <c r="DS257" s="412"/>
      <c r="DT257" s="405"/>
      <c r="DU257" s="405"/>
      <c r="DV257" s="405"/>
      <c r="DW257" s="405"/>
      <c r="DX257" s="405"/>
      <c r="DY257" s="405"/>
      <c r="DZ257" s="405"/>
      <c r="EA257" s="405"/>
      <c r="EB257" s="405"/>
      <c r="EC257" s="405"/>
      <c r="ED257" s="405"/>
      <c r="EE257" s="405"/>
      <c r="EF257" s="405"/>
      <c r="EG257" s="405"/>
      <c r="EH257" s="405"/>
      <c r="EI257" s="405"/>
      <c r="EJ257" s="405"/>
      <c r="EK257" s="405"/>
    </row>
    <row r="258" spans="1:141" s="81" customFormat="1" ht="13.5" thickBot="1" x14ac:dyDescent="0.25">
      <c r="A258" s="280"/>
      <c r="B258" s="280"/>
      <c r="C258" s="280"/>
      <c r="D258" s="280"/>
      <c r="E258" s="280"/>
      <c r="F258" s="280"/>
      <c r="G258" s="280"/>
      <c r="H258" s="280"/>
      <c r="I258" s="280"/>
      <c r="J258" s="280"/>
      <c r="K258" s="280"/>
      <c r="L258" s="280"/>
      <c r="M258" s="280"/>
      <c r="N258" s="280"/>
      <c r="O258" s="280"/>
      <c r="P258" s="280"/>
      <c r="Q258" s="280"/>
      <c r="R258" s="280"/>
      <c r="S258" s="280"/>
      <c r="T258" s="280"/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405"/>
      <c r="AH258" s="405"/>
      <c r="AI258" s="405"/>
      <c r="AJ258" s="405"/>
      <c r="AK258" s="405"/>
      <c r="AL258" s="405"/>
      <c r="AM258" s="406"/>
      <c r="AN258" s="290" t="s">
        <v>40</v>
      </c>
      <c r="AO258" s="291"/>
      <c r="AP258" s="291"/>
      <c r="AQ258" s="291"/>
      <c r="AR258" s="291"/>
      <c r="AS258" s="291"/>
      <c r="AT258" s="291"/>
      <c r="AU258" s="407"/>
      <c r="AV258" s="407"/>
      <c r="AW258" s="407"/>
      <c r="AX258" s="407"/>
      <c r="AY258" s="407"/>
      <c r="AZ258" s="407"/>
      <c r="BA258" s="407"/>
      <c r="BB258" s="407"/>
      <c r="BC258" s="407"/>
      <c r="BD258" s="407"/>
      <c r="BE258" s="407"/>
      <c r="BF258" s="407"/>
      <c r="BG258" s="407"/>
      <c r="BH258" s="407"/>
      <c r="BI258" s="407"/>
      <c r="BJ258" s="407"/>
      <c r="BK258" s="408"/>
      <c r="BL258" s="408"/>
      <c r="BM258" s="408"/>
      <c r="BN258" s="408"/>
      <c r="BO258" s="408"/>
      <c r="BP258" s="408"/>
      <c r="BQ258" s="408"/>
      <c r="BR258" s="409"/>
      <c r="BS258" s="409"/>
      <c r="BT258" s="409"/>
      <c r="BU258" s="409"/>
      <c r="BV258" s="409"/>
      <c r="BW258" s="409"/>
      <c r="BX258" s="409"/>
      <c r="BY258" s="409"/>
      <c r="BZ258" s="409"/>
      <c r="CA258" s="409"/>
      <c r="CB258" s="409"/>
      <c r="CC258" s="409"/>
      <c r="CD258" s="409"/>
      <c r="CE258" s="409"/>
      <c r="CF258" s="409"/>
      <c r="CG258" s="409"/>
      <c r="CH258" s="409"/>
      <c r="CI258" s="409"/>
      <c r="CJ258" s="409"/>
      <c r="CK258" s="409"/>
      <c r="CL258" s="409"/>
      <c r="CM258" s="409"/>
      <c r="CN258" s="409"/>
      <c r="CO258" s="409"/>
      <c r="CP258" s="409"/>
      <c r="CQ258" s="409"/>
      <c r="CR258" s="409"/>
      <c r="CS258" s="409"/>
      <c r="CT258" s="409"/>
      <c r="CU258" s="410"/>
      <c r="CV258" s="411"/>
      <c r="CW258" s="412"/>
      <c r="CX258" s="412"/>
      <c r="CY258" s="412"/>
      <c r="CZ258" s="412"/>
      <c r="DA258" s="412"/>
      <c r="DB258" s="412"/>
      <c r="DC258" s="412"/>
      <c r="DD258" s="412"/>
      <c r="DE258" s="412"/>
      <c r="DF258" s="412"/>
      <c r="DG258" s="412"/>
      <c r="DH258" s="412"/>
      <c r="DI258" s="412"/>
      <c r="DJ258" s="412"/>
      <c r="DK258" s="412"/>
      <c r="DL258" s="412"/>
      <c r="DM258" s="412"/>
      <c r="DN258" s="412"/>
      <c r="DO258" s="412"/>
      <c r="DP258" s="412"/>
      <c r="DQ258" s="412"/>
      <c r="DR258" s="412"/>
      <c r="DS258" s="412"/>
      <c r="DT258" s="405"/>
      <c r="DU258" s="405"/>
      <c r="DV258" s="405"/>
      <c r="DW258" s="405"/>
      <c r="DX258" s="405"/>
      <c r="DY258" s="405"/>
      <c r="DZ258" s="405"/>
      <c r="EA258" s="405"/>
      <c r="EB258" s="405"/>
      <c r="EC258" s="405"/>
      <c r="ED258" s="405"/>
      <c r="EE258" s="405"/>
      <c r="EF258" s="405"/>
      <c r="EG258" s="405"/>
      <c r="EH258" s="405"/>
      <c r="EI258" s="405"/>
      <c r="EJ258" s="405"/>
      <c r="EK258" s="405"/>
    </row>
    <row r="259" spans="1:141" s="81" customFormat="1" ht="13.5" thickBot="1" x14ac:dyDescent="0.25">
      <c r="A259" s="280"/>
      <c r="B259" s="280"/>
      <c r="C259" s="280"/>
      <c r="D259" s="280"/>
      <c r="E259" s="280"/>
      <c r="F259" s="280"/>
      <c r="G259" s="280"/>
      <c r="H259" s="280"/>
      <c r="I259" s="280"/>
      <c r="J259" s="280"/>
      <c r="K259" s="280"/>
      <c r="L259" s="280"/>
      <c r="M259" s="280"/>
      <c r="N259" s="280"/>
      <c r="O259" s="280"/>
      <c r="P259" s="280"/>
      <c r="Q259" s="280"/>
      <c r="R259" s="280"/>
      <c r="S259" s="280"/>
      <c r="T259" s="280"/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405"/>
      <c r="AH259" s="405"/>
      <c r="AI259" s="405"/>
      <c r="AJ259" s="405"/>
      <c r="AK259" s="405"/>
      <c r="AL259" s="405"/>
      <c r="AM259" s="406"/>
      <c r="AN259" s="290" t="s">
        <v>40</v>
      </c>
      <c r="AO259" s="291"/>
      <c r="AP259" s="291"/>
      <c r="AQ259" s="291"/>
      <c r="AR259" s="291"/>
      <c r="AS259" s="291"/>
      <c r="AT259" s="291"/>
      <c r="AU259" s="407"/>
      <c r="AV259" s="407"/>
      <c r="AW259" s="407"/>
      <c r="AX259" s="407"/>
      <c r="AY259" s="407"/>
      <c r="AZ259" s="407"/>
      <c r="BA259" s="407"/>
      <c r="BB259" s="407"/>
      <c r="BC259" s="407"/>
      <c r="BD259" s="407"/>
      <c r="BE259" s="407"/>
      <c r="BF259" s="407"/>
      <c r="BG259" s="407"/>
      <c r="BH259" s="407"/>
      <c r="BI259" s="407"/>
      <c r="BJ259" s="407"/>
      <c r="BK259" s="408"/>
      <c r="BL259" s="408"/>
      <c r="BM259" s="408"/>
      <c r="BN259" s="408"/>
      <c r="BO259" s="408"/>
      <c r="BP259" s="408"/>
      <c r="BQ259" s="408"/>
      <c r="BR259" s="409"/>
      <c r="BS259" s="409"/>
      <c r="BT259" s="409"/>
      <c r="BU259" s="409"/>
      <c r="BV259" s="409"/>
      <c r="BW259" s="409"/>
      <c r="BX259" s="409"/>
      <c r="BY259" s="409"/>
      <c r="BZ259" s="409"/>
      <c r="CA259" s="409"/>
      <c r="CB259" s="409"/>
      <c r="CC259" s="409"/>
      <c r="CD259" s="409"/>
      <c r="CE259" s="409"/>
      <c r="CF259" s="409"/>
      <c r="CG259" s="409"/>
      <c r="CH259" s="409"/>
      <c r="CI259" s="409"/>
      <c r="CJ259" s="409"/>
      <c r="CK259" s="409"/>
      <c r="CL259" s="409"/>
      <c r="CM259" s="409"/>
      <c r="CN259" s="409"/>
      <c r="CO259" s="409"/>
      <c r="CP259" s="409"/>
      <c r="CQ259" s="409"/>
      <c r="CR259" s="409"/>
      <c r="CS259" s="409"/>
      <c r="CT259" s="409"/>
      <c r="CU259" s="410"/>
      <c r="CV259" s="411"/>
      <c r="CW259" s="412"/>
      <c r="CX259" s="412"/>
      <c r="CY259" s="412"/>
      <c r="CZ259" s="412"/>
      <c r="DA259" s="412"/>
      <c r="DB259" s="412"/>
      <c r="DC259" s="412"/>
      <c r="DD259" s="412"/>
      <c r="DE259" s="412"/>
      <c r="DF259" s="412"/>
      <c r="DG259" s="412"/>
      <c r="DH259" s="412"/>
      <c r="DI259" s="412"/>
      <c r="DJ259" s="412"/>
      <c r="DK259" s="412"/>
      <c r="DL259" s="412"/>
      <c r="DM259" s="412"/>
      <c r="DN259" s="412"/>
      <c r="DO259" s="412"/>
      <c r="DP259" s="412"/>
      <c r="DQ259" s="412"/>
      <c r="DR259" s="412"/>
      <c r="DS259" s="412"/>
      <c r="DT259" s="405"/>
      <c r="DU259" s="405"/>
      <c r="DV259" s="405"/>
      <c r="DW259" s="405"/>
      <c r="DX259" s="405"/>
      <c r="DY259" s="405"/>
      <c r="DZ259" s="405"/>
      <c r="EA259" s="405"/>
      <c r="EB259" s="405"/>
      <c r="EC259" s="405"/>
      <c r="ED259" s="405"/>
      <c r="EE259" s="405"/>
      <c r="EF259" s="405"/>
      <c r="EG259" s="405"/>
      <c r="EH259" s="405"/>
      <c r="EI259" s="405"/>
      <c r="EJ259" s="405"/>
      <c r="EK259" s="405"/>
    </row>
    <row r="260" spans="1:141" s="81" customFormat="1" ht="13.5" thickBot="1" x14ac:dyDescent="0.25">
      <c r="A260" s="280"/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405"/>
      <c r="AH260" s="405"/>
      <c r="AI260" s="405"/>
      <c r="AJ260" s="405"/>
      <c r="AK260" s="405"/>
      <c r="AL260" s="405"/>
      <c r="AM260" s="406"/>
      <c r="AN260" s="290" t="s">
        <v>40</v>
      </c>
      <c r="AO260" s="291"/>
      <c r="AP260" s="291"/>
      <c r="AQ260" s="291"/>
      <c r="AR260" s="291"/>
      <c r="AS260" s="291"/>
      <c r="AT260" s="291"/>
      <c r="AU260" s="407"/>
      <c r="AV260" s="407"/>
      <c r="AW260" s="407"/>
      <c r="AX260" s="407"/>
      <c r="AY260" s="407"/>
      <c r="AZ260" s="407"/>
      <c r="BA260" s="407"/>
      <c r="BB260" s="407"/>
      <c r="BC260" s="407"/>
      <c r="BD260" s="407"/>
      <c r="BE260" s="407"/>
      <c r="BF260" s="407"/>
      <c r="BG260" s="407"/>
      <c r="BH260" s="407"/>
      <c r="BI260" s="407"/>
      <c r="BJ260" s="407"/>
      <c r="BK260" s="408"/>
      <c r="BL260" s="408"/>
      <c r="BM260" s="408"/>
      <c r="BN260" s="408"/>
      <c r="BO260" s="408"/>
      <c r="BP260" s="408"/>
      <c r="BQ260" s="408"/>
      <c r="BR260" s="409"/>
      <c r="BS260" s="409"/>
      <c r="BT260" s="409"/>
      <c r="BU260" s="409"/>
      <c r="BV260" s="409"/>
      <c r="BW260" s="409"/>
      <c r="BX260" s="409"/>
      <c r="BY260" s="409"/>
      <c r="BZ260" s="409"/>
      <c r="CA260" s="409"/>
      <c r="CB260" s="409"/>
      <c r="CC260" s="409"/>
      <c r="CD260" s="409"/>
      <c r="CE260" s="409"/>
      <c r="CF260" s="409"/>
      <c r="CG260" s="409"/>
      <c r="CH260" s="409"/>
      <c r="CI260" s="409"/>
      <c r="CJ260" s="409"/>
      <c r="CK260" s="409"/>
      <c r="CL260" s="409"/>
      <c r="CM260" s="409"/>
      <c r="CN260" s="409"/>
      <c r="CO260" s="409"/>
      <c r="CP260" s="409"/>
      <c r="CQ260" s="409"/>
      <c r="CR260" s="409"/>
      <c r="CS260" s="409"/>
      <c r="CT260" s="409"/>
      <c r="CU260" s="410"/>
      <c r="CV260" s="411"/>
      <c r="CW260" s="412"/>
      <c r="CX260" s="412"/>
      <c r="CY260" s="412"/>
      <c r="CZ260" s="412"/>
      <c r="DA260" s="412"/>
      <c r="DB260" s="412"/>
      <c r="DC260" s="412"/>
      <c r="DD260" s="412"/>
      <c r="DE260" s="412"/>
      <c r="DF260" s="412"/>
      <c r="DG260" s="412"/>
      <c r="DH260" s="412"/>
      <c r="DI260" s="412"/>
      <c r="DJ260" s="412"/>
      <c r="DK260" s="412"/>
      <c r="DL260" s="412"/>
      <c r="DM260" s="412"/>
      <c r="DN260" s="412"/>
      <c r="DO260" s="412"/>
      <c r="DP260" s="412"/>
      <c r="DQ260" s="412"/>
      <c r="DR260" s="412"/>
      <c r="DS260" s="412"/>
      <c r="DT260" s="405"/>
      <c r="DU260" s="405"/>
      <c r="DV260" s="405"/>
      <c r="DW260" s="405"/>
      <c r="DX260" s="405"/>
      <c r="DY260" s="405"/>
      <c r="DZ260" s="405"/>
      <c r="EA260" s="405"/>
      <c r="EB260" s="405"/>
      <c r="EC260" s="405"/>
      <c r="ED260" s="405"/>
      <c r="EE260" s="405"/>
      <c r="EF260" s="405"/>
      <c r="EG260" s="405"/>
      <c r="EH260" s="405"/>
      <c r="EI260" s="405"/>
      <c r="EJ260" s="405"/>
      <c r="EK260" s="405"/>
    </row>
    <row r="261" spans="1:141" s="81" customFormat="1" ht="13.5" thickBot="1" x14ac:dyDescent="0.25">
      <c r="A261" s="280"/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405"/>
      <c r="AH261" s="405"/>
      <c r="AI261" s="405"/>
      <c r="AJ261" s="405"/>
      <c r="AK261" s="405"/>
      <c r="AL261" s="405"/>
      <c r="AM261" s="406"/>
      <c r="AN261" s="290" t="s">
        <v>40</v>
      </c>
      <c r="AO261" s="291"/>
      <c r="AP261" s="291"/>
      <c r="AQ261" s="291"/>
      <c r="AR261" s="291"/>
      <c r="AS261" s="291"/>
      <c r="AT261" s="291"/>
      <c r="AU261" s="407"/>
      <c r="AV261" s="407"/>
      <c r="AW261" s="407"/>
      <c r="AX261" s="407"/>
      <c r="AY261" s="407"/>
      <c r="AZ261" s="407"/>
      <c r="BA261" s="407"/>
      <c r="BB261" s="407"/>
      <c r="BC261" s="407"/>
      <c r="BD261" s="407"/>
      <c r="BE261" s="407"/>
      <c r="BF261" s="407"/>
      <c r="BG261" s="407"/>
      <c r="BH261" s="407"/>
      <c r="BI261" s="407"/>
      <c r="BJ261" s="407"/>
      <c r="BK261" s="408"/>
      <c r="BL261" s="408"/>
      <c r="BM261" s="408"/>
      <c r="BN261" s="408"/>
      <c r="BO261" s="408"/>
      <c r="BP261" s="408"/>
      <c r="BQ261" s="408"/>
      <c r="BR261" s="409"/>
      <c r="BS261" s="409"/>
      <c r="BT261" s="409"/>
      <c r="BU261" s="409"/>
      <c r="BV261" s="409"/>
      <c r="BW261" s="409"/>
      <c r="BX261" s="409"/>
      <c r="BY261" s="409"/>
      <c r="BZ261" s="409"/>
      <c r="CA261" s="409"/>
      <c r="CB261" s="409"/>
      <c r="CC261" s="409"/>
      <c r="CD261" s="409"/>
      <c r="CE261" s="409"/>
      <c r="CF261" s="409"/>
      <c r="CG261" s="409"/>
      <c r="CH261" s="409"/>
      <c r="CI261" s="409"/>
      <c r="CJ261" s="409"/>
      <c r="CK261" s="409"/>
      <c r="CL261" s="409"/>
      <c r="CM261" s="409"/>
      <c r="CN261" s="409"/>
      <c r="CO261" s="409"/>
      <c r="CP261" s="409"/>
      <c r="CQ261" s="409"/>
      <c r="CR261" s="409"/>
      <c r="CS261" s="409"/>
      <c r="CT261" s="409"/>
      <c r="CU261" s="410"/>
      <c r="CV261" s="411"/>
      <c r="CW261" s="412"/>
      <c r="CX261" s="412"/>
      <c r="CY261" s="412"/>
      <c r="CZ261" s="412"/>
      <c r="DA261" s="412"/>
      <c r="DB261" s="412"/>
      <c r="DC261" s="412"/>
      <c r="DD261" s="412"/>
      <c r="DE261" s="412"/>
      <c r="DF261" s="412"/>
      <c r="DG261" s="412"/>
      <c r="DH261" s="412"/>
      <c r="DI261" s="412"/>
      <c r="DJ261" s="412"/>
      <c r="DK261" s="412"/>
      <c r="DL261" s="412"/>
      <c r="DM261" s="412"/>
      <c r="DN261" s="412"/>
      <c r="DO261" s="412"/>
      <c r="DP261" s="412"/>
      <c r="DQ261" s="412"/>
      <c r="DR261" s="412"/>
      <c r="DS261" s="412"/>
      <c r="DT261" s="405"/>
      <c r="DU261" s="405"/>
      <c r="DV261" s="405"/>
      <c r="DW261" s="405"/>
      <c r="DX261" s="405"/>
      <c r="DY261" s="405"/>
      <c r="DZ261" s="405"/>
      <c r="EA261" s="405"/>
      <c r="EB261" s="405"/>
      <c r="EC261" s="405"/>
      <c r="ED261" s="405"/>
      <c r="EE261" s="405"/>
      <c r="EF261" s="405"/>
      <c r="EG261" s="405"/>
      <c r="EH261" s="405"/>
      <c r="EI261" s="405"/>
      <c r="EJ261" s="405"/>
      <c r="EK261" s="405"/>
    </row>
    <row r="262" spans="1:141" s="81" customFormat="1" ht="13.5" thickBot="1" x14ac:dyDescent="0.25">
      <c r="A262" s="280"/>
      <c r="B262" s="280"/>
      <c r="C262" s="280"/>
      <c r="D262" s="280"/>
      <c r="E262" s="280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405"/>
      <c r="AH262" s="405"/>
      <c r="AI262" s="405"/>
      <c r="AJ262" s="405"/>
      <c r="AK262" s="405"/>
      <c r="AL262" s="405"/>
      <c r="AM262" s="406"/>
      <c r="AN262" s="290" t="s">
        <v>40</v>
      </c>
      <c r="AO262" s="291"/>
      <c r="AP262" s="291"/>
      <c r="AQ262" s="291"/>
      <c r="AR262" s="291"/>
      <c r="AS262" s="291"/>
      <c r="AT262" s="291"/>
      <c r="AU262" s="407"/>
      <c r="AV262" s="407"/>
      <c r="AW262" s="407"/>
      <c r="AX262" s="407"/>
      <c r="AY262" s="407"/>
      <c r="AZ262" s="407"/>
      <c r="BA262" s="407"/>
      <c r="BB262" s="407"/>
      <c r="BC262" s="407"/>
      <c r="BD262" s="407"/>
      <c r="BE262" s="407"/>
      <c r="BF262" s="407"/>
      <c r="BG262" s="407"/>
      <c r="BH262" s="407"/>
      <c r="BI262" s="407"/>
      <c r="BJ262" s="407"/>
      <c r="BK262" s="408"/>
      <c r="BL262" s="408"/>
      <c r="BM262" s="408"/>
      <c r="BN262" s="408"/>
      <c r="BO262" s="408"/>
      <c r="BP262" s="408"/>
      <c r="BQ262" s="408"/>
      <c r="BR262" s="409"/>
      <c r="BS262" s="409"/>
      <c r="BT262" s="409"/>
      <c r="BU262" s="409"/>
      <c r="BV262" s="409"/>
      <c r="BW262" s="409"/>
      <c r="BX262" s="409"/>
      <c r="BY262" s="409"/>
      <c r="BZ262" s="409"/>
      <c r="CA262" s="409"/>
      <c r="CB262" s="409"/>
      <c r="CC262" s="409"/>
      <c r="CD262" s="409"/>
      <c r="CE262" s="409"/>
      <c r="CF262" s="409"/>
      <c r="CG262" s="409"/>
      <c r="CH262" s="409"/>
      <c r="CI262" s="409"/>
      <c r="CJ262" s="409"/>
      <c r="CK262" s="409"/>
      <c r="CL262" s="409"/>
      <c r="CM262" s="409"/>
      <c r="CN262" s="409"/>
      <c r="CO262" s="409"/>
      <c r="CP262" s="409"/>
      <c r="CQ262" s="409"/>
      <c r="CR262" s="409"/>
      <c r="CS262" s="409"/>
      <c r="CT262" s="409"/>
      <c r="CU262" s="410"/>
      <c r="CV262" s="411"/>
      <c r="CW262" s="412"/>
      <c r="CX262" s="412"/>
      <c r="CY262" s="412"/>
      <c r="CZ262" s="412"/>
      <c r="DA262" s="412"/>
      <c r="DB262" s="412"/>
      <c r="DC262" s="412"/>
      <c r="DD262" s="412"/>
      <c r="DE262" s="412"/>
      <c r="DF262" s="412"/>
      <c r="DG262" s="412"/>
      <c r="DH262" s="412"/>
      <c r="DI262" s="412"/>
      <c r="DJ262" s="412"/>
      <c r="DK262" s="412"/>
      <c r="DL262" s="412"/>
      <c r="DM262" s="412"/>
      <c r="DN262" s="412"/>
      <c r="DO262" s="412"/>
      <c r="DP262" s="412"/>
      <c r="DQ262" s="412"/>
      <c r="DR262" s="412"/>
      <c r="DS262" s="412"/>
      <c r="DT262" s="405"/>
      <c r="DU262" s="405"/>
      <c r="DV262" s="405"/>
      <c r="DW262" s="405"/>
      <c r="DX262" s="405"/>
      <c r="DY262" s="405"/>
      <c r="DZ262" s="405"/>
      <c r="EA262" s="405"/>
      <c r="EB262" s="405"/>
      <c r="EC262" s="405"/>
      <c r="ED262" s="405"/>
      <c r="EE262" s="405"/>
      <c r="EF262" s="405"/>
      <c r="EG262" s="405"/>
      <c r="EH262" s="405"/>
      <c r="EI262" s="405"/>
      <c r="EJ262" s="405"/>
      <c r="EK262" s="405"/>
    </row>
    <row r="263" spans="1:141" s="81" customFormat="1" ht="13.5" thickBot="1" x14ac:dyDescent="0.25">
      <c r="A263" s="280"/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405"/>
      <c r="AH263" s="405"/>
      <c r="AI263" s="405"/>
      <c r="AJ263" s="405"/>
      <c r="AK263" s="405"/>
      <c r="AL263" s="405"/>
      <c r="AM263" s="406"/>
      <c r="AN263" s="290" t="s">
        <v>40</v>
      </c>
      <c r="AO263" s="291"/>
      <c r="AP263" s="291"/>
      <c r="AQ263" s="291"/>
      <c r="AR263" s="291"/>
      <c r="AS263" s="291"/>
      <c r="AT263" s="291"/>
      <c r="AU263" s="407"/>
      <c r="AV263" s="407"/>
      <c r="AW263" s="407"/>
      <c r="AX263" s="407"/>
      <c r="AY263" s="407"/>
      <c r="AZ263" s="407"/>
      <c r="BA263" s="407"/>
      <c r="BB263" s="407"/>
      <c r="BC263" s="407"/>
      <c r="BD263" s="407"/>
      <c r="BE263" s="407"/>
      <c r="BF263" s="407"/>
      <c r="BG263" s="407"/>
      <c r="BH263" s="407"/>
      <c r="BI263" s="407"/>
      <c r="BJ263" s="407"/>
      <c r="BK263" s="408"/>
      <c r="BL263" s="408"/>
      <c r="BM263" s="408"/>
      <c r="BN263" s="408"/>
      <c r="BO263" s="408"/>
      <c r="BP263" s="408"/>
      <c r="BQ263" s="408"/>
      <c r="BR263" s="409"/>
      <c r="BS263" s="409"/>
      <c r="BT263" s="409"/>
      <c r="BU263" s="409"/>
      <c r="BV263" s="409"/>
      <c r="BW263" s="409"/>
      <c r="BX263" s="409"/>
      <c r="BY263" s="409"/>
      <c r="BZ263" s="409"/>
      <c r="CA263" s="409"/>
      <c r="CB263" s="409"/>
      <c r="CC263" s="409"/>
      <c r="CD263" s="409"/>
      <c r="CE263" s="409"/>
      <c r="CF263" s="409"/>
      <c r="CG263" s="409"/>
      <c r="CH263" s="409"/>
      <c r="CI263" s="409"/>
      <c r="CJ263" s="409"/>
      <c r="CK263" s="409"/>
      <c r="CL263" s="409"/>
      <c r="CM263" s="409"/>
      <c r="CN263" s="409"/>
      <c r="CO263" s="409"/>
      <c r="CP263" s="409"/>
      <c r="CQ263" s="409"/>
      <c r="CR263" s="409"/>
      <c r="CS263" s="409"/>
      <c r="CT263" s="409"/>
      <c r="CU263" s="410"/>
      <c r="CV263" s="411"/>
      <c r="CW263" s="412"/>
      <c r="CX263" s="412"/>
      <c r="CY263" s="412"/>
      <c r="CZ263" s="412"/>
      <c r="DA263" s="412"/>
      <c r="DB263" s="412"/>
      <c r="DC263" s="412"/>
      <c r="DD263" s="412"/>
      <c r="DE263" s="412"/>
      <c r="DF263" s="412"/>
      <c r="DG263" s="412"/>
      <c r="DH263" s="412"/>
      <c r="DI263" s="412"/>
      <c r="DJ263" s="412"/>
      <c r="DK263" s="412"/>
      <c r="DL263" s="412"/>
      <c r="DM263" s="412"/>
      <c r="DN263" s="412"/>
      <c r="DO263" s="412"/>
      <c r="DP263" s="412"/>
      <c r="DQ263" s="412"/>
      <c r="DR263" s="412"/>
      <c r="DS263" s="412"/>
      <c r="DT263" s="405"/>
      <c r="DU263" s="405"/>
      <c r="DV263" s="405"/>
      <c r="DW263" s="405"/>
      <c r="DX263" s="405"/>
      <c r="DY263" s="405"/>
      <c r="DZ263" s="405"/>
      <c r="EA263" s="405"/>
      <c r="EB263" s="405"/>
      <c r="EC263" s="405"/>
      <c r="ED263" s="405"/>
      <c r="EE263" s="405"/>
      <c r="EF263" s="405"/>
      <c r="EG263" s="405"/>
      <c r="EH263" s="405"/>
      <c r="EI263" s="405"/>
      <c r="EJ263" s="405"/>
      <c r="EK263" s="405"/>
    </row>
    <row r="264" spans="1:141" s="81" customFormat="1" ht="13.5" thickBot="1" x14ac:dyDescent="0.25">
      <c r="A264" s="280"/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405"/>
      <c r="AH264" s="405"/>
      <c r="AI264" s="405"/>
      <c r="AJ264" s="405"/>
      <c r="AK264" s="405"/>
      <c r="AL264" s="405"/>
      <c r="AM264" s="406"/>
      <c r="AN264" s="290" t="s">
        <v>40</v>
      </c>
      <c r="AO264" s="291"/>
      <c r="AP264" s="291"/>
      <c r="AQ264" s="291"/>
      <c r="AR264" s="291"/>
      <c r="AS264" s="291"/>
      <c r="AT264" s="291"/>
      <c r="AU264" s="407"/>
      <c r="AV264" s="407"/>
      <c r="AW264" s="407"/>
      <c r="AX264" s="407"/>
      <c r="AY264" s="407"/>
      <c r="AZ264" s="407"/>
      <c r="BA264" s="407"/>
      <c r="BB264" s="407"/>
      <c r="BC264" s="407"/>
      <c r="BD264" s="407"/>
      <c r="BE264" s="407"/>
      <c r="BF264" s="407"/>
      <c r="BG264" s="407"/>
      <c r="BH264" s="407"/>
      <c r="BI264" s="407"/>
      <c r="BJ264" s="407"/>
      <c r="BK264" s="408"/>
      <c r="BL264" s="408"/>
      <c r="BM264" s="408"/>
      <c r="BN264" s="408"/>
      <c r="BO264" s="408"/>
      <c r="BP264" s="408"/>
      <c r="BQ264" s="408"/>
      <c r="BR264" s="409"/>
      <c r="BS264" s="409"/>
      <c r="BT264" s="409"/>
      <c r="BU264" s="409"/>
      <c r="BV264" s="409"/>
      <c r="BW264" s="409"/>
      <c r="BX264" s="409"/>
      <c r="BY264" s="409"/>
      <c r="BZ264" s="409"/>
      <c r="CA264" s="409"/>
      <c r="CB264" s="409"/>
      <c r="CC264" s="409"/>
      <c r="CD264" s="409"/>
      <c r="CE264" s="409"/>
      <c r="CF264" s="409"/>
      <c r="CG264" s="409"/>
      <c r="CH264" s="409"/>
      <c r="CI264" s="409"/>
      <c r="CJ264" s="409"/>
      <c r="CK264" s="409"/>
      <c r="CL264" s="409"/>
      <c r="CM264" s="409"/>
      <c r="CN264" s="409"/>
      <c r="CO264" s="409"/>
      <c r="CP264" s="409"/>
      <c r="CQ264" s="409"/>
      <c r="CR264" s="409"/>
      <c r="CS264" s="409"/>
      <c r="CT264" s="409"/>
      <c r="CU264" s="410"/>
      <c r="CV264" s="411"/>
      <c r="CW264" s="412"/>
      <c r="CX264" s="412"/>
      <c r="CY264" s="412"/>
      <c r="CZ264" s="412"/>
      <c r="DA264" s="412"/>
      <c r="DB264" s="412"/>
      <c r="DC264" s="412"/>
      <c r="DD264" s="412"/>
      <c r="DE264" s="412"/>
      <c r="DF264" s="412"/>
      <c r="DG264" s="412"/>
      <c r="DH264" s="412"/>
      <c r="DI264" s="412"/>
      <c r="DJ264" s="412"/>
      <c r="DK264" s="412"/>
      <c r="DL264" s="412"/>
      <c r="DM264" s="412"/>
      <c r="DN264" s="412"/>
      <c r="DO264" s="412"/>
      <c r="DP264" s="412"/>
      <c r="DQ264" s="412"/>
      <c r="DR264" s="412"/>
      <c r="DS264" s="412"/>
      <c r="DT264" s="405"/>
      <c r="DU264" s="405"/>
      <c r="DV264" s="405"/>
      <c r="DW264" s="405"/>
      <c r="DX264" s="405"/>
      <c r="DY264" s="405"/>
      <c r="DZ264" s="405"/>
      <c r="EA264" s="405"/>
      <c r="EB264" s="405"/>
      <c r="EC264" s="405"/>
      <c r="ED264" s="405"/>
      <c r="EE264" s="405"/>
      <c r="EF264" s="405"/>
      <c r="EG264" s="405"/>
      <c r="EH264" s="405"/>
      <c r="EI264" s="405"/>
      <c r="EJ264" s="405"/>
      <c r="EK264" s="405"/>
    </row>
    <row r="265" spans="1:141" s="81" customFormat="1" ht="13.5" thickBot="1" x14ac:dyDescent="0.25">
      <c r="A265" s="280"/>
      <c r="B265" s="280"/>
      <c r="C265" s="280"/>
      <c r="D265" s="280"/>
      <c r="E265" s="280"/>
      <c r="F265" s="280"/>
      <c r="G265" s="280"/>
      <c r="H265" s="280"/>
      <c r="I265" s="280"/>
      <c r="J265" s="280"/>
      <c r="K265" s="280"/>
      <c r="L265" s="280"/>
      <c r="M265" s="280"/>
      <c r="N265" s="280"/>
      <c r="O265" s="280"/>
      <c r="P265" s="280"/>
      <c r="Q265" s="280"/>
      <c r="R265" s="280"/>
      <c r="S265" s="280"/>
      <c r="T265" s="280"/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405"/>
      <c r="AH265" s="405"/>
      <c r="AI265" s="405"/>
      <c r="AJ265" s="405"/>
      <c r="AK265" s="405"/>
      <c r="AL265" s="405"/>
      <c r="AM265" s="406"/>
      <c r="AN265" s="290" t="s">
        <v>40</v>
      </c>
      <c r="AO265" s="291"/>
      <c r="AP265" s="291"/>
      <c r="AQ265" s="291"/>
      <c r="AR265" s="291"/>
      <c r="AS265" s="291"/>
      <c r="AT265" s="291"/>
      <c r="AU265" s="407"/>
      <c r="AV265" s="407"/>
      <c r="AW265" s="407"/>
      <c r="AX265" s="407"/>
      <c r="AY265" s="407"/>
      <c r="AZ265" s="407"/>
      <c r="BA265" s="407"/>
      <c r="BB265" s="407"/>
      <c r="BC265" s="407"/>
      <c r="BD265" s="407"/>
      <c r="BE265" s="407"/>
      <c r="BF265" s="407"/>
      <c r="BG265" s="407"/>
      <c r="BH265" s="407"/>
      <c r="BI265" s="407"/>
      <c r="BJ265" s="407"/>
      <c r="BK265" s="408"/>
      <c r="BL265" s="408"/>
      <c r="BM265" s="408"/>
      <c r="BN265" s="408"/>
      <c r="BO265" s="408"/>
      <c r="BP265" s="408"/>
      <c r="BQ265" s="408"/>
      <c r="BR265" s="409"/>
      <c r="BS265" s="409"/>
      <c r="BT265" s="409"/>
      <c r="BU265" s="409"/>
      <c r="BV265" s="409"/>
      <c r="BW265" s="409"/>
      <c r="BX265" s="409"/>
      <c r="BY265" s="409"/>
      <c r="BZ265" s="409"/>
      <c r="CA265" s="409"/>
      <c r="CB265" s="409"/>
      <c r="CC265" s="409"/>
      <c r="CD265" s="409"/>
      <c r="CE265" s="409"/>
      <c r="CF265" s="409"/>
      <c r="CG265" s="409"/>
      <c r="CH265" s="409"/>
      <c r="CI265" s="409"/>
      <c r="CJ265" s="409"/>
      <c r="CK265" s="409"/>
      <c r="CL265" s="409"/>
      <c r="CM265" s="409"/>
      <c r="CN265" s="409"/>
      <c r="CO265" s="409"/>
      <c r="CP265" s="409"/>
      <c r="CQ265" s="409"/>
      <c r="CR265" s="409"/>
      <c r="CS265" s="409"/>
      <c r="CT265" s="409"/>
      <c r="CU265" s="410"/>
      <c r="CV265" s="411"/>
      <c r="CW265" s="412"/>
      <c r="CX265" s="412"/>
      <c r="CY265" s="412"/>
      <c r="CZ265" s="412"/>
      <c r="DA265" s="412"/>
      <c r="DB265" s="412"/>
      <c r="DC265" s="412"/>
      <c r="DD265" s="412"/>
      <c r="DE265" s="412"/>
      <c r="DF265" s="412"/>
      <c r="DG265" s="412"/>
      <c r="DH265" s="412"/>
      <c r="DI265" s="412"/>
      <c r="DJ265" s="412"/>
      <c r="DK265" s="412"/>
      <c r="DL265" s="412"/>
      <c r="DM265" s="412"/>
      <c r="DN265" s="412"/>
      <c r="DO265" s="412"/>
      <c r="DP265" s="412"/>
      <c r="DQ265" s="412"/>
      <c r="DR265" s="412"/>
      <c r="DS265" s="412"/>
      <c r="DT265" s="405"/>
      <c r="DU265" s="405"/>
      <c r="DV265" s="405"/>
      <c r="DW265" s="405"/>
      <c r="DX265" s="405"/>
      <c r="DY265" s="405"/>
      <c r="DZ265" s="405"/>
      <c r="EA265" s="405"/>
      <c r="EB265" s="405"/>
      <c r="EC265" s="405"/>
      <c r="ED265" s="405"/>
      <c r="EE265" s="405"/>
      <c r="EF265" s="405"/>
      <c r="EG265" s="405"/>
      <c r="EH265" s="405"/>
      <c r="EI265" s="405"/>
      <c r="EJ265" s="405"/>
      <c r="EK265" s="405"/>
    </row>
    <row r="266" spans="1:141" s="81" customFormat="1" ht="13.5" thickBot="1" x14ac:dyDescent="0.25">
      <c r="A266" s="280"/>
      <c r="B266" s="280"/>
      <c r="C266" s="280"/>
      <c r="D266" s="280"/>
      <c r="E266" s="280"/>
      <c r="F266" s="280"/>
      <c r="G266" s="280"/>
      <c r="H266" s="280"/>
      <c r="I266" s="280"/>
      <c r="J266" s="280"/>
      <c r="K266" s="280"/>
      <c r="L266" s="280"/>
      <c r="M266" s="280"/>
      <c r="N266" s="280"/>
      <c r="O266" s="280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405"/>
      <c r="AH266" s="405"/>
      <c r="AI266" s="405"/>
      <c r="AJ266" s="405"/>
      <c r="AK266" s="405"/>
      <c r="AL266" s="405"/>
      <c r="AM266" s="406"/>
      <c r="AN266" s="290" t="s">
        <v>40</v>
      </c>
      <c r="AO266" s="291"/>
      <c r="AP266" s="291"/>
      <c r="AQ266" s="291"/>
      <c r="AR266" s="291"/>
      <c r="AS266" s="291"/>
      <c r="AT266" s="291"/>
      <c r="AU266" s="407"/>
      <c r="AV266" s="407"/>
      <c r="AW266" s="407"/>
      <c r="AX266" s="407"/>
      <c r="AY266" s="407"/>
      <c r="AZ266" s="407"/>
      <c r="BA266" s="407"/>
      <c r="BB266" s="407"/>
      <c r="BC266" s="407"/>
      <c r="BD266" s="407"/>
      <c r="BE266" s="407"/>
      <c r="BF266" s="407"/>
      <c r="BG266" s="407"/>
      <c r="BH266" s="407"/>
      <c r="BI266" s="407"/>
      <c r="BJ266" s="407"/>
      <c r="BK266" s="408"/>
      <c r="BL266" s="408"/>
      <c r="BM266" s="408"/>
      <c r="BN266" s="408"/>
      <c r="BO266" s="408"/>
      <c r="BP266" s="408"/>
      <c r="BQ266" s="408"/>
      <c r="BR266" s="409"/>
      <c r="BS266" s="409"/>
      <c r="BT266" s="409"/>
      <c r="BU266" s="409"/>
      <c r="BV266" s="409"/>
      <c r="BW266" s="409"/>
      <c r="BX266" s="409"/>
      <c r="BY266" s="409"/>
      <c r="BZ266" s="409"/>
      <c r="CA266" s="409"/>
      <c r="CB266" s="409"/>
      <c r="CC266" s="409"/>
      <c r="CD266" s="409"/>
      <c r="CE266" s="409"/>
      <c r="CF266" s="409"/>
      <c r="CG266" s="409"/>
      <c r="CH266" s="409"/>
      <c r="CI266" s="409"/>
      <c r="CJ266" s="409"/>
      <c r="CK266" s="409"/>
      <c r="CL266" s="409"/>
      <c r="CM266" s="409"/>
      <c r="CN266" s="409"/>
      <c r="CO266" s="409"/>
      <c r="CP266" s="409"/>
      <c r="CQ266" s="409"/>
      <c r="CR266" s="409"/>
      <c r="CS266" s="409"/>
      <c r="CT266" s="409"/>
      <c r="CU266" s="410"/>
      <c r="CV266" s="411"/>
      <c r="CW266" s="412"/>
      <c r="CX266" s="412"/>
      <c r="CY266" s="412"/>
      <c r="CZ266" s="412"/>
      <c r="DA266" s="412"/>
      <c r="DB266" s="412"/>
      <c r="DC266" s="412"/>
      <c r="DD266" s="412"/>
      <c r="DE266" s="412"/>
      <c r="DF266" s="412"/>
      <c r="DG266" s="412"/>
      <c r="DH266" s="412"/>
      <c r="DI266" s="412"/>
      <c r="DJ266" s="412"/>
      <c r="DK266" s="412"/>
      <c r="DL266" s="412"/>
      <c r="DM266" s="412"/>
      <c r="DN266" s="412"/>
      <c r="DO266" s="412"/>
      <c r="DP266" s="412"/>
      <c r="DQ266" s="412"/>
      <c r="DR266" s="412"/>
      <c r="DS266" s="412"/>
      <c r="DT266" s="405"/>
      <c r="DU266" s="405"/>
      <c r="DV266" s="405"/>
      <c r="DW266" s="405"/>
      <c r="DX266" s="405"/>
      <c r="DY266" s="405"/>
      <c r="DZ266" s="405"/>
      <c r="EA266" s="405"/>
      <c r="EB266" s="405"/>
      <c r="EC266" s="405"/>
      <c r="ED266" s="405"/>
      <c r="EE266" s="405"/>
      <c r="EF266" s="405"/>
      <c r="EG266" s="405"/>
      <c r="EH266" s="405"/>
      <c r="EI266" s="405"/>
      <c r="EJ266" s="405"/>
      <c r="EK266" s="405"/>
    </row>
    <row r="267" spans="1:141" s="81" customFormat="1" ht="13.5" thickBot="1" x14ac:dyDescent="0.25">
      <c r="A267" s="280"/>
      <c r="B267" s="280"/>
      <c r="C267" s="280"/>
      <c r="D267" s="280"/>
      <c r="E267" s="280"/>
      <c r="F267" s="280"/>
      <c r="G267" s="280"/>
      <c r="H267" s="280"/>
      <c r="I267" s="280"/>
      <c r="J267" s="280"/>
      <c r="K267" s="280"/>
      <c r="L267" s="280"/>
      <c r="M267" s="280"/>
      <c r="N267" s="280"/>
      <c r="O267" s="280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405"/>
      <c r="AH267" s="405"/>
      <c r="AI267" s="405"/>
      <c r="AJ267" s="405"/>
      <c r="AK267" s="405"/>
      <c r="AL267" s="405"/>
      <c r="AM267" s="406"/>
      <c r="AN267" s="290" t="s">
        <v>40</v>
      </c>
      <c r="AO267" s="291"/>
      <c r="AP267" s="291"/>
      <c r="AQ267" s="291"/>
      <c r="AR267" s="291"/>
      <c r="AS267" s="291"/>
      <c r="AT267" s="291"/>
      <c r="AU267" s="407"/>
      <c r="AV267" s="407"/>
      <c r="AW267" s="407"/>
      <c r="AX267" s="407"/>
      <c r="AY267" s="407"/>
      <c r="AZ267" s="407"/>
      <c r="BA267" s="407"/>
      <c r="BB267" s="407"/>
      <c r="BC267" s="407"/>
      <c r="BD267" s="407"/>
      <c r="BE267" s="407"/>
      <c r="BF267" s="407"/>
      <c r="BG267" s="407"/>
      <c r="BH267" s="407"/>
      <c r="BI267" s="407"/>
      <c r="BJ267" s="407"/>
      <c r="BK267" s="408"/>
      <c r="BL267" s="408"/>
      <c r="BM267" s="408"/>
      <c r="BN267" s="408"/>
      <c r="BO267" s="408"/>
      <c r="BP267" s="408"/>
      <c r="BQ267" s="408"/>
      <c r="BR267" s="409"/>
      <c r="BS267" s="409"/>
      <c r="BT267" s="409"/>
      <c r="BU267" s="409"/>
      <c r="BV267" s="409"/>
      <c r="BW267" s="409"/>
      <c r="BX267" s="409"/>
      <c r="BY267" s="409"/>
      <c r="BZ267" s="409"/>
      <c r="CA267" s="409"/>
      <c r="CB267" s="409"/>
      <c r="CC267" s="409"/>
      <c r="CD267" s="409"/>
      <c r="CE267" s="409"/>
      <c r="CF267" s="409"/>
      <c r="CG267" s="409"/>
      <c r="CH267" s="409"/>
      <c r="CI267" s="409"/>
      <c r="CJ267" s="409"/>
      <c r="CK267" s="409"/>
      <c r="CL267" s="409"/>
      <c r="CM267" s="409"/>
      <c r="CN267" s="409"/>
      <c r="CO267" s="409"/>
      <c r="CP267" s="409"/>
      <c r="CQ267" s="409"/>
      <c r="CR267" s="409"/>
      <c r="CS267" s="409"/>
      <c r="CT267" s="409"/>
      <c r="CU267" s="410"/>
      <c r="CV267" s="411"/>
      <c r="CW267" s="412"/>
      <c r="CX267" s="412"/>
      <c r="CY267" s="412"/>
      <c r="CZ267" s="412"/>
      <c r="DA267" s="412"/>
      <c r="DB267" s="412"/>
      <c r="DC267" s="412"/>
      <c r="DD267" s="412"/>
      <c r="DE267" s="412"/>
      <c r="DF267" s="412"/>
      <c r="DG267" s="412"/>
      <c r="DH267" s="412"/>
      <c r="DI267" s="412"/>
      <c r="DJ267" s="412"/>
      <c r="DK267" s="412"/>
      <c r="DL267" s="412"/>
      <c r="DM267" s="412"/>
      <c r="DN267" s="412"/>
      <c r="DO267" s="412"/>
      <c r="DP267" s="412"/>
      <c r="DQ267" s="412"/>
      <c r="DR267" s="412"/>
      <c r="DS267" s="412"/>
      <c r="DT267" s="405"/>
      <c r="DU267" s="405"/>
      <c r="DV267" s="405"/>
      <c r="DW267" s="405"/>
      <c r="DX267" s="405"/>
      <c r="DY267" s="405"/>
      <c r="DZ267" s="405"/>
      <c r="EA267" s="405"/>
      <c r="EB267" s="405"/>
      <c r="EC267" s="405"/>
      <c r="ED267" s="405"/>
      <c r="EE267" s="405"/>
      <c r="EF267" s="405"/>
      <c r="EG267" s="405"/>
      <c r="EH267" s="405"/>
      <c r="EI267" s="405"/>
      <c r="EJ267" s="405"/>
      <c r="EK267" s="405"/>
    </row>
    <row r="268" spans="1:141" s="81" customFormat="1" ht="13.5" thickBot="1" x14ac:dyDescent="0.25">
      <c r="A268" s="280"/>
      <c r="B268" s="280"/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405"/>
      <c r="AH268" s="405"/>
      <c r="AI268" s="405"/>
      <c r="AJ268" s="405"/>
      <c r="AK268" s="405"/>
      <c r="AL268" s="405"/>
      <c r="AM268" s="406"/>
      <c r="AN268" s="290" t="s">
        <v>40</v>
      </c>
      <c r="AO268" s="291"/>
      <c r="AP268" s="291"/>
      <c r="AQ268" s="291"/>
      <c r="AR268" s="291"/>
      <c r="AS268" s="291"/>
      <c r="AT268" s="291"/>
      <c r="AU268" s="407"/>
      <c r="AV268" s="407"/>
      <c r="AW268" s="407"/>
      <c r="AX268" s="407"/>
      <c r="AY268" s="407"/>
      <c r="AZ268" s="407"/>
      <c r="BA268" s="407"/>
      <c r="BB268" s="407"/>
      <c r="BC268" s="407"/>
      <c r="BD268" s="407"/>
      <c r="BE268" s="407"/>
      <c r="BF268" s="407"/>
      <c r="BG268" s="407"/>
      <c r="BH268" s="407"/>
      <c r="BI268" s="407"/>
      <c r="BJ268" s="407"/>
      <c r="BK268" s="408"/>
      <c r="BL268" s="408"/>
      <c r="BM268" s="408"/>
      <c r="BN268" s="408"/>
      <c r="BO268" s="408"/>
      <c r="BP268" s="408"/>
      <c r="BQ268" s="408"/>
      <c r="BR268" s="409"/>
      <c r="BS268" s="409"/>
      <c r="BT268" s="409"/>
      <c r="BU268" s="409"/>
      <c r="BV268" s="409"/>
      <c r="BW268" s="409"/>
      <c r="BX268" s="409"/>
      <c r="BY268" s="409"/>
      <c r="BZ268" s="409"/>
      <c r="CA268" s="409"/>
      <c r="CB268" s="409"/>
      <c r="CC268" s="409"/>
      <c r="CD268" s="409"/>
      <c r="CE268" s="409"/>
      <c r="CF268" s="409"/>
      <c r="CG268" s="409"/>
      <c r="CH268" s="409"/>
      <c r="CI268" s="409"/>
      <c r="CJ268" s="409"/>
      <c r="CK268" s="409"/>
      <c r="CL268" s="409"/>
      <c r="CM268" s="409"/>
      <c r="CN268" s="409"/>
      <c r="CO268" s="409"/>
      <c r="CP268" s="409"/>
      <c r="CQ268" s="409"/>
      <c r="CR268" s="409"/>
      <c r="CS268" s="409"/>
      <c r="CT268" s="409"/>
      <c r="CU268" s="410"/>
      <c r="CV268" s="411"/>
      <c r="CW268" s="412"/>
      <c r="CX268" s="412"/>
      <c r="CY268" s="412"/>
      <c r="CZ268" s="412"/>
      <c r="DA268" s="412"/>
      <c r="DB268" s="412"/>
      <c r="DC268" s="412"/>
      <c r="DD268" s="412"/>
      <c r="DE268" s="412"/>
      <c r="DF268" s="412"/>
      <c r="DG268" s="412"/>
      <c r="DH268" s="412"/>
      <c r="DI268" s="412"/>
      <c r="DJ268" s="412"/>
      <c r="DK268" s="412"/>
      <c r="DL268" s="412"/>
      <c r="DM268" s="412"/>
      <c r="DN268" s="412"/>
      <c r="DO268" s="412"/>
      <c r="DP268" s="412"/>
      <c r="DQ268" s="412"/>
      <c r="DR268" s="412"/>
      <c r="DS268" s="412"/>
      <c r="DT268" s="405"/>
      <c r="DU268" s="405"/>
      <c r="DV268" s="405"/>
      <c r="DW268" s="405"/>
      <c r="DX268" s="405"/>
      <c r="DY268" s="405"/>
      <c r="DZ268" s="405"/>
      <c r="EA268" s="405"/>
      <c r="EB268" s="405"/>
      <c r="EC268" s="405"/>
      <c r="ED268" s="405"/>
      <c r="EE268" s="405"/>
      <c r="EF268" s="405"/>
      <c r="EG268" s="405"/>
      <c r="EH268" s="405"/>
      <c r="EI268" s="405"/>
      <c r="EJ268" s="405"/>
      <c r="EK268" s="405"/>
    </row>
    <row r="269" spans="1:141" s="81" customFormat="1" ht="13.5" thickBot="1" x14ac:dyDescent="0.25">
      <c r="A269" s="280"/>
      <c r="B269" s="280"/>
      <c r="C269" s="280"/>
      <c r="D269" s="280"/>
      <c r="E269" s="280"/>
      <c r="F269" s="280"/>
      <c r="G269" s="280"/>
      <c r="H269" s="280"/>
      <c r="I269" s="280"/>
      <c r="J269" s="280"/>
      <c r="K269" s="280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405"/>
      <c r="AH269" s="405"/>
      <c r="AI269" s="405"/>
      <c r="AJ269" s="405"/>
      <c r="AK269" s="405"/>
      <c r="AL269" s="405"/>
      <c r="AM269" s="406"/>
      <c r="AN269" s="290" t="s">
        <v>40</v>
      </c>
      <c r="AO269" s="291"/>
      <c r="AP269" s="291"/>
      <c r="AQ269" s="291"/>
      <c r="AR269" s="291"/>
      <c r="AS269" s="291"/>
      <c r="AT269" s="291"/>
      <c r="AU269" s="407"/>
      <c r="AV269" s="407"/>
      <c r="AW269" s="407"/>
      <c r="AX269" s="407"/>
      <c r="AY269" s="407"/>
      <c r="AZ269" s="407"/>
      <c r="BA269" s="407"/>
      <c r="BB269" s="407"/>
      <c r="BC269" s="407"/>
      <c r="BD269" s="407"/>
      <c r="BE269" s="407"/>
      <c r="BF269" s="407"/>
      <c r="BG269" s="407"/>
      <c r="BH269" s="407"/>
      <c r="BI269" s="407"/>
      <c r="BJ269" s="407"/>
      <c r="BK269" s="408"/>
      <c r="BL269" s="408"/>
      <c r="BM269" s="408"/>
      <c r="BN269" s="408"/>
      <c r="BO269" s="408"/>
      <c r="BP269" s="408"/>
      <c r="BQ269" s="408"/>
      <c r="BR269" s="409"/>
      <c r="BS269" s="409"/>
      <c r="BT269" s="409"/>
      <c r="BU269" s="409"/>
      <c r="BV269" s="409"/>
      <c r="BW269" s="409"/>
      <c r="BX269" s="409"/>
      <c r="BY269" s="409"/>
      <c r="BZ269" s="409"/>
      <c r="CA269" s="409"/>
      <c r="CB269" s="409"/>
      <c r="CC269" s="409"/>
      <c r="CD269" s="409"/>
      <c r="CE269" s="409"/>
      <c r="CF269" s="409"/>
      <c r="CG269" s="409"/>
      <c r="CH269" s="409"/>
      <c r="CI269" s="409"/>
      <c r="CJ269" s="409"/>
      <c r="CK269" s="409"/>
      <c r="CL269" s="409"/>
      <c r="CM269" s="409"/>
      <c r="CN269" s="409"/>
      <c r="CO269" s="409"/>
      <c r="CP269" s="409"/>
      <c r="CQ269" s="409"/>
      <c r="CR269" s="409"/>
      <c r="CS269" s="409"/>
      <c r="CT269" s="409"/>
      <c r="CU269" s="410"/>
      <c r="CV269" s="411"/>
      <c r="CW269" s="412"/>
      <c r="CX269" s="412"/>
      <c r="CY269" s="412"/>
      <c r="CZ269" s="412"/>
      <c r="DA269" s="412"/>
      <c r="DB269" s="412"/>
      <c r="DC269" s="412"/>
      <c r="DD269" s="412"/>
      <c r="DE269" s="412"/>
      <c r="DF269" s="412"/>
      <c r="DG269" s="412"/>
      <c r="DH269" s="412"/>
      <c r="DI269" s="412"/>
      <c r="DJ269" s="412"/>
      <c r="DK269" s="412"/>
      <c r="DL269" s="412"/>
      <c r="DM269" s="412"/>
      <c r="DN269" s="412"/>
      <c r="DO269" s="412"/>
      <c r="DP269" s="412"/>
      <c r="DQ269" s="412"/>
      <c r="DR269" s="412"/>
      <c r="DS269" s="412"/>
      <c r="DT269" s="405"/>
      <c r="DU269" s="405"/>
      <c r="DV269" s="405"/>
      <c r="DW269" s="405"/>
      <c r="DX269" s="405"/>
      <c r="DY269" s="405"/>
      <c r="DZ269" s="405"/>
      <c r="EA269" s="405"/>
      <c r="EB269" s="405"/>
      <c r="EC269" s="405"/>
      <c r="ED269" s="405"/>
      <c r="EE269" s="405"/>
      <c r="EF269" s="405"/>
      <c r="EG269" s="405"/>
      <c r="EH269" s="405"/>
      <c r="EI269" s="405"/>
      <c r="EJ269" s="405"/>
      <c r="EK269" s="405"/>
    </row>
    <row r="270" spans="1:141" s="81" customFormat="1" ht="13.5" thickBot="1" x14ac:dyDescent="0.25">
      <c r="A270" s="280"/>
      <c r="B270" s="280"/>
      <c r="C270" s="280"/>
      <c r="D270" s="280"/>
      <c r="E270" s="280"/>
      <c r="F270" s="280"/>
      <c r="G270" s="280"/>
      <c r="H270" s="280"/>
      <c r="I270" s="280"/>
      <c r="J270" s="280"/>
      <c r="K270" s="280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405"/>
      <c r="AH270" s="405"/>
      <c r="AI270" s="405"/>
      <c r="AJ270" s="405"/>
      <c r="AK270" s="405"/>
      <c r="AL270" s="405"/>
      <c r="AM270" s="406"/>
      <c r="AN270" s="290" t="s">
        <v>40</v>
      </c>
      <c r="AO270" s="291"/>
      <c r="AP270" s="291"/>
      <c r="AQ270" s="291"/>
      <c r="AR270" s="291"/>
      <c r="AS270" s="291"/>
      <c r="AT270" s="291"/>
      <c r="AU270" s="407"/>
      <c r="AV270" s="407"/>
      <c r="AW270" s="407"/>
      <c r="AX270" s="407"/>
      <c r="AY270" s="407"/>
      <c r="AZ270" s="407"/>
      <c r="BA270" s="407"/>
      <c r="BB270" s="407"/>
      <c r="BC270" s="407"/>
      <c r="BD270" s="407"/>
      <c r="BE270" s="407"/>
      <c r="BF270" s="407"/>
      <c r="BG270" s="407"/>
      <c r="BH270" s="407"/>
      <c r="BI270" s="407"/>
      <c r="BJ270" s="407"/>
      <c r="BK270" s="408"/>
      <c r="BL270" s="408"/>
      <c r="BM270" s="408"/>
      <c r="BN270" s="408"/>
      <c r="BO270" s="408"/>
      <c r="BP270" s="408"/>
      <c r="BQ270" s="408"/>
      <c r="BR270" s="409"/>
      <c r="BS270" s="409"/>
      <c r="BT270" s="409"/>
      <c r="BU270" s="409"/>
      <c r="BV270" s="409"/>
      <c r="BW270" s="409"/>
      <c r="BX270" s="409"/>
      <c r="BY270" s="409"/>
      <c r="BZ270" s="409"/>
      <c r="CA270" s="409"/>
      <c r="CB270" s="409"/>
      <c r="CC270" s="409"/>
      <c r="CD270" s="409"/>
      <c r="CE270" s="409"/>
      <c r="CF270" s="409"/>
      <c r="CG270" s="409"/>
      <c r="CH270" s="409"/>
      <c r="CI270" s="409"/>
      <c r="CJ270" s="409"/>
      <c r="CK270" s="409"/>
      <c r="CL270" s="409"/>
      <c r="CM270" s="409"/>
      <c r="CN270" s="409"/>
      <c r="CO270" s="409"/>
      <c r="CP270" s="409"/>
      <c r="CQ270" s="409"/>
      <c r="CR270" s="409"/>
      <c r="CS270" s="409"/>
      <c r="CT270" s="409"/>
      <c r="CU270" s="410"/>
      <c r="CV270" s="411"/>
      <c r="CW270" s="412"/>
      <c r="CX270" s="412"/>
      <c r="CY270" s="412"/>
      <c r="CZ270" s="412"/>
      <c r="DA270" s="412"/>
      <c r="DB270" s="412"/>
      <c r="DC270" s="412"/>
      <c r="DD270" s="412"/>
      <c r="DE270" s="412"/>
      <c r="DF270" s="412"/>
      <c r="DG270" s="412"/>
      <c r="DH270" s="412"/>
      <c r="DI270" s="412"/>
      <c r="DJ270" s="412"/>
      <c r="DK270" s="412"/>
      <c r="DL270" s="412"/>
      <c r="DM270" s="412"/>
      <c r="DN270" s="412"/>
      <c r="DO270" s="412"/>
      <c r="DP270" s="412"/>
      <c r="DQ270" s="412"/>
      <c r="DR270" s="412"/>
      <c r="DS270" s="412"/>
      <c r="DT270" s="405"/>
      <c r="DU270" s="405"/>
      <c r="DV270" s="405"/>
      <c r="DW270" s="405"/>
      <c r="DX270" s="405"/>
      <c r="DY270" s="405"/>
      <c r="DZ270" s="405"/>
      <c r="EA270" s="405"/>
      <c r="EB270" s="405"/>
      <c r="EC270" s="405"/>
      <c r="ED270" s="405"/>
      <c r="EE270" s="405"/>
      <c r="EF270" s="405"/>
      <c r="EG270" s="405"/>
      <c r="EH270" s="405"/>
      <c r="EI270" s="405"/>
      <c r="EJ270" s="405"/>
      <c r="EK270" s="405"/>
    </row>
    <row r="271" spans="1:141" s="81" customFormat="1" ht="13.5" thickBot="1" x14ac:dyDescent="0.25">
      <c r="A271" s="280"/>
      <c r="B271" s="280"/>
      <c r="C271" s="280"/>
      <c r="D271" s="280"/>
      <c r="E271" s="280"/>
      <c r="F271" s="280"/>
      <c r="G271" s="280"/>
      <c r="H271" s="280"/>
      <c r="I271" s="280"/>
      <c r="J271" s="280"/>
      <c r="K271" s="280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405"/>
      <c r="AH271" s="405"/>
      <c r="AI271" s="405"/>
      <c r="AJ271" s="405"/>
      <c r="AK271" s="405"/>
      <c r="AL271" s="405"/>
      <c r="AM271" s="406"/>
      <c r="AN271" s="290" t="s">
        <v>40</v>
      </c>
      <c r="AO271" s="291"/>
      <c r="AP271" s="291"/>
      <c r="AQ271" s="291"/>
      <c r="AR271" s="291"/>
      <c r="AS271" s="291"/>
      <c r="AT271" s="291"/>
      <c r="AU271" s="407"/>
      <c r="AV271" s="407"/>
      <c r="AW271" s="407"/>
      <c r="AX271" s="407"/>
      <c r="AY271" s="407"/>
      <c r="AZ271" s="407"/>
      <c r="BA271" s="407"/>
      <c r="BB271" s="407"/>
      <c r="BC271" s="407"/>
      <c r="BD271" s="407"/>
      <c r="BE271" s="407"/>
      <c r="BF271" s="407"/>
      <c r="BG271" s="407"/>
      <c r="BH271" s="407"/>
      <c r="BI271" s="407"/>
      <c r="BJ271" s="407"/>
      <c r="BK271" s="408"/>
      <c r="BL271" s="408"/>
      <c r="BM271" s="408"/>
      <c r="BN271" s="408"/>
      <c r="BO271" s="408"/>
      <c r="BP271" s="408"/>
      <c r="BQ271" s="408"/>
      <c r="BR271" s="409"/>
      <c r="BS271" s="409"/>
      <c r="BT271" s="409"/>
      <c r="BU271" s="409"/>
      <c r="BV271" s="409"/>
      <c r="BW271" s="409"/>
      <c r="BX271" s="409"/>
      <c r="BY271" s="409"/>
      <c r="BZ271" s="409"/>
      <c r="CA271" s="409"/>
      <c r="CB271" s="409"/>
      <c r="CC271" s="409"/>
      <c r="CD271" s="409"/>
      <c r="CE271" s="409"/>
      <c r="CF271" s="409"/>
      <c r="CG271" s="409"/>
      <c r="CH271" s="409"/>
      <c r="CI271" s="409"/>
      <c r="CJ271" s="409"/>
      <c r="CK271" s="409"/>
      <c r="CL271" s="409"/>
      <c r="CM271" s="409"/>
      <c r="CN271" s="409"/>
      <c r="CO271" s="409"/>
      <c r="CP271" s="409"/>
      <c r="CQ271" s="409"/>
      <c r="CR271" s="409"/>
      <c r="CS271" s="409"/>
      <c r="CT271" s="409"/>
      <c r="CU271" s="410"/>
      <c r="CV271" s="411"/>
      <c r="CW271" s="412"/>
      <c r="CX271" s="412"/>
      <c r="CY271" s="412"/>
      <c r="CZ271" s="412"/>
      <c r="DA271" s="412"/>
      <c r="DB271" s="412"/>
      <c r="DC271" s="412"/>
      <c r="DD271" s="412"/>
      <c r="DE271" s="412"/>
      <c r="DF271" s="412"/>
      <c r="DG271" s="412"/>
      <c r="DH271" s="412"/>
      <c r="DI271" s="412"/>
      <c r="DJ271" s="412"/>
      <c r="DK271" s="412"/>
      <c r="DL271" s="412"/>
      <c r="DM271" s="412"/>
      <c r="DN271" s="412"/>
      <c r="DO271" s="412"/>
      <c r="DP271" s="412"/>
      <c r="DQ271" s="412"/>
      <c r="DR271" s="412"/>
      <c r="DS271" s="412"/>
      <c r="DT271" s="405"/>
      <c r="DU271" s="405"/>
      <c r="DV271" s="405"/>
      <c r="DW271" s="405"/>
      <c r="DX271" s="405"/>
      <c r="DY271" s="405"/>
      <c r="DZ271" s="405"/>
      <c r="EA271" s="405"/>
      <c r="EB271" s="405"/>
      <c r="EC271" s="405"/>
      <c r="ED271" s="405"/>
      <c r="EE271" s="405"/>
      <c r="EF271" s="405"/>
      <c r="EG271" s="405"/>
      <c r="EH271" s="405"/>
      <c r="EI271" s="405"/>
      <c r="EJ271" s="405"/>
      <c r="EK271" s="405"/>
    </row>
    <row r="272" spans="1:141" s="81" customFormat="1" ht="12.75" x14ac:dyDescent="0.2">
      <c r="A272" s="280"/>
      <c r="B272" s="280"/>
      <c r="C272" s="280"/>
      <c r="D272" s="280"/>
      <c r="E272" s="280"/>
      <c r="F272" s="280"/>
      <c r="G272" s="280"/>
      <c r="H272" s="280"/>
      <c r="I272" s="280"/>
      <c r="J272" s="280"/>
      <c r="K272" s="280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405"/>
      <c r="AH272" s="405"/>
      <c r="AI272" s="405"/>
      <c r="AJ272" s="405"/>
      <c r="AK272" s="405"/>
      <c r="AL272" s="405"/>
      <c r="AM272" s="406"/>
      <c r="AN272" s="290" t="s">
        <v>40</v>
      </c>
      <c r="AO272" s="291"/>
      <c r="AP272" s="291"/>
      <c r="AQ272" s="291"/>
      <c r="AR272" s="291"/>
      <c r="AS272" s="291"/>
      <c r="AT272" s="291"/>
      <c r="AU272" s="407"/>
      <c r="AV272" s="407"/>
      <c r="AW272" s="407"/>
      <c r="AX272" s="407"/>
      <c r="AY272" s="407"/>
      <c r="AZ272" s="407"/>
      <c r="BA272" s="407"/>
      <c r="BB272" s="407"/>
      <c r="BC272" s="407"/>
      <c r="BD272" s="407"/>
      <c r="BE272" s="407"/>
      <c r="BF272" s="407"/>
      <c r="BG272" s="407"/>
      <c r="BH272" s="407"/>
      <c r="BI272" s="407"/>
      <c r="BJ272" s="407"/>
      <c r="BK272" s="408"/>
      <c r="BL272" s="408"/>
      <c r="BM272" s="408"/>
      <c r="BN272" s="408"/>
      <c r="BO272" s="408"/>
      <c r="BP272" s="408"/>
      <c r="BQ272" s="408"/>
      <c r="BR272" s="409"/>
      <c r="BS272" s="409"/>
      <c r="BT272" s="409"/>
      <c r="BU272" s="409"/>
      <c r="BV272" s="409"/>
      <c r="BW272" s="409"/>
      <c r="BX272" s="409"/>
      <c r="BY272" s="409"/>
      <c r="BZ272" s="409"/>
      <c r="CA272" s="409"/>
      <c r="CB272" s="409"/>
      <c r="CC272" s="409"/>
      <c r="CD272" s="409"/>
      <c r="CE272" s="409"/>
      <c r="CF272" s="409"/>
      <c r="CG272" s="409"/>
      <c r="CH272" s="409"/>
      <c r="CI272" s="409"/>
      <c r="CJ272" s="409"/>
      <c r="CK272" s="409"/>
      <c r="CL272" s="409"/>
      <c r="CM272" s="409"/>
      <c r="CN272" s="409"/>
      <c r="CO272" s="409"/>
      <c r="CP272" s="409"/>
      <c r="CQ272" s="409"/>
      <c r="CR272" s="409"/>
      <c r="CS272" s="409"/>
      <c r="CT272" s="409"/>
      <c r="CU272" s="410"/>
      <c r="CV272" s="411"/>
      <c r="CW272" s="412"/>
      <c r="CX272" s="412"/>
      <c r="CY272" s="412"/>
      <c r="CZ272" s="412"/>
      <c r="DA272" s="412"/>
      <c r="DB272" s="412"/>
      <c r="DC272" s="412"/>
      <c r="DD272" s="412"/>
      <c r="DE272" s="412"/>
      <c r="DF272" s="412"/>
      <c r="DG272" s="412"/>
      <c r="DH272" s="412"/>
      <c r="DI272" s="412"/>
      <c r="DJ272" s="412"/>
      <c r="DK272" s="412"/>
      <c r="DL272" s="412"/>
      <c r="DM272" s="412"/>
      <c r="DN272" s="412"/>
      <c r="DO272" s="412"/>
      <c r="DP272" s="412"/>
      <c r="DQ272" s="412"/>
      <c r="DR272" s="412"/>
      <c r="DS272" s="412"/>
      <c r="DT272" s="405"/>
      <c r="DU272" s="405"/>
      <c r="DV272" s="405"/>
      <c r="DW272" s="405"/>
      <c r="DX272" s="405"/>
      <c r="DY272" s="405"/>
      <c r="DZ272" s="405"/>
      <c r="EA272" s="405"/>
      <c r="EB272" s="405"/>
      <c r="EC272" s="405"/>
      <c r="ED272" s="405"/>
      <c r="EE272" s="405"/>
      <c r="EF272" s="405"/>
      <c r="EG272" s="405"/>
      <c r="EH272" s="405"/>
      <c r="EI272" s="405"/>
      <c r="EJ272" s="405"/>
      <c r="EK272" s="405"/>
    </row>
    <row r="273" spans="1:153" s="43" customFormat="1" ht="12.75" x14ac:dyDescent="0.2">
      <c r="A273" s="280"/>
      <c r="B273" s="280"/>
      <c r="C273" s="280"/>
      <c r="D273" s="280"/>
      <c r="E273" s="280"/>
      <c r="F273" s="280"/>
      <c r="G273" s="280"/>
      <c r="H273" s="280"/>
      <c r="I273" s="280"/>
      <c r="J273" s="280"/>
      <c r="K273" s="280"/>
      <c r="L273" s="280"/>
      <c r="M273" s="280"/>
      <c r="N273" s="280"/>
      <c r="O273" s="280"/>
      <c r="P273" s="280"/>
      <c r="Q273" s="280"/>
      <c r="R273" s="280"/>
      <c r="S273" s="280"/>
      <c r="T273" s="280"/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405"/>
      <c r="AH273" s="405"/>
      <c r="AI273" s="405"/>
      <c r="AJ273" s="405"/>
      <c r="AK273" s="405"/>
      <c r="AL273" s="405"/>
      <c r="AM273" s="406"/>
      <c r="AN273" s="263" t="s">
        <v>41</v>
      </c>
      <c r="AO273" s="264"/>
      <c r="AP273" s="264"/>
      <c r="AQ273" s="264"/>
      <c r="AR273" s="264"/>
      <c r="AS273" s="264"/>
      <c r="AT273" s="264"/>
      <c r="AU273" s="412"/>
      <c r="AV273" s="412"/>
      <c r="AW273" s="412"/>
      <c r="AX273" s="412"/>
      <c r="AY273" s="412"/>
      <c r="AZ273" s="412"/>
      <c r="BA273" s="412"/>
      <c r="BB273" s="412"/>
      <c r="BC273" s="412"/>
      <c r="BD273" s="412"/>
      <c r="BE273" s="412"/>
      <c r="BF273" s="412"/>
      <c r="BG273" s="412"/>
      <c r="BH273" s="412"/>
      <c r="BI273" s="412"/>
      <c r="BJ273" s="412"/>
      <c r="BK273" s="405"/>
      <c r="BL273" s="405"/>
      <c r="BM273" s="405"/>
      <c r="BN273" s="405"/>
      <c r="BO273" s="405"/>
      <c r="BP273" s="405"/>
      <c r="BQ273" s="405"/>
      <c r="BR273" s="438"/>
      <c r="BS273" s="438"/>
      <c r="BT273" s="438"/>
      <c r="BU273" s="438"/>
      <c r="BV273" s="438"/>
      <c r="BW273" s="438"/>
      <c r="BX273" s="438"/>
      <c r="BY273" s="438"/>
      <c r="BZ273" s="438"/>
      <c r="CA273" s="438"/>
      <c r="CB273" s="438"/>
      <c r="CC273" s="438"/>
      <c r="CD273" s="438"/>
      <c r="CE273" s="438"/>
      <c r="CF273" s="438"/>
      <c r="CG273" s="438"/>
      <c r="CH273" s="438"/>
      <c r="CI273" s="438"/>
      <c r="CJ273" s="438"/>
      <c r="CK273" s="438"/>
      <c r="CL273" s="438"/>
      <c r="CM273" s="438"/>
      <c r="CN273" s="438"/>
      <c r="CO273" s="438"/>
      <c r="CP273" s="438"/>
      <c r="CQ273" s="438"/>
      <c r="CR273" s="438"/>
      <c r="CS273" s="438"/>
      <c r="CT273" s="438"/>
      <c r="CU273" s="439"/>
      <c r="CV273" s="411"/>
      <c r="CW273" s="412"/>
      <c r="CX273" s="412"/>
      <c r="CY273" s="412"/>
      <c r="CZ273" s="412"/>
      <c r="DA273" s="412"/>
      <c r="DB273" s="412"/>
      <c r="DC273" s="412"/>
      <c r="DD273" s="412"/>
      <c r="DE273" s="412"/>
      <c r="DF273" s="412"/>
      <c r="DG273" s="412"/>
      <c r="DH273" s="412"/>
      <c r="DI273" s="412"/>
      <c r="DJ273" s="412"/>
      <c r="DK273" s="412"/>
      <c r="DL273" s="412"/>
      <c r="DM273" s="412"/>
      <c r="DN273" s="412"/>
      <c r="DO273" s="412"/>
      <c r="DP273" s="412"/>
      <c r="DQ273" s="412"/>
      <c r="DR273" s="412"/>
      <c r="DS273" s="412"/>
      <c r="DT273" s="405"/>
      <c r="DU273" s="405"/>
      <c r="DV273" s="405"/>
      <c r="DW273" s="405"/>
      <c r="DX273" s="405"/>
      <c r="DY273" s="405"/>
      <c r="DZ273" s="405"/>
      <c r="EA273" s="405"/>
      <c r="EB273" s="405"/>
      <c r="EC273" s="405"/>
      <c r="ED273" s="405"/>
      <c r="EE273" s="405"/>
      <c r="EF273" s="405"/>
      <c r="EG273" s="405"/>
      <c r="EH273" s="405"/>
      <c r="EI273" s="405"/>
      <c r="EJ273" s="405"/>
      <c r="EK273" s="405"/>
    </row>
    <row r="274" spans="1:153" s="43" customFormat="1" ht="12.75" x14ac:dyDescent="0.2">
      <c r="A274" s="280"/>
      <c r="B274" s="280"/>
      <c r="C274" s="280"/>
      <c r="D274" s="280"/>
      <c r="E274" s="280"/>
      <c r="F274" s="280"/>
      <c r="G274" s="280"/>
      <c r="H274" s="280"/>
      <c r="I274" s="280"/>
      <c r="J274" s="280"/>
      <c r="K274" s="280"/>
      <c r="L274" s="280"/>
      <c r="M274" s="280"/>
      <c r="N274" s="280"/>
      <c r="O274" s="280"/>
      <c r="P274" s="280"/>
      <c r="Q274" s="280"/>
      <c r="R274" s="280"/>
      <c r="S274" s="280"/>
      <c r="T274" s="280"/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405"/>
      <c r="AH274" s="405"/>
      <c r="AI274" s="405"/>
      <c r="AJ274" s="405"/>
      <c r="AK274" s="405"/>
      <c r="AL274" s="405"/>
      <c r="AM274" s="406"/>
      <c r="AN274" s="263"/>
      <c r="AO274" s="264"/>
      <c r="AP274" s="264"/>
      <c r="AQ274" s="264"/>
      <c r="AR274" s="264"/>
      <c r="AS274" s="264"/>
      <c r="AT274" s="264"/>
      <c r="AU274" s="412"/>
      <c r="AV274" s="412"/>
      <c r="AW274" s="412"/>
      <c r="AX274" s="412"/>
      <c r="AY274" s="412"/>
      <c r="AZ274" s="412"/>
      <c r="BA274" s="412"/>
      <c r="BB274" s="412"/>
      <c r="BC274" s="412"/>
      <c r="BD274" s="412"/>
      <c r="BE274" s="412"/>
      <c r="BF274" s="412"/>
      <c r="BG274" s="412"/>
      <c r="BH274" s="412"/>
      <c r="BI274" s="412"/>
      <c r="BJ274" s="412"/>
      <c r="BK274" s="405"/>
      <c r="BL274" s="405"/>
      <c r="BM274" s="405"/>
      <c r="BN274" s="405"/>
      <c r="BO274" s="405"/>
      <c r="BP274" s="405"/>
      <c r="BQ274" s="405"/>
      <c r="BR274" s="438"/>
      <c r="BS274" s="438"/>
      <c r="BT274" s="438"/>
      <c r="BU274" s="438"/>
      <c r="BV274" s="438"/>
      <c r="BW274" s="438"/>
      <c r="BX274" s="438"/>
      <c r="BY274" s="438"/>
      <c r="BZ274" s="438"/>
      <c r="CA274" s="438"/>
      <c r="CB274" s="438"/>
      <c r="CC274" s="438"/>
      <c r="CD274" s="438"/>
      <c r="CE274" s="438"/>
      <c r="CF274" s="438"/>
      <c r="CG274" s="438"/>
      <c r="CH274" s="438"/>
      <c r="CI274" s="438"/>
      <c r="CJ274" s="438"/>
      <c r="CK274" s="438"/>
      <c r="CL274" s="438"/>
      <c r="CM274" s="438"/>
      <c r="CN274" s="438"/>
      <c r="CO274" s="438"/>
      <c r="CP274" s="438"/>
      <c r="CQ274" s="438"/>
      <c r="CR274" s="438"/>
      <c r="CS274" s="438"/>
      <c r="CT274" s="438"/>
      <c r="CU274" s="439"/>
      <c r="CV274" s="411"/>
      <c r="CW274" s="412"/>
      <c r="CX274" s="412"/>
      <c r="CY274" s="412"/>
      <c r="CZ274" s="412"/>
      <c r="DA274" s="412"/>
      <c r="DB274" s="412"/>
      <c r="DC274" s="412"/>
      <c r="DD274" s="412"/>
      <c r="DE274" s="412"/>
      <c r="DF274" s="412"/>
      <c r="DG274" s="412"/>
      <c r="DH274" s="412"/>
      <c r="DI274" s="412"/>
      <c r="DJ274" s="412"/>
      <c r="DK274" s="412"/>
      <c r="DL274" s="412"/>
      <c r="DM274" s="412"/>
      <c r="DN274" s="412"/>
      <c r="DO274" s="412"/>
      <c r="DP274" s="412"/>
      <c r="DQ274" s="412"/>
      <c r="DR274" s="412"/>
      <c r="DS274" s="412"/>
      <c r="DT274" s="405"/>
      <c r="DU274" s="405"/>
      <c r="DV274" s="405"/>
      <c r="DW274" s="405"/>
      <c r="DX274" s="405"/>
      <c r="DY274" s="405"/>
      <c r="DZ274" s="405"/>
      <c r="EA274" s="405"/>
      <c r="EB274" s="405"/>
      <c r="EC274" s="405"/>
      <c r="ED274" s="405"/>
      <c r="EE274" s="405"/>
      <c r="EF274" s="405"/>
      <c r="EG274" s="405"/>
      <c r="EH274" s="405"/>
      <c r="EI274" s="405"/>
      <c r="EJ274" s="405"/>
      <c r="EK274" s="405"/>
    </row>
    <row r="275" spans="1:153" s="43" customFormat="1" ht="13.5" thickBot="1" x14ac:dyDescent="0.25">
      <c r="A275" s="441"/>
      <c r="B275" s="441"/>
      <c r="C275" s="441"/>
      <c r="D275" s="441"/>
      <c r="E275" s="441"/>
      <c r="F275" s="441"/>
      <c r="G275" s="441"/>
      <c r="H275" s="441"/>
      <c r="I275" s="441"/>
      <c r="J275" s="441"/>
      <c r="K275" s="441"/>
      <c r="L275" s="441"/>
      <c r="M275" s="441"/>
      <c r="N275" s="441"/>
      <c r="O275" s="441"/>
      <c r="P275" s="441"/>
      <c r="Q275" s="441"/>
      <c r="R275" s="441"/>
      <c r="S275" s="441"/>
      <c r="T275" s="441"/>
      <c r="U275" s="441"/>
      <c r="V275" s="441"/>
      <c r="W275" s="441"/>
      <c r="X275" s="441"/>
      <c r="Y275" s="441"/>
      <c r="Z275" s="441"/>
      <c r="AA275" s="441"/>
      <c r="AB275" s="441"/>
      <c r="AC275" s="441"/>
      <c r="AD275" s="441"/>
      <c r="AE275" s="441"/>
      <c r="AF275" s="441"/>
      <c r="AG275" s="260" t="s">
        <v>38</v>
      </c>
      <c r="AH275" s="260"/>
      <c r="AI275" s="260"/>
      <c r="AJ275" s="260"/>
      <c r="AK275" s="260"/>
      <c r="AL275" s="260"/>
      <c r="AM275" s="260"/>
      <c r="AN275" s="442" t="s">
        <v>42</v>
      </c>
      <c r="AO275" s="443"/>
      <c r="AP275" s="443"/>
      <c r="AQ275" s="443"/>
      <c r="AR275" s="443"/>
      <c r="AS275" s="443"/>
      <c r="AT275" s="443"/>
      <c r="AU275" s="444" t="s">
        <v>39</v>
      </c>
      <c r="AV275" s="444"/>
      <c r="AW275" s="444"/>
      <c r="AX275" s="444"/>
      <c r="AY275" s="444"/>
      <c r="AZ275" s="444"/>
      <c r="BA275" s="444"/>
      <c r="BB275" s="444"/>
      <c r="BC275" s="444"/>
      <c r="BD275" s="444"/>
      <c r="BE275" s="444"/>
      <c r="BF275" s="444"/>
      <c r="BG275" s="444"/>
      <c r="BH275" s="444"/>
      <c r="BI275" s="444"/>
      <c r="BJ275" s="444"/>
      <c r="BK275" s="249" t="s">
        <v>39</v>
      </c>
      <c r="BL275" s="249"/>
      <c r="BM275" s="249"/>
      <c r="BN275" s="249"/>
      <c r="BO275" s="249"/>
      <c r="BP275" s="249"/>
      <c r="BQ275" s="249"/>
      <c r="BR275" s="445">
        <f>SUM(BR20:CA274)</f>
        <v>0</v>
      </c>
      <c r="BS275" s="446"/>
      <c r="BT275" s="446"/>
      <c r="BU275" s="446"/>
      <c r="BV275" s="446"/>
      <c r="BW275" s="446"/>
      <c r="BX275" s="446"/>
      <c r="BY275" s="446"/>
      <c r="BZ275" s="446"/>
      <c r="CA275" s="447"/>
      <c r="CB275" s="445">
        <f t="shared" ref="CB275" si="0">SUM(CB20:CK274)</f>
        <v>0</v>
      </c>
      <c r="CC275" s="446"/>
      <c r="CD275" s="446"/>
      <c r="CE275" s="446"/>
      <c r="CF275" s="446"/>
      <c r="CG275" s="446"/>
      <c r="CH275" s="446"/>
      <c r="CI275" s="446"/>
      <c r="CJ275" s="446"/>
      <c r="CK275" s="447"/>
      <c r="CL275" s="270" t="s">
        <v>39</v>
      </c>
      <c r="CM275" s="270"/>
      <c r="CN275" s="270"/>
      <c r="CO275" s="270"/>
      <c r="CP275" s="270"/>
      <c r="CQ275" s="270"/>
      <c r="CR275" s="270"/>
      <c r="CS275" s="270"/>
      <c r="CT275" s="270"/>
      <c r="CU275" s="270"/>
      <c r="CV275" s="448" t="s">
        <v>39</v>
      </c>
      <c r="CW275" s="449"/>
      <c r="CX275" s="449"/>
      <c r="CY275" s="449"/>
      <c r="CZ275" s="449"/>
      <c r="DA275" s="449"/>
      <c r="DB275" s="449"/>
      <c r="DC275" s="449"/>
      <c r="DD275" s="449"/>
      <c r="DE275" s="449"/>
      <c r="DF275" s="449"/>
      <c r="DG275" s="449"/>
      <c r="DH275" s="449"/>
      <c r="DI275" s="449"/>
      <c r="DJ275" s="449"/>
      <c r="DK275" s="449"/>
      <c r="DL275" s="449"/>
      <c r="DM275" s="449"/>
      <c r="DN275" s="449"/>
      <c r="DO275" s="449"/>
      <c r="DP275" s="449"/>
      <c r="DQ275" s="449"/>
      <c r="DR275" s="449"/>
      <c r="DS275" s="449"/>
      <c r="DT275" s="449" t="s">
        <v>39</v>
      </c>
      <c r="DU275" s="449"/>
      <c r="DV275" s="449"/>
      <c r="DW275" s="449"/>
      <c r="DX275" s="449"/>
      <c r="DY275" s="449"/>
      <c r="DZ275" s="449"/>
      <c r="EA275" s="449"/>
      <c r="EB275" s="449"/>
      <c r="EC275" s="449" t="s">
        <v>39</v>
      </c>
      <c r="ED275" s="449"/>
      <c r="EE275" s="449"/>
      <c r="EF275" s="449"/>
      <c r="EG275" s="449"/>
      <c r="EH275" s="449"/>
      <c r="EI275" s="449"/>
      <c r="EJ275" s="449"/>
      <c r="EK275" s="449"/>
    </row>
    <row r="276" spans="1:153" s="43" customFormat="1" ht="12.75" x14ac:dyDescent="0.2"/>
    <row r="277" spans="1:153" s="11" customFormat="1" ht="15" x14ac:dyDescent="0.25">
      <c r="A277" s="311" t="s">
        <v>43</v>
      </c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  <c r="AA277" s="311"/>
      <c r="AB277" s="311"/>
      <c r="AC277" s="311"/>
      <c r="AD277" s="311"/>
      <c r="AE277" s="311"/>
      <c r="AF277" s="311"/>
      <c r="AG277" s="311"/>
      <c r="AH277" s="311"/>
      <c r="AI277" s="311"/>
      <c r="AJ277" s="311"/>
      <c r="AK277" s="311"/>
      <c r="AL277" s="311"/>
      <c r="AM277" s="311"/>
      <c r="AN277" s="311"/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1"/>
      <c r="BJ277" s="311"/>
      <c r="BK277" s="311"/>
      <c r="BL277" s="311"/>
      <c r="BM277" s="311"/>
      <c r="BN277" s="311"/>
      <c r="BO277" s="311"/>
      <c r="BP277" s="311"/>
      <c r="BQ277" s="311"/>
      <c r="BR277" s="311"/>
      <c r="BS277" s="311"/>
      <c r="BT277" s="311"/>
      <c r="BU277" s="311"/>
      <c r="BV277" s="311"/>
      <c r="BW277" s="311"/>
      <c r="BX277" s="311"/>
      <c r="BY277" s="311"/>
      <c r="BZ277" s="311"/>
      <c r="CA277" s="311"/>
      <c r="CB277" s="311"/>
      <c r="CC277" s="311"/>
      <c r="CD277" s="311"/>
      <c r="CE277" s="311"/>
      <c r="CF277" s="311"/>
      <c r="CG277" s="311"/>
      <c r="CH277" s="311"/>
      <c r="CI277" s="311"/>
      <c r="CJ277" s="311"/>
      <c r="CK277" s="311"/>
      <c r="CL277" s="311"/>
      <c r="CM277" s="311"/>
      <c r="CN277" s="311"/>
      <c r="CO277" s="311"/>
      <c r="CP277" s="311"/>
      <c r="CQ277" s="311"/>
      <c r="CR277" s="311"/>
      <c r="CS277" s="311"/>
      <c r="CT277" s="311"/>
      <c r="CU277" s="311"/>
      <c r="CV277" s="311"/>
      <c r="CW277" s="311"/>
      <c r="CX277" s="311"/>
      <c r="CY277" s="311"/>
      <c r="CZ277" s="311"/>
      <c r="DA277" s="311"/>
      <c r="DB277" s="311"/>
      <c r="DC277" s="311"/>
      <c r="DD277" s="311"/>
      <c r="DE277" s="311"/>
      <c r="DF277" s="311"/>
      <c r="DG277" s="311"/>
      <c r="DH277" s="311"/>
      <c r="DI277" s="311"/>
      <c r="DJ277" s="311"/>
      <c r="DK277" s="311"/>
      <c r="DL277" s="311"/>
      <c r="DM277" s="311"/>
      <c r="DN277" s="311"/>
      <c r="DO277" s="311"/>
      <c r="DP277" s="311"/>
      <c r="DQ277" s="311"/>
      <c r="DR277" s="311"/>
      <c r="DS277" s="311"/>
      <c r="DT277" s="311"/>
      <c r="DU277" s="311"/>
      <c r="DV277" s="311"/>
      <c r="DW277" s="311"/>
      <c r="DX277" s="311"/>
      <c r="DY277" s="311"/>
      <c r="DZ277" s="311"/>
      <c r="EA277" s="311"/>
      <c r="EB277" s="311"/>
      <c r="EC277" s="311"/>
      <c r="ED277" s="311"/>
      <c r="EE277" s="311"/>
      <c r="EF277" s="311"/>
      <c r="EG277" s="311"/>
      <c r="EH277" s="311"/>
      <c r="EI277" s="311"/>
      <c r="EJ277" s="311"/>
      <c r="EK277" s="311"/>
    </row>
    <row r="278" spans="1:153" ht="6" customHeight="1" x14ac:dyDescent="0.25">
      <c r="DU278" s="45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</row>
    <row r="279" spans="1:153" s="43" customFormat="1" ht="12.75" x14ac:dyDescent="0.2">
      <c r="A279" s="253" t="s">
        <v>863</v>
      </c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307"/>
      <c r="AG279" s="289" t="s">
        <v>20</v>
      </c>
      <c r="AH279" s="253"/>
      <c r="AI279" s="253"/>
      <c r="AJ279" s="253"/>
      <c r="AK279" s="253"/>
      <c r="AL279" s="253"/>
      <c r="AM279" s="307"/>
      <c r="AN279" s="289" t="s">
        <v>18</v>
      </c>
      <c r="AO279" s="253"/>
      <c r="AP279" s="253"/>
      <c r="AQ279" s="253"/>
      <c r="AR279" s="253"/>
      <c r="AS279" s="253"/>
      <c r="AT279" s="307"/>
      <c r="AU279" s="435" t="s">
        <v>857</v>
      </c>
      <c r="AV279" s="435"/>
      <c r="AW279" s="435"/>
      <c r="AX279" s="435"/>
      <c r="AY279" s="435"/>
      <c r="AZ279" s="435"/>
      <c r="BA279" s="435"/>
      <c r="BB279" s="435"/>
      <c r="BC279" s="435"/>
      <c r="BD279" s="435"/>
      <c r="BE279" s="435"/>
      <c r="BF279" s="435"/>
      <c r="BG279" s="435"/>
      <c r="BH279" s="435"/>
      <c r="BI279" s="435"/>
      <c r="BJ279" s="435"/>
      <c r="BK279" s="435"/>
      <c r="BL279" s="435"/>
      <c r="BM279" s="435"/>
      <c r="BN279" s="435"/>
      <c r="BO279" s="435"/>
      <c r="BP279" s="435"/>
      <c r="BQ279" s="435"/>
      <c r="BR279" s="253"/>
      <c r="BS279" s="253"/>
      <c r="BT279" s="253"/>
      <c r="BU279" s="253"/>
      <c r="BV279" s="253"/>
      <c r="BW279" s="253"/>
      <c r="BX279" s="253"/>
      <c r="BY279" s="253"/>
      <c r="BZ279" s="253"/>
      <c r="CA279" s="253"/>
      <c r="CB279" s="289" t="s">
        <v>29</v>
      </c>
      <c r="CC279" s="253"/>
      <c r="CD279" s="253"/>
      <c r="CE279" s="253"/>
      <c r="CF279" s="253"/>
      <c r="CG279" s="253"/>
      <c r="CH279" s="253"/>
      <c r="CI279" s="253"/>
      <c r="CJ279" s="253"/>
      <c r="CK279" s="307"/>
      <c r="CL279" s="289" t="s">
        <v>32</v>
      </c>
      <c r="CM279" s="253"/>
      <c r="CN279" s="253"/>
      <c r="CO279" s="253"/>
      <c r="CP279" s="253"/>
      <c r="CQ279" s="253"/>
      <c r="CR279" s="253"/>
      <c r="CS279" s="253"/>
      <c r="CT279" s="253"/>
      <c r="CU279" s="307"/>
      <c r="CV279" s="436" t="s">
        <v>23</v>
      </c>
      <c r="CW279" s="435"/>
      <c r="CX279" s="435"/>
      <c r="CY279" s="435"/>
      <c r="CZ279" s="435"/>
      <c r="DA279" s="435"/>
      <c r="DB279" s="435"/>
      <c r="DC279" s="435"/>
      <c r="DD279" s="435"/>
      <c r="DE279" s="435"/>
      <c r="DF279" s="435"/>
      <c r="DG279" s="435"/>
      <c r="DH279" s="435"/>
      <c r="DI279" s="435"/>
      <c r="DJ279" s="435"/>
      <c r="DK279" s="435"/>
      <c r="DL279" s="435"/>
      <c r="DM279" s="435"/>
      <c r="DN279" s="435"/>
      <c r="DO279" s="435"/>
      <c r="DP279" s="435"/>
      <c r="DQ279" s="435"/>
      <c r="DR279" s="435"/>
      <c r="DS279" s="435"/>
      <c r="DT279" s="435"/>
      <c r="DU279" s="435"/>
      <c r="DV279" s="435"/>
      <c r="DW279" s="435"/>
      <c r="DX279" s="435"/>
      <c r="DY279" s="435"/>
      <c r="DZ279" s="435"/>
      <c r="EA279" s="435"/>
      <c r="EB279" s="435"/>
      <c r="EC279" s="435"/>
      <c r="ED279" s="435"/>
      <c r="EE279" s="435"/>
      <c r="EF279" s="435"/>
      <c r="EG279" s="435"/>
      <c r="EH279" s="435"/>
      <c r="EI279" s="435"/>
      <c r="EJ279" s="435"/>
      <c r="EK279" s="435"/>
      <c r="EL279" s="111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</row>
    <row r="280" spans="1:153" s="43" customFormat="1" ht="12.75" x14ac:dyDescent="0.2">
      <c r="A280" s="437"/>
      <c r="B280" s="437"/>
      <c r="C280" s="437"/>
      <c r="D280" s="437"/>
      <c r="E280" s="437"/>
      <c r="F280" s="437"/>
      <c r="G280" s="437"/>
      <c r="H280" s="437"/>
      <c r="I280" s="437"/>
      <c r="J280" s="437"/>
      <c r="K280" s="437"/>
      <c r="L280" s="437"/>
      <c r="M280" s="437"/>
      <c r="N280" s="437"/>
      <c r="O280" s="437"/>
      <c r="P280" s="437"/>
      <c r="Q280" s="437"/>
      <c r="R280" s="437"/>
      <c r="S280" s="437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306"/>
      <c r="AG280" s="302" t="s">
        <v>19</v>
      </c>
      <c r="AH280" s="437"/>
      <c r="AI280" s="437"/>
      <c r="AJ280" s="437"/>
      <c r="AK280" s="437"/>
      <c r="AL280" s="437"/>
      <c r="AM280" s="306"/>
      <c r="AN280" s="302" t="s">
        <v>21</v>
      </c>
      <c r="AO280" s="437"/>
      <c r="AP280" s="437"/>
      <c r="AQ280" s="437"/>
      <c r="AR280" s="437"/>
      <c r="AS280" s="437"/>
      <c r="AT280" s="306"/>
      <c r="AU280" s="253" t="s">
        <v>24</v>
      </c>
      <c r="AV280" s="253"/>
      <c r="AW280" s="253"/>
      <c r="AX280" s="253"/>
      <c r="AY280" s="253"/>
      <c r="AZ280" s="253"/>
      <c r="BA280" s="253"/>
      <c r="BB280" s="253"/>
      <c r="BC280" s="253"/>
      <c r="BD280" s="253"/>
      <c r="BE280" s="253"/>
      <c r="BF280" s="253"/>
      <c r="BG280" s="253"/>
      <c r="BH280" s="253"/>
      <c r="BI280" s="253"/>
      <c r="BJ280" s="253"/>
      <c r="BK280" s="253"/>
      <c r="BL280" s="253"/>
      <c r="BM280" s="253"/>
      <c r="BN280" s="253"/>
      <c r="BO280" s="253"/>
      <c r="BP280" s="253"/>
      <c r="BQ280" s="253"/>
      <c r="BR280" s="289" t="s">
        <v>28</v>
      </c>
      <c r="BS280" s="253"/>
      <c r="BT280" s="253"/>
      <c r="BU280" s="253"/>
      <c r="BV280" s="253"/>
      <c r="BW280" s="253"/>
      <c r="BX280" s="253"/>
      <c r="BY280" s="253"/>
      <c r="BZ280" s="253"/>
      <c r="CA280" s="307"/>
      <c r="CB280" s="302" t="s">
        <v>859</v>
      </c>
      <c r="CC280" s="437"/>
      <c r="CD280" s="437"/>
      <c r="CE280" s="437"/>
      <c r="CF280" s="437"/>
      <c r="CG280" s="437"/>
      <c r="CH280" s="437"/>
      <c r="CI280" s="437"/>
      <c r="CJ280" s="437"/>
      <c r="CK280" s="306"/>
      <c r="CL280" s="302" t="s">
        <v>33</v>
      </c>
      <c r="CM280" s="437"/>
      <c r="CN280" s="437"/>
      <c r="CO280" s="437"/>
      <c r="CP280" s="437"/>
      <c r="CQ280" s="437"/>
      <c r="CR280" s="437"/>
      <c r="CS280" s="437"/>
      <c r="CT280" s="437"/>
      <c r="CU280" s="306"/>
      <c r="CV280" s="289" t="s">
        <v>34</v>
      </c>
      <c r="CW280" s="253"/>
      <c r="CX280" s="253"/>
      <c r="CY280" s="253"/>
      <c r="CZ280" s="253"/>
      <c r="DA280" s="253"/>
      <c r="DB280" s="253"/>
      <c r="DC280" s="253"/>
      <c r="DD280" s="253"/>
      <c r="DE280" s="253"/>
      <c r="DF280" s="253"/>
      <c r="DG280" s="253"/>
      <c r="DH280" s="253"/>
      <c r="DI280" s="253"/>
      <c r="DJ280" s="253"/>
      <c r="DK280" s="253"/>
      <c r="DL280" s="253"/>
      <c r="DM280" s="253"/>
      <c r="DN280" s="253"/>
      <c r="DO280" s="253"/>
      <c r="DP280" s="253"/>
      <c r="DQ280" s="253"/>
      <c r="DR280" s="253"/>
      <c r="DS280" s="307"/>
      <c r="DT280" s="289" t="s">
        <v>36</v>
      </c>
      <c r="DU280" s="253"/>
      <c r="DV280" s="253"/>
      <c r="DW280" s="253"/>
      <c r="DX280" s="253"/>
      <c r="DY280" s="253"/>
      <c r="DZ280" s="253"/>
      <c r="EA280" s="253"/>
      <c r="EB280" s="307"/>
      <c r="EC280" s="289" t="s">
        <v>37</v>
      </c>
      <c r="ED280" s="253"/>
      <c r="EE280" s="253"/>
      <c r="EF280" s="253"/>
      <c r="EG280" s="253"/>
      <c r="EH280" s="253"/>
      <c r="EI280" s="253"/>
      <c r="EJ280" s="253"/>
      <c r="EK280" s="253"/>
      <c r="EL280" s="111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</row>
    <row r="281" spans="1:153" s="43" customFormat="1" ht="12.75" x14ac:dyDescent="0.2">
      <c r="A281" s="437"/>
      <c r="B281" s="437"/>
      <c r="C281" s="437"/>
      <c r="D281" s="437"/>
      <c r="E281" s="437"/>
      <c r="F281" s="437"/>
      <c r="G281" s="437"/>
      <c r="H281" s="437"/>
      <c r="I281" s="437"/>
      <c r="J281" s="437"/>
      <c r="K281" s="437"/>
      <c r="L281" s="437"/>
      <c r="M281" s="437"/>
      <c r="N281" s="437"/>
      <c r="O281" s="437"/>
      <c r="P281" s="437"/>
      <c r="Q281" s="437"/>
      <c r="R281" s="437"/>
      <c r="S281" s="437"/>
      <c r="T281" s="437"/>
      <c r="U281" s="437"/>
      <c r="V281" s="437"/>
      <c r="W281" s="437"/>
      <c r="X281" s="437"/>
      <c r="Y281" s="437"/>
      <c r="Z281" s="437"/>
      <c r="AA281" s="437"/>
      <c r="AB281" s="437"/>
      <c r="AC281" s="437"/>
      <c r="AD281" s="437"/>
      <c r="AE281" s="437"/>
      <c r="AF281" s="306"/>
      <c r="AG281" s="302"/>
      <c r="AH281" s="437"/>
      <c r="AI281" s="437"/>
      <c r="AJ281" s="437"/>
      <c r="AK281" s="437"/>
      <c r="AL281" s="437"/>
      <c r="AM281" s="306"/>
      <c r="AN281" s="302"/>
      <c r="AO281" s="437"/>
      <c r="AP281" s="437"/>
      <c r="AQ281" s="437"/>
      <c r="AR281" s="437"/>
      <c r="AS281" s="437"/>
      <c r="AT281" s="306"/>
      <c r="AU281" s="289" t="s">
        <v>25</v>
      </c>
      <c r="AV281" s="253"/>
      <c r="AW281" s="253"/>
      <c r="AX281" s="253"/>
      <c r="AY281" s="253"/>
      <c r="AZ281" s="253"/>
      <c r="BA281" s="253"/>
      <c r="BB281" s="253"/>
      <c r="BC281" s="253"/>
      <c r="BD281" s="253"/>
      <c r="BE281" s="253"/>
      <c r="BF281" s="253"/>
      <c r="BG281" s="253"/>
      <c r="BH281" s="253"/>
      <c r="BI281" s="253"/>
      <c r="BJ281" s="307"/>
      <c r="BK281" s="289" t="s">
        <v>26</v>
      </c>
      <c r="BL281" s="253"/>
      <c r="BM281" s="253"/>
      <c r="BN281" s="253"/>
      <c r="BO281" s="253"/>
      <c r="BP281" s="253"/>
      <c r="BQ281" s="307"/>
      <c r="BR281" s="302"/>
      <c r="BS281" s="437"/>
      <c r="BT281" s="437"/>
      <c r="BU281" s="437"/>
      <c r="BV281" s="437"/>
      <c r="BW281" s="437"/>
      <c r="BX281" s="437"/>
      <c r="BY281" s="437"/>
      <c r="BZ281" s="437"/>
      <c r="CA281" s="306"/>
      <c r="CB281" s="302" t="s">
        <v>860</v>
      </c>
      <c r="CC281" s="437"/>
      <c r="CD281" s="437"/>
      <c r="CE281" s="437"/>
      <c r="CF281" s="437"/>
      <c r="CG281" s="437"/>
      <c r="CH281" s="437"/>
      <c r="CI281" s="437"/>
      <c r="CJ281" s="437"/>
      <c r="CK281" s="306"/>
      <c r="CL281" s="302"/>
      <c r="CM281" s="437"/>
      <c r="CN281" s="437"/>
      <c r="CO281" s="437"/>
      <c r="CP281" s="437"/>
      <c r="CQ281" s="437"/>
      <c r="CR281" s="437"/>
      <c r="CS281" s="437"/>
      <c r="CT281" s="437"/>
      <c r="CU281" s="306"/>
      <c r="CV281" s="302" t="s">
        <v>35</v>
      </c>
      <c r="CW281" s="437"/>
      <c r="CX281" s="437"/>
      <c r="CY281" s="437"/>
      <c r="CZ281" s="437"/>
      <c r="DA281" s="437"/>
      <c r="DB281" s="437"/>
      <c r="DC281" s="437"/>
      <c r="DD281" s="437"/>
      <c r="DE281" s="437"/>
      <c r="DF281" s="437"/>
      <c r="DG281" s="437"/>
      <c r="DH281" s="437"/>
      <c r="DI281" s="437"/>
      <c r="DJ281" s="437"/>
      <c r="DK281" s="437"/>
      <c r="DL281" s="437"/>
      <c r="DM281" s="437"/>
      <c r="DN281" s="437"/>
      <c r="DO281" s="437"/>
      <c r="DP281" s="437"/>
      <c r="DQ281" s="437"/>
      <c r="DR281" s="437"/>
      <c r="DS281" s="306"/>
      <c r="DT281" s="302"/>
      <c r="DU281" s="437"/>
      <c r="DV281" s="437"/>
      <c r="DW281" s="437"/>
      <c r="DX281" s="437"/>
      <c r="DY281" s="437"/>
      <c r="DZ281" s="437"/>
      <c r="EA281" s="437"/>
      <c r="EB281" s="306"/>
      <c r="EC281" s="302"/>
      <c r="ED281" s="437"/>
      <c r="EE281" s="437"/>
      <c r="EF281" s="437"/>
      <c r="EG281" s="437"/>
      <c r="EH281" s="437"/>
      <c r="EI281" s="437"/>
      <c r="EJ281" s="437"/>
      <c r="EK281" s="437"/>
      <c r="EL281" s="77"/>
    </row>
    <row r="282" spans="1:153" s="43" customFormat="1" ht="12.75" x14ac:dyDescent="0.2">
      <c r="A282" s="246"/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  <c r="N282" s="246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  <c r="AA282" s="246"/>
      <c r="AB282" s="246"/>
      <c r="AC282" s="246"/>
      <c r="AD282" s="246"/>
      <c r="AE282" s="246"/>
      <c r="AF282" s="303"/>
      <c r="AG282" s="305"/>
      <c r="AH282" s="246"/>
      <c r="AI282" s="246"/>
      <c r="AJ282" s="246"/>
      <c r="AK282" s="246"/>
      <c r="AL282" s="246"/>
      <c r="AM282" s="303"/>
      <c r="AN282" s="305"/>
      <c r="AO282" s="246"/>
      <c r="AP282" s="246"/>
      <c r="AQ282" s="246"/>
      <c r="AR282" s="246"/>
      <c r="AS282" s="246"/>
      <c r="AT282" s="303"/>
      <c r="AU282" s="305"/>
      <c r="AV282" s="246"/>
      <c r="AW282" s="246"/>
      <c r="AX282" s="246"/>
      <c r="AY282" s="246"/>
      <c r="AZ282" s="246"/>
      <c r="BA282" s="246"/>
      <c r="BB282" s="246"/>
      <c r="BC282" s="246"/>
      <c r="BD282" s="246"/>
      <c r="BE282" s="246"/>
      <c r="BF282" s="246"/>
      <c r="BG282" s="246"/>
      <c r="BH282" s="246"/>
      <c r="BI282" s="246"/>
      <c r="BJ282" s="303"/>
      <c r="BK282" s="305" t="s">
        <v>27</v>
      </c>
      <c r="BL282" s="246"/>
      <c r="BM282" s="246"/>
      <c r="BN282" s="246"/>
      <c r="BO282" s="246"/>
      <c r="BP282" s="246"/>
      <c r="BQ282" s="303"/>
      <c r="BR282" s="305"/>
      <c r="BS282" s="246"/>
      <c r="BT282" s="246"/>
      <c r="BU282" s="246"/>
      <c r="BV282" s="246"/>
      <c r="BW282" s="246"/>
      <c r="BX282" s="246"/>
      <c r="BY282" s="246"/>
      <c r="BZ282" s="246"/>
      <c r="CA282" s="303"/>
      <c r="CB282" s="305"/>
      <c r="CC282" s="246"/>
      <c r="CD282" s="246"/>
      <c r="CE282" s="246"/>
      <c r="CF282" s="246"/>
      <c r="CG282" s="246"/>
      <c r="CH282" s="246"/>
      <c r="CI282" s="246"/>
      <c r="CJ282" s="246"/>
      <c r="CK282" s="303"/>
      <c r="CL282" s="305"/>
      <c r="CM282" s="246"/>
      <c r="CN282" s="246"/>
      <c r="CO282" s="246"/>
      <c r="CP282" s="246"/>
      <c r="CQ282" s="246"/>
      <c r="CR282" s="246"/>
      <c r="CS282" s="246"/>
      <c r="CT282" s="246"/>
      <c r="CU282" s="303"/>
      <c r="CV282" s="305"/>
      <c r="CW282" s="246"/>
      <c r="CX282" s="246"/>
      <c r="CY282" s="246"/>
      <c r="CZ282" s="246"/>
      <c r="DA282" s="246"/>
      <c r="DB282" s="246"/>
      <c r="DC282" s="246"/>
      <c r="DD282" s="246"/>
      <c r="DE282" s="246"/>
      <c r="DF282" s="246"/>
      <c r="DG282" s="246"/>
      <c r="DH282" s="246"/>
      <c r="DI282" s="246"/>
      <c r="DJ282" s="246"/>
      <c r="DK282" s="246"/>
      <c r="DL282" s="246"/>
      <c r="DM282" s="246"/>
      <c r="DN282" s="246"/>
      <c r="DO282" s="246"/>
      <c r="DP282" s="246"/>
      <c r="DQ282" s="246"/>
      <c r="DR282" s="246"/>
      <c r="DS282" s="303"/>
      <c r="DT282" s="305"/>
      <c r="DU282" s="246"/>
      <c r="DV282" s="246"/>
      <c r="DW282" s="246"/>
      <c r="DX282" s="246"/>
      <c r="DY282" s="246"/>
      <c r="DZ282" s="246"/>
      <c r="EA282" s="246"/>
      <c r="EB282" s="303"/>
      <c r="EC282" s="305"/>
      <c r="ED282" s="246"/>
      <c r="EE282" s="246"/>
      <c r="EF282" s="246"/>
      <c r="EG282" s="246"/>
      <c r="EH282" s="246"/>
      <c r="EI282" s="246"/>
      <c r="EJ282" s="246"/>
      <c r="EK282" s="246"/>
      <c r="EL282" s="77"/>
    </row>
    <row r="283" spans="1:153" s="43" customFormat="1" ht="13.5" thickBot="1" x14ac:dyDescent="0.25">
      <c r="A283" s="298">
        <v>1</v>
      </c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F283" s="299"/>
      <c r="AG283" s="299">
        <v>2</v>
      </c>
      <c r="AH283" s="299"/>
      <c r="AI283" s="299"/>
      <c r="AJ283" s="299"/>
      <c r="AK283" s="299"/>
      <c r="AL283" s="299"/>
      <c r="AM283" s="299"/>
      <c r="AN283" s="288">
        <v>3</v>
      </c>
      <c r="AO283" s="288"/>
      <c r="AP283" s="288"/>
      <c r="AQ283" s="288"/>
      <c r="AR283" s="288"/>
      <c r="AS283" s="288"/>
      <c r="AT283" s="288"/>
      <c r="AU283" s="288">
        <v>4</v>
      </c>
      <c r="AV283" s="288"/>
      <c r="AW283" s="288"/>
      <c r="AX283" s="288"/>
      <c r="AY283" s="288"/>
      <c r="AZ283" s="288"/>
      <c r="BA283" s="288"/>
      <c r="BB283" s="288"/>
      <c r="BC283" s="288"/>
      <c r="BD283" s="288"/>
      <c r="BE283" s="288"/>
      <c r="BF283" s="288"/>
      <c r="BG283" s="288"/>
      <c r="BH283" s="288"/>
      <c r="BI283" s="288"/>
      <c r="BJ283" s="288"/>
      <c r="BK283" s="288">
        <v>5</v>
      </c>
      <c r="BL283" s="288"/>
      <c r="BM283" s="288"/>
      <c r="BN283" s="288"/>
      <c r="BO283" s="288"/>
      <c r="BP283" s="288"/>
      <c r="BQ283" s="288"/>
      <c r="BR283" s="288">
        <v>6</v>
      </c>
      <c r="BS283" s="288"/>
      <c r="BT283" s="288"/>
      <c r="BU283" s="288"/>
      <c r="BV283" s="288"/>
      <c r="BW283" s="288"/>
      <c r="BX283" s="288"/>
      <c r="BY283" s="288"/>
      <c r="BZ283" s="288"/>
      <c r="CA283" s="288"/>
      <c r="CB283" s="288">
        <v>7</v>
      </c>
      <c r="CC283" s="288"/>
      <c r="CD283" s="288"/>
      <c r="CE283" s="288"/>
      <c r="CF283" s="288"/>
      <c r="CG283" s="288"/>
      <c r="CH283" s="288"/>
      <c r="CI283" s="288"/>
      <c r="CJ283" s="288"/>
      <c r="CK283" s="288"/>
      <c r="CL283" s="288">
        <v>8</v>
      </c>
      <c r="CM283" s="288"/>
      <c r="CN283" s="288"/>
      <c r="CO283" s="288"/>
      <c r="CP283" s="288"/>
      <c r="CQ283" s="288"/>
      <c r="CR283" s="288"/>
      <c r="CS283" s="288"/>
      <c r="CT283" s="288"/>
      <c r="CU283" s="288"/>
      <c r="CV283" s="299">
        <v>9</v>
      </c>
      <c r="CW283" s="299"/>
      <c r="CX283" s="299"/>
      <c r="CY283" s="299"/>
      <c r="CZ283" s="299"/>
      <c r="DA283" s="299"/>
      <c r="DB283" s="299"/>
      <c r="DC283" s="299"/>
      <c r="DD283" s="299"/>
      <c r="DE283" s="299"/>
      <c r="DF283" s="299"/>
      <c r="DG283" s="299"/>
      <c r="DH283" s="299"/>
      <c r="DI283" s="299"/>
      <c r="DJ283" s="299"/>
      <c r="DK283" s="299"/>
      <c r="DL283" s="299"/>
      <c r="DM283" s="299"/>
      <c r="DN283" s="299"/>
      <c r="DO283" s="299"/>
      <c r="DP283" s="299"/>
      <c r="DQ283" s="299"/>
      <c r="DR283" s="299"/>
      <c r="DS283" s="299"/>
      <c r="DT283" s="299">
        <v>10</v>
      </c>
      <c r="DU283" s="299"/>
      <c r="DV283" s="299"/>
      <c r="DW283" s="299"/>
      <c r="DX283" s="299"/>
      <c r="DY283" s="299"/>
      <c r="DZ283" s="299"/>
      <c r="EA283" s="299"/>
      <c r="EB283" s="299"/>
      <c r="EC283" s="299">
        <v>11</v>
      </c>
      <c r="ED283" s="299"/>
      <c r="EE283" s="299"/>
      <c r="EF283" s="299"/>
      <c r="EG283" s="299"/>
      <c r="EH283" s="299"/>
      <c r="EI283" s="299"/>
      <c r="EJ283" s="299"/>
      <c r="EK283" s="436"/>
      <c r="EL283" s="77"/>
    </row>
    <row r="284" spans="1:153" s="43" customFormat="1" ht="12.75" x14ac:dyDescent="0.2">
      <c r="A284" s="280"/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  <c r="O284" s="280"/>
      <c r="P284" s="280"/>
      <c r="Q284" s="280"/>
      <c r="R284" s="280"/>
      <c r="S284" s="280"/>
      <c r="T284" s="280"/>
      <c r="U284" s="280"/>
      <c r="V284" s="280"/>
      <c r="W284" s="280"/>
      <c r="X284" s="280"/>
      <c r="Y284" s="280"/>
      <c r="Z284" s="280"/>
      <c r="AA284" s="280"/>
      <c r="AB284" s="280"/>
      <c r="AC284" s="280"/>
      <c r="AD284" s="280"/>
      <c r="AE284" s="280"/>
      <c r="AF284" s="280"/>
      <c r="AG284" s="405"/>
      <c r="AH284" s="405"/>
      <c r="AI284" s="405"/>
      <c r="AJ284" s="405"/>
      <c r="AK284" s="405"/>
      <c r="AL284" s="405"/>
      <c r="AM284" s="406"/>
      <c r="AN284" s="290" t="s">
        <v>40</v>
      </c>
      <c r="AO284" s="291"/>
      <c r="AP284" s="291"/>
      <c r="AQ284" s="291"/>
      <c r="AR284" s="291"/>
      <c r="AS284" s="291"/>
      <c r="AT284" s="291"/>
      <c r="AU284" s="407"/>
      <c r="AV284" s="407"/>
      <c r="AW284" s="407"/>
      <c r="AX284" s="407"/>
      <c r="AY284" s="407"/>
      <c r="AZ284" s="407"/>
      <c r="BA284" s="407"/>
      <c r="BB284" s="407"/>
      <c r="BC284" s="407"/>
      <c r="BD284" s="407"/>
      <c r="BE284" s="407"/>
      <c r="BF284" s="407"/>
      <c r="BG284" s="407"/>
      <c r="BH284" s="407"/>
      <c r="BI284" s="407"/>
      <c r="BJ284" s="407"/>
      <c r="BK284" s="408"/>
      <c r="BL284" s="408"/>
      <c r="BM284" s="408"/>
      <c r="BN284" s="408"/>
      <c r="BO284" s="408"/>
      <c r="BP284" s="408"/>
      <c r="BQ284" s="408"/>
      <c r="BR284" s="409"/>
      <c r="BS284" s="409"/>
      <c r="BT284" s="409"/>
      <c r="BU284" s="409"/>
      <c r="BV284" s="409"/>
      <c r="BW284" s="409"/>
      <c r="BX284" s="409"/>
      <c r="BY284" s="409"/>
      <c r="BZ284" s="409"/>
      <c r="CA284" s="409"/>
      <c r="CB284" s="409"/>
      <c r="CC284" s="409"/>
      <c r="CD284" s="409"/>
      <c r="CE284" s="409"/>
      <c r="CF284" s="409"/>
      <c r="CG284" s="409"/>
      <c r="CH284" s="409"/>
      <c r="CI284" s="409"/>
      <c r="CJ284" s="409"/>
      <c r="CK284" s="409"/>
      <c r="CL284" s="409"/>
      <c r="CM284" s="409"/>
      <c r="CN284" s="409"/>
      <c r="CO284" s="409"/>
      <c r="CP284" s="409"/>
      <c r="CQ284" s="409"/>
      <c r="CR284" s="409"/>
      <c r="CS284" s="409"/>
      <c r="CT284" s="409"/>
      <c r="CU284" s="410"/>
      <c r="CV284" s="411"/>
      <c r="CW284" s="412"/>
      <c r="CX284" s="412"/>
      <c r="CY284" s="412"/>
      <c r="CZ284" s="412"/>
      <c r="DA284" s="412"/>
      <c r="DB284" s="412"/>
      <c r="DC284" s="412"/>
      <c r="DD284" s="412"/>
      <c r="DE284" s="412"/>
      <c r="DF284" s="412"/>
      <c r="DG284" s="412"/>
      <c r="DH284" s="412"/>
      <c r="DI284" s="412"/>
      <c r="DJ284" s="412"/>
      <c r="DK284" s="412"/>
      <c r="DL284" s="412"/>
      <c r="DM284" s="412"/>
      <c r="DN284" s="412"/>
      <c r="DO284" s="412"/>
      <c r="DP284" s="412"/>
      <c r="DQ284" s="412"/>
      <c r="DR284" s="412"/>
      <c r="DS284" s="412"/>
      <c r="DT284" s="405"/>
      <c r="DU284" s="405"/>
      <c r="DV284" s="405"/>
      <c r="DW284" s="405"/>
      <c r="DX284" s="405"/>
      <c r="DY284" s="405"/>
      <c r="DZ284" s="405"/>
      <c r="EA284" s="405"/>
      <c r="EB284" s="405"/>
      <c r="EC284" s="405"/>
      <c r="ED284" s="405"/>
      <c r="EE284" s="405"/>
      <c r="EF284" s="405"/>
      <c r="EG284" s="405"/>
      <c r="EH284" s="405"/>
      <c r="EI284" s="405"/>
      <c r="EJ284" s="405"/>
      <c r="EK284" s="405"/>
    </row>
    <row r="285" spans="1:153" s="43" customFormat="1" ht="12.75" x14ac:dyDescent="0.2">
      <c r="A285" s="280"/>
      <c r="B285" s="280"/>
      <c r="C285" s="280"/>
      <c r="D285" s="280"/>
      <c r="E285" s="280"/>
      <c r="F285" s="280"/>
      <c r="G285" s="280"/>
      <c r="H285" s="280"/>
      <c r="I285" s="280"/>
      <c r="J285" s="280"/>
      <c r="K285" s="280"/>
      <c r="L285" s="280"/>
      <c r="M285" s="280"/>
      <c r="N285" s="280"/>
      <c r="O285" s="280"/>
      <c r="P285" s="280"/>
      <c r="Q285" s="280"/>
      <c r="R285" s="280"/>
      <c r="S285" s="280"/>
      <c r="T285" s="280"/>
      <c r="U285" s="280"/>
      <c r="V285" s="280"/>
      <c r="W285" s="280"/>
      <c r="X285" s="280"/>
      <c r="Y285" s="280"/>
      <c r="Z285" s="280"/>
      <c r="AA285" s="280"/>
      <c r="AB285" s="280"/>
      <c r="AC285" s="280"/>
      <c r="AD285" s="280"/>
      <c r="AE285" s="280"/>
      <c r="AF285" s="280"/>
      <c r="AG285" s="405"/>
      <c r="AH285" s="405"/>
      <c r="AI285" s="405"/>
      <c r="AJ285" s="405"/>
      <c r="AK285" s="405"/>
      <c r="AL285" s="405"/>
      <c r="AM285" s="406"/>
      <c r="AN285" s="263" t="s">
        <v>41</v>
      </c>
      <c r="AO285" s="264"/>
      <c r="AP285" s="264"/>
      <c r="AQ285" s="264"/>
      <c r="AR285" s="264"/>
      <c r="AS285" s="264"/>
      <c r="AT285" s="264"/>
      <c r="AU285" s="412"/>
      <c r="AV285" s="412"/>
      <c r="AW285" s="412"/>
      <c r="AX285" s="412"/>
      <c r="AY285" s="412"/>
      <c r="AZ285" s="412"/>
      <c r="BA285" s="412"/>
      <c r="BB285" s="412"/>
      <c r="BC285" s="412"/>
      <c r="BD285" s="412"/>
      <c r="BE285" s="412"/>
      <c r="BF285" s="412"/>
      <c r="BG285" s="412"/>
      <c r="BH285" s="412"/>
      <c r="BI285" s="412"/>
      <c r="BJ285" s="412"/>
      <c r="BK285" s="405"/>
      <c r="BL285" s="405"/>
      <c r="BM285" s="405"/>
      <c r="BN285" s="405"/>
      <c r="BO285" s="405"/>
      <c r="BP285" s="405"/>
      <c r="BQ285" s="405"/>
      <c r="BR285" s="438"/>
      <c r="BS285" s="438"/>
      <c r="BT285" s="438"/>
      <c r="BU285" s="438"/>
      <c r="BV285" s="438"/>
      <c r="BW285" s="438"/>
      <c r="BX285" s="438"/>
      <c r="BY285" s="438"/>
      <c r="BZ285" s="438"/>
      <c r="CA285" s="438"/>
      <c r="CB285" s="438"/>
      <c r="CC285" s="438"/>
      <c r="CD285" s="438"/>
      <c r="CE285" s="438"/>
      <c r="CF285" s="438"/>
      <c r="CG285" s="438"/>
      <c r="CH285" s="438"/>
      <c r="CI285" s="438"/>
      <c r="CJ285" s="438"/>
      <c r="CK285" s="438"/>
      <c r="CL285" s="438"/>
      <c r="CM285" s="438"/>
      <c r="CN285" s="438"/>
      <c r="CO285" s="438"/>
      <c r="CP285" s="438"/>
      <c r="CQ285" s="438"/>
      <c r="CR285" s="438"/>
      <c r="CS285" s="438"/>
      <c r="CT285" s="438"/>
      <c r="CU285" s="439"/>
      <c r="CV285" s="411"/>
      <c r="CW285" s="412"/>
      <c r="CX285" s="412"/>
      <c r="CY285" s="412"/>
      <c r="CZ285" s="412"/>
      <c r="DA285" s="412"/>
      <c r="DB285" s="412"/>
      <c r="DC285" s="412"/>
      <c r="DD285" s="412"/>
      <c r="DE285" s="412"/>
      <c r="DF285" s="412"/>
      <c r="DG285" s="412"/>
      <c r="DH285" s="412"/>
      <c r="DI285" s="412"/>
      <c r="DJ285" s="412"/>
      <c r="DK285" s="412"/>
      <c r="DL285" s="412"/>
      <c r="DM285" s="412"/>
      <c r="DN285" s="412"/>
      <c r="DO285" s="412"/>
      <c r="DP285" s="412"/>
      <c r="DQ285" s="412"/>
      <c r="DR285" s="412"/>
      <c r="DS285" s="412"/>
      <c r="DT285" s="405"/>
      <c r="DU285" s="405"/>
      <c r="DV285" s="405"/>
      <c r="DW285" s="405"/>
      <c r="DX285" s="405"/>
      <c r="DY285" s="405"/>
      <c r="DZ285" s="405"/>
      <c r="EA285" s="405"/>
      <c r="EB285" s="405"/>
      <c r="EC285" s="405"/>
      <c r="ED285" s="405"/>
      <c r="EE285" s="405"/>
      <c r="EF285" s="405"/>
      <c r="EG285" s="405"/>
      <c r="EH285" s="405"/>
      <c r="EI285" s="405"/>
      <c r="EJ285" s="405"/>
      <c r="EK285" s="405"/>
    </row>
    <row r="286" spans="1:153" s="43" customFormat="1" ht="12.75" x14ac:dyDescent="0.2">
      <c r="A286" s="280"/>
      <c r="B286" s="280"/>
      <c r="C286" s="280"/>
      <c r="D286" s="280"/>
      <c r="E286" s="280"/>
      <c r="F286" s="280"/>
      <c r="G286" s="280"/>
      <c r="H286" s="280"/>
      <c r="I286" s="280"/>
      <c r="J286" s="280"/>
      <c r="K286" s="280"/>
      <c r="L286" s="280"/>
      <c r="M286" s="280"/>
      <c r="N286" s="280"/>
      <c r="O286" s="280"/>
      <c r="P286" s="280"/>
      <c r="Q286" s="280"/>
      <c r="R286" s="280"/>
      <c r="S286" s="280"/>
      <c r="T286" s="280"/>
      <c r="U286" s="280"/>
      <c r="V286" s="280"/>
      <c r="W286" s="280"/>
      <c r="X286" s="280"/>
      <c r="Y286" s="280"/>
      <c r="Z286" s="280"/>
      <c r="AA286" s="280"/>
      <c r="AB286" s="280"/>
      <c r="AC286" s="280"/>
      <c r="AD286" s="280"/>
      <c r="AE286" s="280"/>
      <c r="AF286" s="280"/>
      <c r="AG286" s="405"/>
      <c r="AH286" s="405"/>
      <c r="AI286" s="405"/>
      <c r="AJ286" s="405"/>
      <c r="AK286" s="405"/>
      <c r="AL286" s="405"/>
      <c r="AM286" s="406"/>
      <c r="AN286" s="263"/>
      <c r="AO286" s="264"/>
      <c r="AP286" s="264"/>
      <c r="AQ286" s="264"/>
      <c r="AR286" s="264"/>
      <c r="AS286" s="264"/>
      <c r="AT286" s="264"/>
      <c r="AU286" s="412"/>
      <c r="AV286" s="412"/>
      <c r="AW286" s="412"/>
      <c r="AX286" s="412"/>
      <c r="AY286" s="412"/>
      <c r="AZ286" s="412"/>
      <c r="BA286" s="412"/>
      <c r="BB286" s="412"/>
      <c r="BC286" s="412"/>
      <c r="BD286" s="412"/>
      <c r="BE286" s="412"/>
      <c r="BF286" s="412"/>
      <c r="BG286" s="412"/>
      <c r="BH286" s="412"/>
      <c r="BI286" s="412"/>
      <c r="BJ286" s="412"/>
      <c r="BK286" s="405"/>
      <c r="BL286" s="405"/>
      <c r="BM286" s="405"/>
      <c r="BN286" s="405"/>
      <c r="BO286" s="405"/>
      <c r="BP286" s="405"/>
      <c r="BQ286" s="405"/>
      <c r="BR286" s="438"/>
      <c r="BS286" s="438"/>
      <c r="BT286" s="438"/>
      <c r="BU286" s="438"/>
      <c r="BV286" s="438"/>
      <c r="BW286" s="438"/>
      <c r="BX286" s="438"/>
      <c r="BY286" s="438"/>
      <c r="BZ286" s="438"/>
      <c r="CA286" s="438"/>
      <c r="CB286" s="438"/>
      <c r="CC286" s="438"/>
      <c r="CD286" s="438"/>
      <c r="CE286" s="438"/>
      <c r="CF286" s="438"/>
      <c r="CG286" s="438"/>
      <c r="CH286" s="438"/>
      <c r="CI286" s="438"/>
      <c r="CJ286" s="438"/>
      <c r="CK286" s="438"/>
      <c r="CL286" s="438"/>
      <c r="CM286" s="438"/>
      <c r="CN286" s="438"/>
      <c r="CO286" s="438"/>
      <c r="CP286" s="438"/>
      <c r="CQ286" s="438"/>
      <c r="CR286" s="438"/>
      <c r="CS286" s="438"/>
      <c r="CT286" s="438"/>
      <c r="CU286" s="439"/>
      <c r="CV286" s="411"/>
      <c r="CW286" s="412"/>
      <c r="CX286" s="412"/>
      <c r="CY286" s="412"/>
      <c r="CZ286" s="412"/>
      <c r="DA286" s="412"/>
      <c r="DB286" s="412"/>
      <c r="DC286" s="412"/>
      <c r="DD286" s="412"/>
      <c r="DE286" s="412"/>
      <c r="DF286" s="412"/>
      <c r="DG286" s="412"/>
      <c r="DH286" s="412"/>
      <c r="DI286" s="412"/>
      <c r="DJ286" s="412"/>
      <c r="DK286" s="412"/>
      <c r="DL286" s="412"/>
      <c r="DM286" s="412"/>
      <c r="DN286" s="412"/>
      <c r="DO286" s="412"/>
      <c r="DP286" s="412"/>
      <c r="DQ286" s="412"/>
      <c r="DR286" s="412"/>
      <c r="DS286" s="412"/>
      <c r="DT286" s="405"/>
      <c r="DU286" s="405"/>
      <c r="DV286" s="405"/>
      <c r="DW286" s="405"/>
      <c r="DX286" s="405"/>
      <c r="DY286" s="405"/>
      <c r="DZ286" s="405"/>
      <c r="EA286" s="405"/>
      <c r="EB286" s="405"/>
      <c r="EC286" s="405"/>
      <c r="ED286" s="405"/>
      <c r="EE286" s="405"/>
      <c r="EF286" s="405"/>
      <c r="EG286" s="405"/>
      <c r="EH286" s="405"/>
      <c r="EI286" s="405"/>
      <c r="EJ286" s="405"/>
      <c r="EK286" s="405"/>
    </row>
    <row r="287" spans="1:153" s="43" customFormat="1" ht="13.5" thickBot="1" x14ac:dyDescent="0.25">
      <c r="A287" s="441"/>
      <c r="B287" s="441"/>
      <c r="C287" s="441"/>
      <c r="D287" s="441"/>
      <c r="E287" s="441"/>
      <c r="F287" s="441"/>
      <c r="G287" s="441"/>
      <c r="H287" s="441"/>
      <c r="I287" s="441"/>
      <c r="J287" s="441"/>
      <c r="K287" s="441"/>
      <c r="L287" s="441"/>
      <c r="M287" s="441"/>
      <c r="N287" s="441"/>
      <c r="O287" s="441"/>
      <c r="P287" s="441"/>
      <c r="Q287" s="441"/>
      <c r="R287" s="441"/>
      <c r="S287" s="441"/>
      <c r="T287" s="441"/>
      <c r="U287" s="441"/>
      <c r="V287" s="441"/>
      <c r="W287" s="441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260" t="s">
        <v>38</v>
      </c>
      <c r="AH287" s="260"/>
      <c r="AI287" s="260"/>
      <c r="AJ287" s="260"/>
      <c r="AK287" s="260"/>
      <c r="AL287" s="260"/>
      <c r="AM287" s="260"/>
      <c r="AN287" s="442" t="s">
        <v>42</v>
      </c>
      <c r="AO287" s="443"/>
      <c r="AP287" s="443"/>
      <c r="AQ287" s="443"/>
      <c r="AR287" s="443"/>
      <c r="AS287" s="443"/>
      <c r="AT287" s="443"/>
      <c r="AU287" s="444" t="s">
        <v>39</v>
      </c>
      <c r="AV287" s="444"/>
      <c r="AW287" s="444"/>
      <c r="AX287" s="444"/>
      <c r="AY287" s="444"/>
      <c r="AZ287" s="444"/>
      <c r="BA287" s="444"/>
      <c r="BB287" s="444"/>
      <c r="BC287" s="444"/>
      <c r="BD287" s="444"/>
      <c r="BE287" s="444"/>
      <c r="BF287" s="444"/>
      <c r="BG287" s="444"/>
      <c r="BH287" s="444"/>
      <c r="BI287" s="444"/>
      <c r="BJ287" s="444"/>
      <c r="BK287" s="249" t="s">
        <v>39</v>
      </c>
      <c r="BL287" s="249"/>
      <c r="BM287" s="249"/>
      <c r="BN287" s="249"/>
      <c r="BO287" s="249"/>
      <c r="BP287" s="249"/>
      <c r="BQ287" s="249"/>
      <c r="BR287" s="450"/>
      <c r="BS287" s="450"/>
      <c r="BT287" s="450"/>
      <c r="BU287" s="450"/>
      <c r="BV287" s="450"/>
      <c r="BW287" s="450"/>
      <c r="BX287" s="450"/>
      <c r="BY287" s="450"/>
      <c r="BZ287" s="450"/>
      <c r="CA287" s="450"/>
      <c r="CB287" s="450"/>
      <c r="CC287" s="450"/>
      <c r="CD287" s="450"/>
      <c r="CE287" s="450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50"/>
      <c r="CS287" s="450"/>
      <c r="CT287" s="450"/>
      <c r="CU287" s="451"/>
      <c r="CV287" s="448" t="s">
        <v>39</v>
      </c>
      <c r="CW287" s="449"/>
      <c r="CX287" s="449"/>
      <c r="CY287" s="449"/>
      <c r="CZ287" s="449"/>
      <c r="DA287" s="449"/>
      <c r="DB287" s="449"/>
      <c r="DC287" s="449"/>
      <c r="DD287" s="449"/>
      <c r="DE287" s="449"/>
      <c r="DF287" s="449"/>
      <c r="DG287" s="449"/>
      <c r="DH287" s="449"/>
      <c r="DI287" s="449"/>
      <c r="DJ287" s="449"/>
      <c r="DK287" s="449"/>
      <c r="DL287" s="449"/>
      <c r="DM287" s="449"/>
      <c r="DN287" s="449"/>
      <c r="DO287" s="449"/>
      <c r="DP287" s="449"/>
      <c r="DQ287" s="449"/>
      <c r="DR287" s="449"/>
      <c r="DS287" s="449"/>
      <c r="DT287" s="449" t="s">
        <v>39</v>
      </c>
      <c r="DU287" s="449"/>
      <c r="DV287" s="449"/>
      <c r="DW287" s="449"/>
      <c r="DX287" s="449"/>
      <c r="DY287" s="449"/>
      <c r="DZ287" s="449"/>
      <c r="EA287" s="449"/>
      <c r="EB287" s="449"/>
      <c r="EC287" s="449" t="s">
        <v>39</v>
      </c>
      <c r="ED287" s="449"/>
      <c r="EE287" s="449"/>
      <c r="EF287" s="449"/>
      <c r="EG287" s="449"/>
      <c r="EH287" s="449"/>
      <c r="EI287" s="449"/>
      <c r="EJ287" s="449"/>
      <c r="EK287" s="449"/>
    </row>
    <row r="288" spans="1:153" s="43" customFormat="1" ht="12.75" x14ac:dyDescent="0.2"/>
    <row r="289" spans="1:153" s="11" customFormat="1" ht="15" x14ac:dyDescent="0.25">
      <c r="A289" s="311" t="s">
        <v>44</v>
      </c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1"/>
      <c r="BG289" s="311"/>
      <c r="BH289" s="311"/>
      <c r="BI289" s="311"/>
      <c r="BJ289" s="311"/>
      <c r="BK289" s="311"/>
      <c r="BL289" s="311"/>
      <c r="BM289" s="311"/>
      <c r="BN289" s="311"/>
      <c r="BO289" s="311"/>
      <c r="BP289" s="311"/>
      <c r="BQ289" s="311"/>
      <c r="BR289" s="311"/>
      <c r="BS289" s="311"/>
      <c r="BT289" s="311"/>
      <c r="BU289" s="311"/>
      <c r="BV289" s="311"/>
      <c r="BW289" s="311"/>
      <c r="BX289" s="311"/>
      <c r="BY289" s="311"/>
      <c r="BZ289" s="311"/>
      <c r="CA289" s="311"/>
      <c r="CB289" s="311"/>
      <c r="CC289" s="311"/>
      <c r="CD289" s="311"/>
      <c r="CE289" s="311"/>
      <c r="CF289" s="311"/>
      <c r="CG289" s="311"/>
      <c r="CH289" s="311"/>
      <c r="CI289" s="311"/>
      <c r="CJ289" s="311"/>
      <c r="CK289" s="311"/>
      <c r="CL289" s="311"/>
      <c r="CM289" s="311"/>
      <c r="CN289" s="311"/>
      <c r="CO289" s="311"/>
      <c r="CP289" s="311"/>
      <c r="CQ289" s="311"/>
      <c r="CR289" s="311"/>
      <c r="CS289" s="311"/>
      <c r="CT289" s="311"/>
      <c r="CU289" s="311"/>
      <c r="CV289" s="311"/>
      <c r="CW289" s="311"/>
      <c r="CX289" s="311"/>
      <c r="CY289" s="311"/>
      <c r="CZ289" s="311"/>
      <c r="DA289" s="311"/>
      <c r="DB289" s="311"/>
      <c r="DC289" s="311"/>
      <c r="DD289" s="311"/>
      <c r="DE289" s="311"/>
      <c r="DF289" s="311"/>
      <c r="DG289" s="311"/>
      <c r="DH289" s="311"/>
      <c r="DI289" s="311"/>
      <c r="DJ289" s="311"/>
      <c r="DK289" s="311"/>
      <c r="DL289" s="311"/>
      <c r="DM289" s="311"/>
      <c r="DN289" s="311"/>
      <c r="DO289" s="311"/>
      <c r="DP289" s="311"/>
      <c r="DQ289" s="311"/>
      <c r="DR289" s="311"/>
      <c r="DS289" s="311"/>
      <c r="DT289" s="311"/>
      <c r="DU289" s="311"/>
      <c r="DV289" s="311"/>
      <c r="DW289" s="311"/>
      <c r="DX289" s="311"/>
      <c r="DY289" s="311"/>
      <c r="DZ289" s="311"/>
      <c r="EA289" s="311"/>
      <c r="EB289" s="311"/>
      <c r="EC289" s="311"/>
      <c r="ED289" s="311"/>
      <c r="EE289" s="311"/>
      <c r="EF289" s="311"/>
      <c r="EG289" s="311"/>
      <c r="EH289" s="311"/>
      <c r="EI289" s="311"/>
      <c r="EJ289" s="311"/>
      <c r="EK289" s="311"/>
    </row>
    <row r="290" spans="1:153" ht="6" customHeight="1" x14ac:dyDescent="0.25">
      <c r="DU290" s="45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</row>
    <row r="291" spans="1:153" s="43" customFormat="1" ht="12.75" x14ac:dyDescent="0.2">
      <c r="A291" s="253" t="s">
        <v>864</v>
      </c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307"/>
      <c r="AG291" s="289" t="s">
        <v>20</v>
      </c>
      <c r="AH291" s="253"/>
      <c r="AI291" s="253"/>
      <c r="AJ291" s="253"/>
      <c r="AK291" s="253"/>
      <c r="AL291" s="253"/>
      <c r="AM291" s="307"/>
      <c r="AN291" s="289" t="s">
        <v>18</v>
      </c>
      <c r="AO291" s="253"/>
      <c r="AP291" s="253"/>
      <c r="AQ291" s="253"/>
      <c r="AR291" s="253"/>
      <c r="AS291" s="253"/>
      <c r="AT291" s="307"/>
      <c r="AU291" s="435" t="s">
        <v>858</v>
      </c>
      <c r="AV291" s="435"/>
      <c r="AW291" s="435"/>
      <c r="AX291" s="435"/>
      <c r="AY291" s="435"/>
      <c r="AZ291" s="435"/>
      <c r="BA291" s="435"/>
      <c r="BB291" s="435"/>
      <c r="BC291" s="435"/>
      <c r="BD291" s="435"/>
      <c r="BE291" s="435"/>
      <c r="BF291" s="435"/>
      <c r="BG291" s="435"/>
      <c r="BH291" s="435"/>
      <c r="BI291" s="435"/>
      <c r="BJ291" s="435"/>
      <c r="BK291" s="435"/>
      <c r="BL291" s="435"/>
      <c r="BM291" s="435"/>
      <c r="BN291" s="435"/>
      <c r="BO291" s="435"/>
      <c r="BP291" s="435"/>
      <c r="BQ291" s="435"/>
      <c r="BR291" s="253"/>
      <c r="BS291" s="253"/>
      <c r="BT291" s="253"/>
      <c r="BU291" s="253"/>
      <c r="BV291" s="253"/>
      <c r="BW291" s="253"/>
      <c r="BX291" s="253"/>
      <c r="BY291" s="253"/>
      <c r="BZ291" s="253"/>
      <c r="CA291" s="253"/>
      <c r="CB291" s="289" t="s">
        <v>29</v>
      </c>
      <c r="CC291" s="253"/>
      <c r="CD291" s="253"/>
      <c r="CE291" s="253"/>
      <c r="CF291" s="253"/>
      <c r="CG291" s="253"/>
      <c r="CH291" s="253"/>
      <c r="CI291" s="253"/>
      <c r="CJ291" s="253"/>
      <c r="CK291" s="307"/>
      <c r="CL291" s="289" t="s">
        <v>32</v>
      </c>
      <c r="CM291" s="253"/>
      <c r="CN291" s="253"/>
      <c r="CO291" s="253"/>
      <c r="CP291" s="253"/>
      <c r="CQ291" s="253"/>
      <c r="CR291" s="253"/>
      <c r="CS291" s="253"/>
      <c r="CT291" s="253"/>
      <c r="CU291" s="307"/>
      <c r="CV291" s="436" t="s">
        <v>23</v>
      </c>
      <c r="CW291" s="435"/>
      <c r="CX291" s="435"/>
      <c r="CY291" s="435"/>
      <c r="CZ291" s="435"/>
      <c r="DA291" s="435"/>
      <c r="DB291" s="435"/>
      <c r="DC291" s="435"/>
      <c r="DD291" s="435"/>
      <c r="DE291" s="435"/>
      <c r="DF291" s="435"/>
      <c r="DG291" s="435"/>
      <c r="DH291" s="435"/>
      <c r="DI291" s="435"/>
      <c r="DJ291" s="435"/>
      <c r="DK291" s="435"/>
      <c r="DL291" s="435"/>
      <c r="DM291" s="435"/>
      <c r="DN291" s="435"/>
      <c r="DO291" s="435"/>
      <c r="DP291" s="435"/>
      <c r="DQ291" s="435"/>
      <c r="DR291" s="435"/>
      <c r="DS291" s="435"/>
      <c r="DT291" s="435"/>
      <c r="DU291" s="435"/>
      <c r="DV291" s="435"/>
      <c r="DW291" s="435"/>
      <c r="DX291" s="435"/>
      <c r="DY291" s="435"/>
      <c r="DZ291" s="435"/>
      <c r="EA291" s="435"/>
      <c r="EB291" s="435"/>
      <c r="EC291" s="435"/>
      <c r="ED291" s="435"/>
      <c r="EE291" s="435"/>
      <c r="EF291" s="435"/>
      <c r="EG291" s="435"/>
      <c r="EH291" s="435"/>
      <c r="EI291" s="435"/>
      <c r="EJ291" s="435"/>
      <c r="EK291" s="435"/>
      <c r="EL291" s="111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</row>
    <row r="292" spans="1:153" s="43" customFormat="1" ht="12.75" x14ac:dyDescent="0.2">
      <c r="A292" s="437"/>
      <c r="B292" s="437"/>
      <c r="C292" s="437"/>
      <c r="D292" s="437"/>
      <c r="E292" s="437"/>
      <c r="F292" s="437"/>
      <c r="G292" s="437"/>
      <c r="H292" s="437"/>
      <c r="I292" s="437"/>
      <c r="J292" s="437"/>
      <c r="K292" s="437"/>
      <c r="L292" s="437"/>
      <c r="M292" s="437"/>
      <c r="N292" s="437"/>
      <c r="O292" s="437"/>
      <c r="P292" s="437"/>
      <c r="Q292" s="437"/>
      <c r="R292" s="437"/>
      <c r="S292" s="437"/>
      <c r="T292" s="437"/>
      <c r="U292" s="437"/>
      <c r="V292" s="437"/>
      <c r="W292" s="437"/>
      <c r="X292" s="437"/>
      <c r="Y292" s="437"/>
      <c r="Z292" s="437"/>
      <c r="AA292" s="437"/>
      <c r="AB292" s="437"/>
      <c r="AC292" s="437"/>
      <c r="AD292" s="437"/>
      <c r="AE292" s="437"/>
      <c r="AF292" s="306"/>
      <c r="AG292" s="302" t="s">
        <v>19</v>
      </c>
      <c r="AH292" s="437"/>
      <c r="AI292" s="437"/>
      <c r="AJ292" s="437"/>
      <c r="AK292" s="437"/>
      <c r="AL292" s="437"/>
      <c r="AM292" s="306"/>
      <c r="AN292" s="302" t="s">
        <v>21</v>
      </c>
      <c r="AO292" s="437"/>
      <c r="AP292" s="437"/>
      <c r="AQ292" s="437"/>
      <c r="AR292" s="437"/>
      <c r="AS292" s="437"/>
      <c r="AT292" s="306"/>
      <c r="AU292" s="253" t="s">
        <v>24</v>
      </c>
      <c r="AV292" s="253"/>
      <c r="AW292" s="253"/>
      <c r="AX292" s="253"/>
      <c r="AY292" s="253"/>
      <c r="AZ292" s="253"/>
      <c r="BA292" s="253"/>
      <c r="BB292" s="253"/>
      <c r="BC292" s="253"/>
      <c r="BD292" s="253"/>
      <c r="BE292" s="253"/>
      <c r="BF292" s="253"/>
      <c r="BG292" s="253"/>
      <c r="BH292" s="253"/>
      <c r="BI292" s="253"/>
      <c r="BJ292" s="253"/>
      <c r="BK292" s="253"/>
      <c r="BL292" s="253"/>
      <c r="BM292" s="253"/>
      <c r="BN292" s="253"/>
      <c r="BO292" s="253"/>
      <c r="BP292" s="253"/>
      <c r="BQ292" s="253"/>
      <c r="BR292" s="289" t="s">
        <v>28</v>
      </c>
      <c r="BS292" s="253"/>
      <c r="BT292" s="253"/>
      <c r="BU292" s="253"/>
      <c r="BV292" s="253"/>
      <c r="BW292" s="253"/>
      <c r="BX292" s="253"/>
      <c r="BY292" s="253"/>
      <c r="BZ292" s="253"/>
      <c r="CA292" s="307"/>
      <c r="CB292" s="302" t="s">
        <v>861</v>
      </c>
      <c r="CC292" s="437"/>
      <c r="CD292" s="437"/>
      <c r="CE292" s="437"/>
      <c r="CF292" s="437"/>
      <c r="CG292" s="437"/>
      <c r="CH292" s="437"/>
      <c r="CI292" s="437"/>
      <c r="CJ292" s="437"/>
      <c r="CK292" s="306"/>
      <c r="CL292" s="302" t="s">
        <v>33</v>
      </c>
      <c r="CM292" s="437"/>
      <c r="CN292" s="437"/>
      <c r="CO292" s="437"/>
      <c r="CP292" s="437"/>
      <c r="CQ292" s="437"/>
      <c r="CR292" s="437"/>
      <c r="CS292" s="437"/>
      <c r="CT292" s="437"/>
      <c r="CU292" s="306"/>
      <c r="CV292" s="289" t="s">
        <v>34</v>
      </c>
      <c r="CW292" s="253"/>
      <c r="CX292" s="253"/>
      <c r="CY292" s="253"/>
      <c r="CZ292" s="253"/>
      <c r="DA292" s="253"/>
      <c r="DB292" s="253"/>
      <c r="DC292" s="253"/>
      <c r="DD292" s="253"/>
      <c r="DE292" s="253"/>
      <c r="DF292" s="253"/>
      <c r="DG292" s="253"/>
      <c r="DH292" s="253"/>
      <c r="DI292" s="253"/>
      <c r="DJ292" s="253"/>
      <c r="DK292" s="253"/>
      <c r="DL292" s="253"/>
      <c r="DM292" s="253"/>
      <c r="DN292" s="253"/>
      <c r="DO292" s="253"/>
      <c r="DP292" s="253"/>
      <c r="DQ292" s="253"/>
      <c r="DR292" s="253"/>
      <c r="DS292" s="307"/>
      <c r="DT292" s="289" t="s">
        <v>36</v>
      </c>
      <c r="DU292" s="253"/>
      <c r="DV292" s="253"/>
      <c r="DW292" s="253"/>
      <c r="DX292" s="253"/>
      <c r="DY292" s="253"/>
      <c r="DZ292" s="253"/>
      <c r="EA292" s="253"/>
      <c r="EB292" s="307"/>
      <c r="EC292" s="289" t="s">
        <v>37</v>
      </c>
      <c r="ED292" s="253"/>
      <c r="EE292" s="253"/>
      <c r="EF292" s="253"/>
      <c r="EG292" s="253"/>
      <c r="EH292" s="253"/>
      <c r="EI292" s="253"/>
      <c r="EJ292" s="253"/>
      <c r="EK292" s="253"/>
      <c r="EL292" s="111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</row>
    <row r="293" spans="1:153" s="43" customFormat="1" ht="12.75" x14ac:dyDescent="0.2">
      <c r="A293" s="437"/>
      <c r="B293" s="437"/>
      <c r="C293" s="437"/>
      <c r="D293" s="437"/>
      <c r="E293" s="437"/>
      <c r="F293" s="437"/>
      <c r="G293" s="437"/>
      <c r="H293" s="437"/>
      <c r="I293" s="437"/>
      <c r="J293" s="437"/>
      <c r="K293" s="437"/>
      <c r="L293" s="437"/>
      <c r="M293" s="437"/>
      <c r="N293" s="437"/>
      <c r="O293" s="437"/>
      <c r="P293" s="437"/>
      <c r="Q293" s="437"/>
      <c r="R293" s="437"/>
      <c r="S293" s="437"/>
      <c r="T293" s="437"/>
      <c r="U293" s="437"/>
      <c r="V293" s="437"/>
      <c r="W293" s="437"/>
      <c r="X293" s="437"/>
      <c r="Y293" s="437"/>
      <c r="Z293" s="437"/>
      <c r="AA293" s="437"/>
      <c r="AB293" s="437"/>
      <c r="AC293" s="437"/>
      <c r="AD293" s="437"/>
      <c r="AE293" s="437"/>
      <c r="AF293" s="306"/>
      <c r="AG293" s="302"/>
      <c r="AH293" s="437"/>
      <c r="AI293" s="437"/>
      <c r="AJ293" s="437"/>
      <c r="AK293" s="437"/>
      <c r="AL293" s="437"/>
      <c r="AM293" s="306"/>
      <c r="AN293" s="302"/>
      <c r="AO293" s="437"/>
      <c r="AP293" s="437"/>
      <c r="AQ293" s="437"/>
      <c r="AR293" s="437"/>
      <c r="AS293" s="437"/>
      <c r="AT293" s="306"/>
      <c r="AU293" s="289" t="s">
        <v>25</v>
      </c>
      <c r="AV293" s="253"/>
      <c r="AW293" s="253"/>
      <c r="AX293" s="253"/>
      <c r="AY293" s="253"/>
      <c r="AZ293" s="253"/>
      <c r="BA293" s="253"/>
      <c r="BB293" s="253"/>
      <c r="BC293" s="253"/>
      <c r="BD293" s="253"/>
      <c r="BE293" s="253"/>
      <c r="BF293" s="253"/>
      <c r="BG293" s="253"/>
      <c r="BH293" s="253"/>
      <c r="BI293" s="253"/>
      <c r="BJ293" s="307"/>
      <c r="BK293" s="289" t="s">
        <v>26</v>
      </c>
      <c r="BL293" s="253"/>
      <c r="BM293" s="253"/>
      <c r="BN293" s="253"/>
      <c r="BO293" s="253"/>
      <c r="BP293" s="253"/>
      <c r="BQ293" s="307"/>
      <c r="BR293" s="302"/>
      <c r="BS293" s="437"/>
      <c r="BT293" s="437"/>
      <c r="BU293" s="437"/>
      <c r="BV293" s="437"/>
      <c r="BW293" s="437"/>
      <c r="BX293" s="437"/>
      <c r="BY293" s="437"/>
      <c r="BZ293" s="437"/>
      <c r="CA293" s="306"/>
      <c r="CB293" s="302" t="s">
        <v>862</v>
      </c>
      <c r="CC293" s="437"/>
      <c r="CD293" s="437"/>
      <c r="CE293" s="437"/>
      <c r="CF293" s="437"/>
      <c r="CG293" s="437"/>
      <c r="CH293" s="437"/>
      <c r="CI293" s="437"/>
      <c r="CJ293" s="437"/>
      <c r="CK293" s="306"/>
      <c r="CL293" s="302"/>
      <c r="CM293" s="437"/>
      <c r="CN293" s="437"/>
      <c r="CO293" s="437"/>
      <c r="CP293" s="437"/>
      <c r="CQ293" s="437"/>
      <c r="CR293" s="437"/>
      <c r="CS293" s="437"/>
      <c r="CT293" s="437"/>
      <c r="CU293" s="306"/>
      <c r="CV293" s="302" t="s">
        <v>35</v>
      </c>
      <c r="CW293" s="437"/>
      <c r="CX293" s="437"/>
      <c r="CY293" s="437"/>
      <c r="CZ293" s="437"/>
      <c r="DA293" s="437"/>
      <c r="DB293" s="437"/>
      <c r="DC293" s="437"/>
      <c r="DD293" s="437"/>
      <c r="DE293" s="437"/>
      <c r="DF293" s="437"/>
      <c r="DG293" s="437"/>
      <c r="DH293" s="437"/>
      <c r="DI293" s="437"/>
      <c r="DJ293" s="437"/>
      <c r="DK293" s="437"/>
      <c r="DL293" s="437"/>
      <c r="DM293" s="437"/>
      <c r="DN293" s="437"/>
      <c r="DO293" s="437"/>
      <c r="DP293" s="437"/>
      <c r="DQ293" s="437"/>
      <c r="DR293" s="437"/>
      <c r="DS293" s="306"/>
      <c r="DT293" s="302"/>
      <c r="DU293" s="437"/>
      <c r="DV293" s="437"/>
      <c r="DW293" s="437"/>
      <c r="DX293" s="437"/>
      <c r="DY293" s="437"/>
      <c r="DZ293" s="437"/>
      <c r="EA293" s="437"/>
      <c r="EB293" s="306"/>
      <c r="EC293" s="302"/>
      <c r="ED293" s="437"/>
      <c r="EE293" s="437"/>
      <c r="EF293" s="437"/>
      <c r="EG293" s="437"/>
      <c r="EH293" s="437"/>
      <c r="EI293" s="437"/>
      <c r="EJ293" s="437"/>
      <c r="EK293" s="437"/>
      <c r="EL293" s="77"/>
    </row>
    <row r="294" spans="1:153" s="43" customFormat="1" ht="12.75" x14ac:dyDescent="0.2">
      <c r="A294" s="246"/>
      <c r="B294" s="246"/>
      <c r="C294" s="246"/>
      <c r="D294" s="246"/>
      <c r="E294" s="246"/>
      <c r="F294" s="246"/>
      <c r="G294" s="246"/>
      <c r="H294" s="246"/>
      <c r="I294" s="246"/>
      <c r="J294" s="246"/>
      <c r="K294" s="246"/>
      <c r="L294" s="246"/>
      <c r="M294" s="246"/>
      <c r="N294" s="246"/>
      <c r="O294" s="246"/>
      <c r="P294" s="246"/>
      <c r="Q294" s="246"/>
      <c r="R294" s="246"/>
      <c r="S294" s="246"/>
      <c r="T294" s="246"/>
      <c r="U294" s="246"/>
      <c r="V294" s="246"/>
      <c r="W294" s="246"/>
      <c r="X294" s="246"/>
      <c r="Y294" s="246"/>
      <c r="Z294" s="246"/>
      <c r="AA294" s="246"/>
      <c r="AB294" s="246"/>
      <c r="AC294" s="246"/>
      <c r="AD294" s="246"/>
      <c r="AE294" s="246"/>
      <c r="AF294" s="303"/>
      <c r="AG294" s="305"/>
      <c r="AH294" s="246"/>
      <c r="AI294" s="246"/>
      <c r="AJ294" s="246"/>
      <c r="AK294" s="246"/>
      <c r="AL294" s="246"/>
      <c r="AM294" s="303"/>
      <c r="AN294" s="305"/>
      <c r="AO294" s="246"/>
      <c r="AP294" s="246"/>
      <c r="AQ294" s="246"/>
      <c r="AR294" s="246"/>
      <c r="AS294" s="246"/>
      <c r="AT294" s="303"/>
      <c r="AU294" s="305"/>
      <c r="AV294" s="246"/>
      <c r="AW294" s="246"/>
      <c r="AX294" s="246"/>
      <c r="AY294" s="246"/>
      <c r="AZ294" s="246"/>
      <c r="BA294" s="246"/>
      <c r="BB294" s="246"/>
      <c r="BC294" s="246"/>
      <c r="BD294" s="246"/>
      <c r="BE294" s="246"/>
      <c r="BF294" s="246"/>
      <c r="BG294" s="246"/>
      <c r="BH294" s="246"/>
      <c r="BI294" s="246"/>
      <c r="BJ294" s="303"/>
      <c r="BK294" s="305" t="s">
        <v>27</v>
      </c>
      <c r="BL294" s="246"/>
      <c r="BM294" s="246"/>
      <c r="BN294" s="246"/>
      <c r="BO294" s="246"/>
      <c r="BP294" s="246"/>
      <c r="BQ294" s="303"/>
      <c r="BR294" s="305"/>
      <c r="BS294" s="246"/>
      <c r="BT294" s="246"/>
      <c r="BU294" s="246"/>
      <c r="BV294" s="246"/>
      <c r="BW294" s="246"/>
      <c r="BX294" s="246"/>
      <c r="BY294" s="246"/>
      <c r="BZ294" s="246"/>
      <c r="CA294" s="303"/>
      <c r="CB294" s="305"/>
      <c r="CC294" s="246"/>
      <c r="CD294" s="246"/>
      <c r="CE294" s="246"/>
      <c r="CF294" s="246"/>
      <c r="CG294" s="246"/>
      <c r="CH294" s="246"/>
      <c r="CI294" s="246"/>
      <c r="CJ294" s="246"/>
      <c r="CK294" s="303"/>
      <c r="CL294" s="305"/>
      <c r="CM294" s="246"/>
      <c r="CN294" s="246"/>
      <c r="CO294" s="246"/>
      <c r="CP294" s="246"/>
      <c r="CQ294" s="246"/>
      <c r="CR294" s="246"/>
      <c r="CS294" s="246"/>
      <c r="CT294" s="246"/>
      <c r="CU294" s="303"/>
      <c r="CV294" s="305"/>
      <c r="CW294" s="246"/>
      <c r="CX294" s="246"/>
      <c r="CY294" s="246"/>
      <c r="CZ294" s="246"/>
      <c r="DA294" s="246"/>
      <c r="DB294" s="246"/>
      <c r="DC294" s="246"/>
      <c r="DD294" s="246"/>
      <c r="DE294" s="246"/>
      <c r="DF294" s="246"/>
      <c r="DG294" s="246"/>
      <c r="DH294" s="246"/>
      <c r="DI294" s="246"/>
      <c r="DJ294" s="246"/>
      <c r="DK294" s="246"/>
      <c r="DL294" s="246"/>
      <c r="DM294" s="246"/>
      <c r="DN294" s="246"/>
      <c r="DO294" s="246"/>
      <c r="DP294" s="246"/>
      <c r="DQ294" s="246"/>
      <c r="DR294" s="246"/>
      <c r="DS294" s="303"/>
      <c r="DT294" s="305"/>
      <c r="DU294" s="246"/>
      <c r="DV294" s="246"/>
      <c r="DW294" s="246"/>
      <c r="DX294" s="246"/>
      <c r="DY294" s="246"/>
      <c r="DZ294" s="246"/>
      <c r="EA294" s="246"/>
      <c r="EB294" s="303"/>
      <c r="EC294" s="305"/>
      <c r="ED294" s="246"/>
      <c r="EE294" s="246"/>
      <c r="EF294" s="246"/>
      <c r="EG294" s="246"/>
      <c r="EH294" s="246"/>
      <c r="EI294" s="246"/>
      <c r="EJ294" s="246"/>
      <c r="EK294" s="246"/>
      <c r="EL294" s="77"/>
    </row>
    <row r="295" spans="1:153" s="43" customFormat="1" ht="13.5" thickBot="1" x14ac:dyDescent="0.25">
      <c r="A295" s="298">
        <v>1</v>
      </c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>
        <v>2</v>
      </c>
      <c r="AH295" s="299"/>
      <c r="AI295" s="299"/>
      <c r="AJ295" s="299"/>
      <c r="AK295" s="299"/>
      <c r="AL295" s="299"/>
      <c r="AM295" s="299"/>
      <c r="AN295" s="288">
        <v>3</v>
      </c>
      <c r="AO295" s="288"/>
      <c r="AP295" s="288"/>
      <c r="AQ295" s="288"/>
      <c r="AR295" s="288"/>
      <c r="AS295" s="288"/>
      <c r="AT295" s="288"/>
      <c r="AU295" s="288">
        <v>4</v>
      </c>
      <c r="AV295" s="288"/>
      <c r="AW295" s="288"/>
      <c r="AX295" s="288"/>
      <c r="AY295" s="288"/>
      <c r="AZ295" s="288"/>
      <c r="BA295" s="288"/>
      <c r="BB295" s="288"/>
      <c r="BC295" s="288"/>
      <c r="BD295" s="288"/>
      <c r="BE295" s="288"/>
      <c r="BF295" s="288"/>
      <c r="BG295" s="288"/>
      <c r="BH295" s="288"/>
      <c r="BI295" s="288"/>
      <c r="BJ295" s="288"/>
      <c r="BK295" s="288">
        <v>5</v>
      </c>
      <c r="BL295" s="288"/>
      <c r="BM295" s="288"/>
      <c r="BN295" s="288"/>
      <c r="BO295" s="288"/>
      <c r="BP295" s="288"/>
      <c r="BQ295" s="288"/>
      <c r="BR295" s="288">
        <v>6</v>
      </c>
      <c r="BS295" s="288"/>
      <c r="BT295" s="288"/>
      <c r="BU295" s="288"/>
      <c r="BV295" s="288"/>
      <c r="BW295" s="288"/>
      <c r="BX295" s="288"/>
      <c r="BY295" s="288"/>
      <c r="BZ295" s="288"/>
      <c r="CA295" s="288"/>
      <c r="CB295" s="288">
        <v>7</v>
      </c>
      <c r="CC295" s="288"/>
      <c r="CD295" s="288"/>
      <c r="CE295" s="288"/>
      <c r="CF295" s="288"/>
      <c r="CG295" s="288"/>
      <c r="CH295" s="288"/>
      <c r="CI295" s="288"/>
      <c r="CJ295" s="288"/>
      <c r="CK295" s="288"/>
      <c r="CL295" s="288">
        <v>8</v>
      </c>
      <c r="CM295" s="288"/>
      <c r="CN295" s="288"/>
      <c r="CO295" s="288"/>
      <c r="CP295" s="288"/>
      <c r="CQ295" s="288"/>
      <c r="CR295" s="288"/>
      <c r="CS295" s="288"/>
      <c r="CT295" s="288"/>
      <c r="CU295" s="288"/>
      <c r="CV295" s="299">
        <v>9</v>
      </c>
      <c r="CW295" s="299"/>
      <c r="CX295" s="299"/>
      <c r="CY295" s="299"/>
      <c r="CZ295" s="299"/>
      <c r="DA295" s="299"/>
      <c r="DB295" s="299"/>
      <c r="DC295" s="299"/>
      <c r="DD295" s="299"/>
      <c r="DE295" s="299"/>
      <c r="DF295" s="299"/>
      <c r="DG295" s="299"/>
      <c r="DH295" s="299"/>
      <c r="DI295" s="299"/>
      <c r="DJ295" s="299"/>
      <c r="DK295" s="299"/>
      <c r="DL295" s="299"/>
      <c r="DM295" s="299"/>
      <c r="DN295" s="299"/>
      <c r="DO295" s="299"/>
      <c r="DP295" s="299"/>
      <c r="DQ295" s="299"/>
      <c r="DR295" s="299"/>
      <c r="DS295" s="299"/>
      <c r="DT295" s="299">
        <v>10</v>
      </c>
      <c r="DU295" s="299"/>
      <c r="DV295" s="299"/>
      <c r="DW295" s="299"/>
      <c r="DX295" s="299"/>
      <c r="DY295" s="299"/>
      <c r="DZ295" s="299"/>
      <c r="EA295" s="299"/>
      <c r="EB295" s="299"/>
      <c r="EC295" s="299">
        <v>11</v>
      </c>
      <c r="ED295" s="299"/>
      <c r="EE295" s="299"/>
      <c r="EF295" s="299"/>
      <c r="EG295" s="299"/>
      <c r="EH295" s="299"/>
      <c r="EI295" s="299"/>
      <c r="EJ295" s="299"/>
      <c r="EK295" s="436"/>
      <c r="EL295" s="77"/>
    </row>
    <row r="296" spans="1:153" s="43" customFormat="1" ht="12.75" x14ac:dyDescent="0.2">
      <c r="A296" s="280"/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  <c r="O296" s="280"/>
      <c r="P296" s="280"/>
      <c r="Q296" s="280"/>
      <c r="R296" s="280"/>
      <c r="S296" s="280"/>
      <c r="T296" s="280"/>
      <c r="U296" s="280"/>
      <c r="V296" s="280"/>
      <c r="W296" s="280"/>
      <c r="X296" s="280"/>
      <c r="Y296" s="280"/>
      <c r="Z296" s="280"/>
      <c r="AA296" s="280"/>
      <c r="AB296" s="280"/>
      <c r="AC296" s="280"/>
      <c r="AD296" s="280"/>
      <c r="AE296" s="280"/>
      <c r="AF296" s="280"/>
      <c r="AG296" s="405"/>
      <c r="AH296" s="405"/>
      <c r="AI296" s="405"/>
      <c r="AJ296" s="405"/>
      <c r="AK296" s="405"/>
      <c r="AL296" s="405"/>
      <c r="AM296" s="406"/>
      <c r="AN296" s="290" t="s">
        <v>40</v>
      </c>
      <c r="AO296" s="291"/>
      <c r="AP296" s="291"/>
      <c r="AQ296" s="291"/>
      <c r="AR296" s="291"/>
      <c r="AS296" s="291"/>
      <c r="AT296" s="291"/>
      <c r="AU296" s="407"/>
      <c r="AV296" s="407"/>
      <c r="AW296" s="407"/>
      <c r="AX296" s="407"/>
      <c r="AY296" s="407"/>
      <c r="AZ296" s="407"/>
      <c r="BA296" s="407"/>
      <c r="BB296" s="407"/>
      <c r="BC296" s="407"/>
      <c r="BD296" s="407"/>
      <c r="BE296" s="407"/>
      <c r="BF296" s="407"/>
      <c r="BG296" s="407"/>
      <c r="BH296" s="407"/>
      <c r="BI296" s="407"/>
      <c r="BJ296" s="407"/>
      <c r="BK296" s="408"/>
      <c r="BL296" s="408"/>
      <c r="BM296" s="408"/>
      <c r="BN296" s="408"/>
      <c r="BO296" s="408"/>
      <c r="BP296" s="408"/>
      <c r="BQ296" s="408"/>
      <c r="BR296" s="409"/>
      <c r="BS296" s="409"/>
      <c r="BT296" s="409"/>
      <c r="BU296" s="409"/>
      <c r="BV296" s="409"/>
      <c r="BW296" s="409"/>
      <c r="BX296" s="409"/>
      <c r="BY296" s="409"/>
      <c r="BZ296" s="409"/>
      <c r="CA296" s="409"/>
      <c r="CB296" s="409"/>
      <c r="CC296" s="409"/>
      <c r="CD296" s="409"/>
      <c r="CE296" s="409"/>
      <c r="CF296" s="409"/>
      <c r="CG296" s="409"/>
      <c r="CH296" s="409"/>
      <c r="CI296" s="409"/>
      <c r="CJ296" s="409"/>
      <c r="CK296" s="409"/>
      <c r="CL296" s="409"/>
      <c r="CM296" s="409"/>
      <c r="CN296" s="409"/>
      <c r="CO296" s="409"/>
      <c r="CP296" s="409"/>
      <c r="CQ296" s="409"/>
      <c r="CR296" s="409"/>
      <c r="CS296" s="409"/>
      <c r="CT296" s="409"/>
      <c r="CU296" s="410"/>
      <c r="CV296" s="411"/>
      <c r="CW296" s="412"/>
      <c r="CX296" s="412"/>
      <c r="CY296" s="412"/>
      <c r="CZ296" s="412"/>
      <c r="DA296" s="412"/>
      <c r="DB296" s="412"/>
      <c r="DC296" s="412"/>
      <c r="DD296" s="412"/>
      <c r="DE296" s="412"/>
      <c r="DF296" s="412"/>
      <c r="DG296" s="412"/>
      <c r="DH296" s="412"/>
      <c r="DI296" s="412"/>
      <c r="DJ296" s="412"/>
      <c r="DK296" s="412"/>
      <c r="DL296" s="412"/>
      <c r="DM296" s="412"/>
      <c r="DN296" s="412"/>
      <c r="DO296" s="412"/>
      <c r="DP296" s="412"/>
      <c r="DQ296" s="412"/>
      <c r="DR296" s="412"/>
      <c r="DS296" s="412"/>
      <c r="DT296" s="405"/>
      <c r="DU296" s="405"/>
      <c r="DV296" s="405"/>
      <c r="DW296" s="405"/>
      <c r="DX296" s="405"/>
      <c r="DY296" s="405"/>
      <c r="DZ296" s="405"/>
      <c r="EA296" s="405"/>
      <c r="EB296" s="405"/>
      <c r="EC296" s="405"/>
      <c r="ED296" s="405"/>
      <c r="EE296" s="405"/>
      <c r="EF296" s="405"/>
      <c r="EG296" s="405"/>
      <c r="EH296" s="405"/>
      <c r="EI296" s="405"/>
      <c r="EJ296" s="405"/>
      <c r="EK296" s="405"/>
    </row>
    <row r="297" spans="1:153" s="43" customFormat="1" ht="12.75" x14ac:dyDescent="0.2">
      <c r="A297" s="280"/>
      <c r="B297" s="280"/>
      <c r="C297" s="280"/>
      <c r="D297" s="280"/>
      <c r="E297" s="280"/>
      <c r="F297" s="280"/>
      <c r="G297" s="280"/>
      <c r="H297" s="280"/>
      <c r="I297" s="280"/>
      <c r="J297" s="280"/>
      <c r="K297" s="280"/>
      <c r="L297" s="280"/>
      <c r="M297" s="280"/>
      <c r="N297" s="280"/>
      <c r="O297" s="280"/>
      <c r="P297" s="280"/>
      <c r="Q297" s="280"/>
      <c r="R297" s="280"/>
      <c r="S297" s="280"/>
      <c r="T297" s="280"/>
      <c r="U297" s="280"/>
      <c r="V297" s="280"/>
      <c r="W297" s="280"/>
      <c r="X297" s="280"/>
      <c r="Y297" s="280"/>
      <c r="Z297" s="280"/>
      <c r="AA297" s="280"/>
      <c r="AB297" s="280"/>
      <c r="AC297" s="280"/>
      <c r="AD297" s="280"/>
      <c r="AE297" s="280"/>
      <c r="AF297" s="280"/>
      <c r="AG297" s="405"/>
      <c r="AH297" s="405"/>
      <c r="AI297" s="405"/>
      <c r="AJ297" s="405"/>
      <c r="AK297" s="405"/>
      <c r="AL297" s="405"/>
      <c r="AM297" s="406"/>
      <c r="AN297" s="263" t="s">
        <v>41</v>
      </c>
      <c r="AO297" s="264"/>
      <c r="AP297" s="264"/>
      <c r="AQ297" s="264"/>
      <c r="AR297" s="264"/>
      <c r="AS297" s="264"/>
      <c r="AT297" s="264"/>
      <c r="AU297" s="412"/>
      <c r="AV297" s="412"/>
      <c r="AW297" s="412"/>
      <c r="AX297" s="412"/>
      <c r="AY297" s="412"/>
      <c r="AZ297" s="412"/>
      <c r="BA297" s="412"/>
      <c r="BB297" s="412"/>
      <c r="BC297" s="412"/>
      <c r="BD297" s="412"/>
      <c r="BE297" s="412"/>
      <c r="BF297" s="412"/>
      <c r="BG297" s="412"/>
      <c r="BH297" s="412"/>
      <c r="BI297" s="412"/>
      <c r="BJ297" s="412"/>
      <c r="BK297" s="405"/>
      <c r="BL297" s="405"/>
      <c r="BM297" s="405"/>
      <c r="BN297" s="405"/>
      <c r="BO297" s="405"/>
      <c r="BP297" s="405"/>
      <c r="BQ297" s="405"/>
      <c r="BR297" s="438"/>
      <c r="BS297" s="438"/>
      <c r="BT297" s="438"/>
      <c r="BU297" s="438"/>
      <c r="BV297" s="438"/>
      <c r="BW297" s="438"/>
      <c r="BX297" s="438"/>
      <c r="BY297" s="438"/>
      <c r="BZ297" s="438"/>
      <c r="CA297" s="438"/>
      <c r="CB297" s="438"/>
      <c r="CC297" s="438"/>
      <c r="CD297" s="438"/>
      <c r="CE297" s="438"/>
      <c r="CF297" s="438"/>
      <c r="CG297" s="438"/>
      <c r="CH297" s="438"/>
      <c r="CI297" s="438"/>
      <c r="CJ297" s="438"/>
      <c r="CK297" s="438"/>
      <c r="CL297" s="438"/>
      <c r="CM297" s="438"/>
      <c r="CN297" s="438"/>
      <c r="CO297" s="438"/>
      <c r="CP297" s="438"/>
      <c r="CQ297" s="438"/>
      <c r="CR297" s="438"/>
      <c r="CS297" s="438"/>
      <c r="CT297" s="438"/>
      <c r="CU297" s="439"/>
      <c r="CV297" s="411"/>
      <c r="CW297" s="412"/>
      <c r="CX297" s="412"/>
      <c r="CY297" s="412"/>
      <c r="CZ297" s="412"/>
      <c r="DA297" s="412"/>
      <c r="DB297" s="412"/>
      <c r="DC297" s="412"/>
      <c r="DD297" s="412"/>
      <c r="DE297" s="412"/>
      <c r="DF297" s="412"/>
      <c r="DG297" s="412"/>
      <c r="DH297" s="412"/>
      <c r="DI297" s="412"/>
      <c r="DJ297" s="412"/>
      <c r="DK297" s="412"/>
      <c r="DL297" s="412"/>
      <c r="DM297" s="412"/>
      <c r="DN297" s="412"/>
      <c r="DO297" s="412"/>
      <c r="DP297" s="412"/>
      <c r="DQ297" s="412"/>
      <c r="DR297" s="412"/>
      <c r="DS297" s="412"/>
      <c r="DT297" s="405"/>
      <c r="DU297" s="405"/>
      <c r="DV297" s="405"/>
      <c r="DW297" s="405"/>
      <c r="DX297" s="405"/>
      <c r="DY297" s="405"/>
      <c r="DZ297" s="405"/>
      <c r="EA297" s="405"/>
      <c r="EB297" s="405"/>
      <c r="EC297" s="405"/>
      <c r="ED297" s="405"/>
      <c r="EE297" s="405"/>
      <c r="EF297" s="405"/>
      <c r="EG297" s="405"/>
      <c r="EH297" s="405"/>
      <c r="EI297" s="405"/>
      <c r="EJ297" s="405"/>
      <c r="EK297" s="405"/>
    </row>
    <row r="298" spans="1:153" s="43" customFormat="1" ht="12.75" x14ac:dyDescent="0.2">
      <c r="A298" s="280"/>
      <c r="B298" s="280"/>
      <c r="C298" s="280"/>
      <c r="D298" s="280"/>
      <c r="E298" s="280"/>
      <c r="F298" s="280"/>
      <c r="G298" s="280"/>
      <c r="H298" s="280"/>
      <c r="I298" s="280"/>
      <c r="J298" s="280"/>
      <c r="K298" s="280"/>
      <c r="L298" s="280"/>
      <c r="M298" s="280"/>
      <c r="N298" s="280"/>
      <c r="O298" s="280"/>
      <c r="P298" s="280"/>
      <c r="Q298" s="280"/>
      <c r="R298" s="280"/>
      <c r="S298" s="280"/>
      <c r="T298" s="280"/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405"/>
      <c r="AH298" s="405"/>
      <c r="AI298" s="405"/>
      <c r="AJ298" s="405"/>
      <c r="AK298" s="405"/>
      <c r="AL298" s="405"/>
      <c r="AM298" s="406"/>
      <c r="AN298" s="263"/>
      <c r="AO298" s="264"/>
      <c r="AP298" s="264"/>
      <c r="AQ298" s="264"/>
      <c r="AR298" s="264"/>
      <c r="AS298" s="264"/>
      <c r="AT298" s="264"/>
      <c r="AU298" s="412"/>
      <c r="AV298" s="412"/>
      <c r="AW298" s="412"/>
      <c r="AX298" s="412"/>
      <c r="AY298" s="412"/>
      <c r="AZ298" s="412"/>
      <c r="BA298" s="412"/>
      <c r="BB298" s="412"/>
      <c r="BC298" s="412"/>
      <c r="BD298" s="412"/>
      <c r="BE298" s="412"/>
      <c r="BF298" s="412"/>
      <c r="BG298" s="412"/>
      <c r="BH298" s="412"/>
      <c r="BI298" s="412"/>
      <c r="BJ298" s="412"/>
      <c r="BK298" s="405"/>
      <c r="BL298" s="405"/>
      <c r="BM298" s="405"/>
      <c r="BN298" s="405"/>
      <c r="BO298" s="405"/>
      <c r="BP298" s="405"/>
      <c r="BQ298" s="405"/>
      <c r="BR298" s="438"/>
      <c r="BS298" s="438"/>
      <c r="BT298" s="438"/>
      <c r="BU298" s="438"/>
      <c r="BV298" s="438"/>
      <c r="BW298" s="438"/>
      <c r="BX298" s="438"/>
      <c r="BY298" s="438"/>
      <c r="BZ298" s="438"/>
      <c r="CA298" s="438"/>
      <c r="CB298" s="438"/>
      <c r="CC298" s="438"/>
      <c r="CD298" s="438"/>
      <c r="CE298" s="438"/>
      <c r="CF298" s="438"/>
      <c r="CG298" s="438"/>
      <c r="CH298" s="438"/>
      <c r="CI298" s="438"/>
      <c r="CJ298" s="438"/>
      <c r="CK298" s="438"/>
      <c r="CL298" s="438"/>
      <c r="CM298" s="438"/>
      <c r="CN298" s="438"/>
      <c r="CO298" s="438"/>
      <c r="CP298" s="438"/>
      <c r="CQ298" s="438"/>
      <c r="CR298" s="438"/>
      <c r="CS298" s="438"/>
      <c r="CT298" s="438"/>
      <c r="CU298" s="439"/>
      <c r="CV298" s="411"/>
      <c r="CW298" s="412"/>
      <c r="CX298" s="412"/>
      <c r="CY298" s="412"/>
      <c r="CZ298" s="412"/>
      <c r="DA298" s="412"/>
      <c r="DB298" s="412"/>
      <c r="DC298" s="412"/>
      <c r="DD298" s="412"/>
      <c r="DE298" s="412"/>
      <c r="DF298" s="412"/>
      <c r="DG298" s="412"/>
      <c r="DH298" s="412"/>
      <c r="DI298" s="412"/>
      <c r="DJ298" s="412"/>
      <c r="DK298" s="412"/>
      <c r="DL298" s="412"/>
      <c r="DM298" s="412"/>
      <c r="DN298" s="412"/>
      <c r="DO298" s="412"/>
      <c r="DP298" s="412"/>
      <c r="DQ298" s="412"/>
      <c r="DR298" s="412"/>
      <c r="DS298" s="412"/>
      <c r="DT298" s="405"/>
      <c r="DU298" s="405"/>
      <c r="DV298" s="405"/>
      <c r="DW298" s="405"/>
      <c r="DX298" s="405"/>
      <c r="DY298" s="405"/>
      <c r="DZ298" s="405"/>
      <c r="EA298" s="405"/>
      <c r="EB298" s="405"/>
      <c r="EC298" s="405"/>
      <c r="ED298" s="405"/>
      <c r="EE298" s="405"/>
      <c r="EF298" s="405"/>
      <c r="EG298" s="405"/>
      <c r="EH298" s="405"/>
      <c r="EI298" s="405"/>
      <c r="EJ298" s="405"/>
      <c r="EK298" s="405"/>
    </row>
    <row r="299" spans="1:153" s="43" customFormat="1" ht="13.5" thickBot="1" x14ac:dyDescent="0.25">
      <c r="A299" s="441"/>
      <c r="B299" s="441"/>
      <c r="C299" s="441"/>
      <c r="D299" s="441"/>
      <c r="E299" s="441"/>
      <c r="F299" s="441"/>
      <c r="G299" s="441"/>
      <c r="H299" s="441"/>
      <c r="I299" s="441"/>
      <c r="J299" s="441"/>
      <c r="K299" s="441"/>
      <c r="L299" s="441"/>
      <c r="M299" s="441"/>
      <c r="N299" s="441"/>
      <c r="O299" s="441"/>
      <c r="P299" s="441"/>
      <c r="Q299" s="441"/>
      <c r="R299" s="441"/>
      <c r="S299" s="441"/>
      <c r="T299" s="441"/>
      <c r="U299" s="441"/>
      <c r="V299" s="441"/>
      <c r="W299" s="441"/>
      <c r="X299" s="441"/>
      <c r="Y299" s="441"/>
      <c r="Z299" s="441"/>
      <c r="AA299" s="441"/>
      <c r="AB299" s="441"/>
      <c r="AC299" s="441"/>
      <c r="AD299" s="441"/>
      <c r="AE299" s="441"/>
      <c r="AF299" s="441"/>
      <c r="AG299" s="260" t="s">
        <v>38</v>
      </c>
      <c r="AH299" s="260"/>
      <c r="AI299" s="260"/>
      <c r="AJ299" s="260"/>
      <c r="AK299" s="260"/>
      <c r="AL299" s="260"/>
      <c r="AM299" s="260"/>
      <c r="AN299" s="442" t="s">
        <v>42</v>
      </c>
      <c r="AO299" s="443"/>
      <c r="AP299" s="443"/>
      <c r="AQ299" s="443"/>
      <c r="AR299" s="443"/>
      <c r="AS299" s="443"/>
      <c r="AT299" s="443"/>
      <c r="AU299" s="444" t="s">
        <v>39</v>
      </c>
      <c r="AV299" s="444"/>
      <c r="AW299" s="444"/>
      <c r="AX299" s="444"/>
      <c r="AY299" s="444"/>
      <c r="AZ299" s="444"/>
      <c r="BA299" s="444"/>
      <c r="BB299" s="444"/>
      <c r="BC299" s="444"/>
      <c r="BD299" s="444"/>
      <c r="BE299" s="444"/>
      <c r="BF299" s="444"/>
      <c r="BG299" s="444"/>
      <c r="BH299" s="444"/>
      <c r="BI299" s="444"/>
      <c r="BJ299" s="444"/>
      <c r="BK299" s="249" t="s">
        <v>39</v>
      </c>
      <c r="BL299" s="249"/>
      <c r="BM299" s="249"/>
      <c r="BN299" s="249"/>
      <c r="BO299" s="249"/>
      <c r="BP299" s="249"/>
      <c r="BQ299" s="249"/>
      <c r="BR299" s="450"/>
      <c r="BS299" s="450"/>
      <c r="BT299" s="450"/>
      <c r="BU299" s="450"/>
      <c r="BV299" s="450"/>
      <c r="BW299" s="450"/>
      <c r="BX299" s="450"/>
      <c r="BY299" s="450"/>
      <c r="BZ299" s="450"/>
      <c r="CA299" s="450"/>
      <c r="CB299" s="450"/>
      <c r="CC299" s="450"/>
      <c r="CD299" s="450"/>
      <c r="CE299" s="450"/>
      <c r="CF299" s="450"/>
      <c r="CG299" s="450"/>
      <c r="CH299" s="450"/>
      <c r="CI299" s="450"/>
      <c r="CJ299" s="450"/>
      <c r="CK299" s="450"/>
      <c r="CL299" s="450"/>
      <c r="CM299" s="450"/>
      <c r="CN299" s="450"/>
      <c r="CO299" s="450"/>
      <c r="CP299" s="450"/>
      <c r="CQ299" s="450"/>
      <c r="CR299" s="450"/>
      <c r="CS299" s="450"/>
      <c r="CT299" s="450"/>
      <c r="CU299" s="451"/>
      <c r="CV299" s="448" t="s">
        <v>39</v>
      </c>
      <c r="CW299" s="449"/>
      <c r="CX299" s="449"/>
      <c r="CY299" s="449"/>
      <c r="CZ299" s="449"/>
      <c r="DA299" s="449"/>
      <c r="DB299" s="449"/>
      <c r="DC299" s="449"/>
      <c r="DD299" s="449"/>
      <c r="DE299" s="449"/>
      <c r="DF299" s="449"/>
      <c r="DG299" s="449"/>
      <c r="DH299" s="449"/>
      <c r="DI299" s="449"/>
      <c r="DJ299" s="449"/>
      <c r="DK299" s="449"/>
      <c r="DL299" s="449"/>
      <c r="DM299" s="449"/>
      <c r="DN299" s="449"/>
      <c r="DO299" s="449"/>
      <c r="DP299" s="449"/>
      <c r="DQ299" s="449"/>
      <c r="DR299" s="449"/>
      <c r="DS299" s="449"/>
      <c r="DT299" s="449" t="s">
        <v>39</v>
      </c>
      <c r="DU299" s="449"/>
      <c r="DV299" s="449"/>
      <c r="DW299" s="449"/>
      <c r="DX299" s="449"/>
      <c r="DY299" s="449"/>
      <c r="DZ299" s="449"/>
      <c r="EA299" s="449"/>
      <c r="EB299" s="449"/>
      <c r="EC299" s="449" t="s">
        <v>39</v>
      </c>
      <c r="ED299" s="449"/>
      <c r="EE299" s="449"/>
      <c r="EF299" s="449"/>
      <c r="EG299" s="449"/>
      <c r="EH299" s="449"/>
      <c r="EI299" s="449"/>
      <c r="EJ299" s="449"/>
      <c r="EK299" s="449"/>
    </row>
    <row r="300" spans="1:153" s="43" customFormat="1" ht="12.75" x14ac:dyDescent="0.2"/>
    <row r="301" spans="1:153" s="43" customFormat="1" ht="12.75" x14ac:dyDescent="0.2">
      <c r="A301" s="46" t="s">
        <v>45</v>
      </c>
    </row>
    <row r="302" spans="1:153" s="43" customFormat="1" ht="12.75" x14ac:dyDescent="0.2">
      <c r="A302" s="46" t="s">
        <v>50</v>
      </c>
      <c r="W302" s="258" t="str">
        <f>Лист1!$O$61</f>
        <v>директор</v>
      </c>
      <c r="X302" s="258"/>
      <c r="Y302" s="258"/>
      <c r="Z302" s="258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  <c r="AM302" s="258"/>
      <c r="AN302" s="258"/>
      <c r="AO302" s="258"/>
      <c r="AP302" s="258"/>
      <c r="AQ302" s="258"/>
      <c r="AR302" s="258"/>
      <c r="AS302" s="258"/>
      <c r="AT302" s="258"/>
      <c r="AU302" s="258"/>
      <c r="AV302" s="258"/>
      <c r="AW302" s="258"/>
      <c r="AX302" s="258"/>
      <c r="AY302" s="258"/>
      <c r="AZ302" s="258"/>
      <c r="BA302" s="258"/>
      <c r="BB302" s="258"/>
      <c r="BC302" s="258"/>
      <c r="BD302" s="258"/>
      <c r="BG302" s="258"/>
      <c r="BH302" s="258"/>
      <c r="BI302" s="258"/>
      <c r="BJ302" s="258"/>
      <c r="BK302" s="258"/>
      <c r="BL302" s="258"/>
      <c r="BM302" s="258"/>
      <c r="BN302" s="258"/>
      <c r="BO302" s="258"/>
      <c r="BP302" s="258"/>
      <c r="BQ302" s="258"/>
      <c r="BR302" s="258"/>
      <c r="BS302" s="258"/>
      <c r="BT302" s="258"/>
      <c r="BU302" s="258"/>
      <c r="BV302" s="258"/>
      <c r="BW302" s="258"/>
      <c r="BX302" s="258"/>
      <c r="BY302" s="258"/>
      <c r="BZ302" s="258"/>
      <c r="CA302" s="258"/>
      <c r="CB302" s="258"/>
      <c r="CC302" s="258"/>
      <c r="CD302" s="258"/>
      <c r="CE302" s="258"/>
      <c r="CF302" s="258"/>
      <c r="CG302" s="258"/>
      <c r="CH302" s="258"/>
      <c r="CI302" s="258"/>
      <c r="CJ302" s="258"/>
      <c r="CK302" s="258"/>
      <c r="CL302" s="258"/>
      <c r="CM302" s="258"/>
      <c r="CN302" s="258"/>
      <c r="CQ302" s="258" t="str">
        <f>Лист1!$BB$61</f>
        <v>С.П. Гончарова</v>
      </c>
      <c r="CR302" s="258"/>
      <c r="CS302" s="258"/>
      <c r="CT302" s="258"/>
      <c r="CU302" s="258"/>
      <c r="CV302" s="258"/>
      <c r="CW302" s="258"/>
      <c r="CX302" s="258"/>
      <c r="CY302" s="258"/>
      <c r="CZ302" s="258"/>
      <c r="DA302" s="258"/>
      <c r="DB302" s="258"/>
      <c r="DC302" s="258"/>
      <c r="DD302" s="258"/>
      <c r="DE302" s="258"/>
      <c r="DF302" s="258"/>
      <c r="DG302" s="258"/>
      <c r="DH302" s="258"/>
      <c r="DI302" s="258"/>
      <c r="DJ302" s="258"/>
      <c r="DK302" s="258"/>
      <c r="DL302" s="258"/>
      <c r="DM302" s="258"/>
      <c r="DN302" s="258"/>
      <c r="DO302" s="258"/>
      <c r="DP302" s="258"/>
      <c r="DQ302" s="258"/>
      <c r="DR302" s="258"/>
      <c r="DS302" s="258"/>
      <c r="DT302" s="258"/>
      <c r="DU302" s="258"/>
      <c r="DV302" s="258"/>
      <c r="DW302" s="258"/>
      <c r="DX302" s="258"/>
    </row>
    <row r="303" spans="1:153" s="42" customFormat="1" ht="10.5" x14ac:dyDescent="0.2">
      <c r="W303" s="257" t="s">
        <v>46</v>
      </c>
      <c r="X303" s="257"/>
      <c r="Y303" s="257"/>
      <c r="Z303" s="257"/>
      <c r="AA303" s="257"/>
      <c r="AB303" s="257"/>
      <c r="AC303" s="257"/>
      <c r="AD303" s="257"/>
      <c r="AE303" s="257"/>
      <c r="AF303" s="257"/>
      <c r="AG303" s="257"/>
      <c r="AH303" s="257"/>
      <c r="AI303" s="257"/>
      <c r="AJ303" s="257"/>
      <c r="AK303" s="257"/>
      <c r="AL303" s="257"/>
      <c r="AM303" s="257"/>
      <c r="AN303" s="257"/>
      <c r="AO303" s="257"/>
      <c r="AP303" s="257"/>
      <c r="AQ303" s="257"/>
      <c r="AR303" s="257"/>
      <c r="AS303" s="257"/>
      <c r="AT303" s="257"/>
      <c r="AU303" s="257"/>
      <c r="AV303" s="257"/>
      <c r="AW303" s="257"/>
      <c r="AX303" s="257"/>
      <c r="AY303" s="257"/>
      <c r="AZ303" s="257"/>
      <c r="BA303" s="257"/>
      <c r="BB303" s="257"/>
      <c r="BC303" s="257"/>
      <c r="BD303" s="257"/>
      <c r="BG303" s="257" t="s">
        <v>47</v>
      </c>
      <c r="BH303" s="257"/>
      <c r="BI303" s="257"/>
      <c r="BJ303" s="257"/>
      <c r="BK303" s="257"/>
      <c r="BL303" s="257"/>
      <c r="BM303" s="257"/>
      <c r="BN303" s="257"/>
      <c r="BO303" s="257"/>
      <c r="BP303" s="257"/>
      <c r="BQ303" s="257"/>
      <c r="BR303" s="257"/>
      <c r="BS303" s="257"/>
      <c r="BT303" s="257"/>
      <c r="BU303" s="257"/>
      <c r="BV303" s="257"/>
      <c r="BW303" s="257"/>
      <c r="BX303" s="257"/>
      <c r="BY303" s="257"/>
      <c r="BZ303" s="257"/>
      <c r="CA303" s="257"/>
      <c r="CB303" s="257"/>
      <c r="CC303" s="257"/>
      <c r="CD303" s="257"/>
      <c r="CE303" s="257"/>
      <c r="CF303" s="257"/>
      <c r="CG303" s="257"/>
      <c r="CH303" s="257"/>
      <c r="CI303" s="257"/>
      <c r="CJ303" s="257"/>
      <c r="CK303" s="257"/>
      <c r="CL303" s="257"/>
      <c r="CM303" s="257"/>
      <c r="CN303" s="257"/>
      <c r="CQ303" s="257" t="s">
        <v>48</v>
      </c>
      <c r="CR303" s="257"/>
      <c r="CS303" s="257"/>
      <c r="CT303" s="257"/>
      <c r="CU303" s="257"/>
      <c r="CV303" s="257"/>
      <c r="CW303" s="257"/>
      <c r="CX303" s="257"/>
      <c r="CY303" s="257"/>
      <c r="CZ303" s="257"/>
      <c r="DA303" s="257"/>
      <c r="DB303" s="257"/>
      <c r="DC303" s="257"/>
      <c r="DD303" s="257"/>
      <c r="DE303" s="257"/>
      <c r="DF303" s="257"/>
      <c r="DG303" s="257"/>
      <c r="DH303" s="257"/>
      <c r="DI303" s="257"/>
      <c r="DJ303" s="257"/>
      <c r="DK303" s="257"/>
      <c r="DL303" s="257"/>
      <c r="DM303" s="257"/>
      <c r="DN303" s="257"/>
      <c r="DO303" s="257"/>
      <c r="DP303" s="257"/>
      <c r="DQ303" s="257"/>
      <c r="DR303" s="257"/>
      <c r="DS303" s="257"/>
      <c r="DT303" s="257"/>
      <c r="DU303" s="257"/>
      <c r="DV303" s="257"/>
      <c r="DW303" s="257"/>
      <c r="DX303" s="257"/>
    </row>
    <row r="304" spans="1:153" s="43" customFormat="1" ht="12.75" x14ac:dyDescent="0.2">
      <c r="A304" s="46" t="s">
        <v>49</v>
      </c>
      <c r="W304" s="258"/>
      <c r="X304" s="258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  <c r="BW304" s="258"/>
      <c r="BX304" s="258"/>
      <c r="BY304" s="258"/>
      <c r="BZ304" s="258"/>
      <c r="CA304" s="258"/>
      <c r="CB304" s="258"/>
      <c r="CC304" s="258"/>
      <c r="CD304" s="258"/>
      <c r="CE304" s="258"/>
      <c r="CF304" s="258"/>
      <c r="CG304" s="258"/>
      <c r="CH304" s="258"/>
      <c r="CI304" s="258"/>
      <c r="CJ304" s="258"/>
      <c r="CK304" s="258"/>
      <c r="CL304" s="258"/>
      <c r="CM304" s="258"/>
      <c r="CN304" s="258"/>
      <c r="CQ304" s="255"/>
      <c r="CR304" s="255"/>
      <c r="CS304" s="255"/>
      <c r="CT304" s="255"/>
      <c r="CU304" s="255"/>
      <c r="CV304" s="255"/>
      <c r="CW304" s="255"/>
      <c r="CX304" s="255"/>
      <c r="CY304" s="255"/>
      <c r="CZ304" s="255"/>
      <c r="DA304" s="255"/>
      <c r="DB304" s="255"/>
      <c r="DC304" s="255"/>
      <c r="DD304" s="255"/>
      <c r="DE304" s="255"/>
      <c r="DF304" s="255"/>
      <c r="DG304" s="255"/>
      <c r="DH304" s="255"/>
      <c r="DI304" s="255"/>
      <c r="DJ304" s="255"/>
      <c r="DK304" s="255"/>
      <c r="DL304" s="255"/>
      <c r="DM304" s="255"/>
      <c r="DN304" s="255"/>
      <c r="DO304" s="255"/>
      <c r="DP304" s="255"/>
      <c r="DQ304" s="255"/>
      <c r="DR304" s="255"/>
      <c r="DS304" s="255"/>
      <c r="DT304" s="255"/>
      <c r="DU304" s="255"/>
      <c r="DV304" s="255"/>
      <c r="DW304" s="255"/>
      <c r="DX304" s="255"/>
    </row>
    <row r="305" spans="1:128" s="42" customFormat="1" ht="10.5" x14ac:dyDescent="0.2">
      <c r="W305" s="257" t="s">
        <v>46</v>
      </c>
      <c r="X305" s="257"/>
      <c r="Y305" s="257"/>
      <c r="Z305" s="257"/>
      <c r="AA305" s="257"/>
      <c r="AB305" s="257"/>
      <c r="AC305" s="257"/>
      <c r="AD305" s="257"/>
      <c r="AE305" s="257"/>
      <c r="AF305" s="257"/>
      <c r="AG305" s="257"/>
      <c r="AH305" s="257"/>
      <c r="AI305" s="257"/>
      <c r="AJ305" s="257"/>
      <c r="AK305" s="257"/>
      <c r="AL305" s="257"/>
      <c r="AM305" s="257"/>
      <c r="AN305" s="257"/>
      <c r="AO305" s="257"/>
      <c r="AP305" s="257"/>
      <c r="AQ305" s="257"/>
      <c r="AR305" s="257"/>
      <c r="AS305" s="257"/>
      <c r="AT305" s="257"/>
      <c r="AU305" s="257"/>
      <c r="AV305" s="257"/>
      <c r="AW305" s="257"/>
      <c r="AX305" s="257"/>
      <c r="AY305" s="257"/>
      <c r="AZ305" s="257"/>
      <c r="BA305" s="257"/>
      <c r="BB305" s="257"/>
      <c r="BC305" s="257"/>
      <c r="BD305" s="257"/>
      <c r="BG305" s="257" t="s">
        <v>87</v>
      </c>
      <c r="BH305" s="257"/>
      <c r="BI305" s="257"/>
      <c r="BJ305" s="257"/>
      <c r="BK305" s="257"/>
      <c r="BL305" s="257"/>
      <c r="BM305" s="257"/>
      <c r="BN305" s="257"/>
      <c r="BO305" s="257"/>
      <c r="BP305" s="257"/>
      <c r="BQ305" s="257"/>
      <c r="BR305" s="257"/>
      <c r="BS305" s="257"/>
      <c r="BT305" s="257"/>
      <c r="BU305" s="257"/>
      <c r="BV305" s="257"/>
      <c r="BW305" s="257"/>
      <c r="BX305" s="257"/>
      <c r="BY305" s="257"/>
      <c r="BZ305" s="257"/>
      <c r="CA305" s="257"/>
      <c r="CB305" s="257"/>
      <c r="CC305" s="257"/>
      <c r="CD305" s="257"/>
      <c r="CE305" s="257"/>
      <c r="CF305" s="257"/>
      <c r="CG305" s="257"/>
      <c r="CH305" s="257"/>
      <c r="CI305" s="257"/>
      <c r="CJ305" s="257"/>
      <c r="CK305" s="257"/>
      <c r="CL305" s="257"/>
      <c r="CM305" s="257"/>
      <c r="CN305" s="257"/>
      <c r="CQ305" s="257" t="s">
        <v>169</v>
      </c>
      <c r="CR305" s="257"/>
      <c r="CS305" s="257"/>
      <c r="CT305" s="257"/>
      <c r="CU305" s="257"/>
      <c r="CV305" s="257"/>
      <c r="CW305" s="257"/>
      <c r="CX305" s="257"/>
      <c r="CY305" s="257"/>
      <c r="CZ305" s="257"/>
      <c r="DA305" s="257"/>
      <c r="DB305" s="257"/>
      <c r="DC305" s="257"/>
      <c r="DD305" s="257"/>
      <c r="DE305" s="257"/>
      <c r="DF305" s="257"/>
      <c r="DG305" s="257"/>
      <c r="DH305" s="257"/>
      <c r="DI305" s="257"/>
      <c r="DJ305" s="257"/>
      <c r="DK305" s="257"/>
      <c r="DL305" s="257"/>
      <c r="DM305" s="257"/>
      <c r="DN305" s="257"/>
      <c r="DO305" s="257"/>
      <c r="DP305" s="257"/>
      <c r="DQ305" s="257"/>
      <c r="DR305" s="257"/>
      <c r="DS305" s="257"/>
      <c r="DT305" s="257"/>
      <c r="DU305" s="257"/>
      <c r="DV305" s="257"/>
      <c r="DW305" s="257"/>
      <c r="DX305" s="257"/>
    </row>
    <row r="306" spans="1:128" s="43" customFormat="1" ht="12.75" x14ac:dyDescent="0.2">
      <c r="A306" s="41" t="s">
        <v>51</v>
      </c>
      <c r="B306" s="452" t="str">
        <f>Лист1!$B$67</f>
        <v>20</v>
      </c>
      <c r="C306" s="452"/>
      <c r="D306" s="452"/>
      <c r="E306" s="46" t="s">
        <v>52</v>
      </c>
      <c r="G306" s="255" t="str">
        <f>Лист1!$G$67</f>
        <v>февраля</v>
      </c>
      <c r="H306" s="258"/>
      <c r="I306" s="258"/>
      <c r="J306" s="258"/>
      <c r="K306" s="258"/>
      <c r="L306" s="258"/>
      <c r="M306" s="258"/>
      <c r="N306" s="258"/>
      <c r="O306" s="258"/>
      <c r="P306" s="258"/>
      <c r="Q306" s="258"/>
      <c r="R306" s="256">
        <v>20</v>
      </c>
      <c r="S306" s="256"/>
      <c r="T306" s="256"/>
      <c r="U306" s="453" t="str">
        <f>Лист1!$U$67</f>
        <v>24</v>
      </c>
      <c r="V306" s="453"/>
      <c r="W306" s="453"/>
      <c r="X306" s="46" t="s">
        <v>10</v>
      </c>
    </row>
  </sheetData>
  <customSheetViews>
    <customSheetView guid="{5B44D67A-4A8A-4B75-BA10-E8F24D4649E0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 topLeftCell="A166">
      <selection activeCell="A172" sqref="A172:AF17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Z7" sqref="Z7:DE7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089">
    <mergeCell ref="W302:BD302"/>
    <mergeCell ref="BG302:CN302"/>
    <mergeCell ref="CQ302:DX302"/>
    <mergeCell ref="W303:BD303"/>
    <mergeCell ref="BG303:CN303"/>
    <mergeCell ref="CQ303:DX303"/>
    <mergeCell ref="BR299:CA299"/>
    <mergeCell ref="CB299:CK299"/>
    <mergeCell ref="CL299:CU299"/>
    <mergeCell ref="CV299:DS299"/>
    <mergeCell ref="DT299:EB299"/>
    <mergeCell ref="B306:D306"/>
    <mergeCell ref="G306:Q306"/>
    <mergeCell ref="R306:T306"/>
    <mergeCell ref="U306:W306"/>
    <mergeCell ref="W304:BD304"/>
    <mergeCell ref="BG304:CN304"/>
    <mergeCell ref="CQ304:DX304"/>
    <mergeCell ref="W305:BD305"/>
    <mergeCell ref="BG305:CN305"/>
    <mergeCell ref="CQ305:DX305"/>
    <mergeCell ref="EC299:EK299"/>
    <mergeCell ref="CB298:CK298"/>
    <mergeCell ref="CL298:CU298"/>
    <mergeCell ref="CV298:DS298"/>
    <mergeCell ref="DT298:EB298"/>
    <mergeCell ref="EC298:EK298"/>
    <mergeCell ref="A299:AF299"/>
    <mergeCell ref="AG299:AM299"/>
    <mergeCell ref="AN299:AT299"/>
    <mergeCell ref="AU299:BJ299"/>
    <mergeCell ref="BK299:BQ299"/>
    <mergeCell ref="A298:AF298"/>
    <mergeCell ref="AG298:AM298"/>
    <mergeCell ref="AN298:AT298"/>
    <mergeCell ref="AU298:BJ298"/>
    <mergeCell ref="BK298:BQ298"/>
    <mergeCell ref="BR298:CA298"/>
    <mergeCell ref="DT295:EB295"/>
    <mergeCell ref="EC295:EK295"/>
    <mergeCell ref="A296:AF296"/>
    <mergeCell ref="AG296:AM296"/>
    <mergeCell ref="AN296:AT296"/>
    <mergeCell ref="AU296:BJ296"/>
    <mergeCell ref="BK296:BQ296"/>
    <mergeCell ref="BR296:CA296"/>
    <mergeCell ref="A295:AF295"/>
    <mergeCell ref="AG295:AM295"/>
    <mergeCell ref="AN295:AT295"/>
    <mergeCell ref="AU295:BJ295"/>
    <mergeCell ref="BK295:BQ295"/>
    <mergeCell ref="BR295:CA295"/>
    <mergeCell ref="CB295:CK295"/>
    <mergeCell ref="CL297:CU297"/>
    <mergeCell ref="CV297:DS297"/>
    <mergeCell ref="DT297:EB297"/>
    <mergeCell ref="EC297:EK297"/>
    <mergeCell ref="CB296:CK296"/>
    <mergeCell ref="CL296:CU296"/>
    <mergeCell ref="CV296:DS296"/>
    <mergeCell ref="DT296:EB296"/>
    <mergeCell ref="EC296:EK296"/>
    <mergeCell ref="CB292:CK292"/>
    <mergeCell ref="CL292:CU292"/>
    <mergeCell ref="CV292:DS292"/>
    <mergeCell ref="DT292:EB292"/>
    <mergeCell ref="A291:AF291"/>
    <mergeCell ref="AG291:AM291"/>
    <mergeCell ref="A297:AF297"/>
    <mergeCell ref="AG297:AM297"/>
    <mergeCell ref="AN297:AT297"/>
    <mergeCell ref="AU297:BJ297"/>
    <mergeCell ref="BK297:BQ297"/>
    <mergeCell ref="BR297:CA297"/>
    <mergeCell ref="CB297:CK297"/>
    <mergeCell ref="DT293:EB293"/>
    <mergeCell ref="EC293:EK293"/>
    <mergeCell ref="A294:AF294"/>
    <mergeCell ref="AG294:AM294"/>
    <mergeCell ref="AN294:AT294"/>
    <mergeCell ref="AU294:BJ294"/>
    <mergeCell ref="BK294:BQ294"/>
    <mergeCell ref="BR294:CA294"/>
    <mergeCell ref="CB294:CK294"/>
    <mergeCell ref="CL294:CU294"/>
    <mergeCell ref="CV294:DS294"/>
    <mergeCell ref="DT294:EB294"/>
    <mergeCell ref="EC294:EK294"/>
    <mergeCell ref="A293:AF293"/>
    <mergeCell ref="AG293:AM293"/>
    <mergeCell ref="AN293:AT293"/>
    <mergeCell ref="AU293:BJ293"/>
    <mergeCell ref="CL295:CU295"/>
    <mergeCell ref="CV295:DS295"/>
    <mergeCell ref="AN291:AT291"/>
    <mergeCell ref="AU291:CA291"/>
    <mergeCell ref="CB291:CK291"/>
    <mergeCell ref="CL291:CU291"/>
    <mergeCell ref="EC292:EK292"/>
    <mergeCell ref="CV285:DS285"/>
    <mergeCell ref="DT285:EB285"/>
    <mergeCell ref="EC285:EK285"/>
    <mergeCell ref="BR285:CA285"/>
    <mergeCell ref="CB287:CK287"/>
    <mergeCell ref="CL287:CU287"/>
    <mergeCell ref="CV287:DS287"/>
    <mergeCell ref="DT287:EB287"/>
    <mergeCell ref="EC287:EK287"/>
    <mergeCell ref="BK293:BQ293"/>
    <mergeCell ref="BR293:CA293"/>
    <mergeCell ref="CB293:CK293"/>
    <mergeCell ref="CL293:CU293"/>
    <mergeCell ref="CV293:DS293"/>
    <mergeCell ref="A289:EK289"/>
    <mergeCell ref="A287:AF287"/>
    <mergeCell ref="AG287:AM287"/>
    <mergeCell ref="AN287:AT287"/>
    <mergeCell ref="AU287:BJ287"/>
    <mergeCell ref="BK287:BQ287"/>
    <mergeCell ref="BR287:CA287"/>
    <mergeCell ref="CV291:EK291"/>
    <mergeCell ref="A292:AF292"/>
    <mergeCell ref="AG292:AM292"/>
    <mergeCell ref="AN292:AT292"/>
    <mergeCell ref="AU292:BQ292"/>
    <mergeCell ref="BR292:CA292"/>
    <mergeCell ref="A286:AF286"/>
    <mergeCell ref="AG286:AM286"/>
    <mergeCell ref="AN286:AT286"/>
    <mergeCell ref="AU286:BJ286"/>
    <mergeCell ref="BK286:BQ286"/>
    <mergeCell ref="A285:AF285"/>
    <mergeCell ref="AG285:AM285"/>
    <mergeCell ref="AN285:AT285"/>
    <mergeCell ref="AU285:BJ285"/>
    <mergeCell ref="BK285:BQ285"/>
    <mergeCell ref="BR286:CA286"/>
    <mergeCell ref="CB286:CK286"/>
    <mergeCell ref="CL286:CU286"/>
    <mergeCell ref="CV286:DS286"/>
    <mergeCell ref="DT286:EB286"/>
    <mergeCell ref="EC286:EK286"/>
    <mergeCell ref="CB285:CK285"/>
    <mergeCell ref="CL285:CU285"/>
    <mergeCell ref="A284:AF284"/>
    <mergeCell ref="AG284:AM284"/>
    <mergeCell ref="AN284:AT284"/>
    <mergeCell ref="AU284:BJ284"/>
    <mergeCell ref="BK284:BQ284"/>
    <mergeCell ref="A283:AF283"/>
    <mergeCell ref="AG283:AM283"/>
    <mergeCell ref="AN283:AT283"/>
    <mergeCell ref="AU283:BJ283"/>
    <mergeCell ref="BK283:BQ283"/>
    <mergeCell ref="BR284:CA284"/>
    <mergeCell ref="CB284:CK284"/>
    <mergeCell ref="CL284:CU284"/>
    <mergeCell ref="CV284:DS284"/>
    <mergeCell ref="DT284:EB284"/>
    <mergeCell ref="EC284:EK284"/>
    <mergeCell ref="CB283:CK283"/>
    <mergeCell ref="CL283:CU283"/>
    <mergeCell ref="CV283:DS283"/>
    <mergeCell ref="DT283:EB283"/>
    <mergeCell ref="EC283:EK283"/>
    <mergeCell ref="BR283:CA283"/>
    <mergeCell ref="A282:AF282"/>
    <mergeCell ref="AG282:AM282"/>
    <mergeCell ref="AN282:AT282"/>
    <mergeCell ref="AU282:BJ282"/>
    <mergeCell ref="BK282:BQ282"/>
    <mergeCell ref="CL280:CU280"/>
    <mergeCell ref="CV280:DS280"/>
    <mergeCell ref="DT280:EB280"/>
    <mergeCell ref="EC280:EK280"/>
    <mergeCell ref="A281:AF281"/>
    <mergeCell ref="AG281:AM281"/>
    <mergeCell ref="AN281:AT281"/>
    <mergeCell ref="AU281:BJ281"/>
    <mergeCell ref="BK281:BQ281"/>
    <mergeCell ref="BR281:CA281"/>
    <mergeCell ref="A280:AF280"/>
    <mergeCell ref="AG280:AM280"/>
    <mergeCell ref="AN280:AT280"/>
    <mergeCell ref="AU280:BQ280"/>
    <mergeCell ref="BR280:CA280"/>
    <mergeCell ref="CB280:CK280"/>
    <mergeCell ref="BR282:CA282"/>
    <mergeCell ref="CB282:CK282"/>
    <mergeCell ref="CL282:CU282"/>
    <mergeCell ref="CV282:DS282"/>
    <mergeCell ref="DT282:EB282"/>
    <mergeCell ref="EC282:EK282"/>
    <mergeCell ref="CB281:CK281"/>
    <mergeCell ref="CL281:CU281"/>
    <mergeCell ref="CV281:DS281"/>
    <mergeCell ref="DT281:EB281"/>
    <mergeCell ref="EC281:EK281"/>
    <mergeCell ref="A277:EK277"/>
    <mergeCell ref="A279:AF279"/>
    <mergeCell ref="AG279:AM279"/>
    <mergeCell ref="AN279:AT279"/>
    <mergeCell ref="AU279:CA279"/>
    <mergeCell ref="CB279:CK279"/>
    <mergeCell ref="CL279:CU279"/>
    <mergeCell ref="CV279:EK279"/>
    <mergeCell ref="BR275:CA275"/>
    <mergeCell ref="CB275:CK275"/>
    <mergeCell ref="CL275:CU275"/>
    <mergeCell ref="CV275:DS275"/>
    <mergeCell ref="DT275:EB275"/>
    <mergeCell ref="EC275:EK275"/>
    <mergeCell ref="CB274:CK274"/>
    <mergeCell ref="CL274:CU274"/>
    <mergeCell ref="CV274:DS274"/>
    <mergeCell ref="DT274:EB274"/>
    <mergeCell ref="BK19:BQ19"/>
    <mergeCell ref="BR19:CA19"/>
    <mergeCell ref="EC274:EK274"/>
    <mergeCell ref="A275:AF275"/>
    <mergeCell ref="AG275:AM275"/>
    <mergeCell ref="AN275:AT275"/>
    <mergeCell ref="AU275:BJ275"/>
    <mergeCell ref="BK275:BQ275"/>
    <mergeCell ref="A274:AF274"/>
    <mergeCell ref="AG274:AM274"/>
    <mergeCell ref="AN274:AT274"/>
    <mergeCell ref="AU274:BJ274"/>
    <mergeCell ref="BK274:BQ274"/>
    <mergeCell ref="BR274:CA274"/>
    <mergeCell ref="A273:AF273"/>
    <mergeCell ref="AG273:AM273"/>
    <mergeCell ref="AN273:AT273"/>
    <mergeCell ref="AU273:BJ273"/>
    <mergeCell ref="BK273:BQ273"/>
    <mergeCell ref="BR273:CA273"/>
    <mergeCell ref="DT20:EB20"/>
    <mergeCell ref="EC20:EK20"/>
    <mergeCell ref="A21:AF21"/>
    <mergeCell ref="AG21:AM21"/>
    <mergeCell ref="AN21:AT21"/>
    <mergeCell ref="AU21:BJ21"/>
    <mergeCell ref="BK21:BQ21"/>
    <mergeCell ref="BR21:CA21"/>
    <mergeCell ref="CB21:CK21"/>
    <mergeCell ref="CL21:CU21"/>
    <mergeCell ref="CV21:DS21"/>
    <mergeCell ref="DT21:EB21"/>
    <mergeCell ref="A18:AF18"/>
    <mergeCell ref="AG18:AM18"/>
    <mergeCell ref="AN18:AT18"/>
    <mergeCell ref="AU18:BJ18"/>
    <mergeCell ref="BK18:BQ18"/>
    <mergeCell ref="BR18:CA18"/>
    <mergeCell ref="CB18:CK18"/>
    <mergeCell ref="CL18:CU18"/>
    <mergeCell ref="CV18:DS18"/>
    <mergeCell ref="CB273:CK273"/>
    <mergeCell ref="CL273:CU273"/>
    <mergeCell ref="CV273:DS273"/>
    <mergeCell ref="DT273:EB273"/>
    <mergeCell ref="EC273:EK273"/>
    <mergeCell ref="DT18:EB18"/>
    <mergeCell ref="EC18:EK18"/>
    <mergeCell ref="CB19:CK19"/>
    <mergeCell ref="CL19:CU19"/>
    <mergeCell ref="CV19:DS19"/>
    <mergeCell ref="DT19:EB19"/>
    <mergeCell ref="EC19:EK19"/>
    <mergeCell ref="DT24:EB24"/>
    <mergeCell ref="EC24:EK24"/>
    <mergeCell ref="DT25:EB25"/>
    <mergeCell ref="EC25:EK25"/>
    <mergeCell ref="DT26:EB26"/>
    <mergeCell ref="EC26:EK26"/>
    <mergeCell ref="DT27:EB27"/>
    <mergeCell ref="A19:AF19"/>
    <mergeCell ref="AG19:AM19"/>
    <mergeCell ref="AN19:AT19"/>
    <mergeCell ref="AU19:BJ19"/>
    <mergeCell ref="A15:AF15"/>
    <mergeCell ref="AG15:AM15"/>
    <mergeCell ref="AN15:AT15"/>
    <mergeCell ref="AU15:CA15"/>
    <mergeCell ref="CB15:CK15"/>
    <mergeCell ref="CL15:CU15"/>
    <mergeCell ref="CV15:EK15"/>
    <mergeCell ref="EC16:EK16"/>
    <mergeCell ref="A17:AF17"/>
    <mergeCell ref="AG17:AM17"/>
    <mergeCell ref="AN17:AT17"/>
    <mergeCell ref="AU17:BJ17"/>
    <mergeCell ref="BK17:BQ17"/>
    <mergeCell ref="BR17:CA17"/>
    <mergeCell ref="CB17:CK17"/>
    <mergeCell ref="CL17:CU17"/>
    <mergeCell ref="CV17:DS17"/>
    <mergeCell ref="DT17:EB17"/>
    <mergeCell ref="EC17:EK17"/>
    <mergeCell ref="A16:AF16"/>
    <mergeCell ref="AG16:AM16"/>
    <mergeCell ref="AN16:AT16"/>
    <mergeCell ref="AU16:BQ16"/>
    <mergeCell ref="BR16:CA16"/>
    <mergeCell ref="CB16:CK16"/>
    <mergeCell ref="CL16:CU16"/>
    <mergeCell ref="CV16:DS16"/>
    <mergeCell ref="DT16:EB16"/>
    <mergeCell ref="DW4:EK4"/>
    <mergeCell ref="DW5:EK5"/>
    <mergeCell ref="DW6:EK6"/>
    <mergeCell ref="Z7:DE7"/>
    <mergeCell ref="DW7:EK7"/>
    <mergeCell ref="DW8:EK9"/>
    <mergeCell ref="Z9:DE9"/>
    <mergeCell ref="A1:EK1"/>
    <mergeCell ref="A2:EK2"/>
    <mergeCell ref="BM3:BW3"/>
    <mergeCell ref="BX3:BZ3"/>
    <mergeCell ref="CA3:CC3"/>
    <mergeCell ref="DW3:EK3"/>
    <mergeCell ref="Z10:DE10"/>
    <mergeCell ref="DW10:EK10"/>
    <mergeCell ref="DW11:EK11"/>
    <mergeCell ref="A13:EK13"/>
    <mergeCell ref="EC21:EK21"/>
    <mergeCell ref="A20:AF20"/>
    <mergeCell ref="AG20:AM20"/>
    <mergeCell ref="AN20:AT20"/>
    <mergeCell ref="AU20:BJ20"/>
    <mergeCell ref="BK20:BQ20"/>
    <mergeCell ref="BR20:CA20"/>
    <mergeCell ref="CB20:CK20"/>
    <mergeCell ref="CL20:CU20"/>
    <mergeCell ref="CV20:DS20"/>
    <mergeCell ref="A24:AF24"/>
    <mergeCell ref="AG24:AM24"/>
    <mergeCell ref="AN24:AT24"/>
    <mergeCell ref="AU24:BJ24"/>
    <mergeCell ref="BK24:BQ24"/>
    <mergeCell ref="BR24:CA24"/>
    <mergeCell ref="CB24:CK24"/>
    <mergeCell ref="CL24:CU24"/>
    <mergeCell ref="CV24:DS24"/>
    <mergeCell ref="DT22:EB22"/>
    <mergeCell ref="EC22:EK22"/>
    <mergeCell ref="A23:AF23"/>
    <mergeCell ref="AG23:AM23"/>
    <mergeCell ref="AN23:AT23"/>
    <mergeCell ref="AU23:BJ23"/>
    <mergeCell ref="BK23:BQ23"/>
    <mergeCell ref="BR23:CA23"/>
    <mergeCell ref="CB23:CK23"/>
    <mergeCell ref="CL23:CU23"/>
    <mergeCell ref="CV23:DS23"/>
    <mergeCell ref="DT23:EB23"/>
    <mergeCell ref="EC23:EK23"/>
    <mergeCell ref="A22:AF22"/>
    <mergeCell ref="AG22:AM22"/>
    <mergeCell ref="AN22:AT22"/>
    <mergeCell ref="AU22:BJ22"/>
    <mergeCell ref="BK22:BQ22"/>
    <mergeCell ref="BR22:CA22"/>
    <mergeCell ref="CB22:CK22"/>
    <mergeCell ref="CL22:CU22"/>
    <mergeCell ref="CV22:DS22"/>
    <mergeCell ref="A26:AF26"/>
    <mergeCell ref="AG26:AM26"/>
    <mergeCell ref="AN26:AT26"/>
    <mergeCell ref="AU26:BJ26"/>
    <mergeCell ref="BK26:BQ26"/>
    <mergeCell ref="BR26:CA26"/>
    <mergeCell ref="CB26:CK26"/>
    <mergeCell ref="CL26:CU26"/>
    <mergeCell ref="CV26:DS26"/>
    <mergeCell ref="A25:AF25"/>
    <mergeCell ref="AG25:AM25"/>
    <mergeCell ref="AN25:AT25"/>
    <mergeCell ref="AU25:BJ25"/>
    <mergeCell ref="BK25:BQ25"/>
    <mergeCell ref="BR25:CA25"/>
    <mergeCell ref="CB25:CK25"/>
    <mergeCell ref="CL25:CU25"/>
    <mergeCell ref="CV25:DS25"/>
    <mergeCell ref="EC27:EK27"/>
    <mergeCell ref="A28:AF28"/>
    <mergeCell ref="AG28:AM28"/>
    <mergeCell ref="AN28:AT28"/>
    <mergeCell ref="AU28:BJ28"/>
    <mergeCell ref="BK28:BQ28"/>
    <mergeCell ref="BR28:CA28"/>
    <mergeCell ref="CB28:CK28"/>
    <mergeCell ref="CL28:CU28"/>
    <mergeCell ref="CV28:DS28"/>
    <mergeCell ref="DT28:EB28"/>
    <mergeCell ref="EC28:EK28"/>
    <mergeCell ref="A27:AF27"/>
    <mergeCell ref="AG27:AM27"/>
    <mergeCell ref="AN27:AT27"/>
    <mergeCell ref="AU27:BJ27"/>
    <mergeCell ref="BK27:BQ27"/>
    <mergeCell ref="BR27:CA27"/>
    <mergeCell ref="CB27:CK27"/>
    <mergeCell ref="CL27:CU27"/>
    <mergeCell ref="CV27:DS27"/>
    <mergeCell ref="DT29:EB29"/>
    <mergeCell ref="EC29:EK29"/>
    <mergeCell ref="A30:AF30"/>
    <mergeCell ref="AG30:AM30"/>
    <mergeCell ref="AN30:AT30"/>
    <mergeCell ref="AU30:BJ30"/>
    <mergeCell ref="BK30:BQ30"/>
    <mergeCell ref="BR30:CA30"/>
    <mergeCell ref="CB30:CK30"/>
    <mergeCell ref="CL30:CU30"/>
    <mergeCell ref="CV30:DS30"/>
    <mergeCell ref="DT30:EB30"/>
    <mergeCell ref="EC30:EK30"/>
    <mergeCell ref="A29:AF29"/>
    <mergeCell ref="AG29:AM29"/>
    <mergeCell ref="AN29:AT29"/>
    <mergeCell ref="AU29:BJ29"/>
    <mergeCell ref="BK29:BQ29"/>
    <mergeCell ref="BR29:CA29"/>
    <mergeCell ref="CB29:CK29"/>
    <mergeCell ref="CL29:CU29"/>
    <mergeCell ref="CV29:DS29"/>
    <mergeCell ref="DT31:EB31"/>
    <mergeCell ref="EC31:EK31"/>
    <mergeCell ref="A32:AF32"/>
    <mergeCell ref="AG32:AM32"/>
    <mergeCell ref="AN32:AT32"/>
    <mergeCell ref="AU32:BJ32"/>
    <mergeCell ref="BK32:BQ32"/>
    <mergeCell ref="BR32:CA32"/>
    <mergeCell ref="CB32:CK32"/>
    <mergeCell ref="CL32:CU32"/>
    <mergeCell ref="CV32:DS32"/>
    <mergeCell ref="DT32:EB32"/>
    <mergeCell ref="EC32:EK32"/>
    <mergeCell ref="A31:AF31"/>
    <mergeCell ref="AG31:AM31"/>
    <mergeCell ref="AN31:AT31"/>
    <mergeCell ref="AU31:BJ31"/>
    <mergeCell ref="BK31:BQ31"/>
    <mergeCell ref="BR31:CA31"/>
    <mergeCell ref="CB31:CK31"/>
    <mergeCell ref="CL31:CU31"/>
    <mergeCell ref="CV31:DS31"/>
    <mergeCell ref="DT33:EB33"/>
    <mergeCell ref="EC33:EK33"/>
    <mergeCell ref="A34:AF34"/>
    <mergeCell ref="AG34:AM34"/>
    <mergeCell ref="AN34:AT34"/>
    <mergeCell ref="AU34:BJ34"/>
    <mergeCell ref="BK34:BQ34"/>
    <mergeCell ref="BR34:CA34"/>
    <mergeCell ref="CB34:CK34"/>
    <mergeCell ref="CL34:CU34"/>
    <mergeCell ref="CV34:DS34"/>
    <mergeCell ref="DT34:EB34"/>
    <mergeCell ref="EC34:EK34"/>
    <mergeCell ref="A33:AF33"/>
    <mergeCell ref="AG33:AM33"/>
    <mergeCell ref="AN33:AT33"/>
    <mergeCell ref="AU33:BJ33"/>
    <mergeCell ref="BK33:BQ33"/>
    <mergeCell ref="BR33:CA33"/>
    <mergeCell ref="CB33:CK33"/>
    <mergeCell ref="CL33:CU33"/>
    <mergeCell ref="CV33:DS33"/>
    <mergeCell ref="DT35:EB35"/>
    <mergeCell ref="EC35:EK35"/>
    <mergeCell ref="A36:AF36"/>
    <mergeCell ref="AG36:AM36"/>
    <mergeCell ref="AN36:AT36"/>
    <mergeCell ref="AU36:BJ36"/>
    <mergeCell ref="BK36:BQ36"/>
    <mergeCell ref="BR36:CA36"/>
    <mergeCell ref="CB36:CK36"/>
    <mergeCell ref="CL36:CU36"/>
    <mergeCell ref="CV36:DS36"/>
    <mergeCell ref="DT36:EB36"/>
    <mergeCell ref="EC36:EK36"/>
    <mergeCell ref="A35:AF35"/>
    <mergeCell ref="AG35:AM35"/>
    <mergeCell ref="AN35:AT35"/>
    <mergeCell ref="AU35:BJ35"/>
    <mergeCell ref="BK35:BQ35"/>
    <mergeCell ref="BR35:CA35"/>
    <mergeCell ref="CB35:CK35"/>
    <mergeCell ref="CL35:CU35"/>
    <mergeCell ref="CV35:DS35"/>
    <mergeCell ref="DT37:EB37"/>
    <mergeCell ref="EC37:EK37"/>
    <mergeCell ref="A38:AF38"/>
    <mergeCell ref="AG38:AM38"/>
    <mergeCell ref="AN38:AT38"/>
    <mergeCell ref="AU38:BJ38"/>
    <mergeCell ref="BK38:BQ38"/>
    <mergeCell ref="BR38:CA38"/>
    <mergeCell ref="CB38:CK38"/>
    <mergeCell ref="CL38:CU38"/>
    <mergeCell ref="CV38:DS38"/>
    <mergeCell ref="DT38:EB38"/>
    <mergeCell ref="EC38:EK38"/>
    <mergeCell ref="A37:AF37"/>
    <mergeCell ref="AG37:AM37"/>
    <mergeCell ref="AN37:AT37"/>
    <mergeCell ref="AU37:BJ37"/>
    <mergeCell ref="BK37:BQ37"/>
    <mergeCell ref="BR37:CA37"/>
    <mergeCell ref="CB37:CK37"/>
    <mergeCell ref="CL37:CU37"/>
    <mergeCell ref="CV37:DS37"/>
    <mergeCell ref="DT39:EB39"/>
    <mergeCell ref="EC39:EK39"/>
    <mergeCell ref="A40:AF40"/>
    <mergeCell ref="AG40:AM40"/>
    <mergeCell ref="AN40:AT40"/>
    <mergeCell ref="AU40:BJ40"/>
    <mergeCell ref="BK40:BQ40"/>
    <mergeCell ref="BR40:CA40"/>
    <mergeCell ref="CB40:CK40"/>
    <mergeCell ref="CL40:CU40"/>
    <mergeCell ref="CV40:DS40"/>
    <mergeCell ref="DT40:EB40"/>
    <mergeCell ref="EC40:EK40"/>
    <mergeCell ref="A39:AF39"/>
    <mergeCell ref="AG39:AM39"/>
    <mergeCell ref="AN39:AT39"/>
    <mergeCell ref="AU39:BJ39"/>
    <mergeCell ref="BK39:BQ39"/>
    <mergeCell ref="BR39:CA39"/>
    <mergeCell ref="CB39:CK39"/>
    <mergeCell ref="CL39:CU39"/>
    <mergeCell ref="CV39:DS39"/>
    <mergeCell ref="DT41:EB41"/>
    <mergeCell ref="EC41:EK41"/>
    <mergeCell ref="A42:AF42"/>
    <mergeCell ref="AG42:AM42"/>
    <mergeCell ref="AN42:AT42"/>
    <mergeCell ref="AU42:BJ42"/>
    <mergeCell ref="BK42:BQ42"/>
    <mergeCell ref="BR42:CA42"/>
    <mergeCell ref="CB42:CK42"/>
    <mergeCell ref="CL42:CU42"/>
    <mergeCell ref="CV42:DS42"/>
    <mergeCell ref="DT42:EB42"/>
    <mergeCell ref="EC42:EK42"/>
    <mergeCell ref="A41:AF41"/>
    <mergeCell ref="AG41:AM41"/>
    <mergeCell ref="AN41:AT41"/>
    <mergeCell ref="AU41:BJ41"/>
    <mergeCell ref="BK41:BQ41"/>
    <mergeCell ref="BR41:CA41"/>
    <mergeCell ref="CB41:CK41"/>
    <mergeCell ref="CL41:CU41"/>
    <mergeCell ref="CV41:DS41"/>
    <mergeCell ref="DT43:EB43"/>
    <mergeCell ref="EC43:EK43"/>
    <mergeCell ref="A44:AF44"/>
    <mergeCell ref="AG44:AM44"/>
    <mergeCell ref="AN44:AT44"/>
    <mergeCell ref="AU44:BJ44"/>
    <mergeCell ref="BK44:BQ44"/>
    <mergeCell ref="BR44:CA44"/>
    <mergeCell ref="CB44:CK44"/>
    <mergeCell ref="CL44:CU44"/>
    <mergeCell ref="CV44:DS44"/>
    <mergeCell ref="DT44:EB44"/>
    <mergeCell ref="EC44:EK44"/>
    <mergeCell ref="A43:AF43"/>
    <mergeCell ref="AG43:AM43"/>
    <mergeCell ref="AN43:AT43"/>
    <mergeCell ref="AU43:BJ43"/>
    <mergeCell ref="BK43:BQ43"/>
    <mergeCell ref="BR43:CA43"/>
    <mergeCell ref="CB43:CK43"/>
    <mergeCell ref="CL43:CU43"/>
    <mergeCell ref="CV43:DS43"/>
    <mergeCell ref="DT45:EB45"/>
    <mergeCell ref="EC45:EK45"/>
    <mergeCell ref="A46:AF46"/>
    <mergeCell ref="AG46:AM46"/>
    <mergeCell ref="AN46:AT46"/>
    <mergeCell ref="AU46:BJ46"/>
    <mergeCell ref="BK46:BQ46"/>
    <mergeCell ref="BR46:CA46"/>
    <mergeCell ref="CB46:CK46"/>
    <mergeCell ref="CL46:CU46"/>
    <mergeCell ref="CV46:DS46"/>
    <mergeCell ref="DT46:EB46"/>
    <mergeCell ref="EC46:EK46"/>
    <mergeCell ref="A45:AF45"/>
    <mergeCell ref="AG45:AM45"/>
    <mergeCell ref="AN45:AT45"/>
    <mergeCell ref="AU45:BJ45"/>
    <mergeCell ref="BK45:BQ45"/>
    <mergeCell ref="BR45:CA45"/>
    <mergeCell ref="CB45:CK45"/>
    <mergeCell ref="CL45:CU45"/>
    <mergeCell ref="CV45:DS45"/>
    <mergeCell ref="DT47:EB47"/>
    <mergeCell ref="EC47:EK47"/>
    <mergeCell ref="A48:AF48"/>
    <mergeCell ref="AG48:AM48"/>
    <mergeCell ref="AN48:AT48"/>
    <mergeCell ref="AU48:BJ48"/>
    <mergeCell ref="BK48:BQ48"/>
    <mergeCell ref="BR48:CA48"/>
    <mergeCell ref="CB48:CK48"/>
    <mergeCell ref="CL48:CU48"/>
    <mergeCell ref="CV48:DS48"/>
    <mergeCell ref="DT48:EB48"/>
    <mergeCell ref="EC48:EK48"/>
    <mergeCell ref="A47:AF47"/>
    <mergeCell ref="AG47:AM47"/>
    <mergeCell ref="AN47:AT47"/>
    <mergeCell ref="AU47:BJ47"/>
    <mergeCell ref="BK47:BQ47"/>
    <mergeCell ref="BR47:CA47"/>
    <mergeCell ref="CB47:CK47"/>
    <mergeCell ref="CL47:CU47"/>
    <mergeCell ref="CV47:DS47"/>
    <mergeCell ref="DT49:EB49"/>
    <mergeCell ref="EC49:EK49"/>
    <mergeCell ref="A50:AF50"/>
    <mergeCell ref="AG50:AM50"/>
    <mergeCell ref="AN50:AT50"/>
    <mergeCell ref="AU50:BJ50"/>
    <mergeCell ref="BK50:BQ50"/>
    <mergeCell ref="BR50:CA50"/>
    <mergeCell ref="CB50:CK50"/>
    <mergeCell ref="CL50:CU50"/>
    <mergeCell ref="CV50:DS50"/>
    <mergeCell ref="DT50:EB50"/>
    <mergeCell ref="EC50:EK50"/>
    <mergeCell ref="A49:AF49"/>
    <mergeCell ref="AG49:AM49"/>
    <mergeCell ref="AN49:AT49"/>
    <mergeCell ref="AU49:BJ49"/>
    <mergeCell ref="BK49:BQ49"/>
    <mergeCell ref="BR49:CA49"/>
    <mergeCell ref="CB49:CK49"/>
    <mergeCell ref="CL49:CU49"/>
    <mergeCell ref="CV49:DS49"/>
    <mergeCell ref="DT51:EB51"/>
    <mergeCell ref="EC51:EK51"/>
    <mergeCell ref="A52:AF52"/>
    <mergeCell ref="AG52:AM52"/>
    <mergeCell ref="AN52:AT52"/>
    <mergeCell ref="AU52:BJ52"/>
    <mergeCell ref="BK52:BQ52"/>
    <mergeCell ref="BR52:CA52"/>
    <mergeCell ref="CB52:CK52"/>
    <mergeCell ref="CL52:CU52"/>
    <mergeCell ref="CV52:DS52"/>
    <mergeCell ref="DT52:EB52"/>
    <mergeCell ref="EC52:EK52"/>
    <mergeCell ref="A51:AF51"/>
    <mergeCell ref="AG51:AM51"/>
    <mergeCell ref="AN51:AT51"/>
    <mergeCell ref="AU51:BJ51"/>
    <mergeCell ref="BK51:BQ51"/>
    <mergeCell ref="BR51:CA51"/>
    <mergeCell ref="CB51:CK51"/>
    <mergeCell ref="CL51:CU51"/>
    <mergeCell ref="CV51:DS51"/>
    <mergeCell ref="DT53:EB53"/>
    <mergeCell ref="EC53:EK53"/>
    <mergeCell ref="A54:AF54"/>
    <mergeCell ref="AG54:AM54"/>
    <mergeCell ref="AN54:AT54"/>
    <mergeCell ref="AU54:BJ54"/>
    <mergeCell ref="BK54:BQ54"/>
    <mergeCell ref="BR54:CA54"/>
    <mergeCell ref="CB54:CK54"/>
    <mergeCell ref="CL54:CU54"/>
    <mergeCell ref="CV54:DS54"/>
    <mergeCell ref="DT54:EB54"/>
    <mergeCell ref="EC54:EK54"/>
    <mergeCell ref="A53:AF53"/>
    <mergeCell ref="AG53:AM53"/>
    <mergeCell ref="AN53:AT53"/>
    <mergeCell ref="AU53:BJ53"/>
    <mergeCell ref="BK53:BQ53"/>
    <mergeCell ref="BR53:CA53"/>
    <mergeCell ref="CB53:CK53"/>
    <mergeCell ref="CL53:CU53"/>
    <mergeCell ref="CV53:DS53"/>
    <mergeCell ref="DT55:EB55"/>
    <mergeCell ref="EC55:EK55"/>
    <mergeCell ref="A56:AF56"/>
    <mergeCell ref="AG56:AM56"/>
    <mergeCell ref="AN56:AT56"/>
    <mergeCell ref="AU56:BJ56"/>
    <mergeCell ref="BK56:BQ56"/>
    <mergeCell ref="BR56:CA56"/>
    <mergeCell ref="CB56:CK56"/>
    <mergeCell ref="CL56:CU56"/>
    <mergeCell ref="CV56:DS56"/>
    <mergeCell ref="DT56:EB56"/>
    <mergeCell ref="EC56:EK56"/>
    <mergeCell ref="A55:AF55"/>
    <mergeCell ref="AG55:AM55"/>
    <mergeCell ref="AN55:AT55"/>
    <mergeCell ref="AU55:BJ55"/>
    <mergeCell ref="BK55:BQ55"/>
    <mergeCell ref="BR55:CA55"/>
    <mergeCell ref="CB55:CK55"/>
    <mergeCell ref="CL55:CU55"/>
    <mergeCell ref="CV55:DS55"/>
    <mergeCell ref="DT57:EB57"/>
    <mergeCell ref="EC57:EK57"/>
    <mergeCell ref="A58:AF58"/>
    <mergeCell ref="AG58:AM58"/>
    <mergeCell ref="AN58:AT58"/>
    <mergeCell ref="AU58:BJ58"/>
    <mergeCell ref="BK58:BQ58"/>
    <mergeCell ref="BR58:CA58"/>
    <mergeCell ref="CB58:CK58"/>
    <mergeCell ref="CL58:CU58"/>
    <mergeCell ref="CV58:DS58"/>
    <mergeCell ref="DT58:EB58"/>
    <mergeCell ref="EC58:EK58"/>
    <mergeCell ref="A57:AF57"/>
    <mergeCell ref="AG57:AM57"/>
    <mergeCell ref="AN57:AT57"/>
    <mergeCell ref="AU57:BJ57"/>
    <mergeCell ref="BK57:BQ57"/>
    <mergeCell ref="BR57:CA57"/>
    <mergeCell ref="CB57:CK57"/>
    <mergeCell ref="CL57:CU57"/>
    <mergeCell ref="CV57:DS57"/>
    <mergeCell ref="DT59:EB59"/>
    <mergeCell ref="EC59:EK59"/>
    <mergeCell ref="A60:AF60"/>
    <mergeCell ref="AG60:AM60"/>
    <mergeCell ref="AN60:AT60"/>
    <mergeCell ref="AU60:BJ60"/>
    <mergeCell ref="BK60:BQ60"/>
    <mergeCell ref="BR60:CA60"/>
    <mergeCell ref="CB60:CK60"/>
    <mergeCell ref="CL60:CU60"/>
    <mergeCell ref="CV60:DS60"/>
    <mergeCell ref="DT60:EB60"/>
    <mergeCell ref="EC60:EK60"/>
    <mergeCell ref="A59:AF59"/>
    <mergeCell ref="AG59:AM59"/>
    <mergeCell ref="AN59:AT59"/>
    <mergeCell ref="AU59:BJ59"/>
    <mergeCell ref="BK59:BQ59"/>
    <mergeCell ref="BR59:CA59"/>
    <mergeCell ref="CB59:CK59"/>
    <mergeCell ref="CL59:CU59"/>
    <mergeCell ref="CV59:DS59"/>
    <mergeCell ref="DT61:EB61"/>
    <mergeCell ref="EC61:EK61"/>
    <mergeCell ref="A62:AF62"/>
    <mergeCell ref="AG62:AM62"/>
    <mergeCell ref="AN62:AT62"/>
    <mergeCell ref="AU62:BJ62"/>
    <mergeCell ref="BK62:BQ62"/>
    <mergeCell ref="BR62:CA62"/>
    <mergeCell ref="CB62:CK62"/>
    <mergeCell ref="CL62:CU62"/>
    <mergeCell ref="CV62:DS62"/>
    <mergeCell ref="DT62:EB62"/>
    <mergeCell ref="EC62:EK62"/>
    <mergeCell ref="A61:AF61"/>
    <mergeCell ref="AG61:AM61"/>
    <mergeCell ref="AN61:AT61"/>
    <mergeCell ref="AU61:BJ61"/>
    <mergeCell ref="BK61:BQ61"/>
    <mergeCell ref="BR61:CA61"/>
    <mergeCell ref="CB61:CK61"/>
    <mergeCell ref="CL61:CU61"/>
    <mergeCell ref="CV61:DS61"/>
    <mergeCell ref="DT63:EB63"/>
    <mergeCell ref="EC63:EK63"/>
    <mergeCell ref="A64:AF64"/>
    <mergeCell ref="AG64:AM64"/>
    <mergeCell ref="AN64:AT64"/>
    <mergeCell ref="AU64:BJ64"/>
    <mergeCell ref="BK64:BQ64"/>
    <mergeCell ref="BR64:CA64"/>
    <mergeCell ref="CB64:CK64"/>
    <mergeCell ref="CL64:CU64"/>
    <mergeCell ref="CV64:DS64"/>
    <mergeCell ref="DT64:EB64"/>
    <mergeCell ref="EC64:EK64"/>
    <mergeCell ref="A63:AF63"/>
    <mergeCell ref="AG63:AM63"/>
    <mergeCell ref="AN63:AT63"/>
    <mergeCell ref="AU63:BJ63"/>
    <mergeCell ref="BK63:BQ63"/>
    <mergeCell ref="BR63:CA63"/>
    <mergeCell ref="CB63:CK63"/>
    <mergeCell ref="CL63:CU63"/>
    <mergeCell ref="CV63:DS63"/>
    <mergeCell ref="DT65:EB65"/>
    <mergeCell ref="EC65:EK65"/>
    <mergeCell ref="A66:AF66"/>
    <mergeCell ref="AG66:AM66"/>
    <mergeCell ref="AN66:AT66"/>
    <mergeCell ref="AU66:BJ66"/>
    <mergeCell ref="BK66:BQ66"/>
    <mergeCell ref="BR66:CA66"/>
    <mergeCell ref="CB66:CK66"/>
    <mergeCell ref="CL66:CU66"/>
    <mergeCell ref="CV66:DS66"/>
    <mergeCell ref="DT66:EB66"/>
    <mergeCell ref="EC66:EK66"/>
    <mergeCell ref="A65:AF65"/>
    <mergeCell ref="AG65:AM65"/>
    <mergeCell ref="AN65:AT65"/>
    <mergeCell ref="AU65:BJ65"/>
    <mergeCell ref="BK65:BQ65"/>
    <mergeCell ref="BR65:CA65"/>
    <mergeCell ref="CB65:CK65"/>
    <mergeCell ref="CL65:CU65"/>
    <mergeCell ref="CV65:DS65"/>
    <mergeCell ref="DT67:EB67"/>
    <mergeCell ref="EC67:EK67"/>
    <mergeCell ref="A68:AF68"/>
    <mergeCell ref="AG68:AM68"/>
    <mergeCell ref="AN68:AT68"/>
    <mergeCell ref="AU68:BJ68"/>
    <mergeCell ref="BK68:BQ68"/>
    <mergeCell ref="BR68:CA68"/>
    <mergeCell ref="CB68:CK68"/>
    <mergeCell ref="CL68:CU68"/>
    <mergeCell ref="CV68:DS68"/>
    <mergeCell ref="DT68:EB68"/>
    <mergeCell ref="EC68:EK68"/>
    <mergeCell ref="A67:AF67"/>
    <mergeCell ref="AG67:AM67"/>
    <mergeCell ref="AN67:AT67"/>
    <mergeCell ref="AU67:BJ67"/>
    <mergeCell ref="BK67:BQ67"/>
    <mergeCell ref="BR67:CA67"/>
    <mergeCell ref="CB67:CK67"/>
    <mergeCell ref="CL67:CU67"/>
    <mergeCell ref="CV67:DS67"/>
    <mergeCell ref="DT69:EB69"/>
    <mergeCell ref="EC69:EK69"/>
    <mergeCell ref="A70:AF70"/>
    <mergeCell ref="AG70:AM70"/>
    <mergeCell ref="AN70:AT70"/>
    <mergeCell ref="AU70:BJ70"/>
    <mergeCell ref="BK70:BQ70"/>
    <mergeCell ref="BR70:CA70"/>
    <mergeCell ref="CB70:CK70"/>
    <mergeCell ref="CL70:CU70"/>
    <mergeCell ref="CV70:DS70"/>
    <mergeCell ref="DT70:EB70"/>
    <mergeCell ref="EC70:EK70"/>
    <mergeCell ref="A69:AF69"/>
    <mergeCell ref="AG69:AM69"/>
    <mergeCell ref="AN69:AT69"/>
    <mergeCell ref="AU69:BJ69"/>
    <mergeCell ref="BK69:BQ69"/>
    <mergeCell ref="BR69:CA69"/>
    <mergeCell ref="CB69:CK69"/>
    <mergeCell ref="CL69:CU69"/>
    <mergeCell ref="CV69:DS69"/>
    <mergeCell ref="DT71:EB71"/>
    <mergeCell ref="EC71:EK71"/>
    <mergeCell ref="A72:AF72"/>
    <mergeCell ref="AG72:AM72"/>
    <mergeCell ref="AN72:AT72"/>
    <mergeCell ref="AU72:BJ72"/>
    <mergeCell ref="BK72:BQ72"/>
    <mergeCell ref="BR72:CA72"/>
    <mergeCell ref="CB72:CK72"/>
    <mergeCell ref="CL72:CU72"/>
    <mergeCell ref="CV72:DS72"/>
    <mergeCell ref="DT72:EB72"/>
    <mergeCell ref="EC72:EK72"/>
    <mergeCell ref="A71:AF71"/>
    <mergeCell ref="AG71:AM71"/>
    <mergeCell ref="AN71:AT71"/>
    <mergeCell ref="AU71:BJ71"/>
    <mergeCell ref="BK71:BQ71"/>
    <mergeCell ref="BR71:CA71"/>
    <mergeCell ref="CB71:CK71"/>
    <mergeCell ref="CL71:CU71"/>
    <mergeCell ref="CV71:DS71"/>
    <mergeCell ref="DT73:EB73"/>
    <mergeCell ref="EC73:EK73"/>
    <mergeCell ref="A74:AF74"/>
    <mergeCell ref="AG74:AM74"/>
    <mergeCell ref="AN74:AT74"/>
    <mergeCell ref="AU74:BJ74"/>
    <mergeCell ref="BK74:BQ74"/>
    <mergeCell ref="BR74:CA74"/>
    <mergeCell ref="CB74:CK74"/>
    <mergeCell ref="CL74:CU74"/>
    <mergeCell ref="CV74:DS74"/>
    <mergeCell ref="DT74:EB74"/>
    <mergeCell ref="EC74:EK74"/>
    <mergeCell ref="A73:AF73"/>
    <mergeCell ref="AG73:AM73"/>
    <mergeCell ref="AN73:AT73"/>
    <mergeCell ref="AU73:BJ73"/>
    <mergeCell ref="BK73:BQ73"/>
    <mergeCell ref="BR73:CA73"/>
    <mergeCell ref="CB73:CK73"/>
    <mergeCell ref="CL73:CU73"/>
    <mergeCell ref="CV73:DS73"/>
    <mergeCell ref="DT75:EB75"/>
    <mergeCell ref="EC75:EK75"/>
    <mergeCell ref="A76:AF76"/>
    <mergeCell ref="AG76:AM76"/>
    <mergeCell ref="AN76:AT76"/>
    <mergeCell ref="AU76:BJ76"/>
    <mergeCell ref="BK76:BQ76"/>
    <mergeCell ref="BR76:CA76"/>
    <mergeCell ref="CB76:CK76"/>
    <mergeCell ref="CL76:CU76"/>
    <mergeCell ref="CV76:DS76"/>
    <mergeCell ref="DT76:EB76"/>
    <mergeCell ref="EC76:EK76"/>
    <mergeCell ref="A75:AF75"/>
    <mergeCell ref="AG75:AM75"/>
    <mergeCell ref="AN75:AT75"/>
    <mergeCell ref="AU75:BJ75"/>
    <mergeCell ref="BK75:BQ75"/>
    <mergeCell ref="BR75:CA75"/>
    <mergeCell ref="CB75:CK75"/>
    <mergeCell ref="CL75:CU75"/>
    <mergeCell ref="CV75:DS75"/>
    <mergeCell ref="DT77:EB77"/>
    <mergeCell ref="EC77:EK77"/>
    <mergeCell ref="A78:AF78"/>
    <mergeCell ref="AG78:AM78"/>
    <mergeCell ref="AN78:AT78"/>
    <mergeCell ref="AU78:BJ78"/>
    <mergeCell ref="BK78:BQ78"/>
    <mergeCell ref="BR78:CA78"/>
    <mergeCell ref="CB78:CK78"/>
    <mergeCell ref="CL78:CU78"/>
    <mergeCell ref="CV78:DS78"/>
    <mergeCell ref="DT78:EB78"/>
    <mergeCell ref="EC78:EK78"/>
    <mergeCell ref="A77:AF77"/>
    <mergeCell ref="AG77:AM77"/>
    <mergeCell ref="AN77:AT77"/>
    <mergeCell ref="AU77:BJ77"/>
    <mergeCell ref="BK77:BQ77"/>
    <mergeCell ref="BR77:CA77"/>
    <mergeCell ref="CB77:CK77"/>
    <mergeCell ref="CL77:CU77"/>
    <mergeCell ref="CV77:DS77"/>
    <mergeCell ref="DT79:EB79"/>
    <mergeCell ref="EC79:EK79"/>
    <mergeCell ref="A80:AF80"/>
    <mergeCell ref="AG80:AM80"/>
    <mergeCell ref="AN80:AT80"/>
    <mergeCell ref="AU80:BJ80"/>
    <mergeCell ref="BK80:BQ80"/>
    <mergeCell ref="BR80:CA80"/>
    <mergeCell ref="CB80:CK80"/>
    <mergeCell ref="CL80:CU80"/>
    <mergeCell ref="CV80:DS80"/>
    <mergeCell ref="DT80:EB80"/>
    <mergeCell ref="EC80:EK80"/>
    <mergeCell ref="A79:AF79"/>
    <mergeCell ref="AG79:AM79"/>
    <mergeCell ref="AN79:AT79"/>
    <mergeCell ref="AU79:BJ79"/>
    <mergeCell ref="BK79:BQ79"/>
    <mergeCell ref="BR79:CA79"/>
    <mergeCell ref="CB79:CK79"/>
    <mergeCell ref="CL79:CU79"/>
    <mergeCell ref="CV79:DS79"/>
    <mergeCell ref="DT81:EB81"/>
    <mergeCell ref="EC81:EK81"/>
    <mergeCell ref="A82:AF82"/>
    <mergeCell ref="AG82:AM82"/>
    <mergeCell ref="AN82:AT82"/>
    <mergeCell ref="AU82:BJ82"/>
    <mergeCell ref="BK82:BQ82"/>
    <mergeCell ref="BR82:CA82"/>
    <mergeCell ref="CB82:CK82"/>
    <mergeCell ref="CL82:CU82"/>
    <mergeCell ref="CV82:DS82"/>
    <mergeCell ref="DT82:EB82"/>
    <mergeCell ref="EC82:EK82"/>
    <mergeCell ref="A81:AF81"/>
    <mergeCell ref="AG81:AM81"/>
    <mergeCell ref="AN81:AT81"/>
    <mergeCell ref="AU81:BJ81"/>
    <mergeCell ref="BK81:BQ81"/>
    <mergeCell ref="BR81:CA81"/>
    <mergeCell ref="CB81:CK81"/>
    <mergeCell ref="CL81:CU81"/>
    <mergeCell ref="CV81:DS81"/>
    <mergeCell ref="DT83:EB83"/>
    <mergeCell ref="EC83:EK83"/>
    <mergeCell ref="A84:AF84"/>
    <mergeCell ref="AG84:AM84"/>
    <mergeCell ref="AN84:AT84"/>
    <mergeCell ref="AU84:BJ84"/>
    <mergeCell ref="BK84:BQ84"/>
    <mergeCell ref="BR84:CA84"/>
    <mergeCell ref="CB84:CK84"/>
    <mergeCell ref="CL84:CU84"/>
    <mergeCell ref="CV84:DS84"/>
    <mergeCell ref="DT84:EB84"/>
    <mergeCell ref="EC84:EK84"/>
    <mergeCell ref="A83:AF83"/>
    <mergeCell ref="AG83:AM83"/>
    <mergeCell ref="AN83:AT83"/>
    <mergeCell ref="AU83:BJ83"/>
    <mergeCell ref="BK83:BQ83"/>
    <mergeCell ref="BR83:CA83"/>
    <mergeCell ref="CB83:CK83"/>
    <mergeCell ref="CL83:CU83"/>
    <mergeCell ref="CV83:DS83"/>
    <mergeCell ref="DT85:EB85"/>
    <mergeCell ref="EC85:EK85"/>
    <mergeCell ref="A86:AF86"/>
    <mergeCell ref="AG86:AM86"/>
    <mergeCell ref="AN86:AT86"/>
    <mergeCell ref="AU86:BJ86"/>
    <mergeCell ref="BK86:BQ86"/>
    <mergeCell ref="BR86:CA86"/>
    <mergeCell ref="CB86:CK86"/>
    <mergeCell ref="CL86:CU86"/>
    <mergeCell ref="CV86:DS86"/>
    <mergeCell ref="DT86:EB86"/>
    <mergeCell ref="EC86:EK86"/>
    <mergeCell ref="A85:AF85"/>
    <mergeCell ref="AG85:AM85"/>
    <mergeCell ref="AN85:AT85"/>
    <mergeCell ref="AU85:BJ85"/>
    <mergeCell ref="BK85:BQ85"/>
    <mergeCell ref="BR85:CA85"/>
    <mergeCell ref="CB85:CK85"/>
    <mergeCell ref="CL85:CU85"/>
    <mergeCell ref="CV85:DS85"/>
    <mergeCell ref="DT87:EB87"/>
    <mergeCell ref="EC87:EK87"/>
    <mergeCell ref="A88:AF88"/>
    <mergeCell ref="AG88:AM88"/>
    <mergeCell ref="AN88:AT88"/>
    <mergeCell ref="AU88:BJ88"/>
    <mergeCell ref="BK88:BQ88"/>
    <mergeCell ref="BR88:CA88"/>
    <mergeCell ref="CB88:CK88"/>
    <mergeCell ref="CL88:CU88"/>
    <mergeCell ref="CV88:DS88"/>
    <mergeCell ref="DT88:EB88"/>
    <mergeCell ref="EC88:EK88"/>
    <mergeCell ref="A87:AF87"/>
    <mergeCell ref="AG87:AM87"/>
    <mergeCell ref="AN87:AT87"/>
    <mergeCell ref="AU87:BJ87"/>
    <mergeCell ref="BK87:BQ87"/>
    <mergeCell ref="BR87:CA87"/>
    <mergeCell ref="CB87:CK87"/>
    <mergeCell ref="CL87:CU87"/>
    <mergeCell ref="CV87:DS87"/>
    <mergeCell ref="DT89:EB89"/>
    <mergeCell ref="EC89:EK89"/>
    <mergeCell ref="A90:AF90"/>
    <mergeCell ref="AG90:AM90"/>
    <mergeCell ref="AN90:AT90"/>
    <mergeCell ref="AU90:BJ90"/>
    <mergeCell ref="BK90:BQ90"/>
    <mergeCell ref="BR90:CA90"/>
    <mergeCell ref="CB90:CK90"/>
    <mergeCell ref="CL90:CU90"/>
    <mergeCell ref="CV90:DS90"/>
    <mergeCell ref="DT90:EB90"/>
    <mergeCell ref="EC90:EK90"/>
    <mergeCell ref="A89:AF89"/>
    <mergeCell ref="AG89:AM89"/>
    <mergeCell ref="AN89:AT89"/>
    <mergeCell ref="AU89:BJ89"/>
    <mergeCell ref="BK89:BQ89"/>
    <mergeCell ref="BR89:CA89"/>
    <mergeCell ref="CB89:CK89"/>
    <mergeCell ref="CL89:CU89"/>
    <mergeCell ref="CV89:DS89"/>
    <mergeCell ref="DT91:EB91"/>
    <mergeCell ref="EC91:EK91"/>
    <mergeCell ref="A92:AF92"/>
    <mergeCell ref="AG92:AM92"/>
    <mergeCell ref="AN92:AT92"/>
    <mergeCell ref="AU92:BJ92"/>
    <mergeCell ref="BK92:BQ92"/>
    <mergeCell ref="BR92:CA92"/>
    <mergeCell ref="CB92:CK92"/>
    <mergeCell ref="CL92:CU92"/>
    <mergeCell ref="CV92:DS92"/>
    <mergeCell ref="DT92:EB92"/>
    <mergeCell ref="EC92:EK92"/>
    <mergeCell ref="A91:AF91"/>
    <mergeCell ref="AG91:AM91"/>
    <mergeCell ref="AN91:AT91"/>
    <mergeCell ref="AU91:BJ91"/>
    <mergeCell ref="BK91:BQ91"/>
    <mergeCell ref="BR91:CA91"/>
    <mergeCell ref="CB91:CK91"/>
    <mergeCell ref="CL91:CU91"/>
    <mergeCell ref="CV91:DS91"/>
    <mergeCell ref="DT93:EB93"/>
    <mergeCell ref="EC93:EK93"/>
    <mergeCell ref="A94:AF94"/>
    <mergeCell ref="AG94:AM94"/>
    <mergeCell ref="AN94:AT94"/>
    <mergeCell ref="AU94:BJ94"/>
    <mergeCell ref="BK94:BQ94"/>
    <mergeCell ref="BR94:CA94"/>
    <mergeCell ref="CB94:CK94"/>
    <mergeCell ref="CL94:CU94"/>
    <mergeCell ref="CV94:DS94"/>
    <mergeCell ref="DT94:EB94"/>
    <mergeCell ref="EC94:EK94"/>
    <mergeCell ref="A93:AF93"/>
    <mergeCell ref="AG93:AM93"/>
    <mergeCell ref="AN93:AT93"/>
    <mergeCell ref="AU93:BJ93"/>
    <mergeCell ref="BK93:BQ93"/>
    <mergeCell ref="BR93:CA93"/>
    <mergeCell ref="CB93:CK93"/>
    <mergeCell ref="CL93:CU93"/>
    <mergeCell ref="CV93:DS93"/>
    <mergeCell ref="DT95:EB95"/>
    <mergeCell ref="EC95:EK95"/>
    <mergeCell ref="A96:AF96"/>
    <mergeCell ref="AG96:AM96"/>
    <mergeCell ref="AN96:AT96"/>
    <mergeCell ref="AU96:BJ96"/>
    <mergeCell ref="BK96:BQ96"/>
    <mergeCell ref="BR96:CA96"/>
    <mergeCell ref="CB96:CK96"/>
    <mergeCell ref="CL96:CU96"/>
    <mergeCell ref="CV96:DS96"/>
    <mergeCell ref="DT96:EB96"/>
    <mergeCell ref="EC96:EK96"/>
    <mergeCell ref="A95:AF95"/>
    <mergeCell ref="AG95:AM95"/>
    <mergeCell ref="AN95:AT95"/>
    <mergeCell ref="AU95:BJ95"/>
    <mergeCell ref="BK95:BQ95"/>
    <mergeCell ref="BR95:CA95"/>
    <mergeCell ref="CB95:CK95"/>
    <mergeCell ref="CL95:CU95"/>
    <mergeCell ref="CV95:DS95"/>
    <mergeCell ref="DT97:EB97"/>
    <mergeCell ref="EC97:EK97"/>
    <mergeCell ref="A98:AF98"/>
    <mergeCell ref="AG98:AM98"/>
    <mergeCell ref="AN98:AT98"/>
    <mergeCell ref="AU98:BJ98"/>
    <mergeCell ref="BK98:BQ98"/>
    <mergeCell ref="BR98:CA98"/>
    <mergeCell ref="CB98:CK98"/>
    <mergeCell ref="CL98:CU98"/>
    <mergeCell ref="CV98:DS98"/>
    <mergeCell ref="DT98:EB98"/>
    <mergeCell ref="EC98:EK98"/>
    <mergeCell ref="A97:AF97"/>
    <mergeCell ref="AG97:AM97"/>
    <mergeCell ref="AN97:AT97"/>
    <mergeCell ref="AU97:BJ97"/>
    <mergeCell ref="BK97:BQ97"/>
    <mergeCell ref="BR97:CA97"/>
    <mergeCell ref="CB97:CK97"/>
    <mergeCell ref="CL97:CU97"/>
    <mergeCell ref="CV97:DS97"/>
    <mergeCell ref="DT99:EB99"/>
    <mergeCell ref="EC99:EK99"/>
    <mergeCell ref="A100:AF100"/>
    <mergeCell ref="AG100:AM100"/>
    <mergeCell ref="AN100:AT100"/>
    <mergeCell ref="AU100:BJ100"/>
    <mergeCell ref="BK100:BQ100"/>
    <mergeCell ref="BR100:CA100"/>
    <mergeCell ref="CB100:CK100"/>
    <mergeCell ref="CL100:CU100"/>
    <mergeCell ref="CV100:DS100"/>
    <mergeCell ref="DT100:EB100"/>
    <mergeCell ref="EC100:EK100"/>
    <mergeCell ref="A99:AF99"/>
    <mergeCell ref="AG99:AM99"/>
    <mergeCell ref="AN99:AT99"/>
    <mergeCell ref="AU99:BJ99"/>
    <mergeCell ref="BK99:BQ99"/>
    <mergeCell ref="BR99:CA99"/>
    <mergeCell ref="CB99:CK99"/>
    <mergeCell ref="CL99:CU99"/>
    <mergeCell ref="CV99:DS99"/>
    <mergeCell ref="DT101:EB101"/>
    <mergeCell ref="EC101:EK101"/>
    <mergeCell ref="A102:AF102"/>
    <mergeCell ref="AG102:AM102"/>
    <mergeCell ref="AN102:AT102"/>
    <mergeCell ref="AU102:BJ102"/>
    <mergeCell ref="BK102:BQ102"/>
    <mergeCell ref="BR102:CA102"/>
    <mergeCell ref="CB102:CK102"/>
    <mergeCell ref="CL102:CU102"/>
    <mergeCell ref="CV102:DS102"/>
    <mergeCell ref="DT102:EB102"/>
    <mergeCell ref="EC102:EK102"/>
    <mergeCell ref="A101:AF101"/>
    <mergeCell ref="AG101:AM101"/>
    <mergeCell ref="AN101:AT101"/>
    <mergeCell ref="AU101:BJ101"/>
    <mergeCell ref="BK101:BQ101"/>
    <mergeCell ref="BR101:CA101"/>
    <mergeCell ref="CB101:CK101"/>
    <mergeCell ref="CL101:CU101"/>
    <mergeCell ref="CV101:DS101"/>
    <mergeCell ref="DT103:EB103"/>
    <mergeCell ref="EC103:EK103"/>
    <mergeCell ref="A104:AF104"/>
    <mergeCell ref="AG104:AM104"/>
    <mergeCell ref="AN104:AT104"/>
    <mergeCell ref="AU104:BJ104"/>
    <mergeCell ref="BK104:BQ104"/>
    <mergeCell ref="BR104:CA104"/>
    <mergeCell ref="CB104:CK104"/>
    <mergeCell ref="CL104:CU104"/>
    <mergeCell ref="CV104:DS104"/>
    <mergeCell ref="DT104:EB104"/>
    <mergeCell ref="EC104:EK104"/>
    <mergeCell ref="A103:AF103"/>
    <mergeCell ref="AG103:AM103"/>
    <mergeCell ref="AN103:AT103"/>
    <mergeCell ref="AU103:BJ103"/>
    <mergeCell ref="BK103:BQ103"/>
    <mergeCell ref="BR103:CA103"/>
    <mergeCell ref="CB103:CK103"/>
    <mergeCell ref="CL103:CU103"/>
    <mergeCell ref="CV103:DS103"/>
    <mergeCell ref="DT105:EB105"/>
    <mergeCell ref="EC105:EK105"/>
    <mergeCell ref="A106:AF106"/>
    <mergeCell ref="AG106:AM106"/>
    <mergeCell ref="AN106:AT106"/>
    <mergeCell ref="AU106:BJ106"/>
    <mergeCell ref="BK106:BQ106"/>
    <mergeCell ref="BR106:CA106"/>
    <mergeCell ref="CB106:CK106"/>
    <mergeCell ref="CL106:CU106"/>
    <mergeCell ref="CV106:DS106"/>
    <mergeCell ref="DT106:EB106"/>
    <mergeCell ref="EC106:EK106"/>
    <mergeCell ref="A105:AF105"/>
    <mergeCell ref="AG105:AM105"/>
    <mergeCell ref="AN105:AT105"/>
    <mergeCell ref="AU105:BJ105"/>
    <mergeCell ref="BK105:BQ105"/>
    <mergeCell ref="BR105:CA105"/>
    <mergeCell ref="CB105:CK105"/>
    <mergeCell ref="CL105:CU105"/>
    <mergeCell ref="CV105:DS105"/>
    <mergeCell ref="DT107:EB107"/>
    <mergeCell ref="EC107:EK107"/>
    <mergeCell ref="A108:AF108"/>
    <mergeCell ref="AG108:AM108"/>
    <mergeCell ref="AN108:AT108"/>
    <mergeCell ref="AU108:BJ108"/>
    <mergeCell ref="BK108:BQ108"/>
    <mergeCell ref="BR108:CA108"/>
    <mergeCell ref="CB108:CK108"/>
    <mergeCell ref="CL108:CU108"/>
    <mergeCell ref="CV108:DS108"/>
    <mergeCell ref="DT108:EB108"/>
    <mergeCell ref="EC108:EK108"/>
    <mergeCell ref="A107:AF107"/>
    <mergeCell ref="AG107:AM107"/>
    <mergeCell ref="AN107:AT107"/>
    <mergeCell ref="AU107:BJ107"/>
    <mergeCell ref="BK107:BQ107"/>
    <mergeCell ref="BR107:CA107"/>
    <mergeCell ref="CB107:CK107"/>
    <mergeCell ref="CL107:CU107"/>
    <mergeCell ref="CV107:DS107"/>
    <mergeCell ref="DT109:EB109"/>
    <mergeCell ref="EC109:EK109"/>
    <mergeCell ref="A110:AF110"/>
    <mergeCell ref="AG110:AM110"/>
    <mergeCell ref="AN110:AT110"/>
    <mergeCell ref="AU110:BJ110"/>
    <mergeCell ref="BK110:BQ110"/>
    <mergeCell ref="BR110:CA110"/>
    <mergeCell ref="CB110:CK110"/>
    <mergeCell ref="CL110:CU110"/>
    <mergeCell ref="CV110:DS110"/>
    <mergeCell ref="DT110:EB110"/>
    <mergeCell ref="EC110:EK110"/>
    <mergeCell ref="A109:AF109"/>
    <mergeCell ref="AG109:AM109"/>
    <mergeCell ref="AN109:AT109"/>
    <mergeCell ref="AU109:BJ109"/>
    <mergeCell ref="BK109:BQ109"/>
    <mergeCell ref="BR109:CA109"/>
    <mergeCell ref="CB109:CK109"/>
    <mergeCell ref="CL109:CU109"/>
    <mergeCell ref="CV109:DS109"/>
    <mergeCell ref="DT111:EB111"/>
    <mergeCell ref="EC111:EK111"/>
    <mergeCell ref="A112:AF112"/>
    <mergeCell ref="AG112:AM112"/>
    <mergeCell ref="AN112:AT112"/>
    <mergeCell ref="AU112:BJ112"/>
    <mergeCell ref="BK112:BQ112"/>
    <mergeCell ref="BR112:CA112"/>
    <mergeCell ref="CB112:CK112"/>
    <mergeCell ref="CL112:CU112"/>
    <mergeCell ref="CV112:DS112"/>
    <mergeCell ref="DT112:EB112"/>
    <mergeCell ref="EC112:EK112"/>
    <mergeCell ref="A111:AF111"/>
    <mergeCell ref="AG111:AM111"/>
    <mergeCell ref="AN111:AT111"/>
    <mergeCell ref="AU111:BJ111"/>
    <mergeCell ref="BK111:BQ111"/>
    <mergeCell ref="BR111:CA111"/>
    <mergeCell ref="CB111:CK111"/>
    <mergeCell ref="CL111:CU111"/>
    <mergeCell ref="CV111:DS111"/>
    <mergeCell ref="DT113:EB113"/>
    <mergeCell ref="EC113:EK113"/>
    <mergeCell ref="A114:AF114"/>
    <mergeCell ref="AG114:AM114"/>
    <mergeCell ref="AN114:AT114"/>
    <mergeCell ref="AU114:BJ114"/>
    <mergeCell ref="BK114:BQ114"/>
    <mergeCell ref="BR114:CA114"/>
    <mergeCell ref="CB114:CK114"/>
    <mergeCell ref="CL114:CU114"/>
    <mergeCell ref="CV114:DS114"/>
    <mergeCell ref="DT114:EB114"/>
    <mergeCell ref="EC114:EK114"/>
    <mergeCell ref="A113:AF113"/>
    <mergeCell ref="AG113:AM113"/>
    <mergeCell ref="AN113:AT113"/>
    <mergeCell ref="AU113:BJ113"/>
    <mergeCell ref="BK113:BQ113"/>
    <mergeCell ref="BR113:CA113"/>
    <mergeCell ref="CB113:CK113"/>
    <mergeCell ref="CL113:CU113"/>
    <mergeCell ref="CV113:DS113"/>
    <mergeCell ref="DT115:EB115"/>
    <mergeCell ref="EC115:EK115"/>
    <mergeCell ref="A116:AF116"/>
    <mergeCell ref="AG116:AM116"/>
    <mergeCell ref="AN116:AT116"/>
    <mergeCell ref="AU116:BJ116"/>
    <mergeCell ref="BK116:BQ116"/>
    <mergeCell ref="BR116:CA116"/>
    <mergeCell ref="CB116:CK116"/>
    <mergeCell ref="CL116:CU116"/>
    <mergeCell ref="CV116:DS116"/>
    <mergeCell ref="DT116:EB116"/>
    <mergeCell ref="EC116:EK116"/>
    <mergeCell ref="A115:AF115"/>
    <mergeCell ref="AG115:AM115"/>
    <mergeCell ref="AN115:AT115"/>
    <mergeCell ref="AU115:BJ115"/>
    <mergeCell ref="BK115:BQ115"/>
    <mergeCell ref="BR115:CA115"/>
    <mergeCell ref="CB115:CK115"/>
    <mergeCell ref="CL115:CU115"/>
    <mergeCell ref="CV115:DS115"/>
    <mergeCell ref="DT117:EB117"/>
    <mergeCell ref="EC117:EK117"/>
    <mergeCell ref="A118:AF118"/>
    <mergeCell ref="AG118:AM118"/>
    <mergeCell ref="AN118:AT118"/>
    <mergeCell ref="AU118:BJ118"/>
    <mergeCell ref="BK118:BQ118"/>
    <mergeCell ref="BR118:CA118"/>
    <mergeCell ref="CB118:CK118"/>
    <mergeCell ref="CL118:CU118"/>
    <mergeCell ref="CV118:DS118"/>
    <mergeCell ref="DT118:EB118"/>
    <mergeCell ref="EC118:EK118"/>
    <mergeCell ref="A117:AF117"/>
    <mergeCell ref="AG117:AM117"/>
    <mergeCell ref="AN117:AT117"/>
    <mergeCell ref="AU117:BJ117"/>
    <mergeCell ref="BK117:BQ117"/>
    <mergeCell ref="BR117:CA117"/>
    <mergeCell ref="CB117:CK117"/>
    <mergeCell ref="CL117:CU117"/>
    <mergeCell ref="CV117:DS117"/>
    <mergeCell ref="DT119:EB119"/>
    <mergeCell ref="EC119:EK119"/>
    <mergeCell ref="A120:AF120"/>
    <mergeCell ref="AG120:AM120"/>
    <mergeCell ref="AN120:AT120"/>
    <mergeCell ref="AU120:BJ120"/>
    <mergeCell ref="BK120:BQ120"/>
    <mergeCell ref="BR120:CA120"/>
    <mergeCell ref="CB120:CK120"/>
    <mergeCell ref="CL120:CU120"/>
    <mergeCell ref="CV120:DS120"/>
    <mergeCell ref="DT120:EB120"/>
    <mergeCell ref="EC120:EK120"/>
    <mergeCell ref="A119:AF119"/>
    <mergeCell ref="AG119:AM119"/>
    <mergeCell ref="AN119:AT119"/>
    <mergeCell ref="AU119:BJ119"/>
    <mergeCell ref="BK119:BQ119"/>
    <mergeCell ref="BR119:CA119"/>
    <mergeCell ref="CB119:CK119"/>
    <mergeCell ref="CL119:CU119"/>
    <mergeCell ref="CV119:DS119"/>
    <mergeCell ref="DT121:EB121"/>
    <mergeCell ref="EC121:EK121"/>
    <mergeCell ref="A122:AF122"/>
    <mergeCell ref="AG122:AM122"/>
    <mergeCell ref="AN122:AT122"/>
    <mergeCell ref="AU122:BJ122"/>
    <mergeCell ref="BK122:BQ122"/>
    <mergeCell ref="BR122:CA122"/>
    <mergeCell ref="CB122:CK122"/>
    <mergeCell ref="CL122:CU122"/>
    <mergeCell ref="CV122:DS122"/>
    <mergeCell ref="DT122:EB122"/>
    <mergeCell ref="EC122:EK122"/>
    <mergeCell ref="A121:AF121"/>
    <mergeCell ref="AG121:AM121"/>
    <mergeCell ref="AN121:AT121"/>
    <mergeCell ref="AU121:BJ121"/>
    <mergeCell ref="BK121:BQ121"/>
    <mergeCell ref="BR121:CA121"/>
    <mergeCell ref="CB121:CK121"/>
    <mergeCell ref="CL121:CU121"/>
    <mergeCell ref="CV121:DS121"/>
    <mergeCell ref="DT123:EB123"/>
    <mergeCell ref="EC123:EK123"/>
    <mergeCell ref="A124:AF124"/>
    <mergeCell ref="AG124:AM124"/>
    <mergeCell ref="AN124:AT124"/>
    <mergeCell ref="AU124:BJ124"/>
    <mergeCell ref="BK124:BQ124"/>
    <mergeCell ref="BR124:CA124"/>
    <mergeCell ref="CB124:CK124"/>
    <mergeCell ref="CL124:CU124"/>
    <mergeCell ref="CV124:DS124"/>
    <mergeCell ref="DT124:EB124"/>
    <mergeCell ref="EC124:EK124"/>
    <mergeCell ref="A123:AF123"/>
    <mergeCell ref="AG123:AM123"/>
    <mergeCell ref="AN123:AT123"/>
    <mergeCell ref="AU123:BJ123"/>
    <mergeCell ref="BK123:BQ123"/>
    <mergeCell ref="BR123:CA123"/>
    <mergeCell ref="CB123:CK123"/>
    <mergeCell ref="CL123:CU123"/>
    <mergeCell ref="CV123:DS123"/>
    <mergeCell ref="DT125:EB125"/>
    <mergeCell ref="EC125:EK125"/>
    <mergeCell ref="A126:AF126"/>
    <mergeCell ref="AG126:AM126"/>
    <mergeCell ref="AN126:AT126"/>
    <mergeCell ref="AU126:BJ126"/>
    <mergeCell ref="BK126:BQ126"/>
    <mergeCell ref="BR126:CA126"/>
    <mergeCell ref="CB126:CK126"/>
    <mergeCell ref="CL126:CU126"/>
    <mergeCell ref="CV126:DS126"/>
    <mergeCell ref="DT126:EB126"/>
    <mergeCell ref="EC126:EK126"/>
    <mergeCell ref="A125:AF125"/>
    <mergeCell ref="AG125:AM125"/>
    <mergeCell ref="AN125:AT125"/>
    <mergeCell ref="AU125:BJ125"/>
    <mergeCell ref="BK125:BQ125"/>
    <mergeCell ref="BR125:CA125"/>
    <mergeCell ref="CB125:CK125"/>
    <mergeCell ref="CL125:CU125"/>
    <mergeCell ref="CV125:DS125"/>
    <mergeCell ref="DT127:EB127"/>
    <mergeCell ref="EC127:EK127"/>
    <mergeCell ref="A128:AF128"/>
    <mergeCell ref="AG128:AM128"/>
    <mergeCell ref="AN128:AT128"/>
    <mergeCell ref="AU128:BJ128"/>
    <mergeCell ref="BK128:BQ128"/>
    <mergeCell ref="BR128:CA128"/>
    <mergeCell ref="CB128:CK128"/>
    <mergeCell ref="CL128:CU128"/>
    <mergeCell ref="CV128:DS128"/>
    <mergeCell ref="DT128:EB128"/>
    <mergeCell ref="EC128:EK128"/>
    <mergeCell ref="A127:AF127"/>
    <mergeCell ref="AG127:AM127"/>
    <mergeCell ref="AN127:AT127"/>
    <mergeCell ref="AU127:BJ127"/>
    <mergeCell ref="BK127:BQ127"/>
    <mergeCell ref="BR127:CA127"/>
    <mergeCell ref="CB127:CK127"/>
    <mergeCell ref="CL127:CU127"/>
    <mergeCell ref="CV127:DS127"/>
    <mergeCell ref="DT129:EB129"/>
    <mergeCell ref="EC129:EK129"/>
    <mergeCell ref="A130:AF130"/>
    <mergeCell ref="AG130:AM130"/>
    <mergeCell ref="AN130:AT130"/>
    <mergeCell ref="AU130:BJ130"/>
    <mergeCell ref="BK130:BQ130"/>
    <mergeCell ref="BR130:CA130"/>
    <mergeCell ref="CB130:CK130"/>
    <mergeCell ref="CL130:CU130"/>
    <mergeCell ref="CV130:DS130"/>
    <mergeCell ref="DT130:EB130"/>
    <mergeCell ref="EC130:EK130"/>
    <mergeCell ref="A129:AF129"/>
    <mergeCell ref="AG129:AM129"/>
    <mergeCell ref="AN129:AT129"/>
    <mergeCell ref="AU129:BJ129"/>
    <mergeCell ref="BK129:BQ129"/>
    <mergeCell ref="BR129:CA129"/>
    <mergeCell ref="CB129:CK129"/>
    <mergeCell ref="CL129:CU129"/>
    <mergeCell ref="CV129:DS129"/>
    <mergeCell ref="DT131:EB131"/>
    <mergeCell ref="EC131:EK131"/>
    <mergeCell ref="A132:AF132"/>
    <mergeCell ref="AG132:AM132"/>
    <mergeCell ref="AN132:AT132"/>
    <mergeCell ref="AU132:BJ132"/>
    <mergeCell ref="BK132:BQ132"/>
    <mergeCell ref="BR132:CA132"/>
    <mergeCell ref="CB132:CK132"/>
    <mergeCell ref="CL132:CU132"/>
    <mergeCell ref="CV132:DS132"/>
    <mergeCell ref="DT132:EB132"/>
    <mergeCell ref="EC132:EK132"/>
    <mergeCell ref="A131:AF131"/>
    <mergeCell ref="AG131:AM131"/>
    <mergeCell ref="AN131:AT131"/>
    <mergeCell ref="AU131:BJ131"/>
    <mergeCell ref="BK131:BQ131"/>
    <mergeCell ref="BR131:CA131"/>
    <mergeCell ref="CB131:CK131"/>
    <mergeCell ref="CL131:CU131"/>
    <mergeCell ref="CV131:DS131"/>
    <mergeCell ref="DT133:EB133"/>
    <mergeCell ref="EC133:EK133"/>
    <mergeCell ref="A134:AF134"/>
    <mergeCell ref="AG134:AM134"/>
    <mergeCell ref="AN134:AT134"/>
    <mergeCell ref="AU134:BJ134"/>
    <mergeCell ref="BK134:BQ134"/>
    <mergeCell ref="BR134:CA134"/>
    <mergeCell ref="CB134:CK134"/>
    <mergeCell ref="CL134:CU134"/>
    <mergeCell ref="CV134:DS134"/>
    <mergeCell ref="DT134:EB134"/>
    <mergeCell ref="EC134:EK134"/>
    <mergeCell ref="A133:AF133"/>
    <mergeCell ref="AG133:AM133"/>
    <mergeCell ref="AN133:AT133"/>
    <mergeCell ref="AU133:BJ133"/>
    <mergeCell ref="BK133:BQ133"/>
    <mergeCell ref="BR133:CA133"/>
    <mergeCell ref="CB133:CK133"/>
    <mergeCell ref="CL133:CU133"/>
    <mergeCell ref="CV133:DS133"/>
    <mergeCell ref="DT135:EB135"/>
    <mergeCell ref="EC135:EK135"/>
    <mergeCell ref="A136:AF136"/>
    <mergeCell ref="AG136:AM136"/>
    <mergeCell ref="AN136:AT136"/>
    <mergeCell ref="AU136:BJ136"/>
    <mergeCell ref="BK136:BQ136"/>
    <mergeCell ref="BR136:CA136"/>
    <mergeCell ref="CB136:CK136"/>
    <mergeCell ref="CL136:CU136"/>
    <mergeCell ref="CV136:DS136"/>
    <mergeCell ref="DT136:EB136"/>
    <mergeCell ref="EC136:EK136"/>
    <mergeCell ref="A135:AF135"/>
    <mergeCell ref="AG135:AM135"/>
    <mergeCell ref="AN135:AT135"/>
    <mergeCell ref="AU135:BJ135"/>
    <mergeCell ref="BK135:BQ135"/>
    <mergeCell ref="BR135:CA135"/>
    <mergeCell ref="CB135:CK135"/>
    <mergeCell ref="CL135:CU135"/>
    <mergeCell ref="CV135:DS135"/>
    <mergeCell ref="DT137:EB137"/>
    <mergeCell ref="EC137:EK137"/>
    <mergeCell ref="A138:AF138"/>
    <mergeCell ref="AG138:AM138"/>
    <mergeCell ref="AN138:AT138"/>
    <mergeCell ref="AU138:BJ138"/>
    <mergeCell ref="BK138:BQ138"/>
    <mergeCell ref="BR138:CA138"/>
    <mergeCell ref="CB138:CK138"/>
    <mergeCell ref="CL138:CU138"/>
    <mergeCell ref="CV138:DS138"/>
    <mergeCell ref="DT138:EB138"/>
    <mergeCell ref="EC138:EK138"/>
    <mergeCell ref="A137:AF137"/>
    <mergeCell ref="AG137:AM137"/>
    <mergeCell ref="AN137:AT137"/>
    <mergeCell ref="AU137:BJ137"/>
    <mergeCell ref="BK137:BQ137"/>
    <mergeCell ref="BR137:CA137"/>
    <mergeCell ref="CB137:CK137"/>
    <mergeCell ref="CL137:CU137"/>
    <mergeCell ref="CV137:DS137"/>
    <mergeCell ref="DT139:EB139"/>
    <mergeCell ref="EC139:EK139"/>
    <mergeCell ref="A140:AF140"/>
    <mergeCell ref="AG140:AM140"/>
    <mergeCell ref="AN140:AT140"/>
    <mergeCell ref="AU140:BJ140"/>
    <mergeCell ref="BK140:BQ140"/>
    <mergeCell ref="BR140:CA140"/>
    <mergeCell ref="CB140:CK140"/>
    <mergeCell ref="CL140:CU140"/>
    <mergeCell ref="CV140:DS140"/>
    <mergeCell ref="DT140:EB140"/>
    <mergeCell ref="EC140:EK140"/>
    <mergeCell ref="A139:AF139"/>
    <mergeCell ref="AG139:AM139"/>
    <mergeCell ref="AN139:AT139"/>
    <mergeCell ref="AU139:BJ139"/>
    <mergeCell ref="BK139:BQ139"/>
    <mergeCell ref="BR139:CA139"/>
    <mergeCell ref="CB139:CK139"/>
    <mergeCell ref="CL139:CU139"/>
    <mergeCell ref="CV139:DS139"/>
    <mergeCell ref="DT141:EB141"/>
    <mergeCell ref="EC141:EK141"/>
    <mergeCell ref="A142:AF142"/>
    <mergeCell ref="AG142:AM142"/>
    <mergeCell ref="AN142:AT142"/>
    <mergeCell ref="AU142:BJ142"/>
    <mergeCell ref="BK142:BQ142"/>
    <mergeCell ref="BR142:CA142"/>
    <mergeCell ref="CB142:CK142"/>
    <mergeCell ref="CL142:CU142"/>
    <mergeCell ref="CV142:DS142"/>
    <mergeCell ref="DT142:EB142"/>
    <mergeCell ref="EC142:EK142"/>
    <mergeCell ref="A141:AF141"/>
    <mergeCell ref="AG141:AM141"/>
    <mergeCell ref="AN141:AT141"/>
    <mergeCell ref="AU141:BJ141"/>
    <mergeCell ref="BK141:BQ141"/>
    <mergeCell ref="BR141:CA141"/>
    <mergeCell ref="CB141:CK141"/>
    <mergeCell ref="CL141:CU141"/>
    <mergeCell ref="CV141:DS141"/>
    <mergeCell ref="DT143:EB143"/>
    <mergeCell ref="EC143:EK143"/>
    <mergeCell ref="A144:AF144"/>
    <mergeCell ref="AG144:AM144"/>
    <mergeCell ref="AN144:AT144"/>
    <mergeCell ref="AU144:BJ144"/>
    <mergeCell ref="BK144:BQ144"/>
    <mergeCell ref="BR144:CA144"/>
    <mergeCell ref="CB144:CK144"/>
    <mergeCell ref="CL144:CU144"/>
    <mergeCell ref="CV144:DS144"/>
    <mergeCell ref="DT144:EB144"/>
    <mergeCell ref="EC144:EK144"/>
    <mergeCell ref="A143:AF143"/>
    <mergeCell ref="AG143:AM143"/>
    <mergeCell ref="AN143:AT143"/>
    <mergeCell ref="AU143:BJ143"/>
    <mergeCell ref="BK143:BQ143"/>
    <mergeCell ref="BR143:CA143"/>
    <mergeCell ref="CB143:CK143"/>
    <mergeCell ref="CL143:CU143"/>
    <mergeCell ref="CV143:DS143"/>
    <mergeCell ref="DT145:EB145"/>
    <mergeCell ref="EC145:EK145"/>
    <mergeCell ref="A146:AF146"/>
    <mergeCell ref="AG146:AM146"/>
    <mergeCell ref="AN146:AT146"/>
    <mergeCell ref="AU146:BJ146"/>
    <mergeCell ref="BK146:BQ146"/>
    <mergeCell ref="BR146:CA146"/>
    <mergeCell ref="CB146:CK146"/>
    <mergeCell ref="CL146:CU146"/>
    <mergeCell ref="CV146:DS146"/>
    <mergeCell ref="DT146:EB146"/>
    <mergeCell ref="EC146:EK146"/>
    <mergeCell ref="A145:AF145"/>
    <mergeCell ref="AG145:AM145"/>
    <mergeCell ref="AN145:AT145"/>
    <mergeCell ref="AU145:BJ145"/>
    <mergeCell ref="BK145:BQ145"/>
    <mergeCell ref="BR145:CA145"/>
    <mergeCell ref="CB145:CK145"/>
    <mergeCell ref="CL145:CU145"/>
    <mergeCell ref="CV145:DS145"/>
    <mergeCell ref="DT147:EB147"/>
    <mergeCell ref="EC147:EK147"/>
    <mergeCell ref="A148:AF148"/>
    <mergeCell ref="AG148:AM148"/>
    <mergeCell ref="AN148:AT148"/>
    <mergeCell ref="AU148:BJ148"/>
    <mergeCell ref="BK148:BQ148"/>
    <mergeCell ref="BR148:CA148"/>
    <mergeCell ref="CB148:CK148"/>
    <mergeCell ref="CL148:CU148"/>
    <mergeCell ref="CV148:DS148"/>
    <mergeCell ref="DT148:EB148"/>
    <mergeCell ref="EC148:EK148"/>
    <mergeCell ref="A147:AF147"/>
    <mergeCell ref="AG147:AM147"/>
    <mergeCell ref="AN147:AT147"/>
    <mergeCell ref="AU147:BJ147"/>
    <mergeCell ref="BK147:BQ147"/>
    <mergeCell ref="BR147:CA147"/>
    <mergeCell ref="CB147:CK147"/>
    <mergeCell ref="CL147:CU147"/>
    <mergeCell ref="CV147:DS147"/>
    <mergeCell ref="DT149:EB149"/>
    <mergeCell ref="EC149:EK149"/>
    <mergeCell ref="A150:AF150"/>
    <mergeCell ref="AG150:AM150"/>
    <mergeCell ref="AN150:AT150"/>
    <mergeCell ref="AU150:BJ150"/>
    <mergeCell ref="BK150:BQ150"/>
    <mergeCell ref="BR150:CA150"/>
    <mergeCell ref="CB150:CK150"/>
    <mergeCell ref="CL150:CU150"/>
    <mergeCell ref="CV150:DS150"/>
    <mergeCell ref="DT150:EB150"/>
    <mergeCell ref="EC150:EK150"/>
    <mergeCell ref="A149:AF149"/>
    <mergeCell ref="AG149:AM149"/>
    <mergeCell ref="AN149:AT149"/>
    <mergeCell ref="AU149:BJ149"/>
    <mergeCell ref="BK149:BQ149"/>
    <mergeCell ref="BR149:CA149"/>
    <mergeCell ref="CB149:CK149"/>
    <mergeCell ref="CL149:CU149"/>
    <mergeCell ref="CV149:DS149"/>
    <mergeCell ref="DT151:EB151"/>
    <mergeCell ref="EC151:EK151"/>
    <mergeCell ref="A152:AF152"/>
    <mergeCell ref="AG152:AM152"/>
    <mergeCell ref="AN152:AT152"/>
    <mergeCell ref="AU152:BJ152"/>
    <mergeCell ref="BK152:BQ152"/>
    <mergeCell ref="BR152:CA152"/>
    <mergeCell ref="CB152:CK152"/>
    <mergeCell ref="CL152:CU152"/>
    <mergeCell ref="CV152:DS152"/>
    <mergeCell ref="DT152:EB152"/>
    <mergeCell ref="EC152:EK152"/>
    <mergeCell ref="A151:AF151"/>
    <mergeCell ref="AG151:AM151"/>
    <mergeCell ref="AN151:AT151"/>
    <mergeCell ref="AU151:BJ151"/>
    <mergeCell ref="BK151:BQ151"/>
    <mergeCell ref="BR151:CA151"/>
    <mergeCell ref="CB151:CK151"/>
    <mergeCell ref="CL151:CU151"/>
    <mergeCell ref="CV151:DS151"/>
    <mergeCell ref="DT153:EB153"/>
    <mergeCell ref="EC153:EK153"/>
    <mergeCell ref="A154:AF154"/>
    <mergeCell ref="AG154:AM154"/>
    <mergeCell ref="AN154:AT154"/>
    <mergeCell ref="AU154:BJ154"/>
    <mergeCell ref="BK154:BQ154"/>
    <mergeCell ref="BR154:CA154"/>
    <mergeCell ref="CB154:CK154"/>
    <mergeCell ref="CL154:CU154"/>
    <mergeCell ref="CV154:DS154"/>
    <mergeCell ref="DT154:EB154"/>
    <mergeCell ref="EC154:EK154"/>
    <mergeCell ref="A153:AF153"/>
    <mergeCell ref="AG153:AM153"/>
    <mergeCell ref="AN153:AT153"/>
    <mergeCell ref="AU153:BJ153"/>
    <mergeCell ref="BK153:BQ153"/>
    <mergeCell ref="BR153:CA153"/>
    <mergeCell ref="CB153:CK153"/>
    <mergeCell ref="CL153:CU153"/>
    <mergeCell ref="CV153:DS153"/>
    <mergeCell ref="DT174:EB174"/>
    <mergeCell ref="EC174:EK174"/>
    <mergeCell ref="A175:AF175"/>
    <mergeCell ref="AG175:AM175"/>
    <mergeCell ref="AN175:AT175"/>
    <mergeCell ref="AU175:BJ175"/>
    <mergeCell ref="BK175:BQ175"/>
    <mergeCell ref="BR175:CA175"/>
    <mergeCell ref="CB175:CK175"/>
    <mergeCell ref="CL175:CU175"/>
    <mergeCell ref="CV175:DS175"/>
    <mergeCell ref="DT175:EB175"/>
    <mergeCell ref="EC175:EK175"/>
    <mergeCell ref="A174:AF174"/>
    <mergeCell ref="AG174:AM174"/>
    <mergeCell ref="AN174:AT174"/>
    <mergeCell ref="AU174:BJ174"/>
    <mergeCell ref="BK174:BQ174"/>
    <mergeCell ref="BR174:CA174"/>
    <mergeCell ref="CB174:CK174"/>
    <mergeCell ref="CL174:CU174"/>
    <mergeCell ref="CV174:DS174"/>
    <mergeCell ref="DT176:EB176"/>
    <mergeCell ref="EC176:EK176"/>
    <mergeCell ref="A177:AF177"/>
    <mergeCell ref="AG177:AM177"/>
    <mergeCell ref="AN177:AT177"/>
    <mergeCell ref="AU177:BJ177"/>
    <mergeCell ref="BK177:BQ177"/>
    <mergeCell ref="BR177:CA177"/>
    <mergeCell ref="CB177:CK177"/>
    <mergeCell ref="CL177:CU177"/>
    <mergeCell ref="CV177:DS177"/>
    <mergeCell ref="DT177:EB177"/>
    <mergeCell ref="EC177:EK177"/>
    <mergeCell ref="A176:AF176"/>
    <mergeCell ref="AG176:AM176"/>
    <mergeCell ref="AN176:AT176"/>
    <mergeCell ref="AU176:BJ176"/>
    <mergeCell ref="BK176:BQ176"/>
    <mergeCell ref="BR176:CA176"/>
    <mergeCell ref="CB176:CK176"/>
    <mergeCell ref="CL176:CU176"/>
    <mergeCell ref="CV176:DS176"/>
    <mergeCell ref="DT178:EB178"/>
    <mergeCell ref="EC178:EK178"/>
    <mergeCell ref="A179:AF179"/>
    <mergeCell ref="AG179:AM179"/>
    <mergeCell ref="AN179:AT179"/>
    <mergeCell ref="AU179:BJ179"/>
    <mergeCell ref="BK179:BQ179"/>
    <mergeCell ref="BR179:CA179"/>
    <mergeCell ref="CB179:CK179"/>
    <mergeCell ref="CL179:CU179"/>
    <mergeCell ref="CV179:DS179"/>
    <mergeCell ref="DT179:EB179"/>
    <mergeCell ref="EC179:EK179"/>
    <mergeCell ref="A178:AF178"/>
    <mergeCell ref="AG178:AM178"/>
    <mergeCell ref="AN178:AT178"/>
    <mergeCell ref="AU178:BJ178"/>
    <mergeCell ref="BK178:BQ178"/>
    <mergeCell ref="BR178:CA178"/>
    <mergeCell ref="CB178:CK178"/>
    <mergeCell ref="CL178:CU178"/>
    <mergeCell ref="CV178:DS178"/>
    <mergeCell ref="DT180:EB180"/>
    <mergeCell ref="EC180:EK180"/>
    <mergeCell ref="A181:AF181"/>
    <mergeCell ref="AG181:AM181"/>
    <mergeCell ref="AN181:AT181"/>
    <mergeCell ref="AU181:BJ181"/>
    <mergeCell ref="BK181:BQ181"/>
    <mergeCell ref="BR181:CA181"/>
    <mergeCell ref="CB181:CK181"/>
    <mergeCell ref="CL181:CU181"/>
    <mergeCell ref="CV181:DS181"/>
    <mergeCell ref="DT181:EB181"/>
    <mergeCell ref="EC181:EK181"/>
    <mergeCell ref="A180:AF180"/>
    <mergeCell ref="AG180:AM180"/>
    <mergeCell ref="AN180:AT180"/>
    <mergeCell ref="AU180:BJ180"/>
    <mergeCell ref="BK180:BQ180"/>
    <mergeCell ref="BR180:CA180"/>
    <mergeCell ref="CB180:CK180"/>
    <mergeCell ref="CL180:CU180"/>
    <mergeCell ref="CV180:DS180"/>
    <mergeCell ref="DT182:EB182"/>
    <mergeCell ref="EC182:EK182"/>
    <mergeCell ref="A183:AF183"/>
    <mergeCell ref="AG183:AM183"/>
    <mergeCell ref="AN183:AT183"/>
    <mergeCell ref="AU183:BJ183"/>
    <mergeCell ref="BK183:BQ183"/>
    <mergeCell ref="BR183:CA183"/>
    <mergeCell ref="CB183:CK183"/>
    <mergeCell ref="CL183:CU183"/>
    <mergeCell ref="CV183:DS183"/>
    <mergeCell ref="DT183:EB183"/>
    <mergeCell ref="EC183:EK183"/>
    <mergeCell ref="A182:AF182"/>
    <mergeCell ref="AG182:AM182"/>
    <mergeCell ref="AN182:AT182"/>
    <mergeCell ref="AU182:BJ182"/>
    <mergeCell ref="BK182:BQ182"/>
    <mergeCell ref="BR182:CA182"/>
    <mergeCell ref="CB182:CK182"/>
    <mergeCell ref="CL182:CU182"/>
    <mergeCell ref="CV182:DS182"/>
    <mergeCell ref="DT184:EB184"/>
    <mergeCell ref="EC184:EK184"/>
    <mergeCell ref="A185:AF185"/>
    <mergeCell ref="AG185:AM185"/>
    <mergeCell ref="AN185:AT185"/>
    <mergeCell ref="AU185:BJ185"/>
    <mergeCell ref="BK185:BQ185"/>
    <mergeCell ref="BR185:CA185"/>
    <mergeCell ref="CB185:CK185"/>
    <mergeCell ref="CL185:CU185"/>
    <mergeCell ref="CV185:DS185"/>
    <mergeCell ref="DT185:EB185"/>
    <mergeCell ref="EC185:EK185"/>
    <mergeCell ref="A184:AF184"/>
    <mergeCell ref="AG184:AM184"/>
    <mergeCell ref="AN184:AT184"/>
    <mergeCell ref="AU184:BJ184"/>
    <mergeCell ref="BK184:BQ184"/>
    <mergeCell ref="BR184:CA184"/>
    <mergeCell ref="CB184:CK184"/>
    <mergeCell ref="CL184:CU184"/>
    <mergeCell ref="CV184:DS184"/>
    <mergeCell ref="DT186:EB186"/>
    <mergeCell ref="EC186:EK186"/>
    <mergeCell ref="A187:AF187"/>
    <mergeCell ref="AG187:AM187"/>
    <mergeCell ref="AN187:AT187"/>
    <mergeCell ref="AU187:BJ187"/>
    <mergeCell ref="BK187:BQ187"/>
    <mergeCell ref="BR187:CA187"/>
    <mergeCell ref="CB187:CK187"/>
    <mergeCell ref="CL187:CU187"/>
    <mergeCell ref="CV187:DS187"/>
    <mergeCell ref="DT187:EB187"/>
    <mergeCell ref="EC187:EK187"/>
    <mergeCell ref="A186:AF186"/>
    <mergeCell ref="AG186:AM186"/>
    <mergeCell ref="AN186:AT186"/>
    <mergeCell ref="AU186:BJ186"/>
    <mergeCell ref="BK186:BQ186"/>
    <mergeCell ref="BR186:CA186"/>
    <mergeCell ref="CB186:CK186"/>
    <mergeCell ref="CL186:CU186"/>
    <mergeCell ref="CV186:DS186"/>
    <mergeCell ref="DT188:EB188"/>
    <mergeCell ref="EC188:EK188"/>
    <mergeCell ref="A189:AF189"/>
    <mergeCell ref="AG189:AM189"/>
    <mergeCell ref="AN189:AT189"/>
    <mergeCell ref="AU189:BJ189"/>
    <mergeCell ref="BK189:BQ189"/>
    <mergeCell ref="BR189:CA189"/>
    <mergeCell ref="CB189:CK189"/>
    <mergeCell ref="CL189:CU189"/>
    <mergeCell ref="CV189:DS189"/>
    <mergeCell ref="DT189:EB189"/>
    <mergeCell ref="EC189:EK189"/>
    <mergeCell ref="A188:AF188"/>
    <mergeCell ref="AG188:AM188"/>
    <mergeCell ref="AN188:AT188"/>
    <mergeCell ref="AU188:BJ188"/>
    <mergeCell ref="BK188:BQ188"/>
    <mergeCell ref="BR188:CA188"/>
    <mergeCell ref="CB188:CK188"/>
    <mergeCell ref="CL188:CU188"/>
    <mergeCell ref="CV188:DS188"/>
    <mergeCell ref="DT190:EB190"/>
    <mergeCell ref="EC190:EK190"/>
    <mergeCell ref="A191:AF191"/>
    <mergeCell ref="AG191:AM191"/>
    <mergeCell ref="AN191:AT191"/>
    <mergeCell ref="AU191:BJ191"/>
    <mergeCell ref="BK191:BQ191"/>
    <mergeCell ref="BR191:CA191"/>
    <mergeCell ref="CB191:CK191"/>
    <mergeCell ref="CL191:CU191"/>
    <mergeCell ref="CV191:DS191"/>
    <mergeCell ref="DT191:EB191"/>
    <mergeCell ref="EC191:EK191"/>
    <mergeCell ref="A190:AF190"/>
    <mergeCell ref="AG190:AM190"/>
    <mergeCell ref="AN190:AT190"/>
    <mergeCell ref="AU190:BJ190"/>
    <mergeCell ref="BK190:BQ190"/>
    <mergeCell ref="BR190:CA190"/>
    <mergeCell ref="CB190:CK190"/>
    <mergeCell ref="CL190:CU190"/>
    <mergeCell ref="CV190:DS190"/>
    <mergeCell ref="DT192:EB192"/>
    <mergeCell ref="EC192:EK192"/>
    <mergeCell ref="A193:AF193"/>
    <mergeCell ref="AG193:AM193"/>
    <mergeCell ref="AN193:AT193"/>
    <mergeCell ref="AU193:BJ193"/>
    <mergeCell ref="BK193:BQ193"/>
    <mergeCell ref="BR193:CA193"/>
    <mergeCell ref="CB193:CK193"/>
    <mergeCell ref="CL193:CU193"/>
    <mergeCell ref="CV193:DS193"/>
    <mergeCell ref="DT193:EB193"/>
    <mergeCell ref="EC193:EK193"/>
    <mergeCell ref="A192:AF192"/>
    <mergeCell ref="AG192:AM192"/>
    <mergeCell ref="AN192:AT192"/>
    <mergeCell ref="AU192:BJ192"/>
    <mergeCell ref="BK192:BQ192"/>
    <mergeCell ref="BR192:CA192"/>
    <mergeCell ref="CB192:CK192"/>
    <mergeCell ref="CL192:CU192"/>
    <mergeCell ref="CV192:DS192"/>
    <mergeCell ref="DT194:EB194"/>
    <mergeCell ref="EC194:EK194"/>
    <mergeCell ref="A195:AF195"/>
    <mergeCell ref="AG195:AM195"/>
    <mergeCell ref="AN195:AT195"/>
    <mergeCell ref="AU195:BJ195"/>
    <mergeCell ref="BK195:BQ195"/>
    <mergeCell ref="BR195:CA195"/>
    <mergeCell ref="CB195:CK195"/>
    <mergeCell ref="CL195:CU195"/>
    <mergeCell ref="CV195:DS195"/>
    <mergeCell ref="DT195:EB195"/>
    <mergeCell ref="EC195:EK195"/>
    <mergeCell ref="A194:AF194"/>
    <mergeCell ref="AG194:AM194"/>
    <mergeCell ref="AN194:AT194"/>
    <mergeCell ref="AU194:BJ194"/>
    <mergeCell ref="BK194:BQ194"/>
    <mergeCell ref="BR194:CA194"/>
    <mergeCell ref="CB194:CK194"/>
    <mergeCell ref="CL194:CU194"/>
    <mergeCell ref="CV194:DS194"/>
    <mergeCell ref="DT196:EB196"/>
    <mergeCell ref="EC196:EK196"/>
    <mergeCell ref="A197:AF197"/>
    <mergeCell ref="AG197:AM197"/>
    <mergeCell ref="AN197:AT197"/>
    <mergeCell ref="AU197:BJ197"/>
    <mergeCell ref="BK197:BQ197"/>
    <mergeCell ref="BR197:CA197"/>
    <mergeCell ref="CB197:CK197"/>
    <mergeCell ref="CL197:CU197"/>
    <mergeCell ref="CV197:DS197"/>
    <mergeCell ref="DT197:EB197"/>
    <mergeCell ref="EC197:EK197"/>
    <mergeCell ref="A196:AF196"/>
    <mergeCell ref="AG196:AM196"/>
    <mergeCell ref="AN196:AT196"/>
    <mergeCell ref="AU196:BJ196"/>
    <mergeCell ref="BK196:BQ196"/>
    <mergeCell ref="BR196:CA196"/>
    <mergeCell ref="CB196:CK196"/>
    <mergeCell ref="CL196:CU196"/>
    <mergeCell ref="CV196:DS196"/>
    <mergeCell ref="DT198:EB198"/>
    <mergeCell ref="EC198:EK198"/>
    <mergeCell ref="A199:AF199"/>
    <mergeCell ref="AG199:AM199"/>
    <mergeCell ref="AN199:AT199"/>
    <mergeCell ref="AU199:BJ199"/>
    <mergeCell ref="BK199:BQ199"/>
    <mergeCell ref="BR199:CA199"/>
    <mergeCell ref="CB199:CK199"/>
    <mergeCell ref="CL199:CU199"/>
    <mergeCell ref="CV199:DS199"/>
    <mergeCell ref="DT199:EB199"/>
    <mergeCell ref="EC199:EK199"/>
    <mergeCell ref="A198:AF198"/>
    <mergeCell ref="AG198:AM198"/>
    <mergeCell ref="AN198:AT198"/>
    <mergeCell ref="AU198:BJ198"/>
    <mergeCell ref="BK198:BQ198"/>
    <mergeCell ref="BR198:CA198"/>
    <mergeCell ref="CB198:CK198"/>
    <mergeCell ref="CL198:CU198"/>
    <mergeCell ref="CV198:DS198"/>
    <mergeCell ref="DT200:EB200"/>
    <mergeCell ref="EC200:EK200"/>
    <mergeCell ref="A201:AF201"/>
    <mergeCell ref="AG201:AM201"/>
    <mergeCell ref="AN201:AT201"/>
    <mergeCell ref="AU201:BJ201"/>
    <mergeCell ref="BK201:BQ201"/>
    <mergeCell ref="BR201:CA201"/>
    <mergeCell ref="CB201:CK201"/>
    <mergeCell ref="CL201:CU201"/>
    <mergeCell ref="CV201:DS201"/>
    <mergeCell ref="DT201:EB201"/>
    <mergeCell ref="EC201:EK201"/>
    <mergeCell ref="A200:AF200"/>
    <mergeCell ref="AG200:AM200"/>
    <mergeCell ref="AN200:AT200"/>
    <mergeCell ref="AU200:BJ200"/>
    <mergeCell ref="BK200:BQ200"/>
    <mergeCell ref="BR200:CA200"/>
    <mergeCell ref="CB200:CK200"/>
    <mergeCell ref="CL200:CU200"/>
    <mergeCell ref="CV200:DS200"/>
    <mergeCell ref="DT202:EB202"/>
    <mergeCell ref="EC202:EK202"/>
    <mergeCell ref="A203:AF203"/>
    <mergeCell ref="AG203:AM203"/>
    <mergeCell ref="AN203:AT203"/>
    <mergeCell ref="AU203:BJ203"/>
    <mergeCell ref="BK203:BQ203"/>
    <mergeCell ref="BR203:CA203"/>
    <mergeCell ref="CB203:CK203"/>
    <mergeCell ref="CL203:CU203"/>
    <mergeCell ref="CV203:DS203"/>
    <mergeCell ref="DT203:EB203"/>
    <mergeCell ref="EC203:EK203"/>
    <mergeCell ref="A202:AF202"/>
    <mergeCell ref="AG202:AM202"/>
    <mergeCell ref="AN202:AT202"/>
    <mergeCell ref="AU202:BJ202"/>
    <mergeCell ref="BK202:BQ202"/>
    <mergeCell ref="BR202:CA202"/>
    <mergeCell ref="CB202:CK202"/>
    <mergeCell ref="CL202:CU202"/>
    <mergeCell ref="CV202:DS202"/>
    <mergeCell ref="CL206:CU206"/>
    <mergeCell ref="CV206:DS206"/>
    <mergeCell ref="DT204:EB204"/>
    <mergeCell ref="EC204:EK204"/>
    <mergeCell ref="A205:AF205"/>
    <mergeCell ref="AG205:AM205"/>
    <mergeCell ref="AN205:AT205"/>
    <mergeCell ref="AU205:BJ205"/>
    <mergeCell ref="BK205:BQ205"/>
    <mergeCell ref="BR205:CA205"/>
    <mergeCell ref="CB205:CK205"/>
    <mergeCell ref="CL205:CU205"/>
    <mergeCell ref="CV205:DS205"/>
    <mergeCell ref="DT205:EB205"/>
    <mergeCell ref="EC205:EK205"/>
    <mergeCell ref="A204:AF204"/>
    <mergeCell ref="AG204:AM204"/>
    <mergeCell ref="AN204:AT204"/>
    <mergeCell ref="AU204:BJ204"/>
    <mergeCell ref="BK204:BQ204"/>
    <mergeCell ref="BR204:CA204"/>
    <mergeCell ref="CB204:CK204"/>
    <mergeCell ref="CL204:CU204"/>
    <mergeCell ref="CV204:DS204"/>
    <mergeCell ref="CV209:DS209"/>
    <mergeCell ref="DT209:EB209"/>
    <mergeCell ref="EC209:EK209"/>
    <mergeCell ref="A208:AF208"/>
    <mergeCell ref="AG208:AM208"/>
    <mergeCell ref="AN208:AT208"/>
    <mergeCell ref="AU208:BJ208"/>
    <mergeCell ref="BK208:BQ208"/>
    <mergeCell ref="BR208:CA208"/>
    <mergeCell ref="CB208:CK208"/>
    <mergeCell ref="CL208:CU208"/>
    <mergeCell ref="CV208:DS208"/>
    <mergeCell ref="DT206:EB206"/>
    <mergeCell ref="EC206:EK206"/>
    <mergeCell ref="A207:AF207"/>
    <mergeCell ref="AG207:AM207"/>
    <mergeCell ref="AN207:AT207"/>
    <mergeCell ref="AU207:BJ207"/>
    <mergeCell ref="BK207:BQ207"/>
    <mergeCell ref="BR207:CA207"/>
    <mergeCell ref="CB207:CK207"/>
    <mergeCell ref="CL207:CU207"/>
    <mergeCell ref="CV207:DS207"/>
    <mergeCell ref="DT207:EB207"/>
    <mergeCell ref="EC207:EK207"/>
    <mergeCell ref="A206:AF206"/>
    <mergeCell ref="AG206:AM206"/>
    <mergeCell ref="AN206:AT206"/>
    <mergeCell ref="AU206:BJ206"/>
    <mergeCell ref="BK206:BQ206"/>
    <mergeCell ref="BR206:CA206"/>
    <mergeCell ref="CB206:CK206"/>
    <mergeCell ref="DT256:EB256"/>
    <mergeCell ref="EC256:EK256"/>
    <mergeCell ref="A257:AF257"/>
    <mergeCell ref="AG257:AM257"/>
    <mergeCell ref="AN257:AT257"/>
    <mergeCell ref="AU257:BJ257"/>
    <mergeCell ref="BK257:BQ257"/>
    <mergeCell ref="BR257:CA257"/>
    <mergeCell ref="CB257:CK257"/>
    <mergeCell ref="CL257:CU257"/>
    <mergeCell ref="CV257:DS257"/>
    <mergeCell ref="DT257:EB257"/>
    <mergeCell ref="EC257:EK257"/>
    <mergeCell ref="A256:AF256"/>
    <mergeCell ref="AG256:AM256"/>
    <mergeCell ref="AN256:AT256"/>
    <mergeCell ref="AU256:BJ256"/>
    <mergeCell ref="BK256:BQ256"/>
    <mergeCell ref="BR256:CA256"/>
    <mergeCell ref="CB256:CK256"/>
    <mergeCell ref="CL256:CU256"/>
    <mergeCell ref="CV256:DS256"/>
    <mergeCell ref="DT258:EB258"/>
    <mergeCell ref="EC258:EK258"/>
    <mergeCell ref="A259:AF259"/>
    <mergeCell ref="AG259:AM259"/>
    <mergeCell ref="AN259:AT259"/>
    <mergeCell ref="AU259:BJ259"/>
    <mergeCell ref="BK259:BQ259"/>
    <mergeCell ref="BR259:CA259"/>
    <mergeCell ref="CB259:CK259"/>
    <mergeCell ref="CL259:CU259"/>
    <mergeCell ref="CV259:DS259"/>
    <mergeCell ref="DT259:EB259"/>
    <mergeCell ref="EC259:EK259"/>
    <mergeCell ref="A258:AF258"/>
    <mergeCell ref="AG258:AM258"/>
    <mergeCell ref="AN258:AT258"/>
    <mergeCell ref="AU258:BJ258"/>
    <mergeCell ref="BK258:BQ258"/>
    <mergeCell ref="BR258:CA258"/>
    <mergeCell ref="CB258:CK258"/>
    <mergeCell ref="CL258:CU258"/>
    <mergeCell ref="CV258:DS258"/>
    <mergeCell ref="DT260:EB260"/>
    <mergeCell ref="EC260:EK260"/>
    <mergeCell ref="A261:AF261"/>
    <mergeCell ref="AG261:AM261"/>
    <mergeCell ref="AN261:AT261"/>
    <mergeCell ref="AU261:BJ261"/>
    <mergeCell ref="BK261:BQ261"/>
    <mergeCell ref="BR261:CA261"/>
    <mergeCell ref="CB261:CK261"/>
    <mergeCell ref="CL261:CU261"/>
    <mergeCell ref="CV261:DS261"/>
    <mergeCell ref="DT261:EB261"/>
    <mergeCell ref="EC261:EK261"/>
    <mergeCell ref="A260:AF260"/>
    <mergeCell ref="AG260:AM260"/>
    <mergeCell ref="AN260:AT260"/>
    <mergeCell ref="AU260:BJ260"/>
    <mergeCell ref="BK260:BQ260"/>
    <mergeCell ref="BR260:CA260"/>
    <mergeCell ref="CB260:CK260"/>
    <mergeCell ref="CL260:CU260"/>
    <mergeCell ref="CV260:DS260"/>
    <mergeCell ref="DT262:EB262"/>
    <mergeCell ref="EC262:EK262"/>
    <mergeCell ref="A263:AF263"/>
    <mergeCell ref="AG263:AM263"/>
    <mergeCell ref="AN263:AT263"/>
    <mergeCell ref="AU263:BJ263"/>
    <mergeCell ref="BK263:BQ263"/>
    <mergeCell ref="BR263:CA263"/>
    <mergeCell ref="CB263:CK263"/>
    <mergeCell ref="CL263:CU263"/>
    <mergeCell ref="CV263:DS263"/>
    <mergeCell ref="DT263:EB263"/>
    <mergeCell ref="EC263:EK263"/>
    <mergeCell ref="A262:AF262"/>
    <mergeCell ref="AG262:AM262"/>
    <mergeCell ref="AN262:AT262"/>
    <mergeCell ref="AU262:BJ262"/>
    <mergeCell ref="BK262:BQ262"/>
    <mergeCell ref="BR262:CA262"/>
    <mergeCell ref="CB262:CK262"/>
    <mergeCell ref="CL262:CU262"/>
    <mergeCell ref="CV262:DS262"/>
    <mergeCell ref="DT264:EB264"/>
    <mergeCell ref="EC264:EK264"/>
    <mergeCell ref="A265:AF265"/>
    <mergeCell ref="AG265:AM265"/>
    <mergeCell ref="AN265:AT265"/>
    <mergeCell ref="AU265:BJ265"/>
    <mergeCell ref="BK265:BQ265"/>
    <mergeCell ref="BR265:CA265"/>
    <mergeCell ref="CB265:CK265"/>
    <mergeCell ref="CL265:CU265"/>
    <mergeCell ref="CV265:DS265"/>
    <mergeCell ref="DT265:EB265"/>
    <mergeCell ref="EC265:EK265"/>
    <mergeCell ref="A264:AF264"/>
    <mergeCell ref="AG264:AM264"/>
    <mergeCell ref="AN264:AT264"/>
    <mergeCell ref="AU264:BJ264"/>
    <mergeCell ref="BK264:BQ264"/>
    <mergeCell ref="BR264:CA264"/>
    <mergeCell ref="CB264:CK264"/>
    <mergeCell ref="CL264:CU264"/>
    <mergeCell ref="CV264:DS264"/>
    <mergeCell ref="DT266:EB266"/>
    <mergeCell ref="EC266:EK266"/>
    <mergeCell ref="A267:AF267"/>
    <mergeCell ref="AG267:AM267"/>
    <mergeCell ref="AN267:AT267"/>
    <mergeCell ref="AU267:BJ267"/>
    <mergeCell ref="BK267:BQ267"/>
    <mergeCell ref="BR267:CA267"/>
    <mergeCell ref="CB267:CK267"/>
    <mergeCell ref="CL267:CU267"/>
    <mergeCell ref="CV267:DS267"/>
    <mergeCell ref="DT267:EB267"/>
    <mergeCell ref="EC267:EK267"/>
    <mergeCell ref="A266:AF266"/>
    <mergeCell ref="AG266:AM266"/>
    <mergeCell ref="AN266:AT266"/>
    <mergeCell ref="AU266:BJ266"/>
    <mergeCell ref="BK266:BQ266"/>
    <mergeCell ref="BR266:CA266"/>
    <mergeCell ref="CB266:CK266"/>
    <mergeCell ref="CL266:CU266"/>
    <mergeCell ref="CV266:DS266"/>
    <mergeCell ref="DT268:EB268"/>
    <mergeCell ref="EC268:EK268"/>
    <mergeCell ref="A269:AF269"/>
    <mergeCell ref="AG269:AM269"/>
    <mergeCell ref="AN269:AT269"/>
    <mergeCell ref="AU269:BJ269"/>
    <mergeCell ref="BK269:BQ269"/>
    <mergeCell ref="BR269:CA269"/>
    <mergeCell ref="CB269:CK269"/>
    <mergeCell ref="CL269:CU269"/>
    <mergeCell ref="CV269:DS269"/>
    <mergeCell ref="DT269:EB269"/>
    <mergeCell ref="EC269:EK269"/>
    <mergeCell ref="A268:AF268"/>
    <mergeCell ref="AG268:AM268"/>
    <mergeCell ref="AN268:AT268"/>
    <mergeCell ref="AU268:BJ268"/>
    <mergeCell ref="BK268:BQ268"/>
    <mergeCell ref="BR268:CA268"/>
    <mergeCell ref="CB268:CK268"/>
    <mergeCell ref="CL268:CU268"/>
    <mergeCell ref="CV268:DS268"/>
    <mergeCell ref="CV272:DS272"/>
    <mergeCell ref="DT270:EB270"/>
    <mergeCell ref="EC270:EK270"/>
    <mergeCell ref="A271:AF271"/>
    <mergeCell ref="AG271:AM271"/>
    <mergeCell ref="AN271:AT271"/>
    <mergeCell ref="AU271:BJ271"/>
    <mergeCell ref="BK271:BQ271"/>
    <mergeCell ref="BR271:CA271"/>
    <mergeCell ref="CB271:CK271"/>
    <mergeCell ref="CL271:CU271"/>
    <mergeCell ref="CV271:DS271"/>
    <mergeCell ref="DT271:EB271"/>
    <mergeCell ref="EC271:EK271"/>
    <mergeCell ref="A270:AF270"/>
    <mergeCell ref="AG270:AM270"/>
    <mergeCell ref="AN270:AT270"/>
    <mergeCell ref="AU270:BJ270"/>
    <mergeCell ref="BK270:BQ270"/>
    <mergeCell ref="BR270:CA270"/>
    <mergeCell ref="CB270:CK270"/>
    <mergeCell ref="CL270:CU270"/>
    <mergeCell ref="CV270:DS270"/>
    <mergeCell ref="DT272:EB272"/>
    <mergeCell ref="EC272:EK272"/>
    <mergeCell ref="A272:AF272"/>
    <mergeCell ref="AG272:AM272"/>
    <mergeCell ref="AN272:AT272"/>
    <mergeCell ref="AU272:BJ272"/>
    <mergeCell ref="BK272:BQ272"/>
    <mergeCell ref="BR272:CA272"/>
    <mergeCell ref="CB272:CK272"/>
    <mergeCell ref="A155:AF155"/>
    <mergeCell ref="AG155:AM155"/>
    <mergeCell ref="AN155:AT155"/>
    <mergeCell ref="AU155:BJ155"/>
    <mergeCell ref="BK155:BQ155"/>
    <mergeCell ref="BR155:CA155"/>
    <mergeCell ref="CB155:CK155"/>
    <mergeCell ref="CL155:CU155"/>
    <mergeCell ref="CV155:DS155"/>
    <mergeCell ref="DT155:EB155"/>
    <mergeCell ref="EC155:EK155"/>
    <mergeCell ref="A156:AF156"/>
    <mergeCell ref="AG156:AM156"/>
    <mergeCell ref="AN156:AT156"/>
    <mergeCell ref="AU156:BJ156"/>
    <mergeCell ref="BK156:BQ156"/>
    <mergeCell ref="BR156:CA156"/>
    <mergeCell ref="CB156:CK156"/>
    <mergeCell ref="CL156:CU156"/>
    <mergeCell ref="CV156:DS156"/>
    <mergeCell ref="DT156:EB156"/>
    <mergeCell ref="EC156:EK156"/>
    <mergeCell ref="CL272:CU272"/>
    <mergeCell ref="DT157:EB157"/>
    <mergeCell ref="EC157:EK157"/>
    <mergeCell ref="A158:AF158"/>
    <mergeCell ref="AG158:AM158"/>
    <mergeCell ref="AN158:AT158"/>
    <mergeCell ref="AU158:BJ158"/>
    <mergeCell ref="BK158:BQ158"/>
    <mergeCell ref="BR158:CA158"/>
    <mergeCell ref="CB158:CK158"/>
    <mergeCell ref="CL158:CU158"/>
    <mergeCell ref="CV158:DS158"/>
    <mergeCell ref="DT158:EB158"/>
    <mergeCell ref="EC158:EK158"/>
    <mergeCell ref="A157:AF157"/>
    <mergeCell ref="AG157:AM157"/>
    <mergeCell ref="AN157:AT157"/>
    <mergeCell ref="AU157:BJ157"/>
    <mergeCell ref="BK157:BQ157"/>
    <mergeCell ref="BR157:CA157"/>
    <mergeCell ref="CB157:CK157"/>
    <mergeCell ref="CL157:CU157"/>
    <mergeCell ref="CV157:DS157"/>
    <mergeCell ref="DT159:EB159"/>
    <mergeCell ref="EC159:EK159"/>
    <mergeCell ref="A160:AF160"/>
    <mergeCell ref="AG160:AM160"/>
    <mergeCell ref="AN160:AT160"/>
    <mergeCell ref="AU160:BJ160"/>
    <mergeCell ref="BK160:BQ160"/>
    <mergeCell ref="BR160:CA160"/>
    <mergeCell ref="CB160:CK160"/>
    <mergeCell ref="CL160:CU160"/>
    <mergeCell ref="CV160:DS160"/>
    <mergeCell ref="DT160:EB160"/>
    <mergeCell ref="EC160:EK160"/>
    <mergeCell ref="A159:AF159"/>
    <mergeCell ref="AG159:AM159"/>
    <mergeCell ref="AN159:AT159"/>
    <mergeCell ref="AU159:BJ159"/>
    <mergeCell ref="BK159:BQ159"/>
    <mergeCell ref="BR159:CA159"/>
    <mergeCell ref="CB159:CK159"/>
    <mergeCell ref="CL159:CU159"/>
    <mergeCell ref="CV159:DS159"/>
    <mergeCell ref="DT161:EB161"/>
    <mergeCell ref="EC161:EK161"/>
    <mergeCell ref="A162:AF162"/>
    <mergeCell ref="AG162:AM162"/>
    <mergeCell ref="AN162:AT162"/>
    <mergeCell ref="AU162:BJ162"/>
    <mergeCell ref="BK162:BQ162"/>
    <mergeCell ref="BR162:CA162"/>
    <mergeCell ref="CB162:CK162"/>
    <mergeCell ref="CL162:CU162"/>
    <mergeCell ref="CV162:DS162"/>
    <mergeCell ref="DT162:EB162"/>
    <mergeCell ref="EC162:EK162"/>
    <mergeCell ref="A161:AF161"/>
    <mergeCell ref="AG161:AM161"/>
    <mergeCell ref="AN161:AT161"/>
    <mergeCell ref="AU161:BJ161"/>
    <mergeCell ref="BK161:BQ161"/>
    <mergeCell ref="BR161:CA161"/>
    <mergeCell ref="CB161:CK161"/>
    <mergeCell ref="CL161:CU161"/>
    <mergeCell ref="CV161:DS161"/>
    <mergeCell ref="DT163:EB163"/>
    <mergeCell ref="EC163:EK163"/>
    <mergeCell ref="A164:AF164"/>
    <mergeCell ref="AG164:AM164"/>
    <mergeCell ref="AN164:AT164"/>
    <mergeCell ref="AU164:BJ164"/>
    <mergeCell ref="BK164:BQ164"/>
    <mergeCell ref="BR164:CA164"/>
    <mergeCell ref="CB164:CK164"/>
    <mergeCell ref="CL164:CU164"/>
    <mergeCell ref="CV164:DS164"/>
    <mergeCell ref="DT164:EB164"/>
    <mergeCell ref="EC164:EK164"/>
    <mergeCell ref="A163:AF163"/>
    <mergeCell ref="AG163:AM163"/>
    <mergeCell ref="AN163:AT163"/>
    <mergeCell ref="AU163:BJ163"/>
    <mergeCell ref="BK163:BQ163"/>
    <mergeCell ref="BR163:CA163"/>
    <mergeCell ref="CB163:CK163"/>
    <mergeCell ref="CL163:CU163"/>
    <mergeCell ref="CV163:DS163"/>
    <mergeCell ref="DT165:EB165"/>
    <mergeCell ref="EC165:EK165"/>
    <mergeCell ref="A166:AF166"/>
    <mergeCell ref="AG166:AM166"/>
    <mergeCell ref="AN166:AT166"/>
    <mergeCell ref="AU166:BJ166"/>
    <mergeCell ref="BK166:BQ166"/>
    <mergeCell ref="BR166:CA166"/>
    <mergeCell ref="CB166:CK166"/>
    <mergeCell ref="CL166:CU166"/>
    <mergeCell ref="CV166:DS166"/>
    <mergeCell ref="DT166:EB166"/>
    <mergeCell ref="EC166:EK166"/>
    <mergeCell ref="A165:AF165"/>
    <mergeCell ref="AG165:AM165"/>
    <mergeCell ref="AN165:AT165"/>
    <mergeCell ref="AU165:BJ165"/>
    <mergeCell ref="BK165:BQ165"/>
    <mergeCell ref="BR165:CA165"/>
    <mergeCell ref="CB165:CK165"/>
    <mergeCell ref="CL165:CU165"/>
    <mergeCell ref="CV165:DS165"/>
    <mergeCell ref="DT167:EB167"/>
    <mergeCell ref="EC167:EK167"/>
    <mergeCell ref="A168:AF168"/>
    <mergeCell ref="AG168:AM168"/>
    <mergeCell ref="AN168:AT168"/>
    <mergeCell ref="AU168:BJ168"/>
    <mergeCell ref="BK168:BQ168"/>
    <mergeCell ref="BR168:CA168"/>
    <mergeCell ref="CB168:CK168"/>
    <mergeCell ref="CL168:CU168"/>
    <mergeCell ref="CV168:DS168"/>
    <mergeCell ref="DT168:EB168"/>
    <mergeCell ref="EC168:EK168"/>
    <mergeCell ref="A167:AF167"/>
    <mergeCell ref="AG167:AM167"/>
    <mergeCell ref="AN167:AT167"/>
    <mergeCell ref="AU167:BJ167"/>
    <mergeCell ref="BK167:BQ167"/>
    <mergeCell ref="BR167:CA167"/>
    <mergeCell ref="CB167:CK167"/>
    <mergeCell ref="CL167:CU167"/>
    <mergeCell ref="CV167:DS167"/>
    <mergeCell ref="DT169:EB169"/>
    <mergeCell ref="EC169:EK169"/>
    <mergeCell ref="A170:AF170"/>
    <mergeCell ref="AG170:AM170"/>
    <mergeCell ref="AN170:AT170"/>
    <mergeCell ref="AU170:BJ170"/>
    <mergeCell ref="BK170:BQ170"/>
    <mergeCell ref="BR170:CA170"/>
    <mergeCell ref="CB170:CK170"/>
    <mergeCell ref="CL170:CU170"/>
    <mergeCell ref="CV170:DS170"/>
    <mergeCell ref="DT170:EB170"/>
    <mergeCell ref="EC170:EK170"/>
    <mergeCell ref="A169:AF169"/>
    <mergeCell ref="AG169:AM169"/>
    <mergeCell ref="AN169:AT169"/>
    <mergeCell ref="AU169:BJ169"/>
    <mergeCell ref="BK169:BQ169"/>
    <mergeCell ref="BR169:CA169"/>
    <mergeCell ref="CB169:CK169"/>
    <mergeCell ref="CL169:CU169"/>
    <mergeCell ref="CV169:DS169"/>
    <mergeCell ref="DT171:EB171"/>
    <mergeCell ref="EC171:EK171"/>
    <mergeCell ref="A172:AF172"/>
    <mergeCell ref="AG172:AM172"/>
    <mergeCell ref="AN172:AT172"/>
    <mergeCell ref="AU172:BJ172"/>
    <mergeCell ref="BK172:BQ172"/>
    <mergeCell ref="BR172:CA172"/>
    <mergeCell ref="CB172:CK172"/>
    <mergeCell ref="CL172:CU172"/>
    <mergeCell ref="CV172:DS172"/>
    <mergeCell ref="DT172:EB172"/>
    <mergeCell ref="EC172:EK172"/>
    <mergeCell ref="A171:AF171"/>
    <mergeCell ref="AG171:AM171"/>
    <mergeCell ref="AN171:AT171"/>
    <mergeCell ref="AU171:BJ171"/>
    <mergeCell ref="BK171:BQ171"/>
    <mergeCell ref="BR171:CA171"/>
    <mergeCell ref="CB171:CK171"/>
    <mergeCell ref="CL171:CU171"/>
    <mergeCell ref="CV171:DS171"/>
    <mergeCell ref="DT173:EB173"/>
    <mergeCell ref="EC173:EK173"/>
    <mergeCell ref="A210:AF210"/>
    <mergeCell ref="AG210:AM210"/>
    <mergeCell ref="AN210:AT210"/>
    <mergeCell ref="AU210:BJ210"/>
    <mergeCell ref="BK210:BQ210"/>
    <mergeCell ref="BR210:CA210"/>
    <mergeCell ref="CB210:CK210"/>
    <mergeCell ref="CL210:CU210"/>
    <mergeCell ref="CV210:DS210"/>
    <mergeCell ref="DT210:EB210"/>
    <mergeCell ref="EC210:EK210"/>
    <mergeCell ref="A173:AF173"/>
    <mergeCell ref="AG173:AM173"/>
    <mergeCell ref="AN173:AT173"/>
    <mergeCell ref="AU173:BJ173"/>
    <mergeCell ref="BK173:BQ173"/>
    <mergeCell ref="BR173:CA173"/>
    <mergeCell ref="CB173:CK173"/>
    <mergeCell ref="CL173:CU173"/>
    <mergeCell ref="CV173:DS173"/>
    <mergeCell ref="DT208:EB208"/>
    <mergeCell ref="EC208:EK208"/>
    <mergeCell ref="A209:AF209"/>
    <mergeCell ref="AG209:AM209"/>
    <mergeCell ref="AN209:AT209"/>
    <mergeCell ref="AU209:BJ209"/>
    <mergeCell ref="BK209:BQ209"/>
    <mergeCell ref="BR209:CA209"/>
    <mergeCell ref="CB209:CK209"/>
    <mergeCell ref="CL209:CU209"/>
    <mergeCell ref="DT211:EB211"/>
    <mergeCell ref="EC211:EK211"/>
    <mergeCell ref="A212:AF212"/>
    <mergeCell ref="AG212:AM212"/>
    <mergeCell ref="AN212:AT212"/>
    <mergeCell ref="AU212:BJ212"/>
    <mergeCell ref="BK212:BQ212"/>
    <mergeCell ref="BR212:CA212"/>
    <mergeCell ref="CB212:CK212"/>
    <mergeCell ref="CL212:CU212"/>
    <mergeCell ref="CV212:DS212"/>
    <mergeCell ref="DT212:EB212"/>
    <mergeCell ref="EC212:EK212"/>
    <mergeCell ref="A211:AF211"/>
    <mergeCell ref="AG211:AM211"/>
    <mergeCell ref="AN211:AT211"/>
    <mergeCell ref="AU211:BJ211"/>
    <mergeCell ref="BK211:BQ211"/>
    <mergeCell ref="BR211:CA211"/>
    <mergeCell ref="CB211:CK211"/>
    <mergeCell ref="CL211:CU211"/>
    <mergeCell ref="CV211:DS211"/>
    <mergeCell ref="DT213:EB213"/>
    <mergeCell ref="EC213:EK213"/>
    <mergeCell ref="A214:AF214"/>
    <mergeCell ref="AG214:AM214"/>
    <mergeCell ref="AN214:AT214"/>
    <mergeCell ref="AU214:BJ214"/>
    <mergeCell ref="BK214:BQ214"/>
    <mergeCell ref="BR214:CA214"/>
    <mergeCell ref="CB214:CK214"/>
    <mergeCell ref="CL214:CU214"/>
    <mergeCell ref="CV214:DS214"/>
    <mergeCell ref="DT214:EB214"/>
    <mergeCell ref="EC214:EK214"/>
    <mergeCell ref="A213:AF213"/>
    <mergeCell ref="AG213:AM213"/>
    <mergeCell ref="AN213:AT213"/>
    <mergeCell ref="AU213:BJ213"/>
    <mergeCell ref="BK213:BQ213"/>
    <mergeCell ref="BR213:CA213"/>
    <mergeCell ref="CB213:CK213"/>
    <mergeCell ref="CL213:CU213"/>
    <mergeCell ref="CV213:DS213"/>
    <mergeCell ref="DT215:EB215"/>
    <mergeCell ref="EC215:EK215"/>
    <mergeCell ref="A216:AF216"/>
    <mergeCell ref="AG216:AM216"/>
    <mergeCell ref="AN216:AT216"/>
    <mergeCell ref="AU216:BJ216"/>
    <mergeCell ref="BK216:BQ216"/>
    <mergeCell ref="BR216:CA216"/>
    <mergeCell ref="CB216:CK216"/>
    <mergeCell ref="CL216:CU216"/>
    <mergeCell ref="CV216:DS216"/>
    <mergeCell ref="DT216:EB216"/>
    <mergeCell ref="EC216:EK216"/>
    <mergeCell ref="A215:AF215"/>
    <mergeCell ref="AG215:AM215"/>
    <mergeCell ref="AN215:AT215"/>
    <mergeCell ref="AU215:BJ215"/>
    <mergeCell ref="BK215:BQ215"/>
    <mergeCell ref="BR215:CA215"/>
    <mergeCell ref="CB215:CK215"/>
    <mergeCell ref="CL215:CU215"/>
    <mergeCell ref="CV215:DS215"/>
    <mergeCell ref="DT217:EB217"/>
    <mergeCell ref="EC217:EK217"/>
    <mergeCell ref="A218:AF218"/>
    <mergeCell ref="AG218:AM218"/>
    <mergeCell ref="AN218:AT218"/>
    <mergeCell ref="AU218:BJ218"/>
    <mergeCell ref="BK218:BQ218"/>
    <mergeCell ref="BR218:CA218"/>
    <mergeCell ref="CB218:CK218"/>
    <mergeCell ref="CL218:CU218"/>
    <mergeCell ref="CV218:DS218"/>
    <mergeCell ref="DT218:EB218"/>
    <mergeCell ref="EC218:EK218"/>
    <mergeCell ref="A217:AF217"/>
    <mergeCell ref="AG217:AM217"/>
    <mergeCell ref="AN217:AT217"/>
    <mergeCell ref="AU217:BJ217"/>
    <mergeCell ref="BK217:BQ217"/>
    <mergeCell ref="BR217:CA217"/>
    <mergeCell ref="CB217:CK217"/>
    <mergeCell ref="CL217:CU217"/>
    <mergeCell ref="CV217:DS217"/>
    <mergeCell ref="DT219:EB219"/>
    <mergeCell ref="EC219:EK219"/>
    <mergeCell ref="A220:AF220"/>
    <mergeCell ref="AG220:AM220"/>
    <mergeCell ref="AN220:AT220"/>
    <mergeCell ref="AU220:BJ220"/>
    <mergeCell ref="BK220:BQ220"/>
    <mergeCell ref="BR220:CA220"/>
    <mergeCell ref="CB220:CK220"/>
    <mergeCell ref="CL220:CU220"/>
    <mergeCell ref="CV220:DS220"/>
    <mergeCell ref="DT220:EB220"/>
    <mergeCell ref="EC220:EK220"/>
    <mergeCell ref="A219:AF219"/>
    <mergeCell ref="AG219:AM219"/>
    <mergeCell ref="AN219:AT219"/>
    <mergeCell ref="AU219:BJ219"/>
    <mergeCell ref="BK219:BQ219"/>
    <mergeCell ref="BR219:CA219"/>
    <mergeCell ref="CB219:CK219"/>
    <mergeCell ref="CL219:CU219"/>
    <mergeCell ref="CV219:DS219"/>
    <mergeCell ref="DT221:EB221"/>
    <mergeCell ref="EC221:EK221"/>
    <mergeCell ref="A222:AF222"/>
    <mergeCell ref="AG222:AM222"/>
    <mergeCell ref="AN222:AT222"/>
    <mergeCell ref="AU222:BJ222"/>
    <mergeCell ref="BK222:BQ222"/>
    <mergeCell ref="BR222:CA222"/>
    <mergeCell ref="CB222:CK222"/>
    <mergeCell ref="CL222:CU222"/>
    <mergeCell ref="CV222:DS222"/>
    <mergeCell ref="DT222:EB222"/>
    <mergeCell ref="EC222:EK222"/>
    <mergeCell ref="A221:AF221"/>
    <mergeCell ref="AG221:AM221"/>
    <mergeCell ref="AN221:AT221"/>
    <mergeCell ref="AU221:BJ221"/>
    <mergeCell ref="BK221:BQ221"/>
    <mergeCell ref="BR221:CA221"/>
    <mergeCell ref="CB221:CK221"/>
    <mergeCell ref="CL221:CU221"/>
    <mergeCell ref="CV221:DS221"/>
    <mergeCell ref="DT223:EB223"/>
    <mergeCell ref="EC223:EK223"/>
    <mergeCell ref="A224:AF224"/>
    <mergeCell ref="AG224:AM224"/>
    <mergeCell ref="AN224:AT224"/>
    <mergeCell ref="AU224:BJ224"/>
    <mergeCell ref="BK224:BQ224"/>
    <mergeCell ref="BR224:CA224"/>
    <mergeCell ref="CB224:CK224"/>
    <mergeCell ref="CL224:CU224"/>
    <mergeCell ref="CV224:DS224"/>
    <mergeCell ref="DT224:EB224"/>
    <mergeCell ref="EC224:EK224"/>
    <mergeCell ref="A223:AF223"/>
    <mergeCell ref="AG223:AM223"/>
    <mergeCell ref="AN223:AT223"/>
    <mergeCell ref="AU223:BJ223"/>
    <mergeCell ref="BK223:BQ223"/>
    <mergeCell ref="BR223:CA223"/>
    <mergeCell ref="CB223:CK223"/>
    <mergeCell ref="CL223:CU223"/>
    <mergeCell ref="CV223:DS223"/>
    <mergeCell ref="CV227:DS227"/>
    <mergeCell ref="DT225:EB225"/>
    <mergeCell ref="EC225:EK225"/>
    <mergeCell ref="A226:AF226"/>
    <mergeCell ref="AG226:AM226"/>
    <mergeCell ref="AN226:AT226"/>
    <mergeCell ref="AU226:BJ226"/>
    <mergeCell ref="BK226:BQ226"/>
    <mergeCell ref="BR226:CA226"/>
    <mergeCell ref="CB226:CK226"/>
    <mergeCell ref="CL226:CU226"/>
    <mergeCell ref="CV226:DS226"/>
    <mergeCell ref="DT226:EB226"/>
    <mergeCell ref="EC226:EK226"/>
    <mergeCell ref="A225:AF225"/>
    <mergeCell ref="AG225:AM225"/>
    <mergeCell ref="AN225:AT225"/>
    <mergeCell ref="AU225:BJ225"/>
    <mergeCell ref="BK225:BQ225"/>
    <mergeCell ref="BR225:CA225"/>
    <mergeCell ref="CB225:CK225"/>
    <mergeCell ref="CL225:CU225"/>
    <mergeCell ref="CV225:DS225"/>
    <mergeCell ref="DT227:EB227"/>
    <mergeCell ref="EC227:EK227"/>
    <mergeCell ref="A227:AF227"/>
    <mergeCell ref="AG227:AM227"/>
    <mergeCell ref="AN227:AT227"/>
    <mergeCell ref="AU227:BJ227"/>
    <mergeCell ref="BK227:BQ227"/>
    <mergeCell ref="BR227:CA227"/>
    <mergeCell ref="CB227:CK227"/>
    <mergeCell ref="A253:AF253"/>
    <mergeCell ref="AG253:AM253"/>
    <mergeCell ref="AN253:AT253"/>
    <mergeCell ref="AU253:BJ253"/>
    <mergeCell ref="BK253:BQ253"/>
    <mergeCell ref="BR253:CA253"/>
    <mergeCell ref="CB253:CK253"/>
    <mergeCell ref="CL253:CU253"/>
    <mergeCell ref="CV253:DS253"/>
    <mergeCell ref="DT253:EB253"/>
    <mergeCell ref="EC253:EK253"/>
    <mergeCell ref="A228:AF228"/>
    <mergeCell ref="AG228:AM228"/>
    <mergeCell ref="AN228:AT228"/>
    <mergeCell ref="AU228:BJ228"/>
    <mergeCell ref="BK228:BQ228"/>
    <mergeCell ref="BR228:CA228"/>
    <mergeCell ref="CB228:CK228"/>
    <mergeCell ref="CL228:CU228"/>
    <mergeCell ref="CV228:DS228"/>
    <mergeCell ref="DT228:EB228"/>
    <mergeCell ref="EC228:EK228"/>
    <mergeCell ref="CL230:CU230"/>
    <mergeCell ref="CV230:DS230"/>
    <mergeCell ref="DT230:EB230"/>
    <mergeCell ref="EC230:EK230"/>
    <mergeCell ref="A229:AF229"/>
    <mergeCell ref="AG229:AM229"/>
    <mergeCell ref="AN229:AT229"/>
    <mergeCell ref="AU229:BJ229"/>
    <mergeCell ref="BK229:BQ229"/>
    <mergeCell ref="BR229:CA229"/>
    <mergeCell ref="CL227:CU227"/>
    <mergeCell ref="DT254:EB254"/>
    <mergeCell ref="EC254:EK254"/>
    <mergeCell ref="A255:AF255"/>
    <mergeCell ref="AG255:AM255"/>
    <mergeCell ref="AN255:AT255"/>
    <mergeCell ref="AU255:BJ255"/>
    <mergeCell ref="BK255:BQ255"/>
    <mergeCell ref="BR255:CA255"/>
    <mergeCell ref="CB255:CK255"/>
    <mergeCell ref="CL255:CU255"/>
    <mergeCell ref="CV255:DS255"/>
    <mergeCell ref="DT255:EB255"/>
    <mergeCell ref="EC255:EK255"/>
    <mergeCell ref="A254:AF254"/>
    <mergeCell ref="AG254:AM254"/>
    <mergeCell ref="AN254:AT254"/>
    <mergeCell ref="AU254:BJ254"/>
    <mergeCell ref="BK254:BQ254"/>
    <mergeCell ref="BR254:CA254"/>
    <mergeCell ref="CB254:CK254"/>
    <mergeCell ref="CL254:CU254"/>
    <mergeCell ref="CV254:DS254"/>
    <mergeCell ref="DT229:EB229"/>
    <mergeCell ref="EC229:EK229"/>
    <mergeCell ref="A230:AF230"/>
    <mergeCell ref="AG230:AM230"/>
    <mergeCell ref="AN230:AT230"/>
    <mergeCell ref="AU230:BJ230"/>
    <mergeCell ref="BK230:BQ230"/>
    <mergeCell ref="BR230:CA230"/>
    <mergeCell ref="CB230:CK230"/>
    <mergeCell ref="CB229:CK229"/>
    <mergeCell ref="CL229:CU229"/>
    <mergeCell ref="CV229:DS229"/>
    <mergeCell ref="DT231:EB231"/>
    <mergeCell ref="EC231:EK231"/>
    <mergeCell ref="A232:AF232"/>
    <mergeCell ref="AG232:AM232"/>
    <mergeCell ref="AN232:AT232"/>
    <mergeCell ref="AU232:BJ232"/>
    <mergeCell ref="BK232:BQ232"/>
    <mergeCell ref="BR232:CA232"/>
    <mergeCell ref="CB232:CK232"/>
    <mergeCell ref="CL232:CU232"/>
    <mergeCell ref="CV232:DS232"/>
    <mergeCell ref="DT232:EB232"/>
    <mergeCell ref="EC232:EK232"/>
    <mergeCell ref="A231:AF231"/>
    <mergeCell ref="AG231:AM231"/>
    <mergeCell ref="AN231:AT231"/>
    <mergeCell ref="AU231:BJ231"/>
    <mergeCell ref="BK231:BQ231"/>
    <mergeCell ref="BR231:CA231"/>
    <mergeCell ref="CB231:CK231"/>
    <mergeCell ref="CL231:CU231"/>
    <mergeCell ref="CV231:DS231"/>
    <mergeCell ref="DT233:EB233"/>
    <mergeCell ref="EC233:EK233"/>
    <mergeCell ref="A234:AF234"/>
    <mergeCell ref="AG234:AM234"/>
    <mergeCell ref="AN234:AT234"/>
    <mergeCell ref="AU234:BJ234"/>
    <mergeCell ref="BK234:BQ234"/>
    <mergeCell ref="BR234:CA234"/>
    <mergeCell ref="CB234:CK234"/>
    <mergeCell ref="CL234:CU234"/>
    <mergeCell ref="CV234:DS234"/>
    <mergeCell ref="DT234:EB234"/>
    <mergeCell ref="EC234:EK234"/>
    <mergeCell ref="A233:AF233"/>
    <mergeCell ref="AG233:AM233"/>
    <mergeCell ref="AN233:AT233"/>
    <mergeCell ref="AU233:BJ233"/>
    <mergeCell ref="BK233:BQ233"/>
    <mergeCell ref="BR233:CA233"/>
    <mergeCell ref="CB233:CK233"/>
    <mergeCell ref="CL233:CU233"/>
    <mergeCell ref="CV233:DS233"/>
    <mergeCell ref="DT235:EB235"/>
    <mergeCell ref="EC235:EK235"/>
    <mergeCell ref="A236:AF236"/>
    <mergeCell ref="AG236:AM236"/>
    <mergeCell ref="AN236:AT236"/>
    <mergeCell ref="AU236:BJ236"/>
    <mergeCell ref="BK236:BQ236"/>
    <mergeCell ref="BR236:CA236"/>
    <mergeCell ref="CB236:CK236"/>
    <mergeCell ref="CL236:CU236"/>
    <mergeCell ref="CV236:DS236"/>
    <mergeCell ref="DT236:EB236"/>
    <mergeCell ref="EC236:EK236"/>
    <mergeCell ref="A235:AF235"/>
    <mergeCell ref="AG235:AM235"/>
    <mergeCell ref="AN235:AT235"/>
    <mergeCell ref="AU235:BJ235"/>
    <mergeCell ref="BK235:BQ235"/>
    <mergeCell ref="BR235:CA235"/>
    <mergeCell ref="CB235:CK235"/>
    <mergeCell ref="CL235:CU235"/>
    <mergeCell ref="CV235:DS235"/>
    <mergeCell ref="DT237:EB237"/>
    <mergeCell ref="EC237:EK237"/>
    <mergeCell ref="A238:AF238"/>
    <mergeCell ref="AG238:AM238"/>
    <mergeCell ref="AN238:AT238"/>
    <mergeCell ref="AU238:BJ238"/>
    <mergeCell ref="BK238:BQ238"/>
    <mergeCell ref="BR238:CA238"/>
    <mergeCell ref="CB238:CK238"/>
    <mergeCell ref="CL238:CU238"/>
    <mergeCell ref="CV238:DS238"/>
    <mergeCell ref="DT238:EB238"/>
    <mergeCell ref="EC238:EK238"/>
    <mergeCell ref="A237:AF237"/>
    <mergeCell ref="AG237:AM237"/>
    <mergeCell ref="AN237:AT237"/>
    <mergeCell ref="AU237:BJ237"/>
    <mergeCell ref="BK237:BQ237"/>
    <mergeCell ref="BR237:CA237"/>
    <mergeCell ref="CB237:CK237"/>
    <mergeCell ref="CL237:CU237"/>
    <mergeCell ref="CV237:DS237"/>
    <mergeCell ref="DT239:EB239"/>
    <mergeCell ref="EC239:EK239"/>
    <mergeCell ref="A240:AF240"/>
    <mergeCell ref="AG240:AM240"/>
    <mergeCell ref="AN240:AT240"/>
    <mergeCell ref="AU240:BJ240"/>
    <mergeCell ref="BK240:BQ240"/>
    <mergeCell ref="BR240:CA240"/>
    <mergeCell ref="CB240:CK240"/>
    <mergeCell ref="CL240:CU240"/>
    <mergeCell ref="CV240:DS240"/>
    <mergeCell ref="DT240:EB240"/>
    <mergeCell ref="EC240:EK240"/>
    <mergeCell ref="A239:AF239"/>
    <mergeCell ref="AG239:AM239"/>
    <mergeCell ref="AN239:AT239"/>
    <mergeCell ref="AU239:BJ239"/>
    <mergeCell ref="BK239:BQ239"/>
    <mergeCell ref="BR239:CA239"/>
    <mergeCell ref="CB239:CK239"/>
    <mergeCell ref="CL239:CU239"/>
    <mergeCell ref="CV239:DS239"/>
    <mergeCell ref="DT241:EB241"/>
    <mergeCell ref="EC241:EK241"/>
    <mergeCell ref="A242:AF242"/>
    <mergeCell ref="AG242:AM242"/>
    <mergeCell ref="AN242:AT242"/>
    <mergeCell ref="AU242:BJ242"/>
    <mergeCell ref="BK242:BQ242"/>
    <mergeCell ref="BR242:CA242"/>
    <mergeCell ref="CB242:CK242"/>
    <mergeCell ref="CL242:CU242"/>
    <mergeCell ref="CV242:DS242"/>
    <mergeCell ref="DT242:EB242"/>
    <mergeCell ref="EC242:EK242"/>
    <mergeCell ref="A241:AF241"/>
    <mergeCell ref="AG241:AM241"/>
    <mergeCell ref="AN241:AT241"/>
    <mergeCell ref="AU241:BJ241"/>
    <mergeCell ref="BK241:BQ241"/>
    <mergeCell ref="BR241:CA241"/>
    <mergeCell ref="CB241:CK241"/>
    <mergeCell ref="CL241:CU241"/>
    <mergeCell ref="CV241:DS241"/>
    <mergeCell ref="DT243:EB243"/>
    <mergeCell ref="EC243:EK243"/>
    <mergeCell ref="A244:AF244"/>
    <mergeCell ref="AG244:AM244"/>
    <mergeCell ref="AN244:AT244"/>
    <mergeCell ref="AU244:BJ244"/>
    <mergeCell ref="BK244:BQ244"/>
    <mergeCell ref="BR244:CA244"/>
    <mergeCell ref="CB244:CK244"/>
    <mergeCell ref="CL244:CU244"/>
    <mergeCell ref="CV244:DS244"/>
    <mergeCell ref="DT244:EB244"/>
    <mergeCell ref="EC244:EK244"/>
    <mergeCell ref="A243:AF243"/>
    <mergeCell ref="AG243:AM243"/>
    <mergeCell ref="AN243:AT243"/>
    <mergeCell ref="AU243:BJ243"/>
    <mergeCell ref="BK243:BQ243"/>
    <mergeCell ref="BR243:CA243"/>
    <mergeCell ref="CB243:CK243"/>
    <mergeCell ref="CL243:CU243"/>
    <mergeCell ref="CV243:DS243"/>
    <mergeCell ref="DT245:EB245"/>
    <mergeCell ref="EC245:EK245"/>
    <mergeCell ref="A246:AF246"/>
    <mergeCell ref="AG246:AM246"/>
    <mergeCell ref="AN246:AT246"/>
    <mergeCell ref="AU246:BJ246"/>
    <mergeCell ref="BK246:BQ246"/>
    <mergeCell ref="BR246:CA246"/>
    <mergeCell ref="CB246:CK246"/>
    <mergeCell ref="CL246:CU246"/>
    <mergeCell ref="CV246:DS246"/>
    <mergeCell ref="DT246:EB246"/>
    <mergeCell ref="EC246:EK246"/>
    <mergeCell ref="A245:AF245"/>
    <mergeCell ref="AG245:AM245"/>
    <mergeCell ref="AN245:AT245"/>
    <mergeCell ref="AU245:BJ245"/>
    <mergeCell ref="BK245:BQ245"/>
    <mergeCell ref="BR245:CA245"/>
    <mergeCell ref="CB245:CK245"/>
    <mergeCell ref="CL245:CU245"/>
    <mergeCell ref="CV245:DS245"/>
    <mergeCell ref="DT247:EB247"/>
    <mergeCell ref="EC247:EK247"/>
    <mergeCell ref="A248:AF248"/>
    <mergeCell ref="AG248:AM248"/>
    <mergeCell ref="AN248:AT248"/>
    <mergeCell ref="AU248:BJ248"/>
    <mergeCell ref="BK248:BQ248"/>
    <mergeCell ref="BR248:CA248"/>
    <mergeCell ref="CB248:CK248"/>
    <mergeCell ref="CL248:CU248"/>
    <mergeCell ref="CV248:DS248"/>
    <mergeCell ref="DT248:EB248"/>
    <mergeCell ref="EC248:EK248"/>
    <mergeCell ref="A247:AF247"/>
    <mergeCell ref="AG247:AM247"/>
    <mergeCell ref="AN247:AT247"/>
    <mergeCell ref="AU247:BJ247"/>
    <mergeCell ref="BK247:BQ247"/>
    <mergeCell ref="BR247:CA247"/>
    <mergeCell ref="CB247:CK247"/>
    <mergeCell ref="CL247:CU247"/>
    <mergeCell ref="CV247:DS247"/>
    <mergeCell ref="DT249:EB249"/>
    <mergeCell ref="EC249:EK249"/>
    <mergeCell ref="A250:AF250"/>
    <mergeCell ref="AG250:AM250"/>
    <mergeCell ref="AN250:AT250"/>
    <mergeCell ref="AU250:BJ250"/>
    <mergeCell ref="BK250:BQ250"/>
    <mergeCell ref="BR250:CA250"/>
    <mergeCell ref="CB250:CK250"/>
    <mergeCell ref="CL250:CU250"/>
    <mergeCell ref="CV250:DS250"/>
    <mergeCell ref="DT250:EB250"/>
    <mergeCell ref="EC250:EK250"/>
    <mergeCell ref="A249:AF249"/>
    <mergeCell ref="AG249:AM249"/>
    <mergeCell ref="AN249:AT249"/>
    <mergeCell ref="AU249:BJ249"/>
    <mergeCell ref="BK249:BQ249"/>
    <mergeCell ref="BR249:CA249"/>
    <mergeCell ref="CB249:CK249"/>
    <mergeCell ref="CL249:CU249"/>
    <mergeCell ref="CV249:DS249"/>
    <mergeCell ref="DT251:EB251"/>
    <mergeCell ref="EC251:EK251"/>
    <mergeCell ref="A252:AF252"/>
    <mergeCell ref="AG252:AM252"/>
    <mergeCell ref="AN252:AT252"/>
    <mergeCell ref="AU252:BJ252"/>
    <mergeCell ref="BK252:BQ252"/>
    <mergeCell ref="BR252:CA252"/>
    <mergeCell ref="CB252:CK252"/>
    <mergeCell ref="CL252:CU252"/>
    <mergeCell ref="CV252:DS252"/>
    <mergeCell ref="DT252:EB252"/>
    <mergeCell ref="EC252:EK252"/>
    <mergeCell ref="A251:AF251"/>
    <mergeCell ref="AG251:AM251"/>
    <mergeCell ref="AN251:AT251"/>
    <mergeCell ref="AU251:BJ251"/>
    <mergeCell ref="BK251:BQ251"/>
    <mergeCell ref="BR251:CA251"/>
    <mergeCell ref="CB251:CK251"/>
    <mergeCell ref="CL251:CU251"/>
    <mergeCell ref="CV251:DS251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fitToHeight="20" orientation="landscape" r:id="rId4"/>
  <headerFooter differentFirst="1" alignWithMargins="0">
    <oddHeader>&amp;R&amp;F</oddHeader>
    <oddFooter>&amp;R&amp;P из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38"/>
  <sheetViews>
    <sheetView workbookViewId="0">
      <selection activeCell="FA38" sqref="FA38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16384" width="1.42578125" style="1"/>
  </cols>
  <sheetData>
    <row r="1" spans="1:142" x14ac:dyDescent="0.25">
      <c r="A1" s="215" t="s">
        <v>53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ht="15.75" customHeight="1" x14ac:dyDescent="0.25">
      <c r="A2" s="215" t="s">
        <v>54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  <c r="DY2" s="215"/>
      <c r="DZ2" s="215"/>
      <c r="EA2" s="215"/>
      <c r="EB2" s="215"/>
      <c r="EC2" s="215"/>
      <c r="ED2" s="215"/>
      <c r="EE2" s="215"/>
      <c r="EF2" s="215"/>
      <c r="EG2" s="215"/>
      <c r="EH2" s="215"/>
      <c r="EI2" s="215"/>
      <c r="EJ2" s="215"/>
      <c r="EK2" s="215"/>
    </row>
    <row r="3" spans="1:142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2" s="9" customFormat="1" ht="13.5" thickBot="1" x14ac:dyDescent="0.25">
      <c r="DW4" s="220" t="s">
        <v>2</v>
      </c>
      <c r="DX4" s="220"/>
      <c r="DY4" s="220"/>
      <c r="DZ4" s="220"/>
      <c r="EA4" s="220"/>
      <c r="EB4" s="220"/>
      <c r="EC4" s="220"/>
      <c r="ED4" s="220"/>
      <c r="EE4" s="220"/>
      <c r="EF4" s="220"/>
      <c r="EG4" s="220"/>
      <c r="EH4" s="220"/>
      <c r="EI4" s="220"/>
      <c r="EJ4" s="220"/>
      <c r="EK4" s="220"/>
    </row>
    <row r="5" spans="1:142" s="9" customFormat="1" ht="12.75" x14ac:dyDescent="0.2">
      <c r="A5" s="7"/>
      <c r="BL5" s="12" t="s">
        <v>9</v>
      </c>
      <c r="BM5" s="258" t="str">
        <f>Лист1!$AP$16</f>
        <v>января</v>
      </c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6">
        <v>20</v>
      </c>
      <c r="BY5" s="256"/>
      <c r="BZ5" s="256"/>
      <c r="CA5" s="453" t="str">
        <f>Лист1!$BD$16</f>
        <v>24</v>
      </c>
      <c r="CB5" s="453"/>
      <c r="CC5" s="453"/>
      <c r="CD5" s="7" t="s">
        <v>10</v>
      </c>
      <c r="DU5" s="12" t="s">
        <v>3</v>
      </c>
      <c r="DW5" s="428" t="str">
        <f>Лист1!$CI$16</f>
        <v>20.02.2024</v>
      </c>
      <c r="DX5" s="429"/>
      <c r="DY5" s="429"/>
      <c r="DZ5" s="429"/>
      <c r="EA5" s="429"/>
      <c r="EB5" s="429"/>
      <c r="EC5" s="429"/>
      <c r="ED5" s="429"/>
      <c r="EE5" s="429"/>
      <c r="EF5" s="429"/>
      <c r="EG5" s="429"/>
      <c r="EH5" s="429"/>
      <c r="EI5" s="429"/>
      <c r="EJ5" s="429"/>
      <c r="EK5" s="430"/>
    </row>
    <row r="6" spans="1:142" s="9" customFormat="1" ht="12.75" x14ac:dyDescent="0.2">
      <c r="A6" s="7"/>
      <c r="DU6" s="12" t="s">
        <v>4</v>
      </c>
      <c r="DW6" s="431" t="str">
        <f>Лист1!$CI$17</f>
        <v>743D0508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9" customFormat="1" ht="12.75" x14ac:dyDescent="0.2">
      <c r="A7" s="7"/>
      <c r="DU7" s="12" t="s">
        <v>5</v>
      </c>
      <c r="DW7" s="431">
        <f>Лист1!$CI$19</f>
        <v>8602003290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9" customFormat="1" ht="32.25" customHeight="1" x14ac:dyDescent="0.2">
      <c r="A8" s="7" t="s">
        <v>11</v>
      </c>
      <c r="Z8" s="315" t="str">
        <f>Лист1!P20</f>
        <v>МУНИЦИПАЛЬНОЕ АВТОНОМНОЕ УЧРЕЖДЕНИЕ "ИНФОРМАЦИОННО-ОРГАНИЗАЦИОННЫЙ ЦЕНТР"</v>
      </c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315"/>
      <c r="BS8" s="315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315"/>
      <c r="CJ8" s="315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U8" s="12" t="s">
        <v>6</v>
      </c>
      <c r="DW8" s="431">
        <f>Лист1!$CI$20</f>
        <v>860201001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9" customFormat="1" ht="12.75" x14ac:dyDescent="0.2">
      <c r="A9" s="7" t="s">
        <v>12</v>
      </c>
      <c r="DU9" s="12"/>
      <c r="DW9" s="431" t="str">
        <f>Лист1!$CI$22</f>
        <v>043</v>
      </c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9" customFormat="1" ht="12.75" x14ac:dyDescent="0.2">
      <c r="A10" s="7" t="s">
        <v>13</v>
      </c>
      <c r="Z10" s="258" t="str">
        <f>Лист1!P25</f>
        <v>Департамент образования Администрации города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12" t="s">
        <v>7</v>
      </c>
      <c r="DW10" s="431"/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9" customFormat="1" ht="12.75" x14ac:dyDescent="0.2">
      <c r="A11" s="7" t="s">
        <v>14</v>
      </c>
      <c r="Z11" s="258" t="str">
        <f>Лист1!P27</f>
        <v>город Сургут</v>
      </c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258"/>
      <c r="BG11" s="258"/>
      <c r="BH11" s="258"/>
      <c r="BI11" s="258"/>
      <c r="BJ11" s="258"/>
      <c r="BK11" s="258"/>
      <c r="BL11" s="258"/>
      <c r="BM11" s="258"/>
      <c r="BN11" s="258"/>
      <c r="BO11" s="258"/>
      <c r="BP11" s="258"/>
      <c r="BQ11" s="258"/>
      <c r="BR11" s="258"/>
      <c r="BS11" s="258"/>
      <c r="BT11" s="258"/>
      <c r="BU11" s="258"/>
      <c r="BV11" s="258"/>
      <c r="BW11" s="258"/>
      <c r="BX11" s="258"/>
      <c r="BY11" s="258"/>
      <c r="BZ11" s="258"/>
      <c r="CA11" s="258"/>
      <c r="CB11" s="258"/>
      <c r="CC11" s="258"/>
      <c r="CD11" s="258"/>
      <c r="CE11" s="258"/>
      <c r="CF11" s="258"/>
      <c r="CG11" s="258"/>
      <c r="CH11" s="258"/>
      <c r="CI11" s="258"/>
      <c r="CJ11" s="258"/>
      <c r="CK11" s="258"/>
      <c r="CL11" s="258"/>
      <c r="CM11" s="258"/>
      <c r="CN11" s="258"/>
      <c r="CO11" s="258"/>
      <c r="CP11" s="258"/>
      <c r="CQ11" s="258"/>
      <c r="CR11" s="258"/>
      <c r="CS11" s="258"/>
      <c r="CT11" s="258"/>
      <c r="CU11" s="258"/>
      <c r="CV11" s="258"/>
      <c r="CW11" s="258"/>
      <c r="CX11" s="258"/>
      <c r="CY11" s="258"/>
      <c r="CZ11" s="258"/>
      <c r="DA11" s="258"/>
      <c r="DB11" s="258"/>
      <c r="DC11" s="258"/>
      <c r="DD11" s="258"/>
      <c r="DE11" s="258"/>
      <c r="DU11" s="12" t="s">
        <v>8</v>
      </c>
      <c r="DW11" s="431">
        <f>Лист1!$CI$26</f>
        <v>71876000001</v>
      </c>
      <c r="DX11" s="432"/>
      <c r="DY11" s="432"/>
      <c r="DZ11" s="432"/>
      <c r="EA11" s="432"/>
      <c r="EB11" s="432"/>
      <c r="EC11" s="432"/>
      <c r="ED11" s="432"/>
      <c r="EE11" s="432"/>
      <c r="EF11" s="432"/>
      <c r="EG11" s="432"/>
      <c r="EH11" s="432"/>
      <c r="EI11" s="432"/>
      <c r="EJ11" s="432"/>
      <c r="EK11" s="433"/>
    </row>
    <row r="12" spans="1:142" s="9" customFormat="1" ht="13.5" thickBot="1" x14ac:dyDescent="0.25">
      <c r="A12" s="7" t="s">
        <v>15</v>
      </c>
      <c r="DU12" s="12"/>
      <c r="DW12" s="463"/>
      <c r="DX12" s="464"/>
      <c r="DY12" s="464"/>
      <c r="DZ12" s="464"/>
      <c r="EA12" s="464"/>
      <c r="EB12" s="464"/>
      <c r="EC12" s="464"/>
      <c r="ED12" s="464"/>
      <c r="EE12" s="464"/>
      <c r="EF12" s="464"/>
      <c r="EG12" s="464"/>
      <c r="EH12" s="464"/>
      <c r="EI12" s="464"/>
      <c r="EJ12" s="464"/>
      <c r="EK12" s="465"/>
    </row>
    <row r="13" spans="1:142" s="9" customFormat="1" ht="12.75" x14ac:dyDescent="0.2">
      <c r="DU13" s="12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9" customFormat="1" ht="12.75" customHeight="1" x14ac:dyDescent="0.2">
      <c r="A14" s="253" t="s">
        <v>55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3"/>
      <c r="BG14" s="253"/>
      <c r="BH14" s="253"/>
      <c r="BI14" s="307"/>
      <c r="BJ14" s="288" t="s">
        <v>18</v>
      </c>
      <c r="BK14" s="288"/>
      <c r="BL14" s="288"/>
      <c r="BM14" s="288"/>
      <c r="BN14" s="288"/>
      <c r="BO14" s="288"/>
      <c r="BP14" s="288"/>
      <c r="BQ14" s="288" t="s">
        <v>64</v>
      </c>
      <c r="BR14" s="288"/>
      <c r="BS14" s="288"/>
      <c r="BT14" s="288"/>
      <c r="BU14" s="288"/>
      <c r="BV14" s="288"/>
      <c r="BW14" s="288"/>
      <c r="BX14" s="288"/>
      <c r="BY14" s="288"/>
      <c r="BZ14" s="288"/>
      <c r="CA14" s="288" t="s">
        <v>66</v>
      </c>
      <c r="CB14" s="288"/>
      <c r="CC14" s="288"/>
      <c r="CD14" s="288"/>
      <c r="CE14" s="288"/>
      <c r="CF14" s="288"/>
      <c r="CG14" s="288"/>
      <c r="CH14" s="288"/>
      <c r="CI14" s="288"/>
      <c r="CJ14" s="288"/>
      <c r="CK14" s="288" t="s">
        <v>69</v>
      </c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 t="s">
        <v>70</v>
      </c>
      <c r="CX14" s="288"/>
      <c r="CY14" s="288"/>
      <c r="CZ14" s="288"/>
      <c r="DA14" s="288"/>
      <c r="DB14" s="288"/>
      <c r="DC14" s="288"/>
      <c r="DD14" s="288"/>
      <c r="DE14" s="288"/>
      <c r="DF14" s="288"/>
      <c r="DG14" s="289" t="s">
        <v>56</v>
      </c>
      <c r="DH14" s="253"/>
      <c r="DI14" s="253"/>
      <c r="DJ14" s="253"/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307"/>
      <c r="EA14" s="288" t="s">
        <v>70</v>
      </c>
      <c r="EB14" s="288"/>
      <c r="EC14" s="288"/>
      <c r="ED14" s="288"/>
      <c r="EE14" s="288"/>
      <c r="EF14" s="288"/>
      <c r="EG14" s="288"/>
      <c r="EH14" s="288"/>
      <c r="EI14" s="288"/>
      <c r="EJ14" s="288"/>
      <c r="EK14" s="289"/>
      <c r="EL14" s="77"/>
    </row>
    <row r="15" spans="1:142" s="9" customFormat="1" ht="12.75" x14ac:dyDescent="0.2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303"/>
      <c r="BJ15" s="301" t="s">
        <v>21</v>
      </c>
      <c r="BK15" s="301"/>
      <c r="BL15" s="301"/>
      <c r="BM15" s="301"/>
      <c r="BN15" s="301"/>
      <c r="BO15" s="301"/>
      <c r="BP15" s="301"/>
      <c r="BQ15" s="301" t="s">
        <v>65</v>
      </c>
      <c r="BR15" s="301"/>
      <c r="BS15" s="301"/>
      <c r="BT15" s="301"/>
      <c r="BU15" s="301"/>
      <c r="BV15" s="301"/>
      <c r="BW15" s="301"/>
      <c r="BX15" s="301"/>
      <c r="BY15" s="301"/>
      <c r="BZ15" s="301"/>
      <c r="CA15" s="301" t="s">
        <v>67</v>
      </c>
      <c r="CB15" s="301"/>
      <c r="CC15" s="301"/>
      <c r="CD15" s="301"/>
      <c r="CE15" s="301"/>
      <c r="CF15" s="301"/>
      <c r="CG15" s="301"/>
      <c r="CH15" s="301"/>
      <c r="CI15" s="301"/>
      <c r="CJ15" s="301"/>
      <c r="CK15" s="301"/>
      <c r="CL15" s="301"/>
      <c r="CM15" s="301"/>
      <c r="CN15" s="301"/>
      <c r="CO15" s="301"/>
      <c r="CP15" s="301"/>
      <c r="CQ15" s="301"/>
      <c r="CR15" s="301"/>
      <c r="CS15" s="301"/>
      <c r="CT15" s="301"/>
      <c r="CU15" s="301"/>
      <c r="CV15" s="301"/>
      <c r="CW15" s="301" t="s">
        <v>71</v>
      </c>
      <c r="CX15" s="301"/>
      <c r="CY15" s="301"/>
      <c r="CZ15" s="301"/>
      <c r="DA15" s="301"/>
      <c r="DB15" s="301"/>
      <c r="DC15" s="301"/>
      <c r="DD15" s="301"/>
      <c r="DE15" s="301"/>
      <c r="DF15" s="301"/>
      <c r="DG15" s="305" t="s">
        <v>57</v>
      </c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303"/>
      <c r="EA15" s="301" t="s">
        <v>71</v>
      </c>
      <c r="EB15" s="301"/>
      <c r="EC15" s="301"/>
      <c r="ED15" s="301"/>
      <c r="EE15" s="301"/>
      <c r="EF15" s="301"/>
      <c r="EG15" s="301"/>
      <c r="EH15" s="301"/>
      <c r="EI15" s="301"/>
      <c r="EJ15" s="301"/>
      <c r="EK15" s="302"/>
      <c r="EL15" s="77"/>
    </row>
    <row r="16" spans="1:142" s="9" customFormat="1" ht="12.75" x14ac:dyDescent="0.2">
      <c r="A16" s="306" t="s">
        <v>25</v>
      </c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 t="s">
        <v>5</v>
      </c>
      <c r="AC16" s="301"/>
      <c r="AD16" s="301"/>
      <c r="AE16" s="301"/>
      <c r="AF16" s="301"/>
      <c r="AG16" s="301"/>
      <c r="AH16" s="301"/>
      <c r="AI16" s="301"/>
      <c r="AJ16" s="301"/>
      <c r="AK16" s="301" t="s">
        <v>26</v>
      </c>
      <c r="AL16" s="301"/>
      <c r="AM16" s="301"/>
      <c r="AN16" s="301"/>
      <c r="AO16" s="301"/>
      <c r="AP16" s="301"/>
      <c r="AQ16" s="301"/>
      <c r="AR16" s="301" t="s">
        <v>36</v>
      </c>
      <c r="AS16" s="301"/>
      <c r="AT16" s="301"/>
      <c r="AU16" s="301"/>
      <c r="AV16" s="301"/>
      <c r="AW16" s="301"/>
      <c r="AX16" s="301"/>
      <c r="AY16" s="301" t="s">
        <v>60</v>
      </c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 t="s">
        <v>62</v>
      </c>
      <c r="BR16" s="301"/>
      <c r="BS16" s="301"/>
      <c r="BT16" s="301"/>
      <c r="BU16" s="301"/>
      <c r="BV16" s="301"/>
      <c r="BW16" s="301"/>
      <c r="BX16" s="301"/>
      <c r="BY16" s="301"/>
      <c r="BZ16" s="301"/>
      <c r="CA16" s="301" t="s">
        <v>68</v>
      </c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 t="s">
        <v>72</v>
      </c>
      <c r="CX16" s="301"/>
      <c r="CY16" s="301"/>
      <c r="CZ16" s="301"/>
      <c r="DA16" s="301"/>
      <c r="DB16" s="301"/>
      <c r="DC16" s="301"/>
      <c r="DD16" s="301"/>
      <c r="DE16" s="301"/>
      <c r="DF16" s="301"/>
      <c r="DG16" s="301" t="s">
        <v>77</v>
      </c>
      <c r="DH16" s="301"/>
      <c r="DI16" s="301"/>
      <c r="DJ16" s="301"/>
      <c r="DK16" s="301"/>
      <c r="DL16" s="301"/>
      <c r="DM16" s="301"/>
      <c r="DN16" s="301"/>
      <c r="DO16" s="301"/>
      <c r="DP16" s="301"/>
      <c r="DQ16" s="301" t="s">
        <v>79</v>
      </c>
      <c r="DR16" s="301"/>
      <c r="DS16" s="301"/>
      <c r="DT16" s="301"/>
      <c r="DU16" s="301"/>
      <c r="DV16" s="301"/>
      <c r="DW16" s="301"/>
      <c r="DX16" s="301"/>
      <c r="DY16" s="301"/>
      <c r="DZ16" s="301"/>
      <c r="EA16" s="301" t="s">
        <v>80</v>
      </c>
      <c r="EB16" s="301"/>
      <c r="EC16" s="301"/>
      <c r="ED16" s="301"/>
      <c r="EE16" s="301"/>
      <c r="EF16" s="301"/>
      <c r="EG16" s="301"/>
      <c r="EH16" s="301"/>
      <c r="EI16" s="301"/>
      <c r="EJ16" s="301"/>
      <c r="EK16" s="302"/>
      <c r="EL16" s="77"/>
    </row>
    <row r="17" spans="1:142" s="9" customFormat="1" ht="12.75" x14ac:dyDescent="0.2">
      <c r="A17" s="306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 t="s">
        <v>58</v>
      </c>
      <c r="AL17" s="301"/>
      <c r="AM17" s="301"/>
      <c r="AN17" s="301"/>
      <c r="AO17" s="301"/>
      <c r="AP17" s="301"/>
      <c r="AQ17" s="301"/>
      <c r="AR17" s="301" t="s">
        <v>59</v>
      </c>
      <c r="AS17" s="301"/>
      <c r="AT17" s="301"/>
      <c r="AU17" s="301"/>
      <c r="AV17" s="301"/>
      <c r="AW17" s="301"/>
      <c r="AX17" s="301"/>
      <c r="AY17" s="301" t="s">
        <v>61</v>
      </c>
      <c r="AZ17" s="301"/>
      <c r="BA17" s="301"/>
      <c r="BB17" s="301"/>
      <c r="BC17" s="301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  <c r="BO17" s="301"/>
      <c r="BP17" s="301"/>
      <c r="BQ17" s="301" t="s">
        <v>63</v>
      </c>
      <c r="BR17" s="301"/>
      <c r="BS17" s="301"/>
      <c r="BT17" s="301"/>
      <c r="BU17" s="301"/>
      <c r="BV17" s="301"/>
      <c r="BW17" s="301"/>
      <c r="BX17" s="301"/>
      <c r="BY17" s="301"/>
      <c r="BZ17" s="301"/>
      <c r="CA17" s="301"/>
      <c r="CB17" s="301"/>
      <c r="CC17" s="301"/>
      <c r="CD17" s="301"/>
      <c r="CE17" s="301"/>
      <c r="CF17" s="301"/>
      <c r="CG17" s="301"/>
      <c r="CH17" s="301"/>
      <c r="CI17" s="301"/>
      <c r="CJ17" s="301"/>
      <c r="CK17" s="301"/>
      <c r="CL17" s="301"/>
      <c r="CM17" s="301"/>
      <c r="CN17" s="301"/>
      <c r="CO17" s="301"/>
      <c r="CP17" s="301"/>
      <c r="CQ17" s="301"/>
      <c r="CR17" s="301"/>
      <c r="CS17" s="301"/>
      <c r="CT17" s="301"/>
      <c r="CU17" s="301"/>
      <c r="CV17" s="301"/>
      <c r="CW17" s="301" t="s">
        <v>73</v>
      </c>
      <c r="CX17" s="301"/>
      <c r="CY17" s="301"/>
      <c r="CZ17" s="301"/>
      <c r="DA17" s="301"/>
      <c r="DB17" s="301"/>
      <c r="DC17" s="301"/>
      <c r="DD17" s="301"/>
      <c r="DE17" s="301"/>
      <c r="DF17" s="301"/>
      <c r="DG17" s="301" t="s">
        <v>78</v>
      </c>
      <c r="DH17" s="301"/>
      <c r="DI17" s="301"/>
      <c r="DJ17" s="301"/>
      <c r="DK17" s="301"/>
      <c r="DL17" s="301"/>
      <c r="DM17" s="301"/>
      <c r="DN17" s="301"/>
      <c r="DO17" s="301"/>
      <c r="DP17" s="301"/>
      <c r="DQ17" s="301" t="s">
        <v>78</v>
      </c>
      <c r="DR17" s="301"/>
      <c r="DS17" s="301"/>
      <c r="DT17" s="301"/>
      <c r="DU17" s="301"/>
      <c r="DV17" s="301"/>
      <c r="DW17" s="301"/>
      <c r="DX17" s="301"/>
      <c r="DY17" s="301"/>
      <c r="DZ17" s="301"/>
      <c r="EA17" s="301" t="s">
        <v>81</v>
      </c>
      <c r="EB17" s="301"/>
      <c r="EC17" s="301"/>
      <c r="ED17" s="301"/>
      <c r="EE17" s="301"/>
      <c r="EF17" s="301"/>
      <c r="EG17" s="301"/>
      <c r="EH17" s="301"/>
      <c r="EI17" s="301"/>
      <c r="EJ17" s="301"/>
      <c r="EK17" s="302"/>
      <c r="EL17" s="77"/>
    </row>
    <row r="18" spans="1:142" s="9" customFormat="1" ht="12.75" x14ac:dyDescent="0.2">
      <c r="A18" s="306"/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1"/>
      <c r="AS18" s="301"/>
      <c r="AT18" s="301"/>
      <c r="AU18" s="301"/>
      <c r="AV18" s="301"/>
      <c r="AW18" s="301"/>
      <c r="AX18" s="301"/>
      <c r="AY18" s="301"/>
      <c r="AZ18" s="301"/>
      <c r="BA18" s="301"/>
      <c r="BB18" s="301"/>
      <c r="BC18" s="301"/>
      <c r="BD18" s="301"/>
      <c r="BE18" s="301"/>
      <c r="BF18" s="301"/>
      <c r="BG18" s="301"/>
      <c r="BH18" s="301"/>
      <c r="BI18" s="301"/>
      <c r="BJ18" s="301"/>
      <c r="BK18" s="301"/>
      <c r="BL18" s="301"/>
      <c r="BM18" s="301"/>
      <c r="BN18" s="301"/>
      <c r="BO18" s="301"/>
      <c r="BP18" s="301"/>
      <c r="BQ18" s="301"/>
      <c r="BR18" s="301"/>
      <c r="BS18" s="301"/>
      <c r="BT18" s="301"/>
      <c r="BU18" s="301"/>
      <c r="BV18" s="301"/>
      <c r="BW18" s="301"/>
      <c r="BX18" s="301"/>
      <c r="BY18" s="301"/>
      <c r="BZ18" s="301"/>
      <c r="CA18" s="301"/>
      <c r="CB18" s="301"/>
      <c r="CC18" s="301"/>
      <c r="CD18" s="301"/>
      <c r="CE18" s="301"/>
      <c r="CF18" s="301"/>
      <c r="CG18" s="301"/>
      <c r="CH18" s="301"/>
      <c r="CI18" s="301"/>
      <c r="CJ18" s="301"/>
      <c r="CK18" s="301"/>
      <c r="CL18" s="301"/>
      <c r="CM18" s="301"/>
      <c r="CN18" s="301"/>
      <c r="CO18" s="301"/>
      <c r="CP18" s="301"/>
      <c r="CQ18" s="301"/>
      <c r="CR18" s="301"/>
      <c r="CS18" s="301"/>
      <c r="CT18" s="301"/>
      <c r="CU18" s="301"/>
      <c r="CV18" s="301"/>
      <c r="CW18" s="301" t="s">
        <v>74</v>
      </c>
      <c r="CX18" s="301"/>
      <c r="CY18" s="301"/>
      <c r="CZ18" s="301"/>
      <c r="DA18" s="301"/>
      <c r="DB18" s="301"/>
      <c r="DC18" s="301"/>
      <c r="DD18" s="301"/>
      <c r="DE18" s="301"/>
      <c r="DF18" s="301"/>
      <c r="DG18" s="301"/>
      <c r="DH18" s="301"/>
      <c r="DI18" s="301"/>
      <c r="DJ18" s="301"/>
      <c r="DK18" s="301"/>
      <c r="DL18" s="301"/>
      <c r="DM18" s="301"/>
      <c r="DN18" s="301"/>
      <c r="DO18" s="301"/>
      <c r="DP18" s="301"/>
      <c r="DQ18" s="301"/>
      <c r="DR18" s="301"/>
      <c r="DS18" s="301"/>
      <c r="DT18" s="301"/>
      <c r="DU18" s="301"/>
      <c r="DV18" s="301"/>
      <c r="DW18" s="301"/>
      <c r="DX18" s="301"/>
      <c r="DY18" s="301"/>
      <c r="DZ18" s="301"/>
      <c r="EA18" s="301" t="s">
        <v>82</v>
      </c>
      <c r="EB18" s="301"/>
      <c r="EC18" s="301"/>
      <c r="ED18" s="301"/>
      <c r="EE18" s="301"/>
      <c r="EF18" s="301"/>
      <c r="EG18" s="301"/>
      <c r="EH18" s="301"/>
      <c r="EI18" s="301"/>
      <c r="EJ18" s="301"/>
      <c r="EK18" s="302"/>
      <c r="EL18" s="77"/>
    </row>
    <row r="19" spans="1:142" s="9" customFormat="1" ht="12.75" x14ac:dyDescent="0.2">
      <c r="A19" s="306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  <c r="CM19" s="301"/>
      <c r="CN19" s="301"/>
      <c r="CO19" s="301"/>
      <c r="CP19" s="301"/>
      <c r="CQ19" s="301"/>
      <c r="CR19" s="301"/>
      <c r="CS19" s="301"/>
      <c r="CT19" s="301"/>
      <c r="CU19" s="301"/>
      <c r="CV19" s="301"/>
      <c r="CW19" s="301" t="s">
        <v>75</v>
      </c>
      <c r="CX19" s="301"/>
      <c r="CY19" s="301"/>
      <c r="CZ19" s="301"/>
      <c r="DA19" s="301"/>
      <c r="DB19" s="301"/>
      <c r="DC19" s="301"/>
      <c r="DD19" s="301"/>
      <c r="DE19" s="301"/>
      <c r="DF19" s="301"/>
      <c r="DG19" s="301"/>
      <c r="DH19" s="301"/>
      <c r="DI19" s="301"/>
      <c r="DJ19" s="301"/>
      <c r="DK19" s="301"/>
      <c r="DL19" s="301"/>
      <c r="DM19" s="301"/>
      <c r="DN19" s="301"/>
      <c r="DO19" s="301"/>
      <c r="DP19" s="301"/>
      <c r="DQ19" s="301"/>
      <c r="DR19" s="301"/>
      <c r="DS19" s="301"/>
      <c r="DT19" s="301"/>
      <c r="DU19" s="301"/>
      <c r="DV19" s="301"/>
      <c r="DW19" s="301"/>
      <c r="DX19" s="301"/>
      <c r="DY19" s="301"/>
      <c r="DZ19" s="301"/>
      <c r="EA19" s="301" t="s">
        <v>83</v>
      </c>
      <c r="EB19" s="301"/>
      <c r="EC19" s="301"/>
      <c r="ED19" s="301"/>
      <c r="EE19" s="301"/>
      <c r="EF19" s="301"/>
      <c r="EG19" s="301"/>
      <c r="EH19" s="301"/>
      <c r="EI19" s="301"/>
      <c r="EJ19" s="301"/>
      <c r="EK19" s="302"/>
      <c r="EL19" s="77"/>
    </row>
    <row r="20" spans="1:142" s="9" customFormat="1" ht="12.75" x14ac:dyDescent="0.2">
      <c r="A20" s="303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 t="s">
        <v>76</v>
      </c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 t="s">
        <v>84</v>
      </c>
      <c r="EB20" s="304"/>
      <c r="EC20" s="304"/>
      <c r="ED20" s="304"/>
      <c r="EE20" s="304"/>
      <c r="EF20" s="304"/>
      <c r="EG20" s="304"/>
      <c r="EH20" s="304"/>
      <c r="EI20" s="304"/>
      <c r="EJ20" s="304"/>
      <c r="EK20" s="305"/>
      <c r="EL20" s="77"/>
    </row>
    <row r="21" spans="1:142" s="9" customFormat="1" ht="12.75" customHeight="1" thickBot="1" x14ac:dyDescent="0.25">
      <c r="A21" s="298">
        <v>1</v>
      </c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304">
        <v>2</v>
      </c>
      <c r="AC21" s="304"/>
      <c r="AD21" s="304"/>
      <c r="AE21" s="304"/>
      <c r="AF21" s="304"/>
      <c r="AG21" s="304"/>
      <c r="AH21" s="304"/>
      <c r="AI21" s="304"/>
      <c r="AJ21" s="304"/>
      <c r="AK21" s="304">
        <v>3</v>
      </c>
      <c r="AL21" s="304"/>
      <c r="AM21" s="304"/>
      <c r="AN21" s="304"/>
      <c r="AO21" s="304"/>
      <c r="AP21" s="304"/>
      <c r="AQ21" s="304"/>
      <c r="AR21" s="304">
        <v>4</v>
      </c>
      <c r="AS21" s="304"/>
      <c r="AT21" s="304"/>
      <c r="AU21" s="304"/>
      <c r="AV21" s="304"/>
      <c r="AW21" s="304"/>
      <c r="AX21" s="304"/>
      <c r="AY21" s="304">
        <v>5</v>
      </c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1">
        <v>6</v>
      </c>
      <c r="BK21" s="301"/>
      <c r="BL21" s="301"/>
      <c r="BM21" s="301"/>
      <c r="BN21" s="301"/>
      <c r="BO21" s="301"/>
      <c r="BP21" s="301"/>
      <c r="BQ21" s="301">
        <v>7</v>
      </c>
      <c r="BR21" s="301"/>
      <c r="BS21" s="301"/>
      <c r="BT21" s="301"/>
      <c r="BU21" s="301"/>
      <c r="BV21" s="301"/>
      <c r="BW21" s="301"/>
      <c r="BX21" s="301"/>
      <c r="BY21" s="301"/>
      <c r="BZ21" s="301"/>
      <c r="CA21" s="301">
        <v>8</v>
      </c>
      <c r="CB21" s="301"/>
      <c r="CC21" s="301"/>
      <c r="CD21" s="301"/>
      <c r="CE21" s="301"/>
      <c r="CF21" s="301"/>
      <c r="CG21" s="301"/>
      <c r="CH21" s="301"/>
      <c r="CI21" s="301"/>
      <c r="CJ21" s="301"/>
      <c r="CK21" s="301">
        <v>9</v>
      </c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>
        <v>10</v>
      </c>
      <c r="CX21" s="301"/>
      <c r="CY21" s="301"/>
      <c r="CZ21" s="301"/>
      <c r="DA21" s="301"/>
      <c r="DB21" s="301"/>
      <c r="DC21" s="301"/>
      <c r="DD21" s="301"/>
      <c r="DE21" s="301"/>
      <c r="DF21" s="301"/>
      <c r="DG21" s="301">
        <v>11</v>
      </c>
      <c r="DH21" s="301"/>
      <c r="DI21" s="301"/>
      <c r="DJ21" s="301"/>
      <c r="DK21" s="301"/>
      <c r="DL21" s="301"/>
      <c r="DM21" s="301"/>
      <c r="DN21" s="301"/>
      <c r="DO21" s="301"/>
      <c r="DP21" s="301"/>
      <c r="DQ21" s="301">
        <v>12</v>
      </c>
      <c r="DR21" s="301"/>
      <c r="DS21" s="301"/>
      <c r="DT21" s="301"/>
      <c r="DU21" s="301"/>
      <c r="DV21" s="301"/>
      <c r="DW21" s="301"/>
      <c r="DX21" s="301"/>
      <c r="DY21" s="301"/>
      <c r="DZ21" s="301"/>
      <c r="EA21" s="461">
        <v>13</v>
      </c>
      <c r="EB21" s="461"/>
      <c r="EC21" s="461"/>
      <c r="ED21" s="461"/>
      <c r="EE21" s="461"/>
      <c r="EF21" s="461"/>
      <c r="EG21" s="461"/>
      <c r="EH21" s="461"/>
      <c r="EI21" s="461"/>
      <c r="EJ21" s="461"/>
      <c r="EK21" s="462"/>
      <c r="EL21" s="77"/>
    </row>
    <row r="22" spans="1:142" s="9" customFormat="1" ht="12.75" x14ac:dyDescent="0.2">
      <c r="A22" s="411"/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12"/>
      <c r="AZ22" s="412"/>
      <c r="BA22" s="412"/>
      <c r="BB22" s="412"/>
      <c r="BC22" s="412"/>
      <c r="BD22" s="412"/>
      <c r="BE22" s="412"/>
      <c r="BF22" s="412"/>
      <c r="BG22" s="412"/>
      <c r="BH22" s="412"/>
      <c r="BI22" s="457"/>
      <c r="BJ22" s="290" t="s">
        <v>40</v>
      </c>
      <c r="BK22" s="291"/>
      <c r="BL22" s="291"/>
      <c r="BM22" s="291"/>
      <c r="BN22" s="291"/>
      <c r="BO22" s="291"/>
      <c r="BP22" s="291"/>
      <c r="BQ22" s="409"/>
      <c r="BR22" s="409"/>
      <c r="BS22" s="409"/>
      <c r="BT22" s="409"/>
      <c r="BU22" s="409"/>
      <c r="BV22" s="409"/>
      <c r="BW22" s="409"/>
      <c r="BX22" s="409"/>
      <c r="BY22" s="409"/>
      <c r="BZ22" s="409"/>
      <c r="CA22" s="409"/>
      <c r="CB22" s="409"/>
      <c r="CC22" s="409"/>
      <c r="CD22" s="409"/>
      <c r="CE22" s="409"/>
      <c r="CF22" s="409"/>
      <c r="CG22" s="409"/>
      <c r="CH22" s="409"/>
      <c r="CI22" s="409"/>
      <c r="CJ22" s="409"/>
      <c r="CK22" s="407"/>
      <c r="CL22" s="407"/>
      <c r="CM22" s="407"/>
      <c r="CN22" s="407"/>
      <c r="CO22" s="407"/>
      <c r="CP22" s="407"/>
      <c r="CQ22" s="407"/>
      <c r="CR22" s="407"/>
      <c r="CS22" s="407"/>
      <c r="CT22" s="407"/>
      <c r="CU22" s="407"/>
      <c r="CV22" s="407"/>
      <c r="CW22" s="409"/>
      <c r="CX22" s="409"/>
      <c r="CY22" s="409"/>
      <c r="CZ22" s="409"/>
      <c r="DA22" s="409"/>
      <c r="DB22" s="409"/>
      <c r="DC22" s="409"/>
      <c r="DD22" s="409"/>
      <c r="DE22" s="409"/>
      <c r="DF22" s="409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  <c r="EE22" s="409"/>
      <c r="EF22" s="409"/>
      <c r="EG22" s="409"/>
      <c r="EH22" s="409"/>
      <c r="EI22" s="409"/>
      <c r="EJ22" s="409"/>
      <c r="EK22" s="410"/>
    </row>
    <row r="23" spans="1:142" s="9" customFormat="1" ht="12.75" x14ac:dyDescent="0.2">
      <c r="A23" s="411"/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  <c r="AA23" s="412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12"/>
      <c r="AZ23" s="412"/>
      <c r="BA23" s="412"/>
      <c r="BB23" s="412"/>
      <c r="BC23" s="412"/>
      <c r="BD23" s="412"/>
      <c r="BE23" s="412"/>
      <c r="BF23" s="412"/>
      <c r="BG23" s="412"/>
      <c r="BH23" s="412"/>
      <c r="BI23" s="457"/>
      <c r="BJ23" s="263" t="s">
        <v>41</v>
      </c>
      <c r="BK23" s="264"/>
      <c r="BL23" s="264"/>
      <c r="BM23" s="264"/>
      <c r="BN23" s="264"/>
      <c r="BO23" s="264"/>
      <c r="BP23" s="264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12"/>
      <c r="CL23" s="412"/>
      <c r="CM23" s="412"/>
      <c r="CN23" s="412"/>
      <c r="CO23" s="412"/>
      <c r="CP23" s="412"/>
      <c r="CQ23" s="412"/>
      <c r="CR23" s="412"/>
      <c r="CS23" s="412"/>
      <c r="CT23" s="412"/>
      <c r="CU23" s="412"/>
      <c r="CV23" s="412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9"/>
    </row>
    <row r="24" spans="1:142" s="9" customFormat="1" ht="12.75" x14ac:dyDescent="0.2">
      <c r="A24" s="411"/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  <c r="Z24" s="412"/>
      <c r="AA24" s="412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12"/>
      <c r="AZ24" s="412"/>
      <c r="BA24" s="412"/>
      <c r="BB24" s="412"/>
      <c r="BC24" s="412"/>
      <c r="BD24" s="412"/>
      <c r="BE24" s="412"/>
      <c r="BF24" s="412"/>
      <c r="BG24" s="412"/>
      <c r="BH24" s="412"/>
      <c r="BI24" s="457"/>
      <c r="BJ24" s="458"/>
      <c r="BK24" s="459"/>
      <c r="BL24" s="459"/>
      <c r="BM24" s="459"/>
      <c r="BN24" s="459"/>
      <c r="BO24" s="459"/>
      <c r="BP24" s="460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12"/>
      <c r="CL24" s="412"/>
      <c r="CM24" s="412"/>
      <c r="CN24" s="412"/>
      <c r="CO24" s="412"/>
      <c r="CP24" s="412"/>
      <c r="CQ24" s="412"/>
      <c r="CR24" s="412"/>
      <c r="CS24" s="412"/>
      <c r="CT24" s="412"/>
      <c r="CU24" s="412"/>
      <c r="CV24" s="412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38"/>
      <c r="DS24" s="438"/>
      <c r="DT24" s="438"/>
      <c r="DU24" s="438"/>
      <c r="DV24" s="438"/>
      <c r="DW24" s="438"/>
      <c r="DX24" s="438"/>
      <c r="DY24" s="438"/>
      <c r="DZ24" s="438"/>
      <c r="EA24" s="438"/>
      <c r="EB24" s="438"/>
      <c r="EC24" s="438"/>
      <c r="ED24" s="438"/>
      <c r="EE24" s="438"/>
      <c r="EF24" s="438"/>
      <c r="EG24" s="438"/>
      <c r="EH24" s="438"/>
      <c r="EI24" s="438"/>
      <c r="EJ24" s="438"/>
      <c r="EK24" s="439"/>
    </row>
    <row r="25" spans="1:142" s="9" customFormat="1" ht="13.5" thickBot="1" x14ac:dyDescent="0.25">
      <c r="A25" s="454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455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456"/>
      <c r="AU25" s="456"/>
      <c r="AV25" s="456"/>
      <c r="AW25" s="456"/>
      <c r="AX25" s="456"/>
      <c r="AY25" s="260" t="s">
        <v>38</v>
      </c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442" t="s">
        <v>42</v>
      </c>
      <c r="BK25" s="443"/>
      <c r="BL25" s="443"/>
      <c r="BM25" s="443"/>
      <c r="BN25" s="443"/>
      <c r="BO25" s="443"/>
      <c r="BP25" s="443"/>
      <c r="BQ25" s="450"/>
      <c r="BR25" s="450"/>
      <c r="BS25" s="450"/>
      <c r="BT25" s="450"/>
      <c r="BU25" s="450"/>
      <c r="BV25" s="450"/>
      <c r="BW25" s="450"/>
      <c r="BX25" s="450"/>
      <c r="BY25" s="450"/>
      <c r="BZ25" s="450"/>
      <c r="CA25" s="444" t="s">
        <v>39</v>
      </c>
      <c r="CB25" s="444"/>
      <c r="CC25" s="444"/>
      <c r="CD25" s="444"/>
      <c r="CE25" s="444"/>
      <c r="CF25" s="444"/>
      <c r="CG25" s="444"/>
      <c r="CH25" s="444"/>
      <c r="CI25" s="444"/>
      <c r="CJ25" s="444"/>
      <c r="CK25" s="444" t="s">
        <v>39</v>
      </c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50"/>
      <c r="CX25" s="450"/>
      <c r="CY25" s="450"/>
      <c r="CZ25" s="450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450"/>
      <c r="DP25" s="450"/>
      <c r="DQ25" s="450"/>
      <c r="DR25" s="450"/>
      <c r="DS25" s="450"/>
      <c r="DT25" s="450"/>
      <c r="DU25" s="450"/>
      <c r="DV25" s="450"/>
      <c r="DW25" s="450"/>
      <c r="DX25" s="450"/>
      <c r="DY25" s="450"/>
      <c r="DZ25" s="450"/>
      <c r="EA25" s="450"/>
      <c r="EB25" s="450"/>
      <c r="EC25" s="450"/>
      <c r="ED25" s="450"/>
      <c r="EE25" s="450"/>
      <c r="EF25" s="450"/>
      <c r="EG25" s="450"/>
      <c r="EH25" s="450"/>
      <c r="EI25" s="450"/>
      <c r="EJ25" s="450"/>
      <c r="EK25" s="451"/>
    </row>
    <row r="27" spans="1:142" s="9" customFormat="1" ht="12.75" x14ac:dyDescent="0.2">
      <c r="A27" s="7" t="s">
        <v>45</v>
      </c>
    </row>
    <row r="28" spans="1:142" s="9" customFormat="1" ht="12.75" x14ac:dyDescent="0.2">
      <c r="A28" s="7" t="s">
        <v>86</v>
      </c>
    </row>
    <row r="29" spans="1:142" s="9" customFormat="1" ht="12.75" x14ac:dyDescent="0.2">
      <c r="A29" s="7" t="s">
        <v>85</v>
      </c>
      <c r="W29" s="258" t="str">
        <f>Лист1!$O$61</f>
        <v>директор</v>
      </c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  <c r="BZ29" s="258"/>
      <c r="CA29" s="258"/>
      <c r="CB29" s="258"/>
      <c r="CC29" s="258"/>
      <c r="CD29" s="258"/>
      <c r="CE29" s="258"/>
      <c r="CF29" s="258"/>
      <c r="CG29" s="258"/>
      <c r="CH29" s="258"/>
      <c r="CI29" s="258"/>
      <c r="CJ29" s="258"/>
      <c r="CK29" s="258"/>
      <c r="CL29" s="258"/>
      <c r="CM29" s="258"/>
      <c r="CN29" s="258"/>
      <c r="CQ29" s="258" t="str">
        <f>Лист1!$BB$61</f>
        <v>С.П. Гончарова</v>
      </c>
      <c r="CR29" s="258"/>
      <c r="CS29" s="258"/>
      <c r="CT29" s="258"/>
      <c r="CU29" s="258"/>
      <c r="CV29" s="258"/>
      <c r="CW29" s="258"/>
      <c r="CX29" s="258"/>
      <c r="CY29" s="258"/>
      <c r="CZ29" s="258"/>
      <c r="DA29" s="258"/>
      <c r="DB29" s="258"/>
      <c r="DC29" s="258"/>
      <c r="DD29" s="258"/>
      <c r="DE29" s="258"/>
      <c r="DF29" s="258"/>
      <c r="DG29" s="258"/>
      <c r="DH29" s="258"/>
      <c r="DI29" s="258"/>
      <c r="DJ29" s="258"/>
      <c r="DK29" s="258"/>
      <c r="DL29" s="258"/>
      <c r="DM29" s="258"/>
      <c r="DN29" s="258"/>
      <c r="DO29" s="258"/>
      <c r="DP29" s="258"/>
      <c r="DQ29" s="258"/>
      <c r="DR29" s="258"/>
      <c r="DS29" s="258"/>
      <c r="DT29" s="258"/>
      <c r="DU29" s="258"/>
      <c r="DV29" s="258"/>
      <c r="DW29" s="258"/>
      <c r="DX29" s="258"/>
    </row>
    <row r="30" spans="1:142" s="10" customFormat="1" ht="10.5" x14ac:dyDescent="0.2">
      <c r="W30" s="257" t="s">
        <v>46</v>
      </c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G30" s="257" t="s">
        <v>47</v>
      </c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Q30" s="257" t="s">
        <v>48</v>
      </c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</row>
    <row r="31" spans="1:142" s="10" customFormat="1" ht="3" customHeight="1" x14ac:dyDescent="0.2"/>
    <row r="32" spans="1:142" s="9" customFormat="1" ht="12.75" x14ac:dyDescent="0.2">
      <c r="A32" s="7" t="s">
        <v>49</v>
      </c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58"/>
      <c r="CG32" s="258"/>
      <c r="CH32" s="258"/>
      <c r="CI32" s="258"/>
      <c r="CJ32" s="258"/>
      <c r="CK32" s="258"/>
      <c r="CL32" s="258"/>
      <c r="CM32" s="258"/>
      <c r="CN32" s="258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</row>
    <row r="33" spans="1:128" s="10" customFormat="1" ht="10.5" x14ac:dyDescent="0.2">
      <c r="W33" s="257" t="s">
        <v>46</v>
      </c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G33" s="257" t="s">
        <v>87</v>
      </c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Q33" s="257" t="s">
        <v>169</v>
      </c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</row>
    <row r="34" spans="1:128" s="10" customFormat="1" ht="3" customHeight="1" x14ac:dyDescent="0.2"/>
    <row r="35" spans="1:128" s="9" customFormat="1" ht="12.75" x14ac:dyDescent="0.2">
      <c r="A35" s="12" t="s">
        <v>51</v>
      </c>
      <c r="B35" s="452" t="str">
        <f>Лист1!$B$67</f>
        <v>20</v>
      </c>
      <c r="C35" s="452"/>
      <c r="D35" s="452"/>
      <c r="E35" s="7" t="s">
        <v>52</v>
      </c>
      <c r="G35" s="255" t="str">
        <f>Лист1!$G$67</f>
        <v>февраля</v>
      </c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6">
        <v>20</v>
      </c>
      <c r="S35" s="256"/>
      <c r="T35" s="256"/>
      <c r="U35" s="453" t="str">
        <f>Лист1!$U$67</f>
        <v>24</v>
      </c>
      <c r="V35" s="453"/>
      <c r="W35" s="453"/>
      <c r="X35" s="7" t="s">
        <v>10</v>
      </c>
    </row>
    <row r="36" spans="1:12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1:128" s="2" customFormat="1" ht="12" customHeight="1" x14ac:dyDescent="0.2">
      <c r="A37" s="17" t="s">
        <v>88</v>
      </c>
    </row>
    <row r="38" spans="1:128" s="2" customFormat="1" ht="12" customHeight="1" x14ac:dyDescent="0.2">
      <c r="A38" s="17" t="s">
        <v>89</v>
      </c>
    </row>
  </sheetData>
  <customSheetViews>
    <customSheetView guid="{5B44D67A-4A8A-4B75-BA10-E8F24D4649E0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78">
    <mergeCell ref="A1:EK1"/>
    <mergeCell ref="A2:EK2"/>
    <mergeCell ref="BM5:BW5"/>
    <mergeCell ref="BX5:BZ5"/>
    <mergeCell ref="CA5:CC5"/>
    <mergeCell ref="DW4:EK4"/>
    <mergeCell ref="Z11:DE11"/>
    <mergeCell ref="DW11:EK11"/>
    <mergeCell ref="DW12:EK12"/>
    <mergeCell ref="DW5:EK5"/>
    <mergeCell ref="DW6:EK6"/>
    <mergeCell ref="DW7:EK7"/>
    <mergeCell ref="Z8:DE8"/>
    <mergeCell ref="DW8:EK8"/>
    <mergeCell ref="DW9:EK10"/>
    <mergeCell ref="Z10:DE10"/>
    <mergeCell ref="A20:AA20"/>
    <mergeCell ref="W33:BD33"/>
    <mergeCell ref="BG33:CN33"/>
    <mergeCell ref="W29:BD29"/>
    <mergeCell ref="BG29:CN29"/>
    <mergeCell ref="CW25:DF25"/>
    <mergeCell ref="DG25:DP25"/>
    <mergeCell ref="DQ25:DZ25"/>
    <mergeCell ref="EA25:EK25"/>
    <mergeCell ref="AK24:AQ24"/>
    <mergeCell ref="AR24:AX24"/>
    <mergeCell ref="AY24:BI24"/>
    <mergeCell ref="BJ24:BP24"/>
    <mergeCell ref="CW23:DF23"/>
    <mergeCell ref="DG23:DP23"/>
    <mergeCell ref="DQ23:DZ23"/>
    <mergeCell ref="EA23:EK23"/>
    <mergeCell ref="CW21:DF21"/>
    <mergeCell ref="DG21:DP21"/>
    <mergeCell ref="DQ21:DZ21"/>
    <mergeCell ref="EA21:EK21"/>
    <mergeCell ref="A22:AA22"/>
    <mergeCell ref="AB22:AJ22"/>
    <mergeCell ref="AK22:AQ22"/>
    <mergeCell ref="CW15:DF15"/>
    <mergeCell ref="EA15:EK15"/>
    <mergeCell ref="A16:AA16"/>
    <mergeCell ref="AB16:AJ16"/>
    <mergeCell ref="AK16:AQ16"/>
    <mergeCell ref="AR16:AX16"/>
    <mergeCell ref="AY16:BI16"/>
    <mergeCell ref="BJ16:BP16"/>
    <mergeCell ref="EA14:EK14"/>
    <mergeCell ref="BJ15:BP15"/>
    <mergeCell ref="BQ15:BZ15"/>
    <mergeCell ref="CA15:CJ15"/>
    <mergeCell ref="CK15:CV15"/>
    <mergeCell ref="BJ14:BP14"/>
    <mergeCell ref="BQ14:BZ14"/>
    <mergeCell ref="CA14:CJ14"/>
    <mergeCell ref="CK14:CV14"/>
    <mergeCell ref="CW14:DF14"/>
    <mergeCell ref="DG14:DZ14"/>
    <mergeCell ref="EA16:EK16"/>
    <mergeCell ref="BQ16:BZ16"/>
    <mergeCell ref="CA16:CJ16"/>
    <mergeCell ref="CK16:CV16"/>
    <mergeCell ref="CW16:DF16"/>
    <mergeCell ref="AR18:AX18"/>
    <mergeCell ref="AY18:BI18"/>
    <mergeCell ref="BJ18:BP18"/>
    <mergeCell ref="A17:AA17"/>
    <mergeCell ref="AB17:AJ17"/>
    <mergeCell ref="AK17:AQ17"/>
    <mergeCell ref="AR17:AX17"/>
    <mergeCell ref="AY17:BI17"/>
    <mergeCell ref="BJ17:BP17"/>
    <mergeCell ref="EA17:EK17"/>
    <mergeCell ref="BQ17:BZ17"/>
    <mergeCell ref="CA17:CJ17"/>
    <mergeCell ref="CK17:CV17"/>
    <mergeCell ref="BQ21:BZ21"/>
    <mergeCell ref="CA21:CJ21"/>
    <mergeCell ref="CK21:CV21"/>
    <mergeCell ref="CA19:CJ19"/>
    <mergeCell ref="CK19:CV19"/>
    <mergeCell ref="CW19:DF19"/>
    <mergeCell ref="DG19:DP19"/>
    <mergeCell ref="DQ19:DZ19"/>
    <mergeCell ref="EA19:EK19"/>
    <mergeCell ref="EA18:EK18"/>
    <mergeCell ref="CA20:CJ20"/>
    <mergeCell ref="CK20:CV20"/>
    <mergeCell ref="CW20:DF20"/>
    <mergeCell ref="DG20:DP20"/>
    <mergeCell ref="DQ20:DZ20"/>
    <mergeCell ref="EA20:EK20"/>
    <mergeCell ref="EA22:EK22"/>
    <mergeCell ref="A23:AA23"/>
    <mergeCell ref="AB23:AJ23"/>
    <mergeCell ref="AK23:AQ23"/>
    <mergeCell ref="AR23:AX23"/>
    <mergeCell ref="AY23:BI23"/>
    <mergeCell ref="BJ23:BP23"/>
    <mergeCell ref="BQ23:BZ23"/>
    <mergeCell ref="CA23:CJ23"/>
    <mergeCell ref="CK23:CV23"/>
    <mergeCell ref="BQ22:BZ22"/>
    <mergeCell ref="CA22:CJ22"/>
    <mergeCell ref="CK22:CV22"/>
    <mergeCell ref="CW22:DF22"/>
    <mergeCell ref="DG22:DP22"/>
    <mergeCell ref="DQ22:DZ22"/>
    <mergeCell ref="AR22:AX22"/>
    <mergeCell ref="AY22:BI22"/>
    <mergeCell ref="BJ22:BP22"/>
    <mergeCell ref="EA24:EK24"/>
    <mergeCell ref="A25:AA25"/>
    <mergeCell ref="AB25:AJ25"/>
    <mergeCell ref="AK25:AQ25"/>
    <mergeCell ref="AR25:AX25"/>
    <mergeCell ref="AY25:BI25"/>
    <mergeCell ref="BJ25:BP25"/>
    <mergeCell ref="BQ25:BZ25"/>
    <mergeCell ref="CA25:CJ25"/>
    <mergeCell ref="CK25:CV25"/>
    <mergeCell ref="BQ24:BZ24"/>
    <mergeCell ref="CA24:CJ24"/>
    <mergeCell ref="CK24:CV24"/>
    <mergeCell ref="CW24:DF24"/>
    <mergeCell ref="DG24:DP24"/>
    <mergeCell ref="DQ24:DZ24"/>
    <mergeCell ref="A24:AA24"/>
    <mergeCell ref="AB24:AJ24"/>
    <mergeCell ref="DG15:DZ15"/>
    <mergeCell ref="A14:BI14"/>
    <mergeCell ref="A15:BI15"/>
    <mergeCell ref="A19:AA19"/>
    <mergeCell ref="AB19:AJ19"/>
    <mergeCell ref="AK19:AQ19"/>
    <mergeCell ref="AR19:AX19"/>
    <mergeCell ref="AY19:BI19"/>
    <mergeCell ref="BJ19:BP19"/>
    <mergeCell ref="BQ19:BZ19"/>
    <mergeCell ref="BQ18:BZ18"/>
    <mergeCell ref="CA18:CJ18"/>
    <mergeCell ref="CK18:CV18"/>
    <mergeCell ref="CW18:DF18"/>
    <mergeCell ref="DG18:DP18"/>
    <mergeCell ref="DQ18:DZ18"/>
    <mergeCell ref="CW17:DF17"/>
    <mergeCell ref="DG16:DP16"/>
    <mergeCell ref="DQ16:DZ16"/>
    <mergeCell ref="DG17:DP17"/>
    <mergeCell ref="DQ17:DZ17"/>
    <mergeCell ref="A18:AA18"/>
    <mergeCell ref="AB18:AJ18"/>
    <mergeCell ref="AK18:AQ18"/>
    <mergeCell ref="AB20:AJ20"/>
    <mergeCell ref="AK20:AQ20"/>
    <mergeCell ref="AR20:AX20"/>
    <mergeCell ref="AY20:BI20"/>
    <mergeCell ref="BJ20:BP20"/>
    <mergeCell ref="BQ20:BZ20"/>
    <mergeCell ref="CQ33:DX33"/>
    <mergeCell ref="B35:D35"/>
    <mergeCell ref="G35:Q35"/>
    <mergeCell ref="R35:T35"/>
    <mergeCell ref="U35:W35"/>
    <mergeCell ref="CQ29:DX29"/>
    <mergeCell ref="W30:BD30"/>
    <mergeCell ref="BG30:CN30"/>
    <mergeCell ref="CQ30:DX30"/>
    <mergeCell ref="W32:BD32"/>
    <mergeCell ref="BG32:CN32"/>
    <mergeCell ref="CQ32:DX32"/>
    <mergeCell ref="A21:AA21"/>
    <mergeCell ref="AB21:AJ21"/>
    <mergeCell ref="AK21:AQ21"/>
    <mergeCell ref="AR21:AX21"/>
    <mergeCell ref="AY21:BI21"/>
    <mergeCell ref="BJ21:BP21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9" orientation="landscape" r:id="rId4"/>
  <headerFooter differentFirst="1" alignWithMargins="0">
    <oddHeader>&amp;R&amp;F</oddHeader>
    <oddFooter>&amp;R&amp;P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EL57"/>
  <sheetViews>
    <sheetView topLeftCell="A22" workbookViewId="0">
      <selection activeCell="BU57" sqref="BU57"/>
    </sheetView>
  </sheetViews>
  <sheetFormatPr defaultColWidth="1.42578125" defaultRowHeight="15.75" x14ac:dyDescent="0.25"/>
  <cols>
    <col min="1" max="49" width="1.42578125" style="1"/>
    <col min="50" max="50" width="3.42578125" style="1" customWidth="1"/>
    <col min="51" max="69" width="1.42578125" style="1"/>
    <col min="70" max="70" width="2.85546875" style="1" customWidth="1"/>
    <col min="71" max="111" width="1.42578125" style="1"/>
    <col min="112" max="112" width="2.7109375" style="1" customWidth="1"/>
    <col min="113" max="113" width="3.5703125" style="1" customWidth="1"/>
    <col min="114" max="118" width="1.42578125" style="1"/>
    <col min="119" max="119" width="4.85546875" style="1" customWidth="1"/>
    <col min="120" max="16384" width="1.42578125" style="1"/>
  </cols>
  <sheetData>
    <row r="1" spans="1:142" x14ac:dyDescent="0.25">
      <c r="A1" s="215" t="s">
        <v>990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x14ac:dyDescent="0.25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</row>
    <row r="3" spans="1:142" s="63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63" customFormat="1" ht="12.75" x14ac:dyDescent="0.2">
      <c r="A4" s="64"/>
      <c r="BL4" s="60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64" t="s">
        <v>10</v>
      </c>
      <c r="DU4" s="60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63" customFormat="1" ht="12.75" x14ac:dyDescent="0.2">
      <c r="A5" s="64"/>
      <c r="DU5" s="60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63" customFormat="1" ht="12.75" x14ac:dyDescent="0.2">
      <c r="A6" s="64"/>
      <c r="DU6" s="60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63" customFormat="1" ht="34.5" customHeight="1" x14ac:dyDescent="0.2">
      <c r="A7" s="64" t="s">
        <v>11</v>
      </c>
      <c r="Z7" s="315" t="str">
        <f>Лист1!P20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60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63" customFormat="1" ht="12.75" x14ac:dyDescent="0.2">
      <c r="A8" s="64" t="s">
        <v>12</v>
      </c>
      <c r="DU8" s="60"/>
      <c r="DW8" s="431" t="str">
        <f>Лист1!CI22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63" customFormat="1" ht="12.75" x14ac:dyDescent="0.2">
      <c r="A9" s="64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60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63" customFormat="1" ht="12.75" x14ac:dyDescent="0.2">
      <c r="A10" s="64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60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63" customFormat="1" ht="12.75" x14ac:dyDescent="0.2">
      <c r="A11" s="64" t="s">
        <v>15</v>
      </c>
      <c r="DU11" s="60"/>
      <c r="DW11" s="431"/>
      <c r="DX11" s="432"/>
      <c r="DY11" s="432"/>
      <c r="DZ11" s="432"/>
      <c r="EA11" s="432"/>
      <c r="EB11" s="432"/>
      <c r="EC11" s="432"/>
      <c r="ED11" s="432"/>
      <c r="EE11" s="432"/>
      <c r="EF11" s="432"/>
      <c r="EG11" s="432"/>
      <c r="EH11" s="432"/>
      <c r="EI11" s="432"/>
      <c r="EJ11" s="432"/>
      <c r="EK11" s="433"/>
    </row>
    <row r="12" spans="1:142" s="63" customFormat="1" ht="13.5" thickBot="1" x14ac:dyDescent="0.25">
      <c r="A12" s="64" t="s">
        <v>991</v>
      </c>
      <c r="DU12" s="60" t="s">
        <v>914</v>
      </c>
      <c r="DW12" s="248" t="s">
        <v>915</v>
      </c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50"/>
    </row>
    <row r="13" spans="1:142" s="63" customFormat="1" ht="12.75" x14ac:dyDescent="0.2">
      <c r="DU13" s="60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</row>
    <row r="14" spans="1:142" s="63" customFormat="1" ht="12.75" x14ac:dyDescent="0.2">
      <c r="DU14" s="60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</row>
    <row r="15" spans="1:142" s="63" customFormat="1" ht="12.75" x14ac:dyDescent="0.2">
      <c r="A15" s="307" t="s">
        <v>93</v>
      </c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 t="s">
        <v>18</v>
      </c>
      <c r="AN15" s="288"/>
      <c r="AO15" s="288"/>
      <c r="AP15" s="288"/>
      <c r="AQ15" s="288"/>
      <c r="AR15" s="288" t="s">
        <v>992</v>
      </c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 t="s">
        <v>994</v>
      </c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  <c r="CR15" s="288"/>
      <c r="CS15" s="288"/>
      <c r="CT15" s="288"/>
      <c r="CU15" s="288"/>
      <c r="CV15" s="288"/>
      <c r="CW15" s="288"/>
      <c r="CX15" s="288"/>
      <c r="CY15" s="288"/>
      <c r="CZ15" s="288"/>
      <c r="DA15" s="288"/>
      <c r="DB15" s="288"/>
      <c r="DC15" s="288" t="s">
        <v>995</v>
      </c>
      <c r="DD15" s="288"/>
      <c r="DE15" s="288"/>
      <c r="DF15" s="288"/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9"/>
      <c r="EL15" s="77"/>
    </row>
    <row r="16" spans="1:142" s="63" customFormat="1" ht="12.75" x14ac:dyDescent="0.2">
      <c r="A16" s="306"/>
      <c r="B16" s="301"/>
      <c r="C16" s="30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 t="s">
        <v>21</v>
      </c>
      <c r="AN16" s="301"/>
      <c r="AO16" s="301"/>
      <c r="AP16" s="301"/>
      <c r="AQ16" s="301"/>
      <c r="AR16" s="301" t="s">
        <v>993</v>
      </c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 t="s">
        <v>238</v>
      </c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  <c r="CM16" s="301"/>
      <c r="CN16" s="301"/>
      <c r="CO16" s="301"/>
      <c r="CP16" s="301"/>
      <c r="CQ16" s="301"/>
      <c r="CR16" s="301"/>
      <c r="CS16" s="301"/>
      <c r="CT16" s="301"/>
      <c r="CU16" s="301"/>
      <c r="CV16" s="301"/>
      <c r="CW16" s="301"/>
      <c r="CX16" s="301"/>
      <c r="CY16" s="301"/>
      <c r="CZ16" s="301"/>
      <c r="DA16" s="301"/>
      <c r="DB16" s="301"/>
      <c r="DC16" s="301"/>
      <c r="DD16" s="301"/>
      <c r="DE16" s="301"/>
      <c r="DF16" s="301"/>
      <c r="DG16" s="301"/>
      <c r="DH16" s="301"/>
      <c r="DI16" s="301"/>
      <c r="DJ16" s="301"/>
      <c r="DK16" s="301"/>
      <c r="DL16" s="301"/>
      <c r="DM16" s="301"/>
      <c r="DN16" s="301"/>
      <c r="DO16" s="301"/>
      <c r="DP16" s="301"/>
      <c r="DQ16" s="301"/>
      <c r="DR16" s="301"/>
      <c r="DS16" s="301"/>
      <c r="DT16" s="301"/>
      <c r="DU16" s="301"/>
      <c r="DV16" s="301"/>
      <c r="DW16" s="301"/>
      <c r="DX16" s="301"/>
      <c r="DY16" s="301"/>
      <c r="DZ16" s="301"/>
      <c r="EA16" s="301"/>
      <c r="EB16" s="301"/>
      <c r="EC16" s="301"/>
      <c r="ED16" s="301"/>
      <c r="EE16" s="301"/>
      <c r="EF16" s="301"/>
      <c r="EG16" s="301"/>
      <c r="EH16" s="301"/>
      <c r="EI16" s="301"/>
      <c r="EJ16" s="301"/>
      <c r="EK16" s="302"/>
      <c r="EL16" s="77"/>
    </row>
    <row r="17" spans="1:142" s="63" customFormat="1" ht="12.75" x14ac:dyDescent="0.2">
      <c r="A17" s="306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4" t="s">
        <v>211</v>
      </c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5"/>
      <c r="EL17" s="77"/>
    </row>
    <row r="18" spans="1:142" s="63" customFormat="1" ht="12.75" x14ac:dyDescent="0.2">
      <c r="A18" s="306"/>
      <c r="B18" s="301"/>
      <c r="C18" s="30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301" t="s">
        <v>28</v>
      </c>
      <c r="AS18" s="301"/>
      <c r="AT18" s="301"/>
      <c r="AU18" s="301"/>
      <c r="AV18" s="301"/>
      <c r="AW18" s="301"/>
      <c r="AX18" s="301"/>
      <c r="AY18" s="301" t="s">
        <v>996</v>
      </c>
      <c r="AZ18" s="301"/>
      <c r="BA18" s="301"/>
      <c r="BB18" s="301"/>
      <c r="BC18" s="301"/>
      <c r="BD18" s="301"/>
      <c r="BE18" s="301"/>
      <c r="BF18" s="301" t="s">
        <v>28</v>
      </c>
      <c r="BG18" s="301"/>
      <c r="BH18" s="301"/>
      <c r="BI18" s="301"/>
      <c r="BJ18" s="301"/>
      <c r="BK18" s="301"/>
      <c r="BL18" s="301"/>
      <c r="BM18" s="436" t="s">
        <v>1002</v>
      </c>
      <c r="BN18" s="435"/>
      <c r="BO18" s="435"/>
      <c r="BP18" s="435"/>
      <c r="BQ18" s="435"/>
      <c r="BR18" s="435"/>
      <c r="BS18" s="435"/>
      <c r="BT18" s="435"/>
      <c r="BU18" s="435"/>
      <c r="BV18" s="435"/>
      <c r="BW18" s="435"/>
      <c r="BX18" s="435"/>
      <c r="BY18" s="435"/>
      <c r="BZ18" s="435"/>
      <c r="CA18" s="435"/>
      <c r="CB18" s="435"/>
      <c r="CC18" s="435"/>
      <c r="CD18" s="435"/>
      <c r="CE18" s="435"/>
      <c r="CF18" s="435"/>
      <c r="CG18" s="435"/>
      <c r="CH18" s="435"/>
      <c r="CI18" s="435"/>
      <c r="CJ18" s="435"/>
      <c r="CK18" s="435"/>
      <c r="CL18" s="435"/>
      <c r="CM18" s="435"/>
      <c r="CN18" s="435"/>
      <c r="CO18" s="435"/>
      <c r="CP18" s="435"/>
      <c r="CQ18" s="435"/>
      <c r="CR18" s="435"/>
      <c r="CS18" s="435"/>
      <c r="CT18" s="435"/>
      <c r="CU18" s="435"/>
      <c r="CV18" s="435"/>
      <c r="CW18" s="435"/>
      <c r="CX18" s="435"/>
      <c r="CY18" s="435"/>
      <c r="CZ18" s="435"/>
      <c r="DA18" s="435"/>
      <c r="DB18" s="298"/>
      <c r="DC18" s="301" t="s">
        <v>28</v>
      </c>
      <c r="DD18" s="301"/>
      <c r="DE18" s="301"/>
      <c r="DF18" s="301"/>
      <c r="DG18" s="301"/>
      <c r="DH18" s="301"/>
      <c r="DI18" s="301"/>
      <c r="DJ18" s="436" t="s">
        <v>133</v>
      </c>
      <c r="DK18" s="435"/>
      <c r="DL18" s="435"/>
      <c r="DM18" s="435"/>
      <c r="DN18" s="435"/>
      <c r="DO18" s="435"/>
      <c r="DP18" s="435"/>
      <c r="DQ18" s="435"/>
      <c r="DR18" s="435"/>
      <c r="DS18" s="435"/>
      <c r="DT18" s="435"/>
      <c r="DU18" s="435"/>
      <c r="DV18" s="435"/>
      <c r="DW18" s="435"/>
      <c r="DX18" s="435"/>
      <c r="DY18" s="435"/>
      <c r="DZ18" s="435"/>
      <c r="EA18" s="435"/>
      <c r="EB18" s="435"/>
      <c r="EC18" s="435"/>
      <c r="ED18" s="435"/>
      <c r="EE18" s="435"/>
      <c r="EF18" s="435"/>
      <c r="EG18" s="435"/>
      <c r="EH18" s="435"/>
      <c r="EI18" s="435"/>
      <c r="EJ18" s="435"/>
      <c r="EK18" s="435"/>
      <c r="EL18" s="77"/>
    </row>
    <row r="19" spans="1:142" s="63" customFormat="1" ht="12.75" x14ac:dyDescent="0.2">
      <c r="A19" s="306"/>
      <c r="B19" s="301"/>
      <c r="C19" s="30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 t="s">
        <v>997</v>
      </c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 t="s">
        <v>1003</v>
      </c>
      <c r="BN19" s="301"/>
      <c r="BO19" s="301"/>
      <c r="BP19" s="301"/>
      <c r="BQ19" s="301"/>
      <c r="BR19" s="301"/>
      <c r="BS19" s="301"/>
      <c r="BT19" s="301" t="s">
        <v>1004</v>
      </c>
      <c r="BU19" s="301"/>
      <c r="BV19" s="301"/>
      <c r="BW19" s="301"/>
      <c r="BX19" s="301"/>
      <c r="BY19" s="301"/>
      <c r="BZ19" s="301"/>
      <c r="CA19" s="301" t="s">
        <v>1006</v>
      </c>
      <c r="CB19" s="301"/>
      <c r="CC19" s="301"/>
      <c r="CD19" s="301"/>
      <c r="CE19" s="301"/>
      <c r="CF19" s="301"/>
      <c r="CG19" s="301"/>
      <c r="CH19" s="301" t="s">
        <v>1007</v>
      </c>
      <c r="CI19" s="301"/>
      <c r="CJ19" s="301"/>
      <c r="CK19" s="301"/>
      <c r="CL19" s="301"/>
      <c r="CM19" s="301"/>
      <c r="CN19" s="301"/>
      <c r="CO19" s="301" t="s">
        <v>1008</v>
      </c>
      <c r="CP19" s="301"/>
      <c r="CQ19" s="301"/>
      <c r="CR19" s="301"/>
      <c r="CS19" s="301"/>
      <c r="CT19" s="301"/>
      <c r="CU19" s="301"/>
      <c r="CV19" s="301" t="s">
        <v>1009</v>
      </c>
      <c r="CW19" s="301"/>
      <c r="CX19" s="301"/>
      <c r="CY19" s="301"/>
      <c r="CZ19" s="301"/>
      <c r="DA19" s="301"/>
      <c r="DB19" s="301"/>
      <c r="DC19" s="301"/>
      <c r="DD19" s="301"/>
      <c r="DE19" s="301"/>
      <c r="DF19" s="301"/>
      <c r="DG19" s="301"/>
      <c r="DH19" s="301"/>
      <c r="DI19" s="301"/>
      <c r="DJ19" s="301" t="s">
        <v>1014</v>
      </c>
      <c r="DK19" s="301"/>
      <c r="DL19" s="301"/>
      <c r="DM19" s="301"/>
      <c r="DN19" s="301"/>
      <c r="DO19" s="301"/>
      <c r="DP19" s="301"/>
      <c r="DQ19" s="301" t="s">
        <v>1016</v>
      </c>
      <c r="DR19" s="301"/>
      <c r="DS19" s="301"/>
      <c r="DT19" s="301"/>
      <c r="DU19" s="301"/>
      <c r="DV19" s="301"/>
      <c r="DW19" s="301"/>
      <c r="DX19" s="301" t="s">
        <v>1020</v>
      </c>
      <c r="DY19" s="301"/>
      <c r="DZ19" s="301"/>
      <c r="EA19" s="301"/>
      <c r="EB19" s="301"/>
      <c r="EC19" s="301"/>
      <c r="ED19" s="301"/>
      <c r="EE19" s="301" t="s">
        <v>1025</v>
      </c>
      <c r="EF19" s="301"/>
      <c r="EG19" s="301"/>
      <c r="EH19" s="301"/>
      <c r="EI19" s="301"/>
      <c r="EJ19" s="301"/>
      <c r="EK19" s="302"/>
      <c r="EL19" s="77"/>
    </row>
    <row r="20" spans="1:142" s="63" customFormat="1" ht="12.75" x14ac:dyDescent="0.2">
      <c r="A20" s="306"/>
      <c r="B20" s="301"/>
      <c r="C20" s="30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 t="s">
        <v>998</v>
      </c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 t="s">
        <v>28</v>
      </c>
      <c r="BN20" s="301"/>
      <c r="BO20" s="301"/>
      <c r="BP20" s="301"/>
      <c r="BQ20" s="301"/>
      <c r="BR20" s="301"/>
      <c r="BS20" s="301"/>
      <c r="BT20" s="301" t="s">
        <v>1005</v>
      </c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  <c r="CM20" s="301"/>
      <c r="CN20" s="301"/>
      <c r="CO20" s="301"/>
      <c r="CP20" s="301"/>
      <c r="CQ20" s="301"/>
      <c r="CR20" s="301"/>
      <c r="CS20" s="301"/>
      <c r="CT20" s="301"/>
      <c r="CU20" s="301"/>
      <c r="CV20" s="301" t="s">
        <v>1010</v>
      </c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 t="s">
        <v>1015</v>
      </c>
      <c r="DK20" s="301"/>
      <c r="DL20" s="301"/>
      <c r="DM20" s="301"/>
      <c r="DN20" s="301"/>
      <c r="DO20" s="301"/>
      <c r="DP20" s="301"/>
      <c r="DQ20" s="301" t="s">
        <v>1017</v>
      </c>
      <c r="DR20" s="301"/>
      <c r="DS20" s="301"/>
      <c r="DT20" s="301"/>
      <c r="DU20" s="301"/>
      <c r="DV20" s="301"/>
      <c r="DW20" s="301"/>
      <c r="DX20" s="301" t="s">
        <v>1021</v>
      </c>
      <c r="DY20" s="301"/>
      <c r="DZ20" s="301"/>
      <c r="EA20" s="301"/>
      <c r="EB20" s="301"/>
      <c r="EC20" s="301"/>
      <c r="ED20" s="301"/>
      <c r="EE20" s="301"/>
      <c r="EF20" s="301"/>
      <c r="EG20" s="301"/>
      <c r="EH20" s="301"/>
      <c r="EI20" s="301"/>
      <c r="EJ20" s="301"/>
      <c r="EK20" s="302"/>
      <c r="EL20" s="77"/>
    </row>
    <row r="21" spans="1:142" s="63" customFormat="1" ht="12.75" x14ac:dyDescent="0.2">
      <c r="A21" s="306"/>
      <c r="B21" s="301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 t="s">
        <v>999</v>
      </c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 t="s">
        <v>1011</v>
      </c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 t="s">
        <v>1018</v>
      </c>
      <c r="DR21" s="301"/>
      <c r="DS21" s="301"/>
      <c r="DT21" s="301"/>
      <c r="DU21" s="301"/>
      <c r="DV21" s="301"/>
      <c r="DW21" s="301"/>
      <c r="DX21" s="301" t="s">
        <v>1022</v>
      </c>
      <c r="DY21" s="301"/>
      <c r="DZ21" s="301"/>
      <c r="EA21" s="301"/>
      <c r="EB21" s="301"/>
      <c r="EC21" s="301"/>
      <c r="ED21" s="301"/>
      <c r="EE21" s="301"/>
      <c r="EF21" s="301"/>
      <c r="EG21" s="301"/>
      <c r="EH21" s="301"/>
      <c r="EI21" s="301"/>
      <c r="EJ21" s="301"/>
      <c r="EK21" s="302"/>
      <c r="EL21" s="77"/>
    </row>
    <row r="22" spans="1:142" s="63" customFormat="1" ht="12.75" x14ac:dyDescent="0.2">
      <c r="A22" s="306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 t="s">
        <v>1000</v>
      </c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1"/>
      <c r="CA22" s="301"/>
      <c r="CB22" s="301"/>
      <c r="CC22" s="301"/>
      <c r="CD22" s="301"/>
      <c r="CE22" s="301"/>
      <c r="CF22" s="301"/>
      <c r="CG22" s="301"/>
      <c r="CH22" s="301"/>
      <c r="CI22" s="301"/>
      <c r="CJ22" s="301"/>
      <c r="CK22" s="301"/>
      <c r="CL22" s="301"/>
      <c r="CM22" s="301"/>
      <c r="CN22" s="301"/>
      <c r="CO22" s="301"/>
      <c r="CP22" s="301"/>
      <c r="CQ22" s="301"/>
      <c r="CR22" s="301"/>
      <c r="CS22" s="301"/>
      <c r="CT22" s="301"/>
      <c r="CU22" s="301"/>
      <c r="CV22" s="301" t="s">
        <v>1012</v>
      </c>
      <c r="CW22" s="301"/>
      <c r="CX22" s="301"/>
      <c r="CY22" s="301"/>
      <c r="CZ22" s="301"/>
      <c r="DA22" s="301"/>
      <c r="DB22" s="301"/>
      <c r="DC22" s="301"/>
      <c r="DD22" s="301"/>
      <c r="DE22" s="301"/>
      <c r="DF22" s="301"/>
      <c r="DG22" s="301"/>
      <c r="DH22" s="301"/>
      <c r="DI22" s="301"/>
      <c r="DJ22" s="301"/>
      <c r="DK22" s="301"/>
      <c r="DL22" s="301"/>
      <c r="DM22" s="301"/>
      <c r="DN22" s="301"/>
      <c r="DO22" s="301"/>
      <c r="DP22" s="301"/>
      <c r="DQ22" s="301" t="s">
        <v>1019</v>
      </c>
      <c r="DR22" s="301"/>
      <c r="DS22" s="301"/>
      <c r="DT22" s="301"/>
      <c r="DU22" s="301"/>
      <c r="DV22" s="301"/>
      <c r="DW22" s="301"/>
      <c r="DX22" s="301" t="s">
        <v>1023</v>
      </c>
      <c r="DY22" s="301"/>
      <c r="DZ22" s="301"/>
      <c r="EA22" s="301"/>
      <c r="EB22" s="301"/>
      <c r="EC22" s="301"/>
      <c r="ED22" s="301"/>
      <c r="EE22" s="301"/>
      <c r="EF22" s="301"/>
      <c r="EG22" s="301"/>
      <c r="EH22" s="301"/>
      <c r="EI22" s="301"/>
      <c r="EJ22" s="301"/>
      <c r="EK22" s="302"/>
      <c r="EL22" s="77"/>
    </row>
    <row r="23" spans="1:142" s="63" customFormat="1" ht="12.75" x14ac:dyDescent="0.2">
      <c r="A23" s="306"/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 t="s">
        <v>1001</v>
      </c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H23" s="301"/>
      <c r="CI23" s="301"/>
      <c r="CJ23" s="301"/>
      <c r="CK23" s="301"/>
      <c r="CL23" s="301"/>
      <c r="CM23" s="301"/>
      <c r="CN23" s="301"/>
      <c r="CO23" s="301"/>
      <c r="CP23" s="301"/>
      <c r="CQ23" s="301"/>
      <c r="CR23" s="301"/>
      <c r="CS23" s="301"/>
      <c r="CT23" s="301"/>
      <c r="CU23" s="301"/>
      <c r="CV23" s="301" t="s">
        <v>1013</v>
      </c>
      <c r="CW23" s="301"/>
      <c r="CX23" s="301"/>
      <c r="CY23" s="301"/>
      <c r="CZ23" s="301"/>
      <c r="DA23" s="301"/>
      <c r="DB23" s="301"/>
      <c r="DC23" s="301"/>
      <c r="DD23" s="301"/>
      <c r="DE23" s="301"/>
      <c r="DF23" s="301"/>
      <c r="DG23" s="301"/>
      <c r="DH23" s="301"/>
      <c r="DI23" s="301"/>
      <c r="DJ23" s="301"/>
      <c r="DK23" s="301"/>
      <c r="DL23" s="301"/>
      <c r="DM23" s="301"/>
      <c r="DN23" s="301"/>
      <c r="DO23" s="301"/>
      <c r="DP23" s="301"/>
      <c r="DQ23" s="301"/>
      <c r="DR23" s="301"/>
      <c r="DS23" s="301"/>
      <c r="DT23" s="301"/>
      <c r="DU23" s="301"/>
      <c r="DV23" s="301"/>
      <c r="DW23" s="301"/>
      <c r="DX23" s="301" t="s">
        <v>1024</v>
      </c>
      <c r="DY23" s="301"/>
      <c r="DZ23" s="301"/>
      <c r="EA23" s="301"/>
      <c r="EB23" s="301"/>
      <c r="EC23" s="301"/>
      <c r="ED23" s="301"/>
      <c r="EE23" s="301"/>
      <c r="EF23" s="301"/>
      <c r="EG23" s="301"/>
      <c r="EH23" s="301"/>
      <c r="EI23" s="301"/>
      <c r="EJ23" s="301"/>
      <c r="EK23" s="302"/>
      <c r="EL23" s="77"/>
    </row>
    <row r="24" spans="1:142" s="63" customFormat="1" ht="13.5" thickBot="1" x14ac:dyDescent="0.25">
      <c r="A24" s="298">
        <v>1</v>
      </c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88">
        <v>2</v>
      </c>
      <c r="AN24" s="288"/>
      <c r="AO24" s="288"/>
      <c r="AP24" s="288"/>
      <c r="AQ24" s="288"/>
      <c r="AR24" s="288">
        <v>3</v>
      </c>
      <c r="AS24" s="288"/>
      <c r="AT24" s="288"/>
      <c r="AU24" s="288"/>
      <c r="AV24" s="288"/>
      <c r="AW24" s="288"/>
      <c r="AX24" s="288"/>
      <c r="AY24" s="288">
        <v>4</v>
      </c>
      <c r="AZ24" s="288"/>
      <c r="BA24" s="288"/>
      <c r="BB24" s="288"/>
      <c r="BC24" s="288"/>
      <c r="BD24" s="288"/>
      <c r="BE24" s="288"/>
      <c r="BF24" s="288">
        <v>5</v>
      </c>
      <c r="BG24" s="288"/>
      <c r="BH24" s="288"/>
      <c r="BI24" s="288"/>
      <c r="BJ24" s="288"/>
      <c r="BK24" s="288"/>
      <c r="BL24" s="288"/>
      <c r="BM24" s="288">
        <v>6</v>
      </c>
      <c r="BN24" s="288"/>
      <c r="BO24" s="288"/>
      <c r="BP24" s="288"/>
      <c r="BQ24" s="288"/>
      <c r="BR24" s="288"/>
      <c r="BS24" s="288"/>
      <c r="BT24" s="288">
        <v>7</v>
      </c>
      <c r="BU24" s="288"/>
      <c r="BV24" s="288"/>
      <c r="BW24" s="288"/>
      <c r="BX24" s="288"/>
      <c r="BY24" s="288"/>
      <c r="BZ24" s="288"/>
      <c r="CA24" s="288">
        <v>8</v>
      </c>
      <c r="CB24" s="288"/>
      <c r="CC24" s="288"/>
      <c r="CD24" s="288"/>
      <c r="CE24" s="288"/>
      <c r="CF24" s="288"/>
      <c r="CG24" s="288"/>
      <c r="CH24" s="288">
        <v>9</v>
      </c>
      <c r="CI24" s="288"/>
      <c r="CJ24" s="288"/>
      <c r="CK24" s="288"/>
      <c r="CL24" s="288"/>
      <c r="CM24" s="288"/>
      <c r="CN24" s="288"/>
      <c r="CO24" s="288">
        <v>10</v>
      </c>
      <c r="CP24" s="288"/>
      <c r="CQ24" s="288"/>
      <c r="CR24" s="288"/>
      <c r="CS24" s="288"/>
      <c r="CT24" s="288"/>
      <c r="CU24" s="288"/>
      <c r="CV24" s="288">
        <v>11</v>
      </c>
      <c r="CW24" s="288"/>
      <c r="CX24" s="288"/>
      <c r="CY24" s="288"/>
      <c r="CZ24" s="288"/>
      <c r="DA24" s="288"/>
      <c r="DB24" s="288"/>
      <c r="DC24" s="288">
        <v>12</v>
      </c>
      <c r="DD24" s="288"/>
      <c r="DE24" s="288"/>
      <c r="DF24" s="288"/>
      <c r="DG24" s="288"/>
      <c r="DH24" s="288"/>
      <c r="DI24" s="288"/>
      <c r="DJ24" s="288">
        <v>13</v>
      </c>
      <c r="DK24" s="288"/>
      <c r="DL24" s="288"/>
      <c r="DM24" s="288"/>
      <c r="DN24" s="288"/>
      <c r="DO24" s="288"/>
      <c r="DP24" s="288"/>
      <c r="DQ24" s="288">
        <v>14</v>
      </c>
      <c r="DR24" s="288"/>
      <c r="DS24" s="288"/>
      <c r="DT24" s="288"/>
      <c r="DU24" s="288"/>
      <c r="DV24" s="288"/>
      <c r="DW24" s="288"/>
      <c r="DX24" s="288">
        <v>15</v>
      </c>
      <c r="DY24" s="288"/>
      <c r="DZ24" s="288"/>
      <c r="EA24" s="288"/>
      <c r="EB24" s="288"/>
      <c r="EC24" s="288"/>
      <c r="ED24" s="288"/>
      <c r="EE24" s="288">
        <v>16</v>
      </c>
      <c r="EF24" s="288"/>
      <c r="EG24" s="288"/>
      <c r="EH24" s="288"/>
      <c r="EI24" s="288"/>
      <c r="EJ24" s="288"/>
      <c r="EK24" s="289"/>
      <c r="EL24" s="77"/>
    </row>
    <row r="25" spans="1:142" s="63" customFormat="1" ht="12.75" x14ac:dyDescent="0.2">
      <c r="A25" s="482" t="s">
        <v>130</v>
      </c>
      <c r="B25" s="483"/>
      <c r="C25" s="483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3"/>
      <c r="R25" s="483"/>
      <c r="S25" s="483"/>
      <c r="T25" s="483"/>
      <c r="U25" s="483"/>
      <c r="V25" s="483"/>
      <c r="W25" s="483"/>
      <c r="X25" s="48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4"/>
      <c r="AM25" s="290" t="s">
        <v>40</v>
      </c>
      <c r="AN25" s="291"/>
      <c r="AO25" s="291"/>
      <c r="AP25" s="291"/>
      <c r="AQ25" s="291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  <c r="BJ25" s="409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09"/>
      <c r="CD25" s="409"/>
      <c r="CE25" s="409"/>
      <c r="CF25" s="409"/>
      <c r="CG25" s="409"/>
      <c r="CH25" s="409"/>
      <c r="CI25" s="409"/>
      <c r="CJ25" s="409"/>
      <c r="CK25" s="409"/>
      <c r="CL25" s="409"/>
      <c r="CM25" s="409"/>
      <c r="CN25" s="409"/>
      <c r="CO25" s="409"/>
      <c r="CP25" s="409"/>
      <c r="CQ25" s="409"/>
      <c r="CR25" s="409"/>
      <c r="CS25" s="409"/>
      <c r="CT25" s="409"/>
      <c r="CU25" s="409"/>
      <c r="CV25" s="409"/>
      <c r="CW25" s="409"/>
      <c r="CX25" s="409"/>
      <c r="CY25" s="409"/>
      <c r="CZ25" s="409"/>
      <c r="DA25" s="409"/>
      <c r="DB25" s="409"/>
      <c r="DC25" s="497">
        <f>DJ25</f>
        <v>1805080.55</v>
      </c>
      <c r="DD25" s="498"/>
      <c r="DE25" s="498"/>
      <c r="DF25" s="498"/>
      <c r="DG25" s="498"/>
      <c r="DH25" s="498"/>
      <c r="DI25" s="498"/>
      <c r="DJ25" s="499">
        <f>2074805.55-DJ28</f>
        <v>1805080.55</v>
      </c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409"/>
      <c r="DZ25" s="409"/>
      <c r="EA25" s="409"/>
      <c r="EB25" s="409"/>
      <c r="EC25" s="409"/>
      <c r="ED25" s="409"/>
      <c r="EE25" s="409"/>
      <c r="EF25" s="409"/>
      <c r="EG25" s="409"/>
      <c r="EH25" s="409"/>
      <c r="EI25" s="409"/>
      <c r="EJ25" s="409"/>
      <c r="EK25" s="410"/>
    </row>
    <row r="26" spans="1:142" s="63" customFormat="1" ht="12.75" x14ac:dyDescent="0.2">
      <c r="A26" s="482" t="s">
        <v>131</v>
      </c>
      <c r="B26" s="483"/>
      <c r="C26" s="483"/>
      <c r="D26" s="483"/>
      <c r="E26" s="483"/>
      <c r="F26" s="483"/>
      <c r="G26" s="483"/>
      <c r="H26" s="483"/>
      <c r="I26" s="483"/>
      <c r="J26" s="483"/>
      <c r="K26" s="483"/>
      <c r="L26" s="483"/>
      <c r="M26" s="483"/>
      <c r="N26" s="483"/>
      <c r="O26" s="483"/>
      <c r="P26" s="483"/>
      <c r="Q26" s="483"/>
      <c r="R26" s="483"/>
      <c r="S26" s="483"/>
      <c r="T26" s="483"/>
      <c r="U26" s="483"/>
      <c r="V26" s="483"/>
      <c r="W26" s="483"/>
      <c r="X26" s="483"/>
      <c r="Y26" s="483"/>
      <c r="Z26" s="483"/>
      <c r="AA26" s="483"/>
      <c r="AB26" s="483"/>
      <c r="AC26" s="483"/>
      <c r="AD26" s="483"/>
      <c r="AE26" s="483"/>
      <c r="AF26" s="483"/>
      <c r="AG26" s="483"/>
      <c r="AH26" s="483"/>
      <c r="AI26" s="483"/>
      <c r="AJ26" s="483"/>
      <c r="AK26" s="483"/>
      <c r="AL26" s="484"/>
      <c r="AM26" s="263" t="s">
        <v>41</v>
      </c>
      <c r="AN26" s="264"/>
      <c r="AO26" s="264"/>
      <c r="AP26" s="264"/>
      <c r="AQ26" s="264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49"/>
      <c r="DD26" s="449"/>
      <c r="DE26" s="449"/>
      <c r="DF26" s="449"/>
      <c r="DG26" s="449"/>
      <c r="DH26" s="449"/>
      <c r="DI26" s="449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9"/>
    </row>
    <row r="27" spans="1:142" s="63" customFormat="1" ht="12.75" x14ac:dyDescent="0.2">
      <c r="A27" s="482" t="s">
        <v>132</v>
      </c>
      <c r="B27" s="483"/>
      <c r="C27" s="483"/>
      <c r="D27" s="483"/>
      <c r="E27" s="483"/>
      <c r="F27" s="483"/>
      <c r="G27" s="483"/>
      <c r="H27" s="483"/>
      <c r="I27" s="483"/>
      <c r="J27" s="483"/>
      <c r="K27" s="483"/>
      <c r="L27" s="483"/>
      <c r="M27" s="483"/>
      <c r="N27" s="483"/>
      <c r="O27" s="483"/>
      <c r="P27" s="483"/>
      <c r="Q27" s="483"/>
      <c r="R27" s="483"/>
      <c r="S27" s="483"/>
      <c r="T27" s="483"/>
      <c r="U27" s="483"/>
      <c r="V27" s="483"/>
      <c r="W27" s="483"/>
      <c r="X27" s="483"/>
      <c r="Y27" s="483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4"/>
      <c r="AM27" s="263" t="s">
        <v>168</v>
      </c>
      <c r="AN27" s="264"/>
      <c r="AO27" s="264"/>
      <c r="AP27" s="264"/>
      <c r="AQ27" s="264"/>
      <c r="AR27" s="500">
        <v>128</v>
      </c>
      <c r="AS27" s="500"/>
      <c r="AT27" s="500"/>
      <c r="AU27" s="500"/>
      <c r="AV27" s="500"/>
      <c r="AW27" s="500"/>
      <c r="AX27" s="500"/>
      <c r="AY27" s="500">
        <v>128</v>
      </c>
      <c r="AZ27" s="500"/>
      <c r="BA27" s="500"/>
      <c r="BB27" s="500"/>
      <c r="BC27" s="500"/>
      <c r="BD27" s="500"/>
      <c r="BE27" s="500"/>
      <c r="BF27" s="500">
        <v>158</v>
      </c>
      <c r="BG27" s="500"/>
      <c r="BH27" s="500"/>
      <c r="BI27" s="500"/>
      <c r="BJ27" s="500"/>
      <c r="BK27" s="500"/>
      <c r="BL27" s="500"/>
      <c r="BM27" s="500">
        <v>158</v>
      </c>
      <c r="BN27" s="500"/>
      <c r="BO27" s="500"/>
      <c r="BP27" s="500"/>
      <c r="BQ27" s="500"/>
      <c r="BR27" s="500"/>
      <c r="BS27" s="500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66">
        <f>DJ27</f>
        <v>896316.28</v>
      </c>
      <c r="DD27" s="449"/>
      <c r="DE27" s="449"/>
      <c r="DF27" s="449"/>
      <c r="DG27" s="449"/>
      <c r="DH27" s="449"/>
      <c r="DI27" s="449"/>
      <c r="DJ27" s="473">
        <f>DJ28+DJ30</f>
        <v>896316.28</v>
      </c>
      <c r="DK27" s="438"/>
      <c r="DL27" s="438"/>
      <c r="DM27" s="438"/>
      <c r="DN27" s="438"/>
      <c r="DO27" s="438"/>
      <c r="DP27" s="438"/>
      <c r="DQ27" s="438"/>
      <c r="DR27" s="438"/>
      <c r="DS27" s="438"/>
      <c r="DT27" s="438"/>
      <c r="DU27" s="438"/>
      <c r="DV27" s="438"/>
      <c r="DW27" s="438"/>
      <c r="DX27" s="438"/>
      <c r="DY27" s="438"/>
      <c r="DZ27" s="438"/>
      <c r="EA27" s="438"/>
      <c r="EB27" s="438"/>
      <c r="EC27" s="438"/>
      <c r="ED27" s="438"/>
      <c r="EE27" s="438"/>
      <c r="EF27" s="438"/>
      <c r="EG27" s="438"/>
      <c r="EH27" s="438"/>
      <c r="EI27" s="438"/>
      <c r="EJ27" s="438"/>
      <c r="EK27" s="439"/>
    </row>
    <row r="28" spans="1:142" s="63" customFormat="1" ht="12.75" x14ac:dyDescent="0.2">
      <c r="A28" s="479" t="s">
        <v>133</v>
      </c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1"/>
      <c r="AM28" s="263" t="s">
        <v>167</v>
      </c>
      <c r="AN28" s="264"/>
      <c r="AO28" s="264"/>
      <c r="AP28" s="264"/>
      <c r="AQ28" s="264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66">
        <f>DJ28</f>
        <v>269725</v>
      </c>
      <c r="DD28" s="449"/>
      <c r="DE28" s="449"/>
      <c r="DF28" s="449"/>
      <c r="DG28" s="449"/>
      <c r="DH28" s="449"/>
      <c r="DI28" s="449"/>
      <c r="DJ28" s="467">
        <v>269725</v>
      </c>
      <c r="DK28" s="468"/>
      <c r="DL28" s="468"/>
      <c r="DM28" s="468"/>
      <c r="DN28" s="468"/>
      <c r="DO28" s="468"/>
      <c r="DP28" s="469"/>
      <c r="DQ28" s="438"/>
      <c r="DR28" s="438"/>
      <c r="DS28" s="438"/>
      <c r="DT28" s="438"/>
      <c r="DU28" s="438"/>
      <c r="DV28" s="438"/>
      <c r="DW28" s="438"/>
      <c r="DX28" s="438"/>
      <c r="DY28" s="438"/>
      <c r="DZ28" s="438"/>
      <c r="EA28" s="438"/>
      <c r="EB28" s="438"/>
      <c r="EC28" s="438"/>
      <c r="ED28" s="438"/>
      <c r="EE28" s="438"/>
      <c r="EF28" s="438"/>
      <c r="EG28" s="438"/>
      <c r="EH28" s="438"/>
      <c r="EI28" s="438"/>
      <c r="EJ28" s="438"/>
      <c r="EK28" s="439"/>
    </row>
    <row r="29" spans="1:142" s="63" customFormat="1" ht="12.75" x14ac:dyDescent="0.2">
      <c r="A29" s="476" t="s">
        <v>1150</v>
      </c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  <c r="AC29" s="477"/>
      <c r="AD29" s="477"/>
      <c r="AE29" s="477"/>
      <c r="AF29" s="477"/>
      <c r="AG29" s="477"/>
      <c r="AH29" s="477"/>
      <c r="AI29" s="477"/>
      <c r="AJ29" s="477"/>
      <c r="AK29" s="477"/>
      <c r="AL29" s="478"/>
      <c r="AM29" s="263"/>
      <c r="AN29" s="264"/>
      <c r="AO29" s="264"/>
      <c r="AP29" s="264"/>
      <c r="AQ29" s="264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49"/>
      <c r="DD29" s="449"/>
      <c r="DE29" s="449"/>
      <c r="DF29" s="449"/>
      <c r="DG29" s="449"/>
      <c r="DH29" s="449"/>
      <c r="DI29" s="449"/>
      <c r="DJ29" s="470"/>
      <c r="DK29" s="471"/>
      <c r="DL29" s="471"/>
      <c r="DM29" s="471"/>
      <c r="DN29" s="471"/>
      <c r="DO29" s="471"/>
      <c r="DP29" s="472"/>
      <c r="DQ29" s="438"/>
      <c r="DR29" s="438"/>
      <c r="DS29" s="438"/>
      <c r="DT29" s="438"/>
      <c r="DU29" s="438"/>
      <c r="DV29" s="438"/>
      <c r="DW29" s="438"/>
      <c r="DX29" s="438"/>
      <c r="DY29" s="438"/>
      <c r="DZ29" s="438"/>
      <c r="EA29" s="438"/>
      <c r="EB29" s="438"/>
      <c r="EC29" s="438"/>
      <c r="ED29" s="438"/>
      <c r="EE29" s="438"/>
      <c r="EF29" s="438"/>
      <c r="EG29" s="438"/>
      <c r="EH29" s="438"/>
      <c r="EI29" s="438"/>
      <c r="EJ29" s="438"/>
      <c r="EK29" s="439"/>
    </row>
    <row r="30" spans="1:142" s="63" customFormat="1" ht="12.75" x14ac:dyDescent="0.2">
      <c r="A30" s="479" t="s">
        <v>1026</v>
      </c>
      <c r="B30" s="480"/>
      <c r="C30" s="480"/>
      <c r="D30" s="480"/>
      <c r="E30" s="480"/>
      <c r="F30" s="480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1"/>
      <c r="AM30" s="263" t="s">
        <v>166</v>
      </c>
      <c r="AN30" s="264"/>
      <c r="AO30" s="264"/>
      <c r="AP30" s="264"/>
      <c r="AQ30" s="264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93">
        <f>DJ30</f>
        <v>626591.28</v>
      </c>
      <c r="DD30" s="449"/>
      <c r="DE30" s="449"/>
      <c r="DF30" s="449"/>
      <c r="DG30" s="449"/>
      <c r="DH30" s="449"/>
      <c r="DI30" s="449"/>
      <c r="DJ30" s="494">
        <v>626591.28</v>
      </c>
      <c r="DK30" s="456"/>
      <c r="DL30" s="456"/>
      <c r="DM30" s="456"/>
      <c r="DN30" s="456"/>
      <c r="DO30" s="456"/>
      <c r="DP30" s="454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9"/>
    </row>
    <row r="31" spans="1:142" s="63" customFormat="1" ht="12.75" x14ac:dyDescent="0.2">
      <c r="A31" s="476" t="s">
        <v>623</v>
      </c>
      <c r="B31" s="477"/>
      <c r="C31" s="477"/>
      <c r="D31" s="477"/>
      <c r="E31" s="477"/>
      <c r="F31" s="477"/>
      <c r="G31" s="477"/>
      <c r="H31" s="477"/>
      <c r="I31" s="477"/>
      <c r="J31" s="477"/>
      <c r="K31" s="477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  <c r="AH31" s="477"/>
      <c r="AI31" s="477"/>
      <c r="AJ31" s="477"/>
      <c r="AK31" s="477"/>
      <c r="AL31" s="478"/>
      <c r="AM31" s="263"/>
      <c r="AN31" s="264"/>
      <c r="AO31" s="264"/>
      <c r="AP31" s="264"/>
      <c r="AQ31" s="264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49"/>
      <c r="DD31" s="449"/>
      <c r="DE31" s="449"/>
      <c r="DF31" s="449"/>
      <c r="DG31" s="449"/>
      <c r="DH31" s="449"/>
      <c r="DI31" s="449"/>
      <c r="DJ31" s="495"/>
      <c r="DK31" s="258"/>
      <c r="DL31" s="258"/>
      <c r="DM31" s="258"/>
      <c r="DN31" s="258"/>
      <c r="DO31" s="258"/>
      <c r="DP31" s="496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9"/>
    </row>
    <row r="32" spans="1:142" s="63" customFormat="1" ht="12.75" x14ac:dyDescent="0.2">
      <c r="A32" s="479" t="s">
        <v>1027</v>
      </c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1"/>
      <c r="AM32" s="263" t="s">
        <v>165</v>
      </c>
      <c r="AN32" s="264"/>
      <c r="AO32" s="264"/>
      <c r="AP32" s="264"/>
      <c r="AQ32" s="264"/>
      <c r="AR32" s="473">
        <f>AR27</f>
        <v>128</v>
      </c>
      <c r="AS32" s="438"/>
      <c r="AT32" s="438"/>
      <c r="AU32" s="438"/>
      <c r="AV32" s="438"/>
      <c r="AW32" s="438"/>
      <c r="AX32" s="438"/>
      <c r="AY32" s="473">
        <f t="shared" ref="AY32" si="0">AY27</f>
        <v>128</v>
      </c>
      <c r="AZ32" s="438"/>
      <c r="BA32" s="438"/>
      <c r="BB32" s="438"/>
      <c r="BC32" s="438"/>
      <c r="BD32" s="438"/>
      <c r="BE32" s="438"/>
      <c r="BF32" s="473">
        <f t="shared" ref="BF32" si="1">BF27</f>
        <v>158</v>
      </c>
      <c r="BG32" s="438"/>
      <c r="BH32" s="438"/>
      <c r="BI32" s="438"/>
      <c r="BJ32" s="438"/>
      <c r="BK32" s="438"/>
      <c r="BL32" s="438"/>
      <c r="BM32" s="473">
        <f t="shared" ref="BM32" si="2">BM27</f>
        <v>158</v>
      </c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49"/>
      <c r="DD32" s="449"/>
      <c r="DE32" s="449"/>
      <c r="DF32" s="449"/>
      <c r="DG32" s="449"/>
      <c r="DH32" s="449"/>
      <c r="DI32" s="449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9"/>
    </row>
    <row r="33" spans="1:141" s="63" customFormat="1" ht="12.75" x14ac:dyDescent="0.2">
      <c r="A33" s="476" t="s">
        <v>1028</v>
      </c>
      <c r="B33" s="477"/>
      <c r="C33" s="477"/>
      <c r="D33" s="477"/>
      <c r="E33" s="477"/>
      <c r="F33" s="477"/>
      <c r="G33" s="477"/>
      <c r="H33" s="477"/>
      <c r="I33" s="477"/>
      <c r="J33" s="477"/>
      <c r="K33" s="477"/>
      <c r="L33" s="477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  <c r="AE33" s="477"/>
      <c r="AF33" s="477"/>
      <c r="AG33" s="477"/>
      <c r="AH33" s="477"/>
      <c r="AI33" s="477"/>
      <c r="AJ33" s="477"/>
      <c r="AK33" s="477"/>
      <c r="AL33" s="478"/>
      <c r="AM33" s="263"/>
      <c r="AN33" s="264"/>
      <c r="AO33" s="264"/>
      <c r="AP33" s="264"/>
      <c r="AQ33" s="264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49"/>
      <c r="DD33" s="449"/>
      <c r="DE33" s="449"/>
      <c r="DF33" s="449"/>
      <c r="DG33" s="449"/>
      <c r="DH33" s="449"/>
      <c r="DI33" s="449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9"/>
    </row>
    <row r="34" spans="1:141" s="63" customFormat="1" ht="12.75" x14ac:dyDescent="0.2">
      <c r="A34" s="479" t="s">
        <v>1029</v>
      </c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1"/>
      <c r="AM34" s="263" t="s">
        <v>164</v>
      </c>
      <c r="AN34" s="264"/>
      <c r="AO34" s="264"/>
      <c r="AP34" s="264"/>
      <c r="AQ34" s="264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49"/>
      <c r="DD34" s="449"/>
      <c r="DE34" s="449"/>
      <c r="DF34" s="449"/>
      <c r="DG34" s="449"/>
      <c r="DH34" s="449"/>
      <c r="DI34" s="449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9"/>
    </row>
    <row r="35" spans="1:141" s="63" customFormat="1" ht="12.75" x14ac:dyDescent="0.2">
      <c r="A35" s="476" t="s">
        <v>1030</v>
      </c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  <c r="AE35" s="477"/>
      <c r="AF35" s="477"/>
      <c r="AG35" s="477"/>
      <c r="AH35" s="477"/>
      <c r="AI35" s="477"/>
      <c r="AJ35" s="477"/>
      <c r="AK35" s="477"/>
      <c r="AL35" s="478"/>
      <c r="AM35" s="263"/>
      <c r="AN35" s="264"/>
      <c r="AO35" s="264"/>
      <c r="AP35" s="264"/>
      <c r="AQ35" s="264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49"/>
      <c r="DD35" s="449"/>
      <c r="DE35" s="449"/>
      <c r="DF35" s="449"/>
      <c r="DG35" s="449"/>
      <c r="DH35" s="449"/>
      <c r="DI35" s="449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9"/>
    </row>
    <row r="36" spans="1:141" s="63" customFormat="1" ht="12.75" x14ac:dyDescent="0.2">
      <c r="A36" s="490" t="s">
        <v>143</v>
      </c>
      <c r="B36" s="491"/>
      <c r="C36" s="491"/>
      <c r="D36" s="491"/>
      <c r="E36" s="491"/>
      <c r="F36" s="491"/>
      <c r="G36" s="491"/>
      <c r="H36" s="491"/>
      <c r="I36" s="491"/>
      <c r="J36" s="491"/>
      <c r="K36" s="491"/>
      <c r="L36" s="491"/>
      <c r="M36" s="491"/>
      <c r="N36" s="491"/>
      <c r="O36" s="491"/>
      <c r="P36" s="491"/>
      <c r="Q36" s="491"/>
      <c r="R36" s="491"/>
      <c r="S36" s="491"/>
      <c r="T36" s="491"/>
      <c r="U36" s="491"/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2"/>
      <c r="AM36" s="263" t="s">
        <v>163</v>
      </c>
      <c r="AN36" s="264"/>
      <c r="AO36" s="264"/>
      <c r="AP36" s="264"/>
      <c r="AQ36" s="264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49"/>
      <c r="DD36" s="449"/>
      <c r="DE36" s="449"/>
      <c r="DF36" s="449"/>
      <c r="DG36" s="449"/>
      <c r="DH36" s="449"/>
      <c r="DI36" s="449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9"/>
    </row>
    <row r="37" spans="1:141" s="63" customFormat="1" ht="12.75" x14ac:dyDescent="0.2">
      <c r="A37" s="487" t="s">
        <v>1031</v>
      </c>
      <c r="B37" s="488"/>
      <c r="C37" s="488"/>
      <c r="D37" s="488"/>
      <c r="E37" s="488"/>
      <c r="F37" s="488"/>
      <c r="G37" s="488"/>
      <c r="H37" s="488"/>
      <c r="I37" s="488"/>
      <c r="J37" s="488"/>
      <c r="K37" s="488"/>
      <c r="L37" s="488"/>
      <c r="M37" s="488"/>
      <c r="N37" s="488"/>
      <c r="O37" s="488"/>
      <c r="P37" s="488"/>
      <c r="Q37" s="488"/>
      <c r="R37" s="488"/>
      <c r="S37" s="488"/>
      <c r="T37" s="488"/>
      <c r="U37" s="488"/>
      <c r="V37" s="488"/>
      <c r="W37" s="488"/>
      <c r="X37" s="488"/>
      <c r="Y37" s="488"/>
      <c r="Z37" s="488"/>
      <c r="AA37" s="488"/>
      <c r="AB37" s="488"/>
      <c r="AC37" s="488"/>
      <c r="AD37" s="488"/>
      <c r="AE37" s="488"/>
      <c r="AF37" s="488"/>
      <c r="AG37" s="488"/>
      <c r="AH37" s="488"/>
      <c r="AI37" s="488"/>
      <c r="AJ37" s="488"/>
      <c r="AK37" s="488"/>
      <c r="AL37" s="489"/>
      <c r="AM37" s="263"/>
      <c r="AN37" s="264"/>
      <c r="AO37" s="264"/>
      <c r="AP37" s="264"/>
      <c r="AQ37" s="264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49"/>
      <c r="DD37" s="449"/>
      <c r="DE37" s="449"/>
      <c r="DF37" s="449"/>
      <c r="DG37" s="449"/>
      <c r="DH37" s="449"/>
      <c r="DI37" s="449"/>
      <c r="DJ37" s="438"/>
      <c r="DK37" s="438"/>
      <c r="DL37" s="438"/>
      <c r="DM37" s="438"/>
      <c r="DN37" s="438"/>
      <c r="DO37" s="438"/>
      <c r="DP37" s="438"/>
      <c r="DQ37" s="438"/>
      <c r="DR37" s="438"/>
      <c r="DS37" s="438"/>
      <c r="DT37" s="438"/>
      <c r="DU37" s="438"/>
      <c r="DV37" s="438"/>
      <c r="DW37" s="438"/>
      <c r="DX37" s="438"/>
      <c r="DY37" s="438"/>
      <c r="DZ37" s="438"/>
      <c r="EA37" s="438"/>
      <c r="EB37" s="438"/>
      <c r="EC37" s="438"/>
      <c r="ED37" s="438"/>
      <c r="EE37" s="438"/>
      <c r="EF37" s="438"/>
      <c r="EG37" s="438"/>
      <c r="EH37" s="438"/>
      <c r="EI37" s="438"/>
      <c r="EJ37" s="438"/>
      <c r="EK37" s="439"/>
    </row>
    <row r="38" spans="1:141" s="63" customFormat="1" ht="12.75" x14ac:dyDescent="0.2">
      <c r="A38" s="490" t="s">
        <v>1032</v>
      </c>
      <c r="B38" s="491"/>
      <c r="C38" s="491"/>
      <c r="D38" s="491"/>
      <c r="E38" s="491"/>
      <c r="F38" s="491"/>
      <c r="G38" s="491"/>
      <c r="H38" s="491"/>
      <c r="I38" s="491"/>
      <c r="J38" s="491"/>
      <c r="K38" s="491"/>
      <c r="L38" s="491"/>
      <c r="M38" s="491"/>
      <c r="N38" s="491"/>
      <c r="O38" s="491"/>
      <c r="P38" s="491"/>
      <c r="Q38" s="491"/>
      <c r="R38" s="491"/>
      <c r="S38" s="491"/>
      <c r="T38" s="491"/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  <c r="AK38" s="491"/>
      <c r="AL38" s="492"/>
      <c r="AM38" s="263" t="s">
        <v>162</v>
      </c>
      <c r="AN38" s="264"/>
      <c r="AO38" s="264"/>
      <c r="AP38" s="264"/>
      <c r="AQ38" s="264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49"/>
      <c r="DD38" s="449"/>
      <c r="DE38" s="449"/>
      <c r="DF38" s="449"/>
      <c r="DG38" s="449"/>
      <c r="DH38" s="449"/>
      <c r="DI38" s="449"/>
      <c r="DJ38" s="438"/>
      <c r="DK38" s="438"/>
      <c r="DL38" s="438"/>
      <c r="DM38" s="438"/>
      <c r="DN38" s="438"/>
      <c r="DO38" s="438"/>
      <c r="DP38" s="438"/>
      <c r="DQ38" s="438"/>
      <c r="DR38" s="438"/>
      <c r="DS38" s="438"/>
      <c r="DT38" s="438"/>
      <c r="DU38" s="438"/>
      <c r="DV38" s="438"/>
      <c r="DW38" s="438"/>
      <c r="DX38" s="438"/>
      <c r="DY38" s="438"/>
      <c r="DZ38" s="438"/>
      <c r="EA38" s="438"/>
      <c r="EB38" s="438"/>
      <c r="EC38" s="438"/>
      <c r="ED38" s="438"/>
      <c r="EE38" s="438"/>
      <c r="EF38" s="438"/>
      <c r="EG38" s="438"/>
      <c r="EH38" s="438"/>
      <c r="EI38" s="438"/>
      <c r="EJ38" s="438"/>
      <c r="EK38" s="439"/>
    </row>
    <row r="39" spans="1:141" s="63" customFormat="1" ht="12.75" x14ac:dyDescent="0.2">
      <c r="A39" s="487" t="s">
        <v>142</v>
      </c>
      <c r="B39" s="488"/>
      <c r="C39" s="488"/>
      <c r="D39" s="488"/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  <c r="Q39" s="488"/>
      <c r="R39" s="488"/>
      <c r="S39" s="488"/>
      <c r="T39" s="488"/>
      <c r="U39" s="488"/>
      <c r="V39" s="488"/>
      <c r="W39" s="488"/>
      <c r="X39" s="488"/>
      <c r="Y39" s="488"/>
      <c r="Z39" s="488"/>
      <c r="AA39" s="488"/>
      <c r="AB39" s="488"/>
      <c r="AC39" s="488"/>
      <c r="AD39" s="488"/>
      <c r="AE39" s="488"/>
      <c r="AF39" s="488"/>
      <c r="AG39" s="488"/>
      <c r="AH39" s="488"/>
      <c r="AI39" s="488"/>
      <c r="AJ39" s="488"/>
      <c r="AK39" s="488"/>
      <c r="AL39" s="489"/>
      <c r="AM39" s="263"/>
      <c r="AN39" s="264"/>
      <c r="AO39" s="264"/>
      <c r="AP39" s="264"/>
      <c r="AQ39" s="264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49"/>
      <c r="DD39" s="449"/>
      <c r="DE39" s="449"/>
      <c r="DF39" s="449"/>
      <c r="DG39" s="449"/>
      <c r="DH39" s="449"/>
      <c r="DI39" s="449"/>
      <c r="DJ39" s="438"/>
      <c r="DK39" s="438"/>
      <c r="DL39" s="438"/>
      <c r="DM39" s="438"/>
      <c r="DN39" s="438"/>
      <c r="DO39" s="438"/>
      <c r="DP39" s="438"/>
      <c r="DQ39" s="438"/>
      <c r="DR39" s="438"/>
      <c r="DS39" s="438"/>
      <c r="DT39" s="438"/>
      <c r="DU39" s="438"/>
      <c r="DV39" s="438"/>
      <c r="DW39" s="438"/>
      <c r="DX39" s="438"/>
      <c r="DY39" s="438"/>
      <c r="DZ39" s="438"/>
      <c r="EA39" s="438"/>
      <c r="EB39" s="438"/>
      <c r="EC39" s="438"/>
      <c r="ED39" s="438"/>
      <c r="EE39" s="438"/>
      <c r="EF39" s="438"/>
      <c r="EG39" s="438"/>
      <c r="EH39" s="438"/>
      <c r="EI39" s="438"/>
      <c r="EJ39" s="438"/>
      <c r="EK39" s="439"/>
    </row>
    <row r="40" spans="1:141" s="63" customFormat="1" ht="12.75" x14ac:dyDescent="0.2">
      <c r="A40" s="490" t="s">
        <v>1033</v>
      </c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2"/>
      <c r="AM40" s="263" t="s">
        <v>161</v>
      </c>
      <c r="AN40" s="264"/>
      <c r="AO40" s="264"/>
      <c r="AP40" s="264"/>
      <c r="AQ40" s="264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49"/>
      <c r="DD40" s="449"/>
      <c r="DE40" s="449"/>
      <c r="DF40" s="449"/>
      <c r="DG40" s="449"/>
      <c r="DH40" s="449"/>
      <c r="DI40" s="449"/>
      <c r="DJ40" s="438"/>
      <c r="DK40" s="438"/>
      <c r="DL40" s="438"/>
      <c r="DM40" s="438"/>
      <c r="DN40" s="438"/>
      <c r="DO40" s="438"/>
      <c r="DP40" s="438"/>
      <c r="DQ40" s="438"/>
      <c r="DR40" s="438"/>
      <c r="DS40" s="438"/>
      <c r="DT40" s="438"/>
      <c r="DU40" s="438"/>
      <c r="DV40" s="438"/>
      <c r="DW40" s="438"/>
      <c r="DX40" s="438"/>
      <c r="DY40" s="438"/>
      <c r="DZ40" s="438"/>
      <c r="EA40" s="438"/>
      <c r="EB40" s="438"/>
      <c r="EC40" s="438"/>
      <c r="ED40" s="438"/>
      <c r="EE40" s="438"/>
      <c r="EF40" s="438"/>
      <c r="EG40" s="438"/>
      <c r="EH40" s="438"/>
      <c r="EI40" s="438"/>
      <c r="EJ40" s="438"/>
      <c r="EK40" s="439"/>
    </row>
    <row r="41" spans="1:141" s="63" customFormat="1" ht="12.75" x14ac:dyDescent="0.2">
      <c r="A41" s="487" t="s">
        <v>1034</v>
      </c>
      <c r="B41" s="488"/>
      <c r="C41" s="488"/>
      <c r="D41" s="488"/>
      <c r="E41" s="488"/>
      <c r="F41" s="488"/>
      <c r="G41" s="488"/>
      <c r="H41" s="488"/>
      <c r="I41" s="488"/>
      <c r="J41" s="488"/>
      <c r="K41" s="488"/>
      <c r="L41" s="488"/>
      <c r="M41" s="488"/>
      <c r="N41" s="488"/>
      <c r="O41" s="488"/>
      <c r="P41" s="488"/>
      <c r="Q41" s="488"/>
      <c r="R41" s="488"/>
      <c r="S41" s="488"/>
      <c r="T41" s="488"/>
      <c r="U41" s="488"/>
      <c r="V41" s="488"/>
      <c r="W41" s="488"/>
      <c r="X41" s="488"/>
      <c r="Y41" s="488"/>
      <c r="Z41" s="488"/>
      <c r="AA41" s="488"/>
      <c r="AB41" s="488"/>
      <c r="AC41" s="488"/>
      <c r="AD41" s="488"/>
      <c r="AE41" s="488"/>
      <c r="AF41" s="488"/>
      <c r="AG41" s="488"/>
      <c r="AH41" s="488"/>
      <c r="AI41" s="488"/>
      <c r="AJ41" s="488"/>
      <c r="AK41" s="488"/>
      <c r="AL41" s="489"/>
      <c r="AM41" s="263"/>
      <c r="AN41" s="264"/>
      <c r="AO41" s="264"/>
      <c r="AP41" s="264"/>
      <c r="AQ41" s="264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49"/>
      <c r="DD41" s="449"/>
      <c r="DE41" s="449"/>
      <c r="DF41" s="449"/>
      <c r="DG41" s="449"/>
      <c r="DH41" s="449"/>
      <c r="DI41" s="449"/>
      <c r="DJ41" s="438"/>
      <c r="DK41" s="438"/>
      <c r="DL41" s="438"/>
      <c r="DM41" s="438"/>
      <c r="DN41" s="438"/>
      <c r="DO41" s="438"/>
      <c r="DP41" s="438"/>
      <c r="DQ41" s="438"/>
      <c r="DR41" s="438"/>
      <c r="DS41" s="438"/>
      <c r="DT41" s="438"/>
      <c r="DU41" s="438"/>
      <c r="DV41" s="438"/>
      <c r="DW41" s="438"/>
      <c r="DX41" s="438"/>
      <c r="DY41" s="438"/>
      <c r="DZ41" s="438"/>
      <c r="EA41" s="438"/>
      <c r="EB41" s="438"/>
      <c r="EC41" s="438"/>
      <c r="ED41" s="438"/>
      <c r="EE41" s="438"/>
      <c r="EF41" s="438"/>
      <c r="EG41" s="438"/>
      <c r="EH41" s="438"/>
      <c r="EI41" s="438"/>
      <c r="EJ41" s="438"/>
      <c r="EK41" s="439"/>
    </row>
    <row r="42" spans="1:141" s="63" customFormat="1" ht="12.75" x14ac:dyDescent="0.2">
      <c r="A42" s="482" t="s">
        <v>152</v>
      </c>
      <c r="B42" s="483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83"/>
      <c r="O42" s="483"/>
      <c r="P42" s="483"/>
      <c r="Q42" s="483"/>
      <c r="R42" s="483"/>
      <c r="S42" s="483"/>
      <c r="T42" s="483"/>
      <c r="U42" s="483"/>
      <c r="V42" s="483"/>
      <c r="W42" s="483"/>
      <c r="X42" s="483"/>
      <c r="Y42" s="483"/>
      <c r="Z42" s="483"/>
      <c r="AA42" s="483"/>
      <c r="AB42" s="483"/>
      <c r="AC42" s="483"/>
      <c r="AD42" s="483"/>
      <c r="AE42" s="483"/>
      <c r="AF42" s="483"/>
      <c r="AG42" s="483"/>
      <c r="AH42" s="483"/>
      <c r="AI42" s="483"/>
      <c r="AJ42" s="483"/>
      <c r="AK42" s="483"/>
      <c r="AL42" s="484"/>
      <c r="AM42" s="263" t="s">
        <v>160</v>
      </c>
      <c r="AN42" s="264"/>
      <c r="AO42" s="264"/>
      <c r="AP42" s="264"/>
      <c r="AQ42" s="264"/>
      <c r="AR42" s="486">
        <v>124333.25</v>
      </c>
      <c r="AS42" s="438"/>
      <c r="AT42" s="438"/>
      <c r="AU42" s="438"/>
      <c r="AV42" s="438"/>
      <c r="AW42" s="438"/>
      <c r="AX42" s="438"/>
      <c r="AY42" s="486">
        <v>124333.25</v>
      </c>
      <c r="AZ42" s="438"/>
      <c r="BA42" s="438"/>
      <c r="BB42" s="438"/>
      <c r="BC42" s="438"/>
      <c r="BD42" s="438"/>
      <c r="BE42" s="438"/>
      <c r="BF42" s="486">
        <v>175204.84</v>
      </c>
      <c r="BG42" s="438"/>
      <c r="BH42" s="438"/>
      <c r="BI42" s="438"/>
      <c r="BJ42" s="438"/>
      <c r="BK42" s="438"/>
      <c r="BL42" s="438"/>
      <c r="BM42" s="486">
        <v>175204.84</v>
      </c>
      <c r="BN42" s="438"/>
      <c r="BO42" s="438"/>
      <c r="BP42" s="438"/>
      <c r="BQ42" s="438"/>
      <c r="BR42" s="438"/>
      <c r="BS42" s="438"/>
      <c r="BT42" s="486">
        <v>175204.84</v>
      </c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49"/>
      <c r="DD42" s="449"/>
      <c r="DE42" s="449"/>
      <c r="DF42" s="449"/>
      <c r="DG42" s="449"/>
      <c r="DH42" s="449"/>
      <c r="DI42" s="449"/>
      <c r="DJ42" s="438"/>
      <c r="DK42" s="438"/>
      <c r="DL42" s="438"/>
      <c r="DM42" s="438"/>
      <c r="DN42" s="438"/>
      <c r="DO42" s="438"/>
      <c r="DP42" s="438"/>
      <c r="DQ42" s="438"/>
      <c r="DR42" s="438"/>
      <c r="DS42" s="438"/>
      <c r="DT42" s="438"/>
      <c r="DU42" s="438"/>
      <c r="DV42" s="438"/>
      <c r="DW42" s="438"/>
      <c r="DX42" s="438"/>
      <c r="DY42" s="438"/>
      <c r="DZ42" s="438"/>
      <c r="EA42" s="438"/>
      <c r="EB42" s="438"/>
      <c r="EC42" s="438"/>
      <c r="ED42" s="438"/>
      <c r="EE42" s="438"/>
      <c r="EF42" s="438"/>
      <c r="EG42" s="438"/>
      <c r="EH42" s="438"/>
      <c r="EI42" s="438"/>
      <c r="EJ42" s="438"/>
      <c r="EK42" s="439"/>
    </row>
    <row r="43" spans="1:141" s="63" customFormat="1" ht="12.75" x14ac:dyDescent="0.2">
      <c r="A43" s="479" t="s">
        <v>143</v>
      </c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1"/>
      <c r="AM43" s="263" t="s">
        <v>159</v>
      </c>
      <c r="AN43" s="264"/>
      <c r="AO43" s="264"/>
      <c r="AP43" s="264"/>
      <c r="AQ43" s="264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49"/>
      <c r="DD43" s="449"/>
      <c r="DE43" s="449"/>
      <c r="DF43" s="449"/>
      <c r="DG43" s="449"/>
      <c r="DH43" s="449"/>
      <c r="DI43" s="449"/>
      <c r="DJ43" s="438"/>
      <c r="DK43" s="438"/>
      <c r="DL43" s="438"/>
      <c r="DM43" s="438"/>
      <c r="DN43" s="438"/>
      <c r="DO43" s="438"/>
      <c r="DP43" s="438"/>
      <c r="DQ43" s="438"/>
      <c r="DR43" s="438"/>
      <c r="DS43" s="438"/>
      <c r="DT43" s="438"/>
      <c r="DU43" s="438"/>
      <c r="DV43" s="438"/>
      <c r="DW43" s="438"/>
      <c r="DX43" s="438"/>
      <c r="DY43" s="438"/>
      <c r="DZ43" s="438"/>
      <c r="EA43" s="438"/>
      <c r="EB43" s="438"/>
      <c r="EC43" s="438"/>
      <c r="ED43" s="438"/>
      <c r="EE43" s="438"/>
      <c r="EF43" s="438"/>
      <c r="EG43" s="438"/>
      <c r="EH43" s="438"/>
      <c r="EI43" s="438"/>
      <c r="EJ43" s="438"/>
      <c r="EK43" s="439"/>
    </row>
    <row r="44" spans="1:141" s="63" customFormat="1" ht="12.75" x14ac:dyDescent="0.2">
      <c r="A44" s="476" t="s">
        <v>153</v>
      </c>
      <c r="B44" s="477"/>
      <c r="C44" s="477"/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/>
      <c r="O44" s="477"/>
      <c r="P44" s="477"/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  <c r="AB44" s="477"/>
      <c r="AC44" s="477"/>
      <c r="AD44" s="477"/>
      <c r="AE44" s="477"/>
      <c r="AF44" s="477"/>
      <c r="AG44" s="477"/>
      <c r="AH44" s="477"/>
      <c r="AI44" s="477"/>
      <c r="AJ44" s="477"/>
      <c r="AK44" s="477"/>
      <c r="AL44" s="478"/>
      <c r="AM44" s="263"/>
      <c r="AN44" s="264"/>
      <c r="AO44" s="264"/>
      <c r="AP44" s="264"/>
      <c r="AQ44" s="264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49"/>
      <c r="DD44" s="449"/>
      <c r="DE44" s="449"/>
      <c r="DF44" s="449"/>
      <c r="DG44" s="449"/>
      <c r="DH44" s="449"/>
      <c r="DI44" s="449"/>
      <c r="DJ44" s="438"/>
      <c r="DK44" s="438"/>
      <c r="DL44" s="438"/>
      <c r="DM44" s="438"/>
      <c r="DN44" s="438"/>
      <c r="DO44" s="438"/>
      <c r="DP44" s="438"/>
      <c r="DQ44" s="438"/>
      <c r="DR44" s="438"/>
      <c r="DS44" s="438"/>
      <c r="DT44" s="438"/>
      <c r="DU44" s="438"/>
      <c r="DV44" s="438"/>
      <c r="DW44" s="438"/>
      <c r="DX44" s="438"/>
      <c r="DY44" s="438"/>
      <c r="DZ44" s="438"/>
      <c r="EA44" s="438"/>
      <c r="EB44" s="438"/>
      <c r="EC44" s="438"/>
      <c r="ED44" s="438"/>
      <c r="EE44" s="438"/>
      <c r="EF44" s="438"/>
      <c r="EG44" s="438"/>
      <c r="EH44" s="438"/>
      <c r="EI44" s="438"/>
      <c r="EJ44" s="438"/>
      <c r="EK44" s="439"/>
    </row>
    <row r="45" spans="1:141" s="63" customFormat="1" ht="12.75" x14ac:dyDescent="0.2">
      <c r="A45" s="482" t="s">
        <v>154</v>
      </c>
      <c r="B45" s="483"/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83"/>
      <c r="AF45" s="483"/>
      <c r="AG45" s="483"/>
      <c r="AH45" s="483"/>
      <c r="AI45" s="483"/>
      <c r="AJ45" s="483"/>
      <c r="AK45" s="483"/>
      <c r="AL45" s="484"/>
      <c r="AM45" s="263" t="s">
        <v>158</v>
      </c>
      <c r="AN45" s="264"/>
      <c r="AO45" s="264"/>
      <c r="AP45" s="264"/>
      <c r="AQ45" s="264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49"/>
      <c r="DD45" s="449"/>
      <c r="DE45" s="449"/>
      <c r="DF45" s="449"/>
      <c r="DG45" s="449"/>
      <c r="DH45" s="449"/>
      <c r="DI45" s="449"/>
      <c r="DJ45" s="438"/>
      <c r="DK45" s="438"/>
      <c r="DL45" s="438"/>
      <c r="DM45" s="438"/>
      <c r="DN45" s="438"/>
      <c r="DO45" s="438"/>
      <c r="DP45" s="438"/>
      <c r="DQ45" s="438"/>
      <c r="DR45" s="438"/>
      <c r="DS45" s="438"/>
      <c r="DT45" s="438"/>
      <c r="DU45" s="438"/>
      <c r="DV45" s="438"/>
      <c r="DW45" s="438"/>
      <c r="DX45" s="438"/>
      <c r="DY45" s="438"/>
      <c r="DZ45" s="438"/>
      <c r="EA45" s="438"/>
      <c r="EB45" s="438"/>
      <c r="EC45" s="438"/>
      <c r="ED45" s="438"/>
      <c r="EE45" s="438"/>
      <c r="EF45" s="438"/>
      <c r="EG45" s="438"/>
      <c r="EH45" s="438"/>
      <c r="EI45" s="438"/>
      <c r="EJ45" s="438"/>
      <c r="EK45" s="439"/>
    </row>
    <row r="46" spans="1:141" s="63" customFormat="1" ht="12.75" x14ac:dyDescent="0.2">
      <c r="A46" s="479" t="s">
        <v>143</v>
      </c>
      <c r="B46" s="480"/>
      <c r="C46" s="480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1"/>
      <c r="AM46" s="263" t="s">
        <v>157</v>
      </c>
      <c r="AN46" s="264"/>
      <c r="AO46" s="264"/>
      <c r="AP46" s="264"/>
      <c r="AQ46" s="264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49"/>
      <c r="DD46" s="449"/>
      <c r="DE46" s="449"/>
      <c r="DF46" s="449"/>
      <c r="DG46" s="449"/>
      <c r="DH46" s="449"/>
      <c r="DI46" s="449"/>
      <c r="DJ46" s="438"/>
      <c r="DK46" s="438"/>
      <c r="DL46" s="438"/>
      <c r="DM46" s="438"/>
      <c r="DN46" s="438"/>
      <c r="DO46" s="438"/>
      <c r="DP46" s="438"/>
      <c r="DQ46" s="438"/>
      <c r="DR46" s="438"/>
      <c r="DS46" s="438"/>
      <c r="DT46" s="438"/>
      <c r="DU46" s="438"/>
      <c r="DV46" s="438"/>
      <c r="DW46" s="438"/>
      <c r="DX46" s="438"/>
      <c r="DY46" s="438"/>
      <c r="DZ46" s="438"/>
      <c r="EA46" s="438"/>
      <c r="EB46" s="438"/>
      <c r="EC46" s="438"/>
      <c r="ED46" s="438"/>
      <c r="EE46" s="438"/>
      <c r="EF46" s="438"/>
      <c r="EG46" s="438"/>
      <c r="EH46" s="438"/>
      <c r="EI46" s="438"/>
      <c r="EJ46" s="438"/>
      <c r="EK46" s="439"/>
    </row>
    <row r="47" spans="1:141" s="63" customFormat="1" ht="12.75" x14ac:dyDescent="0.2">
      <c r="A47" s="476" t="s">
        <v>1035</v>
      </c>
      <c r="B47" s="477"/>
      <c r="C47" s="477"/>
      <c r="D47" s="477"/>
      <c r="E47" s="477"/>
      <c r="F47" s="477"/>
      <c r="G47" s="477"/>
      <c r="H47" s="477"/>
      <c r="I47" s="477"/>
      <c r="J47" s="477"/>
      <c r="K47" s="477"/>
      <c r="L47" s="477"/>
      <c r="M47" s="477"/>
      <c r="N47" s="477"/>
      <c r="O47" s="477"/>
      <c r="P47" s="477"/>
      <c r="Q47" s="477"/>
      <c r="R47" s="477"/>
      <c r="S47" s="477"/>
      <c r="T47" s="477"/>
      <c r="U47" s="477"/>
      <c r="V47" s="477"/>
      <c r="W47" s="477"/>
      <c r="X47" s="477"/>
      <c r="Y47" s="477"/>
      <c r="Z47" s="477"/>
      <c r="AA47" s="477"/>
      <c r="AB47" s="477"/>
      <c r="AC47" s="477"/>
      <c r="AD47" s="477"/>
      <c r="AE47" s="477"/>
      <c r="AF47" s="477"/>
      <c r="AG47" s="477"/>
      <c r="AH47" s="477"/>
      <c r="AI47" s="477"/>
      <c r="AJ47" s="477"/>
      <c r="AK47" s="477"/>
      <c r="AL47" s="478"/>
      <c r="AM47" s="263"/>
      <c r="AN47" s="264"/>
      <c r="AO47" s="264"/>
      <c r="AP47" s="264"/>
      <c r="AQ47" s="264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49"/>
      <c r="DD47" s="449"/>
      <c r="DE47" s="449"/>
      <c r="DF47" s="449"/>
      <c r="DG47" s="449"/>
      <c r="DH47" s="449"/>
      <c r="DI47" s="449"/>
      <c r="DJ47" s="438"/>
      <c r="DK47" s="438"/>
      <c r="DL47" s="438"/>
      <c r="DM47" s="438"/>
      <c r="DN47" s="438"/>
      <c r="DO47" s="438"/>
      <c r="DP47" s="438"/>
      <c r="DQ47" s="438"/>
      <c r="DR47" s="438"/>
      <c r="DS47" s="438"/>
      <c r="DT47" s="438"/>
      <c r="DU47" s="438"/>
      <c r="DV47" s="438"/>
      <c r="DW47" s="438"/>
      <c r="DX47" s="438"/>
      <c r="DY47" s="438"/>
      <c r="DZ47" s="438"/>
      <c r="EA47" s="438"/>
      <c r="EB47" s="438"/>
      <c r="EC47" s="438"/>
      <c r="ED47" s="438"/>
      <c r="EE47" s="438"/>
      <c r="EF47" s="438"/>
      <c r="EG47" s="438"/>
      <c r="EH47" s="438"/>
      <c r="EI47" s="438"/>
      <c r="EJ47" s="438"/>
      <c r="EK47" s="439"/>
    </row>
    <row r="48" spans="1:141" s="63" customFormat="1" ht="13.5" thickBot="1" x14ac:dyDescent="0.25">
      <c r="A48" s="260" t="s">
        <v>38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48" t="s">
        <v>42</v>
      </c>
      <c r="AN48" s="249"/>
      <c r="AO48" s="249"/>
      <c r="AP48" s="249"/>
      <c r="AQ48" s="249"/>
      <c r="AR48" s="475">
        <f>AR27+AR42</f>
        <v>124461.25</v>
      </c>
      <c r="AS48" s="450"/>
      <c r="AT48" s="450"/>
      <c r="AU48" s="450"/>
      <c r="AV48" s="450"/>
      <c r="AW48" s="450"/>
      <c r="AX48" s="450"/>
      <c r="AY48" s="444" t="s">
        <v>39</v>
      </c>
      <c r="AZ48" s="444"/>
      <c r="BA48" s="444"/>
      <c r="BB48" s="444"/>
      <c r="BC48" s="444"/>
      <c r="BD48" s="444"/>
      <c r="BE48" s="444"/>
      <c r="BF48" s="444" t="s">
        <v>39</v>
      </c>
      <c r="BG48" s="444"/>
      <c r="BH48" s="444"/>
      <c r="BI48" s="444"/>
      <c r="BJ48" s="444"/>
      <c r="BK48" s="444"/>
      <c r="BL48" s="444"/>
      <c r="BM48" s="475">
        <f>BM27+BM42</f>
        <v>175362.84</v>
      </c>
      <c r="BN48" s="450"/>
      <c r="BO48" s="450"/>
      <c r="BP48" s="450"/>
      <c r="BQ48" s="450"/>
      <c r="BR48" s="450"/>
      <c r="BS48" s="450"/>
      <c r="BT48" s="474">
        <f>BT42</f>
        <v>175204.84</v>
      </c>
      <c r="BU48" s="450"/>
      <c r="BV48" s="450"/>
      <c r="BW48" s="450"/>
      <c r="BX48" s="450"/>
      <c r="BY48" s="450"/>
      <c r="BZ48" s="450"/>
      <c r="CA48" s="450"/>
      <c r="CB48" s="450"/>
      <c r="CC48" s="450"/>
      <c r="CD48" s="450"/>
      <c r="CE48" s="450"/>
      <c r="CF48" s="450"/>
      <c r="CG48" s="450"/>
      <c r="CH48" s="450"/>
      <c r="CI48" s="450"/>
      <c r="CJ48" s="450"/>
      <c r="CK48" s="450"/>
      <c r="CL48" s="450"/>
      <c r="CM48" s="450"/>
      <c r="CN48" s="450"/>
      <c r="CO48" s="450"/>
      <c r="CP48" s="450"/>
      <c r="CQ48" s="450"/>
      <c r="CR48" s="450"/>
      <c r="CS48" s="450"/>
      <c r="CT48" s="450"/>
      <c r="CU48" s="450"/>
      <c r="CV48" s="450"/>
      <c r="CW48" s="450"/>
      <c r="CX48" s="450"/>
      <c r="CY48" s="450"/>
      <c r="CZ48" s="450"/>
      <c r="DA48" s="450"/>
      <c r="DB48" s="450"/>
      <c r="DC48" s="485">
        <f>DC25+DC27</f>
        <v>2701396.83</v>
      </c>
      <c r="DD48" s="444"/>
      <c r="DE48" s="444"/>
      <c r="DF48" s="444"/>
      <c r="DG48" s="444"/>
      <c r="DH48" s="444"/>
      <c r="DI48" s="444"/>
      <c r="DJ48" s="475">
        <f>DJ25+DJ27</f>
        <v>2701396.83</v>
      </c>
      <c r="DK48" s="450"/>
      <c r="DL48" s="450"/>
      <c r="DM48" s="450"/>
      <c r="DN48" s="450"/>
      <c r="DO48" s="450"/>
      <c r="DP48" s="450"/>
      <c r="DQ48" s="450"/>
      <c r="DR48" s="450"/>
      <c r="DS48" s="450"/>
      <c r="DT48" s="450"/>
      <c r="DU48" s="450"/>
      <c r="DV48" s="450"/>
      <c r="DW48" s="450"/>
      <c r="DX48" s="450"/>
      <c r="DY48" s="450"/>
      <c r="DZ48" s="450"/>
      <c r="EA48" s="450"/>
      <c r="EB48" s="450"/>
      <c r="EC48" s="450"/>
      <c r="ED48" s="450"/>
      <c r="EE48" s="450"/>
      <c r="EF48" s="450"/>
      <c r="EG48" s="450"/>
      <c r="EH48" s="450"/>
      <c r="EI48" s="450"/>
      <c r="EJ48" s="450"/>
      <c r="EK48" s="451"/>
    </row>
    <row r="50" spans="1:128" s="63" customFormat="1" ht="12.75" x14ac:dyDescent="0.2">
      <c r="A50" s="64" t="s">
        <v>45</v>
      </c>
    </row>
    <row r="51" spans="1:128" s="63" customFormat="1" ht="12.75" x14ac:dyDescent="0.2">
      <c r="A51" s="64" t="s">
        <v>50</v>
      </c>
      <c r="W51" s="258" t="str">
        <f>Лист1!$O$61</f>
        <v>директор</v>
      </c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G51" s="258" t="str">
        <f>Лист1!$BB$61</f>
        <v>С.П. Гончарова</v>
      </c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</row>
    <row r="52" spans="1:128" s="61" customFormat="1" ht="10.5" x14ac:dyDescent="0.2">
      <c r="W52" s="257" t="s">
        <v>46</v>
      </c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G52" s="257" t="s">
        <v>48</v>
      </c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</row>
    <row r="53" spans="1:128" s="61" customFormat="1" ht="3" customHeight="1" x14ac:dyDescent="0.2"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</row>
    <row r="54" spans="1:128" s="63" customFormat="1" ht="12.75" x14ac:dyDescent="0.2">
      <c r="A54" s="64" t="s">
        <v>49</v>
      </c>
      <c r="W54" s="258" t="s">
        <v>1529</v>
      </c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G54" s="255" t="s">
        <v>1530</v>
      </c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</row>
    <row r="55" spans="1:128" s="61" customFormat="1" ht="10.5" x14ac:dyDescent="0.2">
      <c r="W55" s="257" t="s">
        <v>46</v>
      </c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  <c r="AY55" s="257"/>
      <c r="AZ55" s="257"/>
      <c r="BA55" s="257"/>
      <c r="BB55" s="257"/>
      <c r="BC55" s="257"/>
      <c r="BD55" s="257"/>
      <c r="BG55" s="257" t="s">
        <v>169</v>
      </c>
      <c r="BH55" s="257"/>
      <c r="BI55" s="257"/>
      <c r="BJ55" s="257"/>
      <c r="BK55" s="257"/>
      <c r="BL55" s="257"/>
      <c r="BM55" s="257"/>
      <c r="BN55" s="257"/>
      <c r="BO55" s="257"/>
      <c r="BP55" s="257"/>
      <c r="BQ55" s="257"/>
      <c r="BR55" s="257"/>
      <c r="BS55" s="257"/>
      <c r="BT55" s="257"/>
      <c r="BU55" s="257"/>
      <c r="BV55" s="257"/>
      <c r="BW55" s="257"/>
      <c r="BX55" s="257"/>
      <c r="BY55" s="257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</row>
    <row r="56" spans="1:128" s="61" customFormat="1" ht="3" customHeight="1" x14ac:dyDescent="0.2"/>
    <row r="57" spans="1:128" s="63" customFormat="1" ht="12.75" x14ac:dyDescent="0.2">
      <c r="A57" s="60" t="s">
        <v>51</v>
      </c>
      <c r="B57" s="452" t="str">
        <f>Лист1!$B$67</f>
        <v>20</v>
      </c>
      <c r="C57" s="452"/>
      <c r="D57" s="452"/>
      <c r="E57" s="64" t="s">
        <v>52</v>
      </c>
      <c r="G57" s="255" t="str">
        <f>Лист1!$G$67</f>
        <v>февраля</v>
      </c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6">
        <v>20</v>
      </c>
      <c r="S57" s="256"/>
      <c r="T57" s="256"/>
      <c r="U57" s="453" t="str">
        <f>Лист1!$U$67</f>
        <v>24</v>
      </c>
      <c r="V57" s="453"/>
      <c r="W57" s="453"/>
      <c r="X57" s="64" t="s">
        <v>10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6">
    <mergeCell ref="A1:EK1"/>
    <mergeCell ref="DW3:EK3"/>
    <mergeCell ref="BM4:BW4"/>
    <mergeCell ref="BX4:BZ4"/>
    <mergeCell ref="CA4:CC4"/>
    <mergeCell ref="DW4:EK4"/>
    <mergeCell ref="A16:AL16"/>
    <mergeCell ref="AM16:AQ16"/>
    <mergeCell ref="AR16:BE16"/>
    <mergeCell ref="Z10:DE10"/>
    <mergeCell ref="DW10:EK10"/>
    <mergeCell ref="DW12:EK12"/>
    <mergeCell ref="DW5:EK5"/>
    <mergeCell ref="DW6:EK6"/>
    <mergeCell ref="Z7:DE7"/>
    <mergeCell ref="DW7:EK7"/>
    <mergeCell ref="DW8:EK9"/>
    <mergeCell ref="Z9:DE9"/>
    <mergeCell ref="AM15:AQ15"/>
    <mergeCell ref="A15:AL15"/>
    <mergeCell ref="AR15:BE15"/>
    <mergeCell ref="DW11:EK11"/>
    <mergeCell ref="AR22:AX22"/>
    <mergeCell ref="AR21:AX21"/>
    <mergeCell ref="CO20:CU20"/>
    <mergeCell ref="CV20:DB20"/>
    <mergeCell ref="DC20:DI20"/>
    <mergeCell ref="DJ20:DP20"/>
    <mergeCell ref="AR20:AX20"/>
    <mergeCell ref="AR19:AX19"/>
    <mergeCell ref="BM18:DB18"/>
    <mergeCell ref="AR18:AX18"/>
    <mergeCell ref="DJ22:DP22"/>
    <mergeCell ref="AY18:BE18"/>
    <mergeCell ref="BF18:BL18"/>
    <mergeCell ref="DC18:DI18"/>
    <mergeCell ref="DJ19:DP19"/>
    <mergeCell ref="DJ21:DP21"/>
    <mergeCell ref="DJ18:EK18"/>
    <mergeCell ref="BT21:BZ21"/>
    <mergeCell ref="CA21:CG21"/>
    <mergeCell ref="CH21:CN21"/>
    <mergeCell ref="CO21:CU21"/>
    <mergeCell ref="DQ19:DW19"/>
    <mergeCell ref="DX19:ED19"/>
    <mergeCell ref="EE19:EK19"/>
    <mergeCell ref="W55:BD55"/>
    <mergeCell ref="BG55:CN55"/>
    <mergeCell ref="B57:D57"/>
    <mergeCell ref="G57:Q57"/>
    <mergeCell ref="R57:T57"/>
    <mergeCell ref="U57:W57"/>
    <mergeCell ref="W52:BD52"/>
    <mergeCell ref="BG52:CN52"/>
    <mergeCell ref="W54:BD54"/>
    <mergeCell ref="BG54:CN54"/>
    <mergeCell ref="W51:BD51"/>
    <mergeCell ref="BG51:CN51"/>
    <mergeCell ref="AR24:AX24"/>
    <mergeCell ref="AY24:BE24"/>
    <mergeCell ref="BF24:BL24"/>
    <mergeCell ref="AR23:AX23"/>
    <mergeCell ref="CO22:CU22"/>
    <mergeCell ref="CV22:DB22"/>
    <mergeCell ref="DC22:DI22"/>
    <mergeCell ref="DC24:DI24"/>
    <mergeCell ref="BM27:BS27"/>
    <mergeCell ref="BT27:BZ27"/>
    <mergeCell ref="CA27:CG27"/>
    <mergeCell ref="CH27:CN27"/>
    <mergeCell ref="CO27:CU27"/>
    <mergeCell ref="A25:AL25"/>
    <mergeCell ref="AM25:AQ25"/>
    <mergeCell ref="AY25:BE25"/>
    <mergeCell ref="BF25:BL25"/>
    <mergeCell ref="BM25:BS25"/>
    <mergeCell ref="BT25:BZ25"/>
    <mergeCell ref="CA25:CG25"/>
    <mergeCell ref="CH25:CN25"/>
    <mergeCell ref="A29:AL29"/>
    <mergeCell ref="DQ24:DW24"/>
    <mergeCell ref="DX24:ED24"/>
    <mergeCell ref="EE24:EK24"/>
    <mergeCell ref="BM24:BS24"/>
    <mergeCell ref="BT24:BZ24"/>
    <mergeCell ref="CA24:CG24"/>
    <mergeCell ref="CH24:CN24"/>
    <mergeCell ref="CO24:CU24"/>
    <mergeCell ref="CV24:DB24"/>
    <mergeCell ref="CO19:CU19"/>
    <mergeCell ref="CV19:DB19"/>
    <mergeCell ref="DC19:DI19"/>
    <mergeCell ref="AR26:AX26"/>
    <mergeCell ref="AY26:BE26"/>
    <mergeCell ref="BF26:BL26"/>
    <mergeCell ref="BM26:BS26"/>
    <mergeCell ref="BT26:BZ26"/>
    <mergeCell ref="CA26:CG26"/>
    <mergeCell ref="CV23:DB23"/>
    <mergeCell ref="DC23:DI23"/>
    <mergeCell ref="AR25:AX25"/>
    <mergeCell ref="AY20:BE20"/>
    <mergeCell ref="BF20:BL20"/>
    <mergeCell ref="BM20:BS20"/>
    <mergeCell ref="BT20:BZ20"/>
    <mergeCell ref="CA20:CG20"/>
    <mergeCell ref="CH20:CN20"/>
    <mergeCell ref="AY19:BE19"/>
    <mergeCell ref="BF19:BL19"/>
    <mergeCell ref="BM19:BS19"/>
    <mergeCell ref="BT19:BZ19"/>
    <mergeCell ref="CA19:CG19"/>
    <mergeCell ref="CH19:CN19"/>
    <mergeCell ref="DJ23:DP23"/>
    <mergeCell ref="AY23:BE23"/>
    <mergeCell ref="BF23:BL23"/>
    <mergeCell ref="BM23:BS23"/>
    <mergeCell ref="BT23:BZ23"/>
    <mergeCell ref="CA23:CG23"/>
    <mergeCell ref="CH23:CN23"/>
    <mergeCell ref="CO23:CU23"/>
    <mergeCell ref="CH26:CN26"/>
    <mergeCell ref="CO26:CU26"/>
    <mergeCell ref="CV26:DB26"/>
    <mergeCell ref="DC26:DI26"/>
    <mergeCell ref="DJ24:DP24"/>
    <mergeCell ref="AR17:BE17"/>
    <mergeCell ref="BF17:DB17"/>
    <mergeCell ref="BF16:DB16"/>
    <mergeCell ref="BF15:DB15"/>
    <mergeCell ref="DC17:EK17"/>
    <mergeCell ref="DC16:EK16"/>
    <mergeCell ref="DC15:EK15"/>
    <mergeCell ref="A26:AL26"/>
    <mergeCell ref="AM26:AQ26"/>
    <mergeCell ref="A24:AL24"/>
    <mergeCell ref="AM24:AQ24"/>
    <mergeCell ref="A23:AL23"/>
    <mergeCell ref="AM23:AQ23"/>
    <mergeCell ref="A20:AL20"/>
    <mergeCell ref="AM20:AQ20"/>
    <mergeCell ref="A21:AL21"/>
    <mergeCell ref="AM21:AQ21"/>
    <mergeCell ref="A22:AL22"/>
    <mergeCell ref="AM22:AQ22"/>
    <mergeCell ref="A17:AL17"/>
    <mergeCell ref="AM17:AQ17"/>
    <mergeCell ref="A18:AL18"/>
    <mergeCell ref="AM18:AQ18"/>
    <mergeCell ref="A19:AL19"/>
    <mergeCell ref="AM19:AQ19"/>
    <mergeCell ref="DX23:ED23"/>
    <mergeCell ref="EE23:EK23"/>
    <mergeCell ref="DQ22:DW22"/>
    <mergeCell ref="DX22:ED22"/>
    <mergeCell ref="EE22:EK22"/>
    <mergeCell ref="AY22:BE22"/>
    <mergeCell ref="BF22:BL22"/>
    <mergeCell ref="BM22:BS22"/>
    <mergeCell ref="BT22:BZ22"/>
    <mergeCell ref="CA22:CG22"/>
    <mergeCell ref="CH22:CN22"/>
    <mergeCell ref="CV21:DB21"/>
    <mergeCell ref="DC21:DI21"/>
    <mergeCell ref="DQ23:DW23"/>
    <mergeCell ref="DQ21:DW21"/>
    <mergeCell ref="DX21:ED21"/>
    <mergeCell ref="EE21:EK21"/>
    <mergeCell ref="DQ20:DW20"/>
    <mergeCell ref="DX20:ED20"/>
    <mergeCell ref="EE20:EK20"/>
    <mergeCell ref="AY21:BE21"/>
    <mergeCell ref="BF21:BL21"/>
    <mergeCell ref="BM21:BS21"/>
    <mergeCell ref="EE25:EK25"/>
    <mergeCell ref="A28:AL28"/>
    <mergeCell ref="CO25:CU25"/>
    <mergeCell ref="CV25:DB25"/>
    <mergeCell ref="DC25:DI25"/>
    <mergeCell ref="DJ25:DP25"/>
    <mergeCell ref="DQ25:DW25"/>
    <mergeCell ref="DX25:ED25"/>
    <mergeCell ref="A27:AL27"/>
    <mergeCell ref="AM27:AQ27"/>
    <mergeCell ref="CV27:DB27"/>
    <mergeCell ref="DC27:DI27"/>
    <mergeCell ref="DJ27:DP27"/>
    <mergeCell ref="DQ27:DW27"/>
    <mergeCell ref="DX27:ED27"/>
    <mergeCell ref="EE27:EK27"/>
    <mergeCell ref="DX26:ED26"/>
    <mergeCell ref="EE26:EK26"/>
    <mergeCell ref="AR27:AX27"/>
    <mergeCell ref="AY27:BE27"/>
    <mergeCell ref="BF27:BL27"/>
    <mergeCell ref="EE28:EK29"/>
    <mergeCell ref="DJ26:DP26"/>
    <mergeCell ref="DQ26:DW26"/>
    <mergeCell ref="A35:AL35"/>
    <mergeCell ref="A34:AL34"/>
    <mergeCell ref="DC32:DI33"/>
    <mergeCell ref="DJ32:DP33"/>
    <mergeCell ref="DQ32:DW33"/>
    <mergeCell ref="DX32:ED33"/>
    <mergeCell ref="A33:AL33"/>
    <mergeCell ref="A32:AL32"/>
    <mergeCell ref="DC30:DI31"/>
    <mergeCell ref="DJ30:DP31"/>
    <mergeCell ref="DQ30:DW31"/>
    <mergeCell ref="DX30:ED31"/>
    <mergeCell ref="A31:AL31"/>
    <mergeCell ref="A30:AL30"/>
    <mergeCell ref="CO30:CU31"/>
    <mergeCell ref="CV30:DB31"/>
    <mergeCell ref="BT34:BZ35"/>
    <mergeCell ref="CA34:CG35"/>
    <mergeCell ref="CH34:CN35"/>
    <mergeCell ref="CO34:CU35"/>
    <mergeCell ref="CV34:DB35"/>
    <mergeCell ref="DC34:DI35"/>
    <mergeCell ref="DJ34:DP35"/>
    <mergeCell ref="DQ34:DW35"/>
    <mergeCell ref="A41:AL41"/>
    <mergeCell ref="A40:AL40"/>
    <mergeCell ref="DC38:DI39"/>
    <mergeCell ref="DJ38:DP39"/>
    <mergeCell ref="DQ38:DW39"/>
    <mergeCell ref="DX38:ED39"/>
    <mergeCell ref="A39:AL39"/>
    <mergeCell ref="A38:AL38"/>
    <mergeCell ref="DC36:DI37"/>
    <mergeCell ref="DJ36:DP37"/>
    <mergeCell ref="DQ36:DW37"/>
    <mergeCell ref="DX36:ED37"/>
    <mergeCell ref="A37:AL37"/>
    <mergeCell ref="A36:AL36"/>
    <mergeCell ref="AR38:AX39"/>
    <mergeCell ref="AY38:BE39"/>
    <mergeCell ref="BF38:BL39"/>
    <mergeCell ref="BM38:BS39"/>
    <mergeCell ref="BT38:BZ39"/>
    <mergeCell ref="CA38:CG39"/>
    <mergeCell ref="CH38:CN39"/>
    <mergeCell ref="CO38:CU39"/>
    <mergeCell ref="CV38:DB39"/>
    <mergeCell ref="A43:AL43"/>
    <mergeCell ref="CO42:CU42"/>
    <mergeCell ref="CV42:DB42"/>
    <mergeCell ref="DC42:DI42"/>
    <mergeCell ref="DJ42:DP42"/>
    <mergeCell ref="DQ42:DW42"/>
    <mergeCell ref="DX42:ED42"/>
    <mergeCell ref="A42:AL42"/>
    <mergeCell ref="AM42:AQ42"/>
    <mergeCell ref="AR42:AX42"/>
    <mergeCell ref="AY42:BE42"/>
    <mergeCell ref="BF42:BL42"/>
    <mergeCell ref="BM42:BS42"/>
    <mergeCell ref="BT42:BZ42"/>
    <mergeCell ref="CA42:CG42"/>
    <mergeCell ref="CH42:CN42"/>
    <mergeCell ref="AR43:AX44"/>
    <mergeCell ref="AY43:BE44"/>
    <mergeCell ref="BF43:BL44"/>
    <mergeCell ref="BM43:BS44"/>
    <mergeCell ref="BT43:BZ44"/>
    <mergeCell ref="CA43:CG44"/>
    <mergeCell ref="CH43:CN44"/>
    <mergeCell ref="CO43:CU44"/>
    <mergeCell ref="EE48:EK48"/>
    <mergeCell ref="CO48:CU48"/>
    <mergeCell ref="CV48:DB48"/>
    <mergeCell ref="DC48:DI48"/>
    <mergeCell ref="DJ48:DP48"/>
    <mergeCell ref="DQ48:DW48"/>
    <mergeCell ref="DX48:ED48"/>
    <mergeCell ref="DC46:DI47"/>
    <mergeCell ref="DJ46:DP47"/>
    <mergeCell ref="DQ46:DW47"/>
    <mergeCell ref="DX46:ED47"/>
    <mergeCell ref="A48:AL48"/>
    <mergeCell ref="AM48:AQ48"/>
    <mergeCell ref="AR48:AX48"/>
    <mergeCell ref="AY48:BE48"/>
    <mergeCell ref="BF48:BL48"/>
    <mergeCell ref="BM48:BS48"/>
    <mergeCell ref="AM46:AQ47"/>
    <mergeCell ref="AM28:AQ29"/>
    <mergeCell ref="AM30:AQ31"/>
    <mergeCell ref="AM32:AQ33"/>
    <mergeCell ref="AM34:AQ35"/>
    <mergeCell ref="AM36:AQ37"/>
    <mergeCell ref="AM38:AQ39"/>
    <mergeCell ref="AM40:AQ41"/>
    <mergeCell ref="AM43:AQ44"/>
    <mergeCell ref="A47:AL47"/>
    <mergeCell ref="A46:AL46"/>
    <mergeCell ref="A45:AL45"/>
    <mergeCell ref="AM45:AQ45"/>
    <mergeCell ref="AR45:AX45"/>
    <mergeCell ref="AY45:BE45"/>
    <mergeCell ref="BF45:BL45"/>
    <mergeCell ref="BM45:BS45"/>
    <mergeCell ref="A44:AL44"/>
    <mergeCell ref="BT48:BZ48"/>
    <mergeCell ref="CA48:CG48"/>
    <mergeCell ref="CH48:CN48"/>
    <mergeCell ref="AR28:AX29"/>
    <mergeCell ref="AY28:BE29"/>
    <mergeCell ref="BF28:BL29"/>
    <mergeCell ref="BM28:BS29"/>
    <mergeCell ref="BT28:BZ29"/>
    <mergeCell ref="CA28:CG29"/>
    <mergeCell ref="CH28:CN29"/>
    <mergeCell ref="BT45:BZ45"/>
    <mergeCell ref="CA45:CG45"/>
    <mergeCell ref="CH45:CN45"/>
    <mergeCell ref="AR30:AX31"/>
    <mergeCell ref="AY30:BE31"/>
    <mergeCell ref="BF30:BL31"/>
    <mergeCell ref="BM30:BS31"/>
    <mergeCell ref="BT30:BZ31"/>
    <mergeCell ref="CA30:CG31"/>
    <mergeCell ref="CH30:CN31"/>
    <mergeCell ref="AR34:AX35"/>
    <mergeCell ref="AY34:BE35"/>
    <mergeCell ref="BF34:BL35"/>
    <mergeCell ref="BM34:BS35"/>
    <mergeCell ref="CO28:CU29"/>
    <mergeCell ref="CV28:DB29"/>
    <mergeCell ref="DC28:DI29"/>
    <mergeCell ref="DJ28:DP29"/>
    <mergeCell ref="EE30:EK31"/>
    <mergeCell ref="AR32:AX33"/>
    <mergeCell ref="AY32:BE33"/>
    <mergeCell ref="BF32:BL33"/>
    <mergeCell ref="BM32:BS33"/>
    <mergeCell ref="BT32:BZ33"/>
    <mergeCell ref="CA32:CG33"/>
    <mergeCell ref="CH32:CN33"/>
    <mergeCell ref="CO32:CU33"/>
    <mergeCell ref="CV32:DB33"/>
    <mergeCell ref="EE32:EK33"/>
    <mergeCell ref="DQ28:DW29"/>
    <mergeCell ref="DX28:ED29"/>
    <mergeCell ref="DX34:ED35"/>
    <mergeCell ref="EE34:EK35"/>
    <mergeCell ref="AR36:AX37"/>
    <mergeCell ref="AY36:BE37"/>
    <mergeCell ref="BF36:BL37"/>
    <mergeCell ref="BM36:BS37"/>
    <mergeCell ref="BT36:BZ37"/>
    <mergeCell ref="CA36:CG37"/>
    <mergeCell ref="CH36:CN37"/>
    <mergeCell ref="CO36:CU37"/>
    <mergeCell ref="CV36:DB37"/>
    <mergeCell ref="EE36:EK37"/>
    <mergeCell ref="EE38:EK39"/>
    <mergeCell ref="AR40:AX41"/>
    <mergeCell ref="AY40:BE41"/>
    <mergeCell ref="BF40:BL41"/>
    <mergeCell ref="BM40:BS41"/>
    <mergeCell ref="BT40:BZ41"/>
    <mergeCell ref="CA40:CG41"/>
    <mergeCell ref="CH40:CN41"/>
    <mergeCell ref="CO40:CU41"/>
    <mergeCell ref="CV40:DB41"/>
    <mergeCell ref="DC40:DI41"/>
    <mergeCell ref="DJ40:DP41"/>
    <mergeCell ref="DQ40:DW41"/>
    <mergeCell ref="DX40:ED41"/>
    <mergeCell ref="EE40:EK41"/>
    <mergeCell ref="CV43:DB44"/>
    <mergeCell ref="DC43:DI44"/>
    <mergeCell ref="DJ43:DP44"/>
    <mergeCell ref="DQ43:DW44"/>
    <mergeCell ref="DX43:ED44"/>
    <mergeCell ref="EE42:EK42"/>
    <mergeCell ref="EE46:EK47"/>
    <mergeCell ref="EE43:EK44"/>
    <mergeCell ref="AR46:AX47"/>
    <mergeCell ref="AY46:BE47"/>
    <mergeCell ref="BF46:BL47"/>
    <mergeCell ref="BM46:BS47"/>
    <mergeCell ref="BT46:BZ47"/>
    <mergeCell ref="CA46:CG47"/>
    <mergeCell ref="CH46:CN47"/>
    <mergeCell ref="CO46:CU47"/>
    <mergeCell ref="CV46:DB47"/>
    <mergeCell ref="EE45:EK45"/>
    <mergeCell ref="CO45:CU45"/>
    <mergeCell ref="CV45:DB45"/>
    <mergeCell ref="DC45:DI45"/>
    <mergeCell ref="DJ45:DP45"/>
    <mergeCell ref="DQ45:DW45"/>
    <mergeCell ref="DX45:ED45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6" orientation="landscape" r:id="rId4"/>
  <headerFooter differentFirst="1" alignWithMargins="0">
    <oddHeader>&amp;R&amp;F</oddHeader>
    <oddFooter>&amp;R&amp;P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EL62"/>
  <sheetViews>
    <sheetView topLeftCell="A16" workbookViewId="0">
      <selection activeCell="A10" sqref="A10:S10"/>
    </sheetView>
  </sheetViews>
  <sheetFormatPr defaultColWidth="1.42578125" defaultRowHeight="15.75" x14ac:dyDescent="0.25"/>
  <cols>
    <col min="1" max="16384" width="1.42578125" style="1"/>
  </cols>
  <sheetData>
    <row r="1" spans="1:142" x14ac:dyDescent="0.25">
      <c r="A1" s="215" t="s">
        <v>90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  <c r="DZ1" s="215"/>
      <c r="EA1" s="215"/>
      <c r="EB1" s="215"/>
      <c r="EC1" s="215"/>
      <c r="ED1" s="215"/>
      <c r="EE1" s="215"/>
      <c r="EF1" s="215"/>
      <c r="EG1" s="215"/>
      <c r="EH1" s="215"/>
      <c r="EI1" s="215"/>
      <c r="EJ1" s="215"/>
      <c r="EK1" s="215"/>
    </row>
    <row r="2" spans="1:142" s="15" customFormat="1" ht="12.75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</row>
    <row r="3" spans="1:142" s="15" customFormat="1" ht="13.5" thickBot="1" x14ac:dyDescent="0.25">
      <c r="DW3" s="220" t="s">
        <v>2</v>
      </c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</row>
    <row r="4" spans="1:142" s="15" customFormat="1" ht="12.75" x14ac:dyDescent="0.2">
      <c r="A4" s="7"/>
      <c r="BL4" s="13" t="s">
        <v>9</v>
      </c>
      <c r="BM4" s="258" t="str">
        <f>Лист1!$AP$16</f>
        <v>января</v>
      </c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6">
        <v>20</v>
      </c>
      <c r="BY4" s="256"/>
      <c r="BZ4" s="256"/>
      <c r="CA4" s="453" t="str">
        <f>Лист1!$BD$16</f>
        <v>24</v>
      </c>
      <c r="CB4" s="453"/>
      <c r="CC4" s="453"/>
      <c r="CD4" s="7" t="s">
        <v>10</v>
      </c>
      <c r="DU4" s="13" t="s">
        <v>3</v>
      </c>
      <c r="DW4" s="428" t="str">
        <f>Лист1!$CI$16</f>
        <v>20.02.2024</v>
      </c>
      <c r="DX4" s="429"/>
      <c r="DY4" s="429"/>
      <c r="DZ4" s="429"/>
      <c r="EA4" s="429"/>
      <c r="EB4" s="429"/>
      <c r="EC4" s="429"/>
      <c r="ED4" s="429"/>
      <c r="EE4" s="429"/>
      <c r="EF4" s="429"/>
      <c r="EG4" s="429"/>
      <c r="EH4" s="429"/>
      <c r="EI4" s="429"/>
      <c r="EJ4" s="429"/>
      <c r="EK4" s="430"/>
    </row>
    <row r="5" spans="1:142" s="15" customFormat="1" ht="12.75" x14ac:dyDescent="0.2">
      <c r="A5" s="7"/>
      <c r="DU5" s="13" t="s">
        <v>4</v>
      </c>
      <c r="DW5" s="431" t="str">
        <f>Лист1!$CI$17</f>
        <v>743D0508</v>
      </c>
      <c r="DX5" s="432"/>
      <c r="DY5" s="432"/>
      <c r="DZ5" s="432"/>
      <c r="EA5" s="432"/>
      <c r="EB5" s="432"/>
      <c r="EC5" s="432"/>
      <c r="ED5" s="432"/>
      <c r="EE5" s="432"/>
      <c r="EF5" s="432"/>
      <c r="EG5" s="432"/>
      <c r="EH5" s="432"/>
      <c r="EI5" s="432"/>
      <c r="EJ5" s="432"/>
      <c r="EK5" s="433"/>
    </row>
    <row r="6" spans="1:142" s="15" customFormat="1" ht="12.75" x14ac:dyDescent="0.2">
      <c r="A6" s="7"/>
      <c r="DU6" s="13" t="s">
        <v>5</v>
      </c>
      <c r="DW6" s="431">
        <f>Лист1!$CI$19</f>
        <v>8602003290</v>
      </c>
      <c r="DX6" s="432"/>
      <c r="DY6" s="432"/>
      <c r="DZ6" s="432"/>
      <c r="EA6" s="432"/>
      <c r="EB6" s="432"/>
      <c r="EC6" s="432"/>
      <c r="ED6" s="432"/>
      <c r="EE6" s="432"/>
      <c r="EF6" s="432"/>
      <c r="EG6" s="432"/>
      <c r="EH6" s="432"/>
      <c r="EI6" s="432"/>
      <c r="EJ6" s="432"/>
      <c r="EK6" s="433"/>
    </row>
    <row r="7" spans="1:142" s="15" customFormat="1" ht="33.75" customHeight="1" x14ac:dyDescent="0.2">
      <c r="A7" s="7" t="s">
        <v>11</v>
      </c>
      <c r="Z7" s="315" t="str">
        <f>Лист1!$P$20</f>
        <v>МУНИЦИПАЛЬНОЕ АВТОНОМНОЕ УЧРЕЖДЕНИЕ "ИНФОРМАЦИОННО-ОРГАНИЗАЦИОННЫЙ ЦЕНТР"</v>
      </c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U7" s="13" t="s">
        <v>6</v>
      </c>
      <c r="DW7" s="431">
        <f>Лист1!$CI$20</f>
        <v>860201001</v>
      </c>
      <c r="DX7" s="432"/>
      <c r="DY7" s="432"/>
      <c r="DZ7" s="432"/>
      <c r="EA7" s="432"/>
      <c r="EB7" s="432"/>
      <c r="EC7" s="432"/>
      <c r="ED7" s="432"/>
      <c r="EE7" s="432"/>
      <c r="EF7" s="432"/>
      <c r="EG7" s="432"/>
      <c r="EH7" s="432"/>
      <c r="EI7" s="432"/>
      <c r="EJ7" s="432"/>
      <c r="EK7" s="433"/>
    </row>
    <row r="8" spans="1:142" s="15" customFormat="1" ht="12.75" x14ac:dyDescent="0.2">
      <c r="A8" s="7" t="s">
        <v>12</v>
      </c>
      <c r="DU8" s="13"/>
      <c r="DW8" s="431" t="str">
        <f>Лист1!$CI$22</f>
        <v>043</v>
      </c>
      <c r="DX8" s="432"/>
      <c r="DY8" s="432"/>
      <c r="DZ8" s="432"/>
      <c r="EA8" s="432"/>
      <c r="EB8" s="432"/>
      <c r="EC8" s="432"/>
      <c r="ED8" s="432"/>
      <c r="EE8" s="432"/>
      <c r="EF8" s="432"/>
      <c r="EG8" s="432"/>
      <c r="EH8" s="432"/>
      <c r="EI8" s="432"/>
      <c r="EJ8" s="432"/>
      <c r="EK8" s="433"/>
    </row>
    <row r="9" spans="1:142" s="15" customFormat="1" ht="12.75" x14ac:dyDescent="0.2">
      <c r="A9" s="7" t="s">
        <v>13</v>
      </c>
      <c r="Z9" s="258" t="str">
        <f>Лист1!$P$25</f>
        <v>Департамент образования Администрации города</v>
      </c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U9" s="13" t="s">
        <v>7</v>
      </c>
      <c r="DW9" s="431"/>
      <c r="DX9" s="432"/>
      <c r="DY9" s="432"/>
      <c r="DZ9" s="432"/>
      <c r="EA9" s="432"/>
      <c r="EB9" s="432"/>
      <c r="EC9" s="432"/>
      <c r="ED9" s="432"/>
      <c r="EE9" s="432"/>
      <c r="EF9" s="432"/>
      <c r="EG9" s="432"/>
      <c r="EH9" s="432"/>
      <c r="EI9" s="432"/>
      <c r="EJ9" s="432"/>
      <c r="EK9" s="433"/>
    </row>
    <row r="10" spans="1:142" s="15" customFormat="1" ht="12.75" x14ac:dyDescent="0.2">
      <c r="A10" s="7" t="s">
        <v>14</v>
      </c>
      <c r="Z10" s="258" t="str">
        <f>Лист1!$P$27</f>
        <v>город Сургут</v>
      </c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U10" s="13" t="s">
        <v>8</v>
      </c>
      <c r="DW10" s="431">
        <f>Лист1!$CI$26</f>
        <v>71876000001</v>
      </c>
      <c r="DX10" s="432"/>
      <c r="DY10" s="432"/>
      <c r="DZ10" s="432"/>
      <c r="EA10" s="432"/>
      <c r="EB10" s="432"/>
      <c r="EC10" s="432"/>
      <c r="ED10" s="432"/>
      <c r="EE10" s="432"/>
      <c r="EF10" s="432"/>
      <c r="EG10" s="432"/>
      <c r="EH10" s="432"/>
      <c r="EI10" s="432"/>
      <c r="EJ10" s="432"/>
      <c r="EK10" s="433"/>
    </row>
    <row r="11" spans="1:142" s="15" customFormat="1" ht="13.5" thickBot="1" x14ac:dyDescent="0.25">
      <c r="A11" s="7" t="s">
        <v>15</v>
      </c>
      <c r="DU11" s="13"/>
      <c r="DW11" s="248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50"/>
    </row>
    <row r="12" spans="1:142" s="15" customFormat="1" ht="12.75" x14ac:dyDescent="0.2">
      <c r="DU12" s="13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</row>
    <row r="13" spans="1:142" s="15" customFormat="1" ht="12.75" customHeight="1" x14ac:dyDescent="0.2">
      <c r="A13" s="253" t="s">
        <v>93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89" t="s">
        <v>18</v>
      </c>
      <c r="AA13" s="253"/>
      <c r="AB13" s="253"/>
      <c r="AC13" s="253"/>
      <c r="AD13" s="307"/>
      <c r="AE13" s="253" t="s">
        <v>94</v>
      </c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89" t="s">
        <v>97</v>
      </c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307"/>
      <c r="BN13" s="289" t="s">
        <v>100</v>
      </c>
      <c r="BO13" s="253"/>
      <c r="BP13" s="253"/>
      <c r="BQ13" s="253"/>
      <c r="BR13" s="253"/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53"/>
      <c r="CX13" s="253"/>
      <c r="CY13" s="253"/>
      <c r="CZ13" s="253"/>
      <c r="DA13" s="253"/>
      <c r="DB13" s="253"/>
      <c r="DC13" s="307"/>
      <c r="DD13" s="289" t="s">
        <v>865</v>
      </c>
      <c r="DE13" s="253"/>
      <c r="DF13" s="253"/>
      <c r="DG13" s="253"/>
      <c r="DH13" s="253"/>
      <c r="DI13" s="253"/>
      <c r="DJ13" s="253"/>
      <c r="DK13" s="253"/>
      <c r="DL13" s="253"/>
      <c r="DM13" s="253"/>
      <c r="DN13" s="253"/>
      <c r="DO13" s="253"/>
      <c r="DP13" s="253"/>
      <c r="DQ13" s="253"/>
      <c r="DR13" s="289" t="s">
        <v>122</v>
      </c>
      <c r="DS13" s="253"/>
      <c r="DT13" s="253"/>
      <c r="DU13" s="253"/>
      <c r="DV13" s="253"/>
      <c r="DW13" s="253"/>
      <c r="DX13" s="253"/>
      <c r="DY13" s="253"/>
      <c r="DZ13" s="253"/>
      <c r="EA13" s="307"/>
      <c r="EB13" s="253" t="s">
        <v>124</v>
      </c>
      <c r="EC13" s="253"/>
      <c r="ED13" s="253"/>
      <c r="EE13" s="253"/>
      <c r="EF13" s="253"/>
      <c r="EG13" s="253"/>
      <c r="EH13" s="253"/>
      <c r="EI13" s="253"/>
      <c r="EJ13" s="253"/>
      <c r="EK13" s="253"/>
      <c r="EL13" s="77"/>
    </row>
    <row r="14" spans="1:142" s="15" customFormat="1" ht="12.75" customHeight="1" x14ac:dyDescent="0.2">
      <c r="A14" s="437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302" t="s">
        <v>21</v>
      </c>
      <c r="AA14" s="437"/>
      <c r="AB14" s="437"/>
      <c r="AC14" s="437"/>
      <c r="AD14" s="306"/>
      <c r="AE14" s="437" t="s">
        <v>95</v>
      </c>
      <c r="AF14" s="437"/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302" t="s">
        <v>98</v>
      </c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306"/>
      <c r="BN14" s="302" t="s">
        <v>101</v>
      </c>
      <c r="BO14" s="437"/>
      <c r="BP14" s="437"/>
      <c r="BQ14" s="437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306"/>
      <c r="DD14" s="302" t="s">
        <v>912</v>
      </c>
      <c r="DE14" s="437"/>
      <c r="DF14" s="437"/>
      <c r="DG14" s="437"/>
      <c r="DH14" s="437"/>
      <c r="DI14" s="437"/>
      <c r="DJ14" s="437"/>
      <c r="DK14" s="437"/>
      <c r="DL14" s="437"/>
      <c r="DM14" s="437"/>
      <c r="DN14" s="437"/>
      <c r="DO14" s="437"/>
      <c r="DP14" s="437"/>
      <c r="DQ14" s="437"/>
      <c r="DR14" s="302" t="s">
        <v>123</v>
      </c>
      <c r="DS14" s="437"/>
      <c r="DT14" s="437"/>
      <c r="DU14" s="437"/>
      <c r="DV14" s="437"/>
      <c r="DW14" s="437"/>
      <c r="DX14" s="437"/>
      <c r="DY14" s="437"/>
      <c r="DZ14" s="437"/>
      <c r="EA14" s="306"/>
      <c r="EB14" s="437" t="s">
        <v>125</v>
      </c>
      <c r="EC14" s="437"/>
      <c r="ED14" s="437"/>
      <c r="EE14" s="437"/>
      <c r="EF14" s="437"/>
      <c r="EG14" s="437"/>
      <c r="EH14" s="437"/>
      <c r="EI14" s="437"/>
      <c r="EJ14" s="437"/>
      <c r="EK14" s="437"/>
      <c r="EL14" s="77"/>
    </row>
    <row r="15" spans="1:142" s="15" customFormat="1" ht="12.75" customHeight="1" x14ac:dyDescent="0.2">
      <c r="A15" s="437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302"/>
      <c r="AA15" s="437"/>
      <c r="AB15" s="437"/>
      <c r="AC15" s="437"/>
      <c r="AD15" s="306"/>
      <c r="AE15" s="437" t="s">
        <v>96</v>
      </c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95" t="s">
        <v>99</v>
      </c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502"/>
      <c r="BH15" s="502"/>
      <c r="BI15" s="502"/>
      <c r="BJ15" s="502"/>
      <c r="BK15" s="502"/>
      <c r="BL15" s="502"/>
      <c r="BM15" s="503"/>
      <c r="BN15" s="302"/>
      <c r="BO15" s="437"/>
      <c r="BP15" s="437"/>
      <c r="BQ15" s="437"/>
      <c r="BR15" s="437"/>
      <c r="BS15" s="437"/>
      <c r="BT15" s="437"/>
      <c r="BU15" s="437"/>
      <c r="BV15" s="437"/>
      <c r="BW15" s="437"/>
      <c r="BX15" s="437"/>
      <c r="BY15" s="437"/>
      <c r="BZ15" s="437"/>
      <c r="CA15" s="437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303"/>
      <c r="DD15" s="495" t="s">
        <v>866</v>
      </c>
      <c r="DE15" s="258"/>
      <c r="DF15" s="258"/>
      <c r="DG15" s="258"/>
      <c r="DH15" s="258"/>
      <c r="DI15" s="258"/>
      <c r="DJ15" s="258"/>
      <c r="DK15" s="258"/>
      <c r="DL15" s="258"/>
      <c r="DM15" s="258"/>
      <c r="DN15" s="258"/>
      <c r="DO15" s="258"/>
      <c r="DP15" s="258"/>
      <c r="DQ15" s="496"/>
      <c r="DR15" s="302"/>
      <c r="DS15" s="437"/>
      <c r="DT15" s="437"/>
      <c r="DU15" s="437"/>
      <c r="DV15" s="437"/>
      <c r="DW15" s="437"/>
      <c r="DX15" s="437"/>
      <c r="DY15" s="437"/>
      <c r="DZ15" s="437"/>
      <c r="EA15" s="306"/>
      <c r="EB15" s="437" t="s">
        <v>126</v>
      </c>
      <c r="EC15" s="437"/>
      <c r="ED15" s="437"/>
      <c r="EE15" s="437"/>
      <c r="EF15" s="437"/>
      <c r="EG15" s="437"/>
      <c r="EH15" s="437"/>
      <c r="EI15" s="437"/>
      <c r="EJ15" s="437"/>
      <c r="EK15" s="437"/>
      <c r="EL15" s="77"/>
    </row>
    <row r="16" spans="1:142" s="15" customFormat="1" ht="12.75" customHeight="1" x14ac:dyDescent="0.2">
      <c r="A16" s="437"/>
      <c r="B16" s="437"/>
      <c r="C16" s="437"/>
      <c r="D16" s="437"/>
      <c r="E16" s="437"/>
      <c r="F16" s="437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302"/>
      <c r="AA16" s="437"/>
      <c r="AB16" s="437"/>
      <c r="AC16" s="437"/>
      <c r="AD16" s="306"/>
      <c r="AE16" s="289" t="s">
        <v>28</v>
      </c>
      <c r="AF16" s="253"/>
      <c r="AG16" s="253"/>
      <c r="AH16" s="253"/>
      <c r="AI16" s="253"/>
      <c r="AJ16" s="253"/>
      <c r="AK16" s="307"/>
      <c r="AL16" s="289" t="s">
        <v>111</v>
      </c>
      <c r="AM16" s="253"/>
      <c r="AN16" s="253"/>
      <c r="AO16" s="253"/>
      <c r="AP16" s="253"/>
      <c r="AQ16" s="253"/>
      <c r="AR16" s="307"/>
      <c r="AS16" s="253" t="s">
        <v>103</v>
      </c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89" t="s">
        <v>104</v>
      </c>
      <c r="BH16" s="253"/>
      <c r="BI16" s="253"/>
      <c r="BJ16" s="253"/>
      <c r="BK16" s="253"/>
      <c r="BL16" s="253"/>
      <c r="BM16" s="307"/>
      <c r="BN16" s="289" t="s">
        <v>28</v>
      </c>
      <c r="BO16" s="253"/>
      <c r="BP16" s="253"/>
      <c r="BQ16" s="253"/>
      <c r="BR16" s="253"/>
      <c r="BS16" s="253"/>
      <c r="BT16" s="307"/>
      <c r="BU16" s="289" t="s">
        <v>111</v>
      </c>
      <c r="BV16" s="253"/>
      <c r="BW16" s="253"/>
      <c r="BX16" s="253"/>
      <c r="BY16" s="253"/>
      <c r="BZ16" s="253"/>
      <c r="CA16" s="307"/>
      <c r="CB16" s="437" t="s">
        <v>102</v>
      </c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289" t="s">
        <v>120</v>
      </c>
      <c r="DE16" s="253"/>
      <c r="DF16" s="253"/>
      <c r="DG16" s="253"/>
      <c r="DH16" s="253"/>
      <c r="DI16" s="253"/>
      <c r="DJ16" s="307"/>
      <c r="DK16" s="289" t="s">
        <v>121</v>
      </c>
      <c r="DL16" s="253"/>
      <c r="DM16" s="253"/>
      <c r="DN16" s="253"/>
      <c r="DO16" s="253"/>
      <c r="DP16" s="253"/>
      <c r="DQ16" s="307"/>
      <c r="DR16" s="302"/>
      <c r="DS16" s="437"/>
      <c r="DT16" s="437"/>
      <c r="DU16" s="437"/>
      <c r="DV16" s="437"/>
      <c r="DW16" s="437"/>
      <c r="DX16" s="437"/>
      <c r="DY16" s="437"/>
      <c r="DZ16" s="437"/>
      <c r="EA16" s="306"/>
      <c r="EB16" s="437" t="s">
        <v>127</v>
      </c>
      <c r="EC16" s="437"/>
      <c r="ED16" s="437"/>
      <c r="EE16" s="437"/>
      <c r="EF16" s="437"/>
      <c r="EG16" s="437"/>
      <c r="EH16" s="437"/>
      <c r="EI16" s="437"/>
      <c r="EJ16" s="437"/>
      <c r="EK16" s="437"/>
      <c r="EL16" s="77"/>
    </row>
    <row r="17" spans="1:142" s="15" customFormat="1" ht="12.75" customHeight="1" x14ac:dyDescent="0.2">
      <c r="A17" s="437"/>
      <c r="B17" s="437"/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302"/>
      <c r="AA17" s="437"/>
      <c r="AB17" s="437"/>
      <c r="AC17" s="437"/>
      <c r="AD17" s="306"/>
      <c r="AE17" s="302"/>
      <c r="AF17" s="437"/>
      <c r="AG17" s="437"/>
      <c r="AH17" s="437"/>
      <c r="AI17" s="437"/>
      <c r="AJ17" s="437"/>
      <c r="AK17" s="306"/>
      <c r="AL17" s="302" t="s">
        <v>112</v>
      </c>
      <c r="AM17" s="437"/>
      <c r="AN17" s="437"/>
      <c r="AO17" s="437"/>
      <c r="AP17" s="437"/>
      <c r="AQ17" s="437"/>
      <c r="AR17" s="306"/>
      <c r="AS17" s="289" t="s">
        <v>108</v>
      </c>
      <c r="AT17" s="253"/>
      <c r="AU17" s="253"/>
      <c r="AV17" s="253"/>
      <c r="AW17" s="253"/>
      <c r="AX17" s="253"/>
      <c r="AY17" s="253"/>
      <c r="AZ17" s="289" t="s">
        <v>106</v>
      </c>
      <c r="BA17" s="253"/>
      <c r="BB17" s="253"/>
      <c r="BC17" s="253"/>
      <c r="BD17" s="253"/>
      <c r="BE17" s="253"/>
      <c r="BF17" s="307"/>
      <c r="BG17" s="302" t="s">
        <v>105</v>
      </c>
      <c r="BH17" s="437"/>
      <c r="BI17" s="437"/>
      <c r="BJ17" s="437"/>
      <c r="BK17" s="437"/>
      <c r="BL17" s="437"/>
      <c r="BM17" s="306"/>
      <c r="BN17" s="302"/>
      <c r="BO17" s="437"/>
      <c r="BP17" s="437"/>
      <c r="BQ17" s="437"/>
      <c r="BR17" s="437"/>
      <c r="BS17" s="437"/>
      <c r="BT17" s="306"/>
      <c r="BU17" s="302" t="s">
        <v>112</v>
      </c>
      <c r="BV17" s="437"/>
      <c r="BW17" s="437"/>
      <c r="BX17" s="437"/>
      <c r="BY17" s="437"/>
      <c r="BZ17" s="437"/>
      <c r="CA17" s="306"/>
      <c r="CB17" s="289" t="s">
        <v>115</v>
      </c>
      <c r="CC17" s="253"/>
      <c r="CD17" s="253"/>
      <c r="CE17" s="253"/>
      <c r="CF17" s="253"/>
      <c r="CG17" s="253"/>
      <c r="CH17" s="307"/>
      <c r="CI17" s="289" t="s">
        <v>117</v>
      </c>
      <c r="CJ17" s="253"/>
      <c r="CK17" s="253"/>
      <c r="CL17" s="253"/>
      <c r="CM17" s="253"/>
      <c r="CN17" s="253"/>
      <c r="CO17" s="307"/>
      <c r="CP17" s="289" t="s">
        <v>118</v>
      </c>
      <c r="CQ17" s="253"/>
      <c r="CR17" s="253"/>
      <c r="CS17" s="253"/>
      <c r="CT17" s="253"/>
      <c r="CU17" s="253"/>
      <c r="CV17" s="307"/>
      <c r="CW17" s="289" t="s">
        <v>119</v>
      </c>
      <c r="CX17" s="253"/>
      <c r="CY17" s="253"/>
      <c r="CZ17" s="253"/>
      <c r="DA17" s="253"/>
      <c r="DB17" s="253"/>
      <c r="DC17" s="307"/>
      <c r="DD17" s="302" t="s">
        <v>78</v>
      </c>
      <c r="DE17" s="437"/>
      <c r="DF17" s="437"/>
      <c r="DG17" s="437"/>
      <c r="DH17" s="437"/>
      <c r="DI17" s="437"/>
      <c r="DJ17" s="306"/>
      <c r="DK17" s="302"/>
      <c r="DL17" s="437"/>
      <c r="DM17" s="437"/>
      <c r="DN17" s="437"/>
      <c r="DO17" s="437"/>
      <c r="DP17" s="437"/>
      <c r="DQ17" s="306"/>
      <c r="DR17" s="302"/>
      <c r="DS17" s="437"/>
      <c r="DT17" s="437"/>
      <c r="DU17" s="437"/>
      <c r="DV17" s="437"/>
      <c r="DW17" s="437"/>
      <c r="DX17" s="437"/>
      <c r="DY17" s="437"/>
      <c r="DZ17" s="437"/>
      <c r="EA17" s="306"/>
      <c r="EB17" s="437" t="s">
        <v>128</v>
      </c>
      <c r="EC17" s="437"/>
      <c r="ED17" s="437"/>
      <c r="EE17" s="437"/>
      <c r="EF17" s="437"/>
      <c r="EG17" s="437"/>
      <c r="EH17" s="437"/>
      <c r="EI17" s="437"/>
      <c r="EJ17" s="437"/>
      <c r="EK17" s="437"/>
      <c r="EL17" s="77"/>
    </row>
    <row r="18" spans="1:142" s="15" customFormat="1" ht="12.75" customHeight="1" x14ac:dyDescent="0.2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302"/>
      <c r="AA18" s="437"/>
      <c r="AB18" s="437"/>
      <c r="AC18" s="437"/>
      <c r="AD18" s="306"/>
      <c r="AE18" s="302"/>
      <c r="AF18" s="437"/>
      <c r="AG18" s="437"/>
      <c r="AH18" s="437"/>
      <c r="AI18" s="437"/>
      <c r="AJ18" s="437"/>
      <c r="AK18" s="306"/>
      <c r="AL18" s="302" t="s">
        <v>113</v>
      </c>
      <c r="AM18" s="437"/>
      <c r="AN18" s="437"/>
      <c r="AO18" s="437"/>
      <c r="AP18" s="437"/>
      <c r="AQ18" s="437"/>
      <c r="AR18" s="306"/>
      <c r="AS18" s="302" t="s">
        <v>109</v>
      </c>
      <c r="AT18" s="437"/>
      <c r="AU18" s="437"/>
      <c r="AV18" s="437"/>
      <c r="AW18" s="437"/>
      <c r="AX18" s="437"/>
      <c r="AY18" s="437"/>
      <c r="AZ18" s="501" t="s">
        <v>107</v>
      </c>
      <c r="BA18" s="502"/>
      <c r="BB18" s="502"/>
      <c r="BC18" s="502"/>
      <c r="BD18" s="502"/>
      <c r="BE18" s="502"/>
      <c r="BF18" s="503"/>
      <c r="BG18" s="302"/>
      <c r="BH18" s="437"/>
      <c r="BI18" s="437"/>
      <c r="BJ18" s="437"/>
      <c r="BK18" s="437"/>
      <c r="BL18" s="437"/>
      <c r="BM18" s="306"/>
      <c r="BN18" s="302"/>
      <c r="BO18" s="437"/>
      <c r="BP18" s="437"/>
      <c r="BQ18" s="437"/>
      <c r="BR18" s="437"/>
      <c r="BS18" s="437"/>
      <c r="BT18" s="306"/>
      <c r="BU18" s="302" t="s">
        <v>113</v>
      </c>
      <c r="BV18" s="437"/>
      <c r="BW18" s="437"/>
      <c r="BX18" s="437"/>
      <c r="BY18" s="437"/>
      <c r="BZ18" s="437"/>
      <c r="CA18" s="306"/>
      <c r="CB18" s="302" t="s">
        <v>105</v>
      </c>
      <c r="CC18" s="437"/>
      <c r="CD18" s="437"/>
      <c r="CE18" s="437"/>
      <c r="CF18" s="437"/>
      <c r="CG18" s="437"/>
      <c r="CH18" s="306"/>
      <c r="CI18" s="302" t="s">
        <v>105</v>
      </c>
      <c r="CJ18" s="437"/>
      <c r="CK18" s="437"/>
      <c r="CL18" s="437"/>
      <c r="CM18" s="437"/>
      <c r="CN18" s="437"/>
      <c r="CO18" s="306"/>
      <c r="CP18" s="302" t="s">
        <v>105</v>
      </c>
      <c r="CQ18" s="437"/>
      <c r="CR18" s="437"/>
      <c r="CS18" s="437"/>
      <c r="CT18" s="437"/>
      <c r="CU18" s="437"/>
      <c r="CV18" s="306"/>
      <c r="CW18" s="302" t="s">
        <v>105</v>
      </c>
      <c r="CX18" s="437"/>
      <c r="CY18" s="437"/>
      <c r="CZ18" s="437"/>
      <c r="DA18" s="437"/>
      <c r="DB18" s="437"/>
      <c r="DC18" s="306"/>
      <c r="DD18" s="302"/>
      <c r="DE18" s="437"/>
      <c r="DF18" s="437"/>
      <c r="DG18" s="437"/>
      <c r="DH18" s="437"/>
      <c r="DI18" s="437"/>
      <c r="DJ18" s="306"/>
      <c r="DK18" s="302"/>
      <c r="DL18" s="437"/>
      <c r="DM18" s="437"/>
      <c r="DN18" s="437"/>
      <c r="DO18" s="437"/>
      <c r="DP18" s="437"/>
      <c r="DQ18" s="306"/>
      <c r="DR18" s="302"/>
      <c r="DS18" s="437"/>
      <c r="DT18" s="437"/>
      <c r="DU18" s="437"/>
      <c r="DV18" s="437"/>
      <c r="DW18" s="437"/>
      <c r="DX18" s="437"/>
      <c r="DY18" s="437"/>
      <c r="DZ18" s="437"/>
      <c r="EA18" s="306"/>
      <c r="EB18" s="437" t="s">
        <v>129</v>
      </c>
      <c r="EC18" s="437"/>
      <c r="ED18" s="437"/>
      <c r="EE18" s="437"/>
      <c r="EF18" s="437"/>
      <c r="EG18" s="437"/>
      <c r="EH18" s="437"/>
      <c r="EI18" s="437"/>
      <c r="EJ18" s="437"/>
      <c r="EK18" s="437"/>
      <c r="EL18" s="77"/>
    </row>
    <row r="19" spans="1:142" s="15" customFormat="1" ht="12.75" customHeight="1" x14ac:dyDescent="0.2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305"/>
      <c r="AA19" s="246"/>
      <c r="AB19" s="246"/>
      <c r="AC19" s="246"/>
      <c r="AD19" s="303"/>
      <c r="AE19" s="305"/>
      <c r="AF19" s="246"/>
      <c r="AG19" s="246"/>
      <c r="AH19" s="246"/>
      <c r="AI19" s="246"/>
      <c r="AJ19" s="246"/>
      <c r="AK19" s="303"/>
      <c r="AL19" s="305" t="s">
        <v>114</v>
      </c>
      <c r="AM19" s="246"/>
      <c r="AN19" s="246"/>
      <c r="AO19" s="246"/>
      <c r="AP19" s="246"/>
      <c r="AQ19" s="246"/>
      <c r="AR19" s="303"/>
      <c r="AS19" s="495" t="s">
        <v>110</v>
      </c>
      <c r="AT19" s="258"/>
      <c r="AU19" s="258"/>
      <c r="AV19" s="258"/>
      <c r="AW19" s="258"/>
      <c r="AX19" s="258"/>
      <c r="AY19" s="258"/>
      <c r="AZ19" s="305"/>
      <c r="BA19" s="246"/>
      <c r="BB19" s="246"/>
      <c r="BC19" s="246"/>
      <c r="BD19" s="246"/>
      <c r="BE19" s="246"/>
      <c r="BF19" s="303"/>
      <c r="BG19" s="305"/>
      <c r="BH19" s="246"/>
      <c r="BI19" s="246"/>
      <c r="BJ19" s="246"/>
      <c r="BK19" s="246"/>
      <c r="BL19" s="246"/>
      <c r="BM19" s="303"/>
      <c r="BN19" s="305"/>
      <c r="BO19" s="246"/>
      <c r="BP19" s="246"/>
      <c r="BQ19" s="246"/>
      <c r="BR19" s="246"/>
      <c r="BS19" s="246"/>
      <c r="BT19" s="303"/>
      <c r="BU19" s="305" t="s">
        <v>114</v>
      </c>
      <c r="BV19" s="246"/>
      <c r="BW19" s="246"/>
      <c r="BX19" s="246"/>
      <c r="BY19" s="246"/>
      <c r="BZ19" s="246"/>
      <c r="CA19" s="303"/>
      <c r="CB19" s="305" t="s">
        <v>116</v>
      </c>
      <c r="CC19" s="246"/>
      <c r="CD19" s="246"/>
      <c r="CE19" s="246"/>
      <c r="CF19" s="246"/>
      <c r="CG19" s="246"/>
      <c r="CH19" s="303"/>
      <c r="CI19" s="305" t="s">
        <v>116</v>
      </c>
      <c r="CJ19" s="246"/>
      <c r="CK19" s="246"/>
      <c r="CL19" s="246"/>
      <c r="CM19" s="246"/>
      <c r="CN19" s="246"/>
      <c r="CO19" s="303"/>
      <c r="CP19" s="305" t="s">
        <v>116</v>
      </c>
      <c r="CQ19" s="246"/>
      <c r="CR19" s="246"/>
      <c r="CS19" s="246"/>
      <c r="CT19" s="246"/>
      <c r="CU19" s="246"/>
      <c r="CV19" s="303"/>
      <c r="CW19" s="305" t="s">
        <v>116</v>
      </c>
      <c r="CX19" s="246"/>
      <c r="CY19" s="246"/>
      <c r="CZ19" s="246"/>
      <c r="DA19" s="246"/>
      <c r="DB19" s="246"/>
      <c r="DC19" s="303"/>
      <c r="DD19" s="305"/>
      <c r="DE19" s="246"/>
      <c r="DF19" s="246"/>
      <c r="DG19" s="246"/>
      <c r="DH19" s="246"/>
      <c r="DI19" s="246"/>
      <c r="DJ19" s="303"/>
      <c r="DK19" s="305"/>
      <c r="DL19" s="246"/>
      <c r="DM19" s="246"/>
      <c r="DN19" s="246"/>
      <c r="DO19" s="246"/>
      <c r="DP19" s="246"/>
      <c r="DQ19" s="303"/>
      <c r="DR19" s="305"/>
      <c r="DS19" s="246"/>
      <c r="DT19" s="246"/>
      <c r="DU19" s="246"/>
      <c r="DV19" s="246"/>
      <c r="DW19" s="246"/>
      <c r="DX19" s="246"/>
      <c r="DY19" s="246"/>
      <c r="DZ19" s="246"/>
      <c r="EA19" s="303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77"/>
    </row>
    <row r="20" spans="1:142" s="15" customFormat="1" ht="13.5" thickBot="1" x14ac:dyDescent="0.25">
      <c r="A20" s="298">
        <v>1</v>
      </c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88">
        <v>2</v>
      </c>
      <c r="AA20" s="288"/>
      <c r="AB20" s="288"/>
      <c r="AC20" s="288"/>
      <c r="AD20" s="288"/>
      <c r="AE20" s="288">
        <v>3</v>
      </c>
      <c r="AF20" s="288"/>
      <c r="AG20" s="288"/>
      <c r="AH20" s="288"/>
      <c r="AI20" s="288"/>
      <c r="AJ20" s="288"/>
      <c r="AK20" s="288"/>
      <c r="AL20" s="288">
        <v>4</v>
      </c>
      <c r="AM20" s="288"/>
      <c r="AN20" s="288"/>
      <c r="AO20" s="288"/>
      <c r="AP20" s="288"/>
      <c r="AQ20" s="288"/>
      <c r="AR20" s="288"/>
      <c r="AS20" s="288">
        <v>5</v>
      </c>
      <c r="AT20" s="288"/>
      <c r="AU20" s="288"/>
      <c r="AV20" s="288"/>
      <c r="AW20" s="288"/>
      <c r="AX20" s="288"/>
      <c r="AY20" s="288"/>
      <c r="AZ20" s="288">
        <v>6</v>
      </c>
      <c r="BA20" s="288"/>
      <c r="BB20" s="288"/>
      <c r="BC20" s="288"/>
      <c r="BD20" s="288"/>
      <c r="BE20" s="288"/>
      <c r="BF20" s="288"/>
      <c r="BG20" s="288">
        <v>7</v>
      </c>
      <c r="BH20" s="288"/>
      <c r="BI20" s="288"/>
      <c r="BJ20" s="288"/>
      <c r="BK20" s="288"/>
      <c r="BL20" s="288"/>
      <c r="BM20" s="288"/>
      <c r="BN20" s="288">
        <v>8</v>
      </c>
      <c r="BO20" s="288"/>
      <c r="BP20" s="288"/>
      <c r="BQ20" s="288"/>
      <c r="BR20" s="288"/>
      <c r="BS20" s="288"/>
      <c r="BT20" s="288"/>
      <c r="BU20" s="288">
        <v>9</v>
      </c>
      <c r="BV20" s="288"/>
      <c r="BW20" s="288"/>
      <c r="BX20" s="288"/>
      <c r="BY20" s="288"/>
      <c r="BZ20" s="288"/>
      <c r="CA20" s="288"/>
      <c r="CB20" s="288">
        <v>10</v>
      </c>
      <c r="CC20" s="288"/>
      <c r="CD20" s="288"/>
      <c r="CE20" s="288"/>
      <c r="CF20" s="288"/>
      <c r="CG20" s="288"/>
      <c r="CH20" s="288"/>
      <c r="CI20" s="288">
        <v>11</v>
      </c>
      <c r="CJ20" s="288"/>
      <c r="CK20" s="288"/>
      <c r="CL20" s="288"/>
      <c r="CM20" s="288"/>
      <c r="CN20" s="288"/>
      <c r="CO20" s="288"/>
      <c r="CP20" s="288">
        <v>12</v>
      </c>
      <c r="CQ20" s="288"/>
      <c r="CR20" s="288"/>
      <c r="CS20" s="288"/>
      <c r="CT20" s="288"/>
      <c r="CU20" s="288"/>
      <c r="CV20" s="288"/>
      <c r="CW20" s="288">
        <v>13</v>
      </c>
      <c r="CX20" s="288"/>
      <c r="CY20" s="288"/>
      <c r="CZ20" s="288"/>
      <c r="DA20" s="288"/>
      <c r="DB20" s="288"/>
      <c r="DC20" s="288"/>
      <c r="DD20" s="288">
        <v>14</v>
      </c>
      <c r="DE20" s="288"/>
      <c r="DF20" s="288"/>
      <c r="DG20" s="288"/>
      <c r="DH20" s="288"/>
      <c r="DI20" s="288"/>
      <c r="DJ20" s="288"/>
      <c r="DK20" s="288">
        <v>15</v>
      </c>
      <c r="DL20" s="288"/>
      <c r="DM20" s="288"/>
      <c r="DN20" s="288"/>
      <c r="DO20" s="288"/>
      <c r="DP20" s="288"/>
      <c r="DQ20" s="288"/>
      <c r="DR20" s="288">
        <v>16</v>
      </c>
      <c r="DS20" s="288"/>
      <c r="DT20" s="288"/>
      <c r="DU20" s="288"/>
      <c r="DV20" s="288"/>
      <c r="DW20" s="288"/>
      <c r="DX20" s="288"/>
      <c r="DY20" s="288"/>
      <c r="DZ20" s="288"/>
      <c r="EA20" s="288"/>
      <c r="EB20" s="288">
        <v>17</v>
      </c>
      <c r="EC20" s="288"/>
      <c r="ED20" s="288"/>
      <c r="EE20" s="288"/>
      <c r="EF20" s="288"/>
      <c r="EG20" s="288"/>
      <c r="EH20" s="288"/>
      <c r="EI20" s="288"/>
      <c r="EJ20" s="288"/>
      <c r="EK20" s="289"/>
      <c r="EL20" s="77"/>
    </row>
    <row r="21" spans="1:142" s="15" customFormat="1" ht="12.75" x14ac:dyDescent="0.2">
      <c r="A21" s="278" t="s">
        <v>130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90" t="s">
        <v>40</v>
      </c>
      <c r="AA21" s="291"/>
      <c r="AB21" s="291"/>
      <c r="AC21" s="291"/>
      <c r="AD21" s="291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  <c r="BJ21" s="409"/>
      <c r="BK21" s="409"/>
      <c r="BL21" s="409"/>
      <c r="BM21" s="409"/>
      <c r="BN21" s="409"/>
      <c r="BO21" s="409"/>
      <c r="BP21" s="409"/>
      <c r="BQ21" s="409"/>
      <c r="BR21" s="409"/>
      <c r="BS21" s="409"/>
      <c r="BT21" s="409"/>
      <c r="BU21" s="409"/>
      <c r="BV21" s="409"/>
      <c r="BW21" s="409"/>
      <c r="BX21" s="409"/>
      <c r="BY21" s="409"/>
      <c r="BZ21" s="409"/>
      <c r="CA21" s="409"/>
      <c r="CB21" s="409"/>
      <c r="CC21" s="409"/>
      <c r="CD21" s="409"/>
      <c r="CE21" s="409"/>
      <c r="CF21" s="409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09"/>
      <c r="CR21" s="409"/>
      <c r="CS21" s="409"/>
      <c r="CT21" s="409"/>
      <c r="CU21" s="409"/>
      <c r="CV21" s="409"/>
      <c r="CW21" s="409"/>
      <c r="CX21" s="409"/>
      <c r="CY21" s="409"/>
      <c r="CZ21" s="409"/>
      <c r="DA21" s="409"/>
      <c r="DB21" s="409"/>
      <c r="DC21" s="409"/>
      <c r="DD21" s="409"/>
      <c r="DE21" s="409"/>
      <c r="DF21" s="409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7"/>
      <c r="DS21" s="407"/>
      <c r="DT21" s="407"/>
      <c r="DU21" s="407"/>
      <c r="DV21" s="407"/>
      <c r="DW21" s="407"/>
      <c r="DX21" s="407"/>
      <c r="DY21" s="407"/>
      <c r="DZ21" s="407"/>
      <c r="EA21" s="407"/>
      <c r="EB21" s="407"/>
      <c r="EC21" s="407"/>
      <c r="ED21" s="407"/>
      <c r="EE21" s="407"/>
      <c r="EF21" s="407"/>
      <c r="EG21" s="407"/>
      <c r="EH21" s="407"/>
      <c r="EI21" s="407"/>
      <c r="EJ21" s="407"/>
      <c r="EK21" s="504"/>
    </row>
    <row r="22" spans="1:142" s="15" customFormat="1" ht="12.75" x14ac:dyDescent="0.2">
      <c r="A22" s="262" t="s">
        <v>131</v>
      </c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3" t="s">
        <v>41</v>
      </c>
      <c r="AA22" s="264"/>
      <c r="AB22" s="264"/>
      <c r="AC22" s="264"/>
      <c r="AD22" s="264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12"/>
      <c r="DS22" s="412"/>
      <c r="DT22" s="412"/>
      <c r="DU22" s="412"/>
      <c r="DV22" s="412"/>
      <c r="DW22" s="412"/>
      <c r="DX22" s="412"/>
      <c r="DY22" s="412"/>
      <c r="DZ22" s="412"/>
      <c r="EA22" s="412"/>
      <c r="EB22" s="412"/>
      <c r="EC22" s="412"/>
      <c r="ED22" s="412"/>
      <c r="EE22" s="412"/>
      <c r="EF22" s="412"/>
      <c r="EG22" s="412"/>
      <c r="EH22" s="412"/>
      <c r="EI22" s="412"/>
      <c r="EJ22" s="412"/>
      <c r="EK22" s="505"/>
    </row>
    <row r="23" spans="1:142" s="15" customFormat="1" ht="12.75" x14ac:dyDescent="0.2">
      <c r="A23" s="268" t="s">
        <v>132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3" t="s">
        <v>168</v>
      </c>
      <c r="AA23" s="264"/>
      <c r="AB23" s="264"/>
      <c r="AC23" s="264"/>
      <c r="AD23" s="264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12"/>
      <c r="DS23" s="412"/>
      <c r="DT23" s="412"/>
      <c r="DU23" s="412"/>
      <c r="DV23" s="412"/>
      <c r="DW23" s="412"/>
      <c r="DX23" s="412"/>
      <c r="DY23" s="412"/>
      <c r="DZ23" s="412"/>
      <c r="EA23" s="412"/>
      <c r="EB23" s="412"/>
      <c r="EC23" s="412"/>
      <c r="ED23" s="412"/>
      <c r="EE23" s="412"/>
      <c r="EF23" s="412"/>
      <c r="EG23" s="412"/>
      <c r="EH23" s="412"/>
      <c r="EI23" s="412"/>
      <c r="EJ23" s="412"/>
      <c r="EK23" s="505"/>
    </row>
    <row r="24" spans="1:142" s="15" customFormat="1" ht="12.75" x14ac:dyDescent="0.2">
      <c r="A24" s="269" t="s">
        <v>133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3" t="s">
        <v>167</v>
      </c>
      <c r="AA24" s="264"/>
      <c r="AB24" s="264"/>
      <c r="AC24" s="264"/>
      <c r="AD24" s="264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438"/>
      <c r="CA24" s="438"/>
      <c r="CB24" s="438"/>
      <c r="CC24" s="438"/>
      <c r="CD24" s="438"/>
      <c r="CE24" s="438"/>
      <c r="CF24" s="438"/>
      <c r="CG24" s="438"/>
      <c r="CH24" s="438"/>
      <c r="CI24" s="438"/>
      <c r="CJ24" s="438"/>
      <c r="CK24" s="438"/>
      <c r="CL24" s="438"/>
      <c r="CM24" s="438"/>
      <c r="CN24" s="438"/>
      <c r="CO24" s="438"/>
      <c r="CP24" s="438"/>
      <c r="CQ24" s="438"/>
      <c r="CR24" s="438"/>
      <c r="CS24" s="438"/>
      <c r="CT24" s="438"/>
      <c r="CU24" s="438"/>
      <c r="CV24" s="438"/>
      <c r="CW24" s="438"/>
      <c r="CX24" s="438"/>
      <c r="CY24" s="438"/>
      <c r="CZ24" s="438"/>
      <c r="DA24" s="438"/>
      <c r="DB24" s="438"/>
      <c r="DC24" s="438"/>
      <c r="DD24" s="438"/>
      <c r="DE24" s="438"/>
      <c r="DF24" s="438"/>
      <c r="DG24" s="438"/>
      <c r="DH24" s="438"/>
      <c r="DI24" s="438"/>
      <c r="DJ24" s="438"/>
      <c r="DK24" s="438"/>
      <c r="DL24" s="438"/>
      <c r="DM24" s="438"/>
      <c r="DN24" s="438"/>
      <c r="DO24" s="438"/>
      <c r="DP24" s="438"/>
      <c r="DQ24" s="438"/>
      <c r="DR24" s="412"/>
      <c r="DS24" s="412"/>
      <c r="DT24" s="412"/>
      <c r="DU24" s="412"/>
      <c r="DV24" s="412"/>
      <c r="DW24" s="412"/>
      <c r="DX24" s="412"/>
      <c r="DY24" s="412"/>
      <c r="DZ24" s="412"/>
      <c r="EA24" s="412"/>
      <c r="EB24" s="412"/>
      <c r="EC24" s="412"/>
      <c r="ED24" s="412"/>
      <c r="EE24" s="412"/>
      <c r="EF24" s="412"/>
      <c r="EG24" s="412"/>
      <c r="EH24" s="412"/>
      <c r="EI24" s="412"/>
      <c r="EJ24" s="412"/>
      <c r="EK24" s="505"/>
    </row>
    <row r="25" spans="1:142" s="15" customFormat="1" ht="12.75" x14ac:dyDescent="0.2">
      <c r="A25" s="279" t="s">
        <v>134</v>
      </c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63"/>
      <c r="AA25" s="264"/>
      <c r="AB25" s="264"/>
      <c r="AC25" s="264"/>
      <c r="AD25" s="264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12"/>
      <c r="DS25" s="412"/>
      <c r="DT25" s="412"/>
      <c r="DU25" s="412"/>
      <c r="DV25" s="412"/>
      <c r="DW25" s="412"/>
      <c r="DX25" s="412"/>
      <c r="DY25" s="412"/>
      <c r="DZ25" s="412"/>
      <c r="EA25" s="412"/>
      <c r="EB25" s="412"/>
      <c r="EC25" s="412"/>
      <c r="ED25" s="412"/>
      <c r="EE25" s="412"/>
      <c r="EF25" s="412"/>
      <c r="EG25" s="412"/>
      <c r="EH25" s="412"/>
      <c r="EI25" s="412"/>
      <c r="EJ25" s="412"/>
      <c r="EK25" s="505"/>
    </row>
    <row r="26" spans="1:142" s="15" customFormat="1" ht="12.75" x14ac:dyDescent="0.2">
      <c r="A26" s="259" t="s">
        <v>135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63"/>
      <c r="AA26" s="264"/>
      <c r="AB26" s="264"/>
      <c r="AC26" s="264"/>
      <c r="AD26" s="264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505"/>
    </row>
    <row r="27" spans="1:142" s="15" customFormat="1" ht="12.75" x14ac:dyDescent="0.2">
      <c r="A27" s="269" t="s">
        <v>140</v>
      </c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3" t="s">
        <v>166</v>
      </c>
      <c r="AA27" s="264"/>
      <c r="AB27" s="264"/>
      <c r="AC27" s="264"/>
      <c r="AD27" s="264"/>
      <c r="AE27" s="438"/>
      <c r="AF27" s="438"/>
      <c r="AG27" s="438"/>
      <c r="AH27" s="438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  <c r="AY27" s="438"/>
      <c r="AZ27" s="438"/>
      <c r="BA27" s="438"/>
      <c r="BB27" s="438"/>
      <c r="BC27" s="438"/>
      <c r="BD27" s="438"/>
      <c r="BE27" s="438"/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H27" s="438"/>
      <c r="CI27" s="438"/>
      <c r="CJ27" s="438"/>
      <c r="CK27" s="438"/>
      <c r="CL27" s="438"/>
      <c r="CM27" s="438"/>
      <c r="CN27" s="438"/>
      <c r="CO27" s="438"/>
      <c r="CP27" s="438"/>
      <c r="CQ27" s="438"/>
      <c r="CR27" s="438"/>
      <c r="CS27" s="438"/>
      <c r="CT27" s="438"/>
      <c r="CU27" s="438"/>
      <c r="CV27" s="438"/>
      <c r="CW27" s="438"/>
      <c r="CX27" s="438"/>
      <c r="CY27" s="438"/>
      <c r="CZ27" s="438"/>
      <c r="DA27" s="438"/>
      <c r="DB27" s="438"/>
      <c r="DC27" s="438"/>
      <c r="DD27" s="438"/>
      <c r="DE27" s="438"/>
      <c r="DF27" s="438"/>
      <c r="DG27" s="438"/>
      <c r="DH27" s="438"/>
      <c r="DI27" s="438"/>
      <c r="DJ27" s="438"/>
      <c r="DK27" s="438"/>
      <c r="DL27" s="438"/>
      <c r="DM27" s="438"/>
      <c r="DN27" s="438"/>
      <c r="DO27" s="438"/>
      <c r="DP27" s="438"/>
      <c r="DQ27" s="438"/>
      <c r="DR27" s="412"/>
      <c r="DS27" s="412"/>
      <c r="DT27" s="412"/>
      <c r="DU27" s="412"/>
      <c r="DV27" s="412"/>
      <c r="DW27" s="412"/>
      <c r="DX27" s="412"/>
      <c r="DY27" s="412"/>
      <c r="DZ27" s="412"/>
      <c r="EA27" s="412"/>
      <c r="EB27" s="412"/>
      <c r="EC27" s="412"/>
      <c r="ED27" s="412"/>
      <c r="EE27" s="412"/>
      <c r="EF27" s="412"/>
      <c r="EG27" s="412"/>
      <c r="EH27" s="412"/>
      <c r="EI27" s="412"/>
      <c r="EJ27" s="412"/>
      <c r="EK27" s="505"/>
    </row>
    <row r="28" spans="1:142" s="15" customFormat="1" ht="12.75" x14ac:dyDescent="0.2">
      <c r="A28" s="259" t="s">
        <v>139</v>
      </c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  <c r="Z28" s="263"/>
      <c r="AA28" s="264"/>
      <c r="AB28" s="264"/>
      <c r="AC28" s="264"/>
      <c r="AD28" s="264"/>
      <c r="AE28" s="438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438"/>
      <c r="CI28" s="438"/>
      <c r="CJ28" s="438"/>
      <c r="CK28" s="438"/>
      <c r="CL28" s="438"/>
      <c r="CM28" s="438"/>
      <c r="CN28" s="438"/>
      <c r="CO28" s="438"/>
      <c r="CP28" s="438"/>
      <c r="CQ28" s="438"/>
      <c r="CR28" s="438"/>
      <c r="CS28" s="438"/>
      <c r="CT28" s="438"/>
      <c r="CU28" s="438"/>
      <c r="CV28" s="438"/>
      <c r="CW28" s="438"/>
      <c r="CX28" s="438"/>
      <c r="CY28" s="438"/>
      <c r="CZ28" s="438"/>
      <c r="DA28" s="438"/>
      <c r="DB28" s="438"/>
      <c r="DC28" s="438"/>
      <c r="DD28" s="438"/>
      <c r="DE28" s="438"/>
      <c r="DF28" s="438"/>
      <c r="DG28" s="438"/>
      <c r="DH28" s="438"/>
      <c r="DI28" s="438"/>
      <c r="DJ28" s="438"/>
      <c r="DK28" s="438"/>
      <c r="DL28" s="438"/>
      <c r="DM28" s="438"/>
      <c r="DN28" s="438"/>
      <c r="DO28" s="438"/>
      <c r="DP28" s="438"/>
      <c r="DQ28" s="438"/>
      <c r="DR28" s="412"/>
      <c r="DS28" s="412"/>
      <c r="DT28" s="412"/>
      <c r="DU28" s="412"/>
      <c r="DV28" s="412"/>
      <c r="DW28" s="412"/>
      <c r="DX28" s="412"/>
      <c r="DY28" s="412"/>
      <c r="DZ28" s="412"/>
      <c r="EA28" s="412"/>
      <c r="EB28" s="412"/>
      <c r="EC28" s="412"/>
      <c r="ED28" s="412"/>
      <c r="EE28" s="412"/>
      <c r="EF28" s="412"/>
      <c r="EG28" s="412"/>
      <c r="EH28" s="412"/>
      <c r="EI28" s="412"/>
      <c r="EJ28" s="412"/>
      <c r="EK28" s="505"/>
    </row>
    <row r="29" spans="1:142" s="15" customFormat="1" ht="12.75" x14ac:dyDescent="0.2">
      <c r="A29" s="269" t="s">
        <v>136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3" t="s">
        <v>165</v>
      </c>
      <c r="AA29" s="264"/>
      <c r="AB29" s="264"/>
      <c r="AC29" s="264"/>
      <c r="AD29" s="264"/>
      <c r="AE29" s="438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38"/>
      <c r="CH29" s="438"/>
      <c r="CI29" s="438"/>
      <c r="CJ29" s="438"/>
      <c r="CK29" s="438"/>
      <c r="CL29" s="438"/>
      <c r="CM29" s="438"/>
      <c r="CN29" s="438"/>
      <c r="CO29" s="438"/>
      <c r="CP29" s="438"/>
      <c r="CQ29" s="438"/>
      <c r="CR29" s="438"/>
      <c r="CS29" s="438"/>
      <c r="CT29" s="438"/>
      <c r="CU29" s="438"/>
      <c r="CV29" s="438"/>
      <c r="CW29" s="438"/>
      <c r="CX29" s="438"/>
      <c r="CY29" s="438"/>
      <c r="CZ29" s="438"/>
      <c r="DA29" s="438"/>
      <c r="DB29" s="438"/>
      <c r="DC29" s="438"/>
      <c r="DD29" s="438"/>
      <c r="DE29" s="438"/>
      <c r="DF29" s="438"/>
      <c r="DG29" s="438"/>
      <c r="DH29" s="438"/>
      <c r="DI29" s="438"/>
      <c r="DJ29" s="438"/>
      <c r="DK29" s="438"/>
      <c r="DL29" s="438"/>
      <c r="DM29" s="438"/>
      <c r="DN29" s="438"/>
      <c r="DO29" s="438"/>
      <c r="DP29" s="438"/>
      <c r="DQ29" s="438"/>
      <c r="DR29" s="412"/>
      <c r="DS29" s="412"/>
      <c r="DT29" s="412"/>
      <c r="DU29" s="412"/>
      <c r="DV29" s="412"/>
      <c r="DW29" s="412"/>
      <c r="DX29" s="412"/>
      <c r="DY29" s="412"/>
      <c r="DZ29" s="412"/>
      <c r="EA29" s="412"/>
      <c r="EB29" s="412"/>
      <c r="EC29" s="412"/>
      <c r="ED29" s="412"/>
      <c r="EE29" s="412"/>
      <c r="EF29" s="412"/>
      <c r="EG29" s="412"/>
      <c r="EH29" s="412"/>
      <c r="EI29" s="412"/>
      <c r="EJ29" s="412"/>
      <c r="EK29" s="505"/>
    </row>
    <row r="30" spans="1:142" s="15" customFormat="1" ht="12.75" x14ac:dyDescent="0.2">
      <c r="A30" s="279" t="s">
        <v>137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79"/>
      <c r="Y30" s="279"/>
      <c r="Z30" s="263"/>
      <c r="AA30" s="264"/>
      <c r="AB30" s="264"/>
      <c r="AC30" s="264"/>
      <c r="AD30" s="264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12"/>
      <c r="DS30" s="412"/>
      <c r="DT30" s="412"/>
      <c r="DU30" s="412"/>
      <c r="DV30" s="412"/>
      <c r="DW30" s="412"/>
      <c r="DX30" s="412"/>
      <c r="DY30" s="412"/>
      <c r="DZ30" s="412"/>
      <c r="EA30" s="412"/>
      <c r="EB30" s="412"/>
      <c r="EC30" s="412"/>
      <c r="ED30" s="412"/>
      <c r="EE30" s="412"/>
      <c r="EF30" s="412"/>
      <c r="EG30" s="412"/>
      <c r="EH30" s="412"/>
      <c r="EI30" s="412"/>
      <c r="EJ30" s="412"/>
      <c r="EK30" s="505"/>
    </row>
    <row r="31" spans="1:142" s="15" customFormat="1" ht="12.75" x14ac:dyDescent="0.2">
      <c r="A31" s="259" t="s">
        <v>138</v>
      </c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63"/>
      <c r="AA31" s="264"/>
      <c r="AB31" s="264"/>
      <c r="AC31" s="264"/>
      <c r="AD31" s="264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12"/>
      <c r="DS31" s="412"/>
      <c r="DT31" s="412"/>
      <c r="DU31" s="412"/>
      <c r="DV31" s="412"/>
      <c r="DW31" s="412"/>
      <c r="DX31" s="412"/>
      <c r="DY31" s="412"/>
      <c r="DZ31" s="412"/>
      <c r="EA31" s="412"/>
      <c r="EB31" s="412"/>
      <c r="EC31" s="412"/>
      <c r="ED31" s="412"/>
      <c r="EE31" s="412"/>
      <c r="EF31" s="412"/>
      <c r="EG31" s="412"/>
      <c r="EH31" s="412"/>
      <c r="EI31" s="412"/>
      <c r="EJ31" s="412"/>
      <c r="EK31" s="505"/>
    </row>
    <row r="32" spans="1:142" s="15" customFormat="1" ht="12.75" x14ac:dyDescent="0.2">
      <c r="A32" s="269" t="s">
        <v>141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3" t="s">
        <v>164</v>
      </c>
      <c r="AA32" s="264"/>
      <c r="AB32" s="264"/>
      <c r="AC32" s="264"/>
      <c r="AD32" s="264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505"/>
    </row>
    <row r="33" spans="1:141" s="15" customFormat="1" ht="12.75" x14ac:dyDescent="0.2">
      <c r="A33" s="259" t="s">
        <v>142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63"/>
      <c r="AA33" s="264"/>
      <c r="AB33" s="264"/>
      <c r="AC33" s="264"/>
      <c r="AD33" s="264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505"/>
    </row>
    <row r="34" spans="1:141" s="15" customFormat="1" ht="12.75" x14ac:dyDescent="0.2">
      <c r="A34" s="508" t="s">
        <v>143</v>
      </c>
      <c r="B34" s="508"/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263" t="s">
        <v>163</v>
      </c>
      <c r="AA34" s="264"/>
      <c r="AB34" s="264"/>
      <c r="AC34" s="264"/>
      <c r="AD34" s="264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12"/>
      <c r="DS34" s="412"/>
      <c r="DT34" s="412"/>
      <c r="DU34" s="412"/>
      <c r="DV34" s="412"/>
      <c r="DW34" s="412"/>
      <c r="DX34" s="412"/>
      <c r="DY34" s="412"/>
      <c r="DZ34" s="412"/>
      <c r="EA34" s="412"/>
      <c r="EB34" s="412"/>
      <c r="EC34" s="412"/>
      <c r="ED34" s="412"/>
      <c r="EE34" s="412"/>
      <c r="EF34" s="412"/>
      <c r="EG34" s="412"/>
      <c r="EH34" s="412"/>
      <c r="EI34" s="412"/>
      <c r="EJ34" s="412"/>
      <c r="EK34" s="505"/>
    </row>
    <row r="35" spans="1:141" s="15" customFormat="1" ht="12.75" x14ac:dyDescent="0.2">
      <c r="A35" s="507" t="s">
        <v>144</v>
      </c>
      <c r="B35" s="507"/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507"/>
      <c r="T35" s="507"/>
      <c r="U35" s="507"/>
      <c r="V35" s="507"/>
      <c r="W35" s="507"/>
      <c r="X35" s="507"/>
      <c r="Y35" s="507"/>
      <c r="Z35" s="263"/>
      <c r="AA35" s="264"/>
      <c r="AB35" s="264"/>
      <c r="AC35" s="264"/>
      <c r="AD35" s="264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12"/>
      <c r="DS35" s="412"/>
      <c r="DT35" s="412"/>
      <c r="DU35" s="412"/>
      <c r="DV35" s="412"/>
      <c r="DW35" s="412"/>
      <c r="DX35" s="412"/>
      <c r="DY35" s="412"/>
      <c r="DZ35" s="412"/>
      <c r="EA35" s="412"/>
      <c r="EB35" s="412"/>
      <c r="EC35" s="412"/>
      <c r="ED35" s="412"/>
      <c r="EE35" s="412"/>
      <c r="EF35" s="412"/>
      <c r="EG35" s="412"/>
      <c r="EH35" s="412"/>
      <c r="EI35" s="412"/>
      <c r="EJ35" s="412"/>
      <c r="EK35" s="505"/>
    </row>
    <row r="36" spans="1:141" s="15" customFormat="1" ht="12.75" x14ac:dyDescent="0.2">
      <c r="A36" s="506" t="s">
        <v>145</v>
      </c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263"/>
      <c r="AA36" s="264"/>
      <c r="AB36" s="264"/>
      <c r="AC36" s="264"/>
      <c r="AD36" s="264"/>
      <c r="AE36" s="438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505"/>
    </row>
    <row r="37" spans="1:141" s="15" customFormat="1" ht="12.75" x14ac:dyDescent="0.2">
      <c r="A37" s="508" t="s">
        <v>146</v>
      </c>
      <c r="B37" s="508"/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263" t="s">
        <v>162</v>
      </c>
      <c r="AA37" s="264"/>
      <c r="AB37" s="264"/>
      <c r="AC37" s="264"/>
      <c r="AD37" s="264"/>
      <c r="AE37" s="438"/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438"/>
      <c r="CA37" s="438"/>
      <c r="CB37" s="438"/>
      <c r="CC37" s="438"/>
      <c r="CD37" s="438"/>
      <c r="CE37" s="438"/>
      <c r="CF37" s="438"/>
      <c r="CG37" s="438"/>
      <c r="CH37" s="438"/>
      <c r="CI37" s="438"/>
      <c r="CJ37" s="438"/>
      <c r="CK37" s="438"/>
      <c r="CL37" s="438"/>
      <c r="CM37" s="438"/>
      <c r="CN37" s="438"/>
      <c r="CO37" s="438"/>
      <c r="CP37" s="438"/>
      <c r="CQ37" s="438"/>
      <c r="CR37" s="438"/>
      <c r="CS37" s="438"/>
      <c r="CT37" s="438"/>
      <c r="CU37" s="438"/>
      <c r="CV37" s="438"/>
      <c r="CW37" s="438"/>
      <c r="CX37" s="438"/>
      <c r="CY37" s="438"/>
      <c r="CZ37" s="438"/>
      <c r="DA37" s="438"/>
      <c r="DB37" s="438"/>
      <c r="DC37" s="438"/>
      <c r="DD37" s="438"/>
      <c r="DE37" s="438"/>
      <c r="DF37" s="438"/>
      <c r="DG37" s="438"/>
      <c r="DH37" s="438"/>
      <c r="DI37" s="438"/>
      <c r="DJ37" s="438"/>
      <c r="DK37" s="438"/>
      <c r="DL37" s="438"/>
      <c r="DM37" s="438"/>
      <c r="DN37" s="438"/>
      <c r="DO37" s="438"/>
      <c r="DP37" s="438"/>
      <c r="DQ37" s="438"/>
      <c r="DR37" s="412"/>
      <c r="DS37" s="412"/>
      <c r="DT37" s="412"/>
      <c r="DU37" s="412"/>
      <c r="DV37" s="412"/>
      <c r="DW37" s="412"/>
      <c r="DX37" s="412"/>
      <c r="DY37" s="412"/>
      <c r="DZ37" s="412"/>
      <c r="EA37" s="412"/>
      <c r="EB37" s="412"/>
      <c r="EC37" s="412"/>
      <c r="ED37" s="412"/>
      <c r="EE37" s="412"/>
      <c r="EF37" s="412"/>
      <c r="EG37" s="412"/>
      <c r="EH37" s="412"/>
      <c r="EI37" s="412"/>
      <c r="EJ37" s="412"/>
      <c r="EK37" s="505"/>
    </row>
    <row r="38" spans="1:141" s="15" customFormat="1" ht="12.75" x14ac:dyDescent="0.2">
      <c r="A38" s="507" t="s">
        <v>147</v>
      </c>
      <c r="B38" s="507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263"/>
      <c r="AA38" s="264"/>
      <c r="AB38" s="264"/>
      <c r="AC38" s="264"/>
      <c r="AD38" s="264"/>
      <c r="AE38" s="438"/>
      <c r="AF38" s="438"/>
      <c r="AG38" s="438"/>
      <c r="AH38" s="438"/>
      <c r="AI38" s="438"/>
      <c r="AJ38" s="438"/>
      <c r="AK38" s="438"/>
      <c r="AL38" s="438"/>
      <c r="AM38" s="438"/>
      <c r="AN38" s="438"/>
      <c r="AO38" s="438"/>
      <c r="AP38" s="438"/>
      <c r="AQ38" s="438"/>
      <c r="AR38" s="438"/>
      <c r="AS38" s="438"/>
      <c r="AT38" s="438"/>
      <c r="AU38" s="438"/>
      <c r="AV38" s="438"/>
      <c r="AW38" s="438"/>
      <c r="AX38" s="438"/>
      <c r="AY38" s="438"/>
      <c r="AZ38" s="438"/>
      <c r="BA38" s="438"/>
      <c r="BB38" s="438"/>
      <c r="BC38" s="438"/>
      <c r="BD38" s="438"/>
      <c r="BE38" s="438"/>
      <c r="BF38" s="438"/>
      <c r="BG38" s="438"/>
      <c r="BH38" s="438"/>
      <c r="BI38" s="438"/>
      <c r="BJ38" s="438"/>
      <c r="BK38" s="438"/>
      <c r="BL38" s="438"/>
      <c r="BM38" s="438"/>
      <c r="BN38" s="438"/>
      <c r="BO38" s="438"/>
      <c r="BP38" s="438"/>
      <c r="BQ38" s="438"/>
      <c r="BR38" s="438"/>
      <c r="BS38" s="438"/>
      <c r="BT38" s="438"/>
      <c r="BU38" s="438"/>
      <c r="BV38" s="438"/>
      <c r="BW38" s="438"/>
      <c r="BX38" s="438"/>
      <c r="BY38" s="438"/>
      <c r="BZ38" s="438"/>
      <c r="CA38" s="438"/>
      <c r="CB38" s="438"/>
      <c r="CC38" s="438"/>
      <c r="CD38" s="438"/>
      <c r="CE38" s="438"/>
      <c r="CF38" s="438"/>
      <c r="CG38" s="438"/>
      <c r="CH38" s="438"/>
      <c r="CI38" s="438"/>
      <c r="CJ38" s="438"/>
      <c r="CK38" s="438"/>
      <c r="CL38" s="438"/>
      <c r="CM38" s="438"/>
      <c r="CN38" s="438"/>
      <c r="CO38" s="438"/>
      <c r="CP38" s="438"/>
      <c r="CQ38" s="438"/>
      <c r="CR38" s="438"/>
      <c r="CS38" s="438"/>
      <c r="CT38" s="438"/>
      <c r="CU38" s="438"/>
      <c r="CV38" s="438"/>
      <c r="CW38" s="438"/>
      <c r="CX38" s="438"/>
      <c r="CY38" s="438"/>
      <c r="CZ38" s="438"/>
      <c r="DA38" s="438"/>
      <c r="DB38" s="438"/>
      <c r="DC38" s="438"/>
      <c r="DD38" s="438"/>
      <c r="DE38" s="438"/>
      <c r="DF38" s="438"/>
      <c r="DG38" s="438"/>
      <c r="DH38" s="438"/>
      <c r="DI38" s="438"/>
      <c r="DJ38" s="438"/>
      <c r="DK38" s="438"/>
      <c r="DL38" s="438"/>
      <c r="DM38" s="438"/>
      <c r="DN38" s="438"/>
      <c r="DO38" s="438"/>
      <c r="DP38" s="438"/>
      <c r="DQ38" s="438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505"/>
    </row>
    <row r="39" spans="1:141" s="15" customFormat="1" ht="12.75" x14ac:dyDescent="0.2">
      <c r="A39" s="506" t="s">
        <v>148</v>
      </c>
      <c r="B39" s="506"/>
      <c r="C39" s="506"/>
      <c r="D39" s="506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263"/>
      <c r="AA39" s="264"/>
      <c r="AB39" s="264"/>
      <c r="AC39" s="264"/>
      <c r="AD39" s="264"/>
      <c r="AE39" s="438"/>
      <c r="AF39" s="438"/>
      <c r="AG39" s="438"/>
      <c r="AH39" s="438"/>
      <c r="AI39" s="438"/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38"/>
      <c r="CH39" s="438"/>
      <c r="CI39" s="438"/>
      <c r="CJ39" s="438"/>
      <c r="CK39" s="438"/>
      <c r="CL39" s="438"/>
      <c r="CM39" s="438"/>
      <c r="CN39" s="438"/>
      <c r="CO39" s="438"/>
      <c r="CP39" s="438"/>
      <c r="CQ39" s="438"/>
      <c r="CR39" s="438"/>
      <c r="CS39" s="438"/>
      <c r="CT39" s="438"/>
      <c r="CU39" s="438"/>
      <c r="CV39" s="438"/>
      <c r="CW39" s="438"/>
      <c r="CX39" s="438"/>
      <c r="CY39" s="438"/>
      <c r="CZ39" s="438"/>
      <c r="DA39" s="438"/>
      <c r="DB39" s="438"/>
      <c r="DC39" s="438"/>
      <c r="DD39" s="438"/>
      <c r="DE39" s="438"/>
      <c r="DF39" s="438"/>
      <c r="DG39" s="438"/>
      <c r="DH39" s="438"/>
      <c r="DI39" s="438"/>
      <c r="DJ39" s="438"/>
      <c r="DK39" s="438"/>
      <c r="DL39" s="438"/>
      <c r="DM39" s="438"/>
      <c r="DN39" s="438"/>
      <c r="DO39" s="438"/>
      <c r="DP39" s="438"/>
      <c r="DQ39" s="438"/>
      <c r="DR39" s="412"/>
      <c r="DS39" s="412"/>
      <c r="DT39" s="412"/>
      <c r="DU39" s="412"/>
      <c r="DV39" s="412"/>
      <c r="DW39" s="412"/>
      <c r="DX39" s="412"/>
      <c r="DY39" s="412"/>
      <c r="DZ39" s="412"/>
      <c r="EA39" s="412"/>
      <c r="EB39" s="412"/>
      <c r="EC39" s="412"/>
      <c r="ED39" s="412"/>
      <c r="EE39" s="412"/>
      <c r="EF39" s="412"/>
      <c r="EG39" s="412"/>
      <c r="EH39" s="412"/>
      <c r="EI39" s="412"/>
      <c r="EJ39" s="412"/>
      <c r="EK39" s="505"/>
    </row>
    <row r="40" spans="1:141" s="15" customFormat="1" ht="12.75" x14ac:dyDescent="0.2">
      <c r="A40" s="508" t="s">
        <v>149</v>
      </c>
      <c r="B40" s="508"/>
      <c r="C40" s="508"/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263" t="s">
        <v>161</v>
      </c>
      <c r="AA40" s="264"/>
      <c r="AB40" s="264"/>
      <c r="AC40" s="264"/>
      <c r="AD40" s="264"/>
      <c r="AE40" s="438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8"/>
      <c r="CM40" s="438"/>
      <c r="CN40" s="438"/>
      <c r="CO40" s="438"/>
      <c r="CP40" s="438"/>
      <c r="CQ40" s="438"/>
      <c r="CR40" s="438"/>
      <c r="CS40" s="438"/>
      <c r="CT40" s="438"/>
      <c r="CU40" s="438"/>
      <c r="CV40" s="438"/>
      <c r="CW40" s="438"/>
      <c r="CX40" s="438"/>
      <c r="CY40" s="438"/>
      <c r="CZ40" s="438"/>
      <c r="DA40" s="438"/>
      <c r="DB40" s="438"/>
      <c r="DC40" s="438"/>
      <c r="DD40" s="438"/>
      <c r="DE40" s="438"/>
      <c r="DF40" s="438"/>
      <c r="DG40" s="438"/>
      <c r="DH40" s="438"/>
      <c r="DI40" s="438"/>
      <c r="DJ40" s="438"/>
      <c r="DK40" s="438"/>
      <c r="DL40" s="438"/>
      <c r="DM40" s="438"/>
      <c r="DN40" s="438"/>
      <c r="DO40" s="438"/>
      <c r="DP40" s="438"/>
      <c r="DQ40" s="438"/>
      <c r="DR40" s="412"/>
      <c r="DS40" s="412"/>
      <c r="DT40" s="412"/>
      <c r="DU40" s="412"/>
      <c r="DV40" s="412"/>
      <c r="DW40" s="412"/>
      <c r="DX40" s="412"/>
      <c r="DY40" s="412"/>
      <c r="DZ40" s="412"/>
      <c r="EA40" s="412"/>
      <c r="EB40" s="412"/>
      <c r="EC40" s="412"/>
      <c r="ED40" s="412"/>
      <c r="EE40" s="412"/>
      <c r="EF40" s="412"/>
      <c r="EG40" s="412"/>
      <c r="EH40" s="412"/>
      <c r="EI40" s="412"/>
      <c r="EJ40" s="412"/>
      <c r="EK40" s="505"/>
    </row>
    <row r="41" spans="1:141" s="15" customFormat="1" ht="12.75" x14ac:dyDescent="0.2">
      <c r="A41" s="507" t="s">
        <v>150</v>
      </c>
      <c r="B41" s="507"/>
      <c r="C41" s="507"/>
      <c r="D41" s="507"/>
      <c r="E41" s="507"/>
      <c r="F41" s="507"/>
      <c r="G41" s="507"/>
      <c r="H41" s="507"/>
      <c r="I41" s="507"/>
      <c r="J41" s="507"/>
      <c r="K41" s="507"/>
      <c r="L41" s="507"/>
      <c r="M41" s="507"/>
      <c r="N41" s="507"/>
      <c r="O41" s="507"/>
      <c r="P41" s="507"/>
      <c r="Q41" s="507"/>
      <c r="R41" s="507"/>
      <c r="S41" s="507"/>
      <c r="T41" s="507"/>
      <c r="U41" s="507"/>
      <c r="V41" s="507"/>
      <c r="W41" s="507"/>
      <c r="X41" s="507"/>
      <c r="Y41" s="507"/>
      <c r="Z41" s="263"/>
      <c r="AA41" s="264"/>
      <c r="AB41" s="264"/>
      <c r="AC41" s="264"/>
      <c r="AD41" s="264"/>
      <c r="AE41" s="438"/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/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438"/>
      <c r="CM41" s="438"/>
      <c r="CN41" s="438"/>
      <c r="CO41" s="438"/>
      <c r="CP41" s="438"/>
      <c r="CQ41" s="438"/>
      <c r="CR41" s="438"/>
      <c r="CS41" s="438"/>
      <c r="CT41" s="438"/>
      <c r="CU41" s="438"/>
      <c r="CV41" s="438"/>
      <c r="CW41" s="438"/>
      <c r="CX41" s="438"/>
      <c r="CY41" s="438"/>
      <c r="CZ41" s="438"/>
      <c r="DA41" s="438"/>
      <c r="DB41" s="438"/>
      <c r="DC41" s="438"/>
      <c r="DD41" s="438"/>
      <c r="DE41" s="438"/>
      <c r="DF41" s="438"/>
      <c r="DG41" s="438"/>
      <c r="DH41" s="438"/>
      <c r="DI41" s="438"/>
      <c r="DJ41" s="438"/>
      <c r="DK41" s="438"/>
      <c r="DL41" s="438"/>
      <c r="DM41" s="438"/>
      <c r="DN41" s="438"/>
      <c r="DO41" s="438"/>
      <c r="DP41" s="438"/>
      <c r="DQ41" s="438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505"/>
    </row>
    <row r="42" spans="1:141" s="15" customFormat="1" ht="12.75" x14ac:dyDescent="0.2">
      <c r="A42" s="506" t="s">
        <v>151</v>
      </c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506"/>
      <c r="U42" s="506"/>
      <c r="V42" s="506"/>
      <c r="W42" s="506"/>
      <c r="X42" s="506"/>
      <c r="Y42" s="506"/>
      <c r="Z42" s="263"/>
      <c r="AA42" s="264"/>
      <c r="AB42" s="264"/>
      <c r="AC42" s="264"/>
      <c r="AD42" s="264"/>
      <c r="AE42" s="438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438"/>
      <c r="AS42" s="438"/>
      <c r="AT42" s="438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438"/>
      <c r="CA42" s="438"/>
      <c r="CB42" s="438"/>
      <c r="CC42" s="438"/>
      <c r="CD42" s="438"/>
      <c r="CE42" s="438"/>
      <c r="CF42" s="438"/>
      <c r="CG42" s="438"/>
      <c r="CH42" s="438"/>
      <c r="CI42" s="438"/>
      <c r="CJ42" s="438"/>
      <c r="CK42" s="438"/>
      <c r="CL42" s="438"/>
      <c r="CM42" s="438"/>
      <c r="CN42" s="438"/>
      <c r="CO42" s="438"/>
      <c r="CP42" s="438"/>
      <c r="CQ42" s="438"/>
      <c r="CR42" s="438"/>
      <c r="CS42" s="438"/>
      <c r="CT42" s="438"/>
      <c r="CU42" s="438"/>
      <c r="CV42" s="438"/>
      <c r="CW42" s="438"/>
      <c r="CX42" s="438"/>
      <c r="CY42" s="438"/>
      <c r="CZ42" s="438"/>
      <c r="DA42" s="438"/>
      <c r="DB42" s="438"/>
      <c r="DC42" s="438"/>
      <c r="DD42" s="438"/>
      <c r="DE42" s="438"/>
      <c r="DF42" s="438"/>
      <c r="DG42" s="438"/>
      <c r="DH42" s="438"/>
      <c r="DI42" s="438"/>
      <c r="DJ42" s="438"/>
      <c r="DK42" s="438"/>
      <c r="DL42" s="438"/>
      <c r="DM42" s="438"/>
      <c r="DN42" s="438"/>
      <c r="DO42" s="438"/>
      <c r="DP42" s="438"/>
      <c r="DQ42" s="438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505"/>
    </row>
    <row r="43" spans="1:141" s="15" customFormat="1" ht="12.75" x14ac:dyDescent="0.2">
      <c r="A43" s="268" t="s">
        <v>152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3" t="s">
        <v>160</v>
      </c>
      <c r="AA43" s="264"/>
      <c r="AB43" s="264"/>
      <c r="AC43" s="264"/>
      <c r="AD43" s="264"/>
      <c r="AE43" s="438"/>
      <c r="AF43" s="438"/>
      <c r="AG43" s="438"/>
      <c r="AH43" s="438"/>
      <c r="AI43" s="438"/>
      <c r="AJ43" s="438"/>
      <c r="AK43" s="438"/>
      <c r="AL43" s="438"/>
      <c r="AM43" s="438"/>
      <c r="AN43" s="438"/>
      <c r="AO43" s="438"/>
      <c r="AP43" s="438"/>
      <c r="AQ43" s="438"/>
      <c r="AR43" s="438"/>
      <c r="AS43" s="438"/>
      <c r="AT43" s="438"/>
      <c r="AU43" s="438"/>
      <c r="AV43" s="438"/>
      <c r="AW43" s="438"/>
      <c r="AX43" s="438"/>
      <c r="AY43" s="438"/>
      <c r="AZ43" s="438"/>
      <c r="BA43" s="438"/>
      <c r="BB43" s="438"/>
      <c r="BC43" s="438"/>
      <c r="BD43" s="438"/>
      <c r="BE43" s="438"/>
      <c r="BF43" s="438"/>
      <c r="BG43" s="438"/>
      <c r="BH43" s="438"/>
      <c r="BI43" s="438"/>
      <c r="BJ43" s="438"/>
      <c r="BK43" s="438"/>
      <c r="BL43" s="438"/>
      <c r="BM43" s="438"/>
      <c r="BN43" s="438"/>
      <c r="BO43" s="438"/>
      <c r="BP43" s="438"/>
      <c r="BQ43" s="438"/>
      <c r="BR43" s="438"/>
      <c r="BS43" s="438"/>
      <c r="BT43" s="438"/>
      <c r="BU43" s="438"/>
      <c r="BV43" s="438"/>
      <c r="BW43" s="438"/>
      <c r="BX43" s="438"/>
      <c r="BY43" s="438"/>
      <c r="BZ43" s="438"/>
      <c r="CA43" s="438"/>
      <c r="CB43" s="438"/>
      <c r="CC43" s="438"/>
      <c r="CD43" s="438"/>
      <c r="CE43" s="438"/>
      <c r="CF43" s="438"/>
      <c r="CG43" s="438"/>
      <c r="CH43" s="438"/>
      <c r="CI43" s="438"/>
      <c r="CJ43" s="438"/>
      <c r="CK43" s="438"/>
      <c r="CL43" s="438"/>
      <c r="CM43" s="438"/>
      <c r="CN43" s="438"/>
      <c r="CO43" s="438"/>
      <c r="CP43" s="438"/>
      <c r="CQ43" s="438"/>
      <c r="CR43" s="438"/>
      <c r="CS43" s="438"/>
      <c r="CT43" s="438"/>
      <c r="CU43" s="438"/>
      <c r="CV43" s="438"/>
      <c r="CW43" s="438"/>
      <c r="CX43" s="438"/>
      <c r="CY43" s="438"/>
      <c r="CZ43" s="438"/>
      <c r="DA43" s="438"/>
      <c r="DB43" s="438"/>
      <c r="DC43" s="438"/>
      <c r="DD43" s="438"/>
      <c r="DE43" s="438"/>
      <c r="DF43" s="438"/>
      <c r="DG43" s="438"/>
      <c r="DH43" s="438"/>
      <c r="DI43" s="438"/>
      <c r="DJ43" s="438"/>
      <c r="DK43" s="438"/>
      <c r="DL43" s="438"/>
      <c r="DM43" s="438"/>
      <c r="DN43" s="438"/>
      <c r="DO43" s="438"/>
      <c r="DP43" s="438"/>
      <c r="DQ43" s="438"/>
      <c r="DR43" s="412"/>
      <c r="DS43" s="412"/>
      <c r="DT43" s="412"/>
      <c r="DU43" s="412"/>
      <c r="DV43" s="412"/>
      <c r="DW43" s="412"/>
      <c r="DX43" s="412"/>
      <c r="DY43" s="412"/>
      <c r="DZ43" s="412"/>
      <c r="EA43" s="412"/>
      <c r="EB43" s="412"/>
      <c r="EC43" s="412"/>
      <c r="ED43" s="412"/>
      <c r="EE43" s="412"/>
      <c r="EF43" s="412"/>
      <c r="EG43" s="412"/>
      <c r="EH43" s="412"/>
      <c r="EI43" s="412"/>
      <c r="EJ43" s="412"/>
      <c r="EK43" s="505"/>
    </row>
    <row r="44" spans="1:141" s="15" customFormat="1" ht="12.75" x14ac:dyDescent="0.2">
      <c r="A44" s="269" t="s">
        <v>143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3" t="s">
        <v>159</v>
      </c>
      <c r="AA44" s="264"/>
      <c r="AB44" s="264"/>
      <c r="AC44" s="264"/>
      <c r="AD44" s="264"/>
      <c r="AE44" s="438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438"/>
      <c r="AR44" s="438"/>
      <c r="AS44" s="438"/>
      <c r="AT44" s="438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438"/>
      <c r="CA44" s="438"/>
      <c r="CB44" s="438"/>
      <c r="CC44" s="438"/>
      <c r="CD44" s="438"/>
      <c r="CE44" s="438"/>
      <c r="CF44" s="438"/>
      <c r="CG44" s="438"/>
      <c r="CH44" s="438"/>
      <c r="CI44" s="438"/>
      <c r="CJ44" s="438"/>
      <c r="CK44" s="438"/>
      <c r="CL44" s="438"/>
      <c r="CM44" s="438"/>
      <c r="CN44" s="438"/>
      <c r="CO44" s="438"/>
      <c r="CP44" s="438"/>
      <c r="CQ44" s="438"/>
      <c r="CR44" s="438"/>
      <c r="CS44" s="438"/>
      <c r="CT44" s="438"/>
      <c r="CU44" s="438"/>
      <c r="CV44" s="438"/>
      <c r="CW44" s="438"/>
      <c r="CX44" s="438"/>
      <c r="CY44" s="438"/>
      <c r="CZ44" s="438"/>
      <c r="DA44" s="438"/>
      <c r="DB44" s="438"/>
      <c r="DC44" s="438"/>
      <c r="DD44" s="438"/>
      <c r="DE44" s="438"/>
      <c r="DF44" s="438"/>
      <c r="DG44" s="438"/>
      <c r="DH44" s="438"/>
      <c r="DI44" s="438"/>
      <c r="DJ44" s="438"/>
      <c r="DK44" s="438"/>
      <c r="DL44" s="438"/>
      <c r="DM44" s="438"/>
      <c r="DN44" s="438"/>
      <c r="DO44" s="438"/>
      <c r="DP44" s="438"/>
      <c r="DQ44" s="438"/>
      <c r="DR44" s="412"/>
      <c r="DS44" s="412"/>
      <c r="DT44" s="412"/>
      <c r="DU44" s="412"/>
      <c r="DV44" s="412"/>
      <c r="DW44" s="412"/>
      <c r="DX44" s="412"/>
      <c r="DY44" s="412"/>
      <c r="DZ44" s="412"/>
      <c r="EA44" s="412"/>
      <c r="EB44" s="412"/>
      <c r="EC44" s="412"/>
      <c r="ED44" s="412"/>
      <c r="EE44" s="412"/>
      <c r="EF44" s="412"/>
      <c r="EG44" s="412"/>
      <c r="EH44" s="412"/>
      <c r="EI44" s="412"/>
      <c r="EJ44" s="412"/>
      <c r="EK44" s="505"/>
    </row>
    <row r="45" spans="1:141" s="15" customFormat="1" ht="12.75" x14ac:dyDescent="0.2">
      <c r="A45" s="259" t="s">
        <v>153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63"/>
      <c r="AA45" s="264"/>
      <c r="AB45" s="264"/>
      <c r="AC45" s="264"/>
      <c r="AD45" s="264"/>
      <c r="AE45" s="438"/>
      <c r="AF45" s="438"/>
      <c r="AG45" s="438"/>
      <c r="AH45" s="438"/>
      <c r="AI45" s="438"/>
      <c r="AJ45" s="438"/>
      <c r="AK45" s="438"/>
      <c r="AL45" s="438"/>
      <c r="AM45" s="438"/>
      <c r="AN45" s="438"/>
      <c r="AO45" s="438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438"/>
      <c r="CA45" s="438"/>
      <c r="CB45" s="438"/>
      <c r="CC45" s="438"/>
      <c r="CD45" s="438"/>
      <c r="CE45" s="438"/>
      <c r="CF45" s="438"/>
      <c r="CG45" s="438"/>
      <c r="CH45" s="438"/>
      <c r="CI45" s="438"/>
      <c r="CJ45" s="438"/>
      <c r="CK45" s="438"/>
      <c r="CL45" s="438"/>
      <c r="CM45" s="438"/>
      <c r="CN45" s="438"/>
      <c r="CO45" s="438"/>
      <c r="CP45" s="438"/>
      <c r="CQ45" s="438"/>
      <c r="CR45" s="438"/>
      <c r="CS45" s="438"/>
      <c r="CT45" s="438"/>
      <c r="CU45" s="438"/>
      <c r="CV45" s="438"/>
      <c r="CW45" s="438"/>
      <c r="CX45" s="438"/>
      <c r="CY45" s="438"/>
      <c r="CZ45" s="438"/>
      <c r="DA45" s="438"/>
      <c r="DB45" s="438"/>
      <c r="DC45" s="438"/>
      <c r="DD45" s="438"/>
      <c r="DE45" s="438"/>
      <c r="DF45" s="438"/>
      <c r="DG45" s="438"/>
      <c r="DH45" s="438"/>
      <c r="DI45" s="438"/>
      <c r="DJ45" s="438"/>
      <c r="DK45" s="438"/>
      <c r="DL45" s="438"/>
      <c r="DM45" s="438"/>
      <c r="DN45" s="438"/>
      <c r="DO45" s="438"/>
      <c r="DP45" s="438"/>
      <c r="DQ45" s="438"/>
      <c r="DR45" s="412"/>
      <c r="DS45" s="412"/>
      <c r="DT45" s="412"/>
      <c r="DU45" s="412"/>
      <c r="DV45" s="412"/>
      <c r="DW45" s="412"/>
      <c r="DX45" s="412"/>
      <c r="DY45" s="412"/>
      <c r="DZ45" s="412"/>
      <c r="EA45" s="412"/>
      <c r="EB45" s="412"/>
      <c r="EC45" s="412"/>
      <c r="ED45" s="412"/>
      <c r="EE45" s="412"/>
      <c r="EF45" s="412"/>
      <c r="EG45" s="412"/>
      <c r="EH45" s="412"/>
      <c r="EI45" s="412"/>
      <c r="EJ45" s="412"/>
      <c r="EK45" s="505"/>
    </row>
    <row r="46" spans="1:141" s="15" customFormat="1" ht="12.75" x14ac:dyDescent="0.2">
      <c r="A46" s="268" t="s">
        <v>154</v>
      </c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3" t="s">
        <v>158</v>
      </c>
      <c r="AA46" s="264"/>
      <c r="AB46" s="264"/>
      <c r="AC46" s="264"/>
      <c r="AD46" s="264"/>
      <c r="AE46" s="438"/>
      <c r="AF46" s="438"/>
      <c r="AG46" s="438"/>
      <c r="AH46" s="438"/>
      <c r="AI46" s="438"/>
      <c r="AJ46" s="438"/>
      <c r="AK46" s="438"/>
      <c r="AL46" s="438"/>
      <c r="AM46" s="438"/>
      <c r="AN46" s="438"/>
      <c r="AO46" s="438"/>
      <c r="AP46" s="438"/>
      <c r="AQ46" s="438"/>
      <c r="AR46" s="438"/>
      <c r="AS46" s="438"/>
      <c r="AT46" s="438"/>
      <c r="AU46" s="438"/>
      <c r="AV46" s="438"/>
      <c r="AW46" s="438"/>
      <c r="AX46" s="438"/>
      <c r="AY46" s="438"/>
      <c r="AZ46" s="438"/>
      <c r="BA46" s="438"/>
      <c r="BB46" s="438"/>
      <c r="BC46" s="438"/>
      <c r="BD46" s="438"/>
      <c r="BE46" s="438"/>
      <c r="BF46" s="438"/>
      <c r="BG46" s="438"/>
      <c r="BH46" s="438"/>
      <c r="BI46" s="438"/>
      <c r="BJ46" s="438"/>
      <c r="BK46" s="438"/>
      <c r="BL46" s="438"/>
      <c r="BM46" s="438"/>
      <c r="BN46" s="438"/>
      <c r="BO46" s="438"/>
      <c r="BP46" s="438"/>
      <c r="BQ46" s="438"/>
      <c r="BR46" s="438"/>
      <c r="BS46" s="438"/>
      <c r="BT46" s="438"/>
      <c r="BU46" s="438"/>
      <c r="BV46" s="438"/>
      <c r="BW46" s="438"/>
      <c r="BX46" s="438"/>
      <c r="BY46" s="438"/>
      <c r="BZ46" s="438"/>
      <c r="CA46" s="438"/>
      <c r="CB46" s="438"/>
      <c r="CC46" s="438"/>
      <c r="CD46" s="438"/>
      <c r="CE46" s="438"/>
      <c r="CF46" s="438"/>
      <c r="CG46" s="438"/>
      <c r="CH46" s="438"/>
      <c r="CI46" s="438"/>
      <c r="CJ46" s="438"/>
      <c r="CK46" s="438"/>
      <c r="CL46" s="438"/>
      <c r="CM46" s="438"/>
      <c r="CN46" s="438"/>
      <c r="CO46" s="438"/>
      <c r="CP46" s="438"/>
      <c r="CQ46" s="438"/>
      <c r="CR46" s="438"/>
      <c r="CS46" s="438"/>
      <c r="CT46" s="438"/>
      <c r="CU46" s="438"/>
      <c r="CV46" s="438"/>
      <c r="CW46" s="438"/>
      <c r="CX46" s="438"/>
      <c r="CY46" s="438"/>
      <c r="CZ46" s="438"/>
      <c r="DA46" s="438"/>
      <c r="DB46" s="438"/>
      <c r="DC46" s="438"/>
      <c r="DD46" s="438"/>
      <c r="DE46" s="438"/>
      <c r="DF46" s="438"/>
      <c r="DG46" s="438"/>
      <c r="DH46" s="438"/>
      <c r="DI46" s="438"/>
      <c r="DJ46" s="438"/>
      <c r="DK46" s="438"/>
      <c r="DL46" s="438"/>
      <c r="DM46" s="438"/>
      <c r="DN46" s="438"/>
      <c r="DO46" s="438"/>
      <c r="DP46" s="438"/>
      <c r="DQ46" s="438"/>
      <c r="DR46" s="412"/>
      <c r="DS46" s="412"/>
      <c r="DT46" s="412"/>
      <c r="DU46" s="412"/>
      <c r="DV46" s="412"/>
      <c r="DW46" s="412"/>
      <c r="DX46" s="412"/>
      <c r="DY46" s="412"/>
      <c r="DZ46" s="412"/>
      <c r="EA46" s="412"/>
      <c r="EB46" s="412"/>
      <c r="EC46" s="412"/>
      <c r="ED46" s="412"/>
      <c r="EE46" s="412"/>
      <c r="EF46" s="412"/>
      <c r="EG46" s="412"/>
      <c r="EH46" s="412"/>
      <c r="EI46" s="412"/>
      <c r="EJ46" s="412"/>
      <c r="EK46" s="505"/>
    </row>
    <row r="47" spans="1:141" s="15" customFormat="1" ht="12.75" x14ac:dyDescent="0.2">
      <c r="A47" s="279" t="s">
        <v>143</v>
      </c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63" t="s">
        <v>157</v>
      </c>
      <c r="AA47" s="264"/>
      <c r="AB47" s="264"/>
      <c r="AC47" s="264"/>
      <c r="AD47" s="264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438"/>
      <c r="CA47" s="438"/>
      <c r="CB47" s="438"/>
      <c r="CC47" s="438"/>
      <c r="CD47" s="438"/>
      <c r="CE47" s="438"/>
      <c r="CF47" s="438"/>
      <c r="CG47" s="438"/>
      <c r="CH47" s="438"/>
      <c r="CI47" s="438"/>
      <c r="CJ47" s="438"/>
      <c r="CK47" s="438"/>
      <c r="CL47" s="438"/>
      <c r="CM47" s="438"/>
      <c r="CN47" s="438"/>
      <c r="CO47" s="438"/>
      <c r="CP47" s="438"/>
      <c r="CQ47" s="438"/>
      <c r="CR47" s="438"/>
      <c r="CS47" s="438"/>
      <c r="CT47" s="438"/>
      <c r="CU47" s="438"/>
      <c r="CV47" s="438"/>
      <c r="CW47" s="438"/>
      <c r="CX47" s="438"/>
      <c r="CY47" s="438"/>
      <c r="CZ47" s="438"/>
      <c r="DA47" s="438"/>
      <c r="DB47" s="438"/>
      <c r="DC47" s="438"/>
      <c r="DD47" s="438"/>
      <c r="DE47" s="438"/>
      <c r="DF47" s="438"/>
      <c r="DG47" s="438"/>
      <c r="DH47" s="438"/>
      <c r="DI47" s="438"/>
      <c r="DJ47" s="438"/>
      <c r="DK47" s="438"/>
      <c r="DL47" s="438"/>
      <c r="DM47" s="438"/>
      <c r="DN47" s="438"/>
      <c r="DO47" s="438"/>
      <c r="DP47" s="438"/>
      <c r="DQ47" s="438"/>
      <c r="DR47" s="412"/>
      <c r="DS47" s="412"/>
      <c r="DT47" s="412"/>
      <c r="DU47" s="412"/>
      <c r="DV47" s="412"/>
      <c r="DW47" s="412"/>
      <c r="DX47" s="412"/>
      <c r="DY47" s="412"/>
      <c r="DZ47" s="412"/>
      <c r="EA47" s="412"/>
      <c r="EB47" s="412"/>
      <c r="EC47" s="412"/>
      <c r="ED47" s="412"/>
      <c r="EE47" s="412"/>
      <c r="EF47" s="412"/>
      <c r="EG47" s="412"/>
      <c r="EH47" s="412"/>
      <c r="EI47" s="412"/>
      <c r="EJ47" s="412"/>
      <c r="EK47" s="505"/>
    </row>
    <row r="48" spans="1:141" s="15" customFormat="1" ht="12.75" x14ac:dyDescent="0.2">
      <c r="A48" s="279" t="s">
        <v>155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63"/>
      <c r="AA48" s="264"/>
      <c r="AB48" s="264"/>
      <c r="AC48" s="264"/>
      <c r="AD48" s="264"/>
      <c r="AE48" s="438"/>
      <c r="AF48" s="438"/>
      <c r="AG48" s="438"/>
      <c r="AH48" s="438"/>
      <c r="AI48" s="438"/>
      <c r="AJ48" s="438"/>
      <c r="AK48" s="438"/>
      <c r="AL48" s="438"/>
      <c r="AM48" s="438"/>
      <c r="AN48" s="438"/>
      <c r="AO48" s="438"/>
      <c r="AP48" s="438"/>
      <c r="AQ48" s="438"/>
      <c r="AR48" s="438"/>
      <c r="AS48" s="438"/>
      <c r="AT48" s="438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438"/>
      <c r="CA48" s="438"/>
      <c r="CB48" s="438"/>
      <c r="CC48" s="438"/>
      <c r="CD48" s="438"/>
      <c r="CE48" s="438"/>
      <c r="CF48" s="438"/>
      <c r="CG48" s="438"/>
      <c r="CH48" s="438"/>
      <c r="CI48" s="438"/>
      <c r="CJ48" s="438"/>
      <c r="CK48" s="438"/>
      <c r="CL48" s="438"/>
      <c r="CM48" s="438"/>
      <c r="CN48" s="438"/>
      <c r="CO48" s="438"/>
      <c r="CP48" s="438"/>
      <c r="CQ48" s="438"/>
      <c r="CR48" s="438"/>
      <c r="CS48" s="438"/>
      <c r="CT48" s="438"/>
      <c r="CU48" s="438"/>
      <c r="CV48" s="438"/>
      <c r="CW48" s="438"/>
      <c r="CX48" s="438"/>
      <c r="CY48" s="438"/>
      <c r="CZ48" s="438"/>
      <c r="DA48" s="438"/>
      <c r="DB48" s="438"/>
      <c r="DC48" s="438"/>
      <c r="DD48" s="438"/>
      <c r="DE48" s="438"/>
      <c r="DF48" s="438"/>
      <c r="DG48" s="438"/>
      <c r="DH48" s="438"/>
      <c r="DI48" s="438"/>
      <c r="DJ48" s="438"/>
      <c r="DK48" s="438"/>
      <c r="DL48" s="438"/>
      <c r="DM48" s="438"/>
      <c r="DN48" s="438"/>
      <c r="DO48" s="438"/>
      <c r="DP48" s="438"/>
      <c r="DQ48" s="438"/>
      <c r="DR48" s="412"/>
      <c r="DS48" s="412"/>
      <c r="DT48" s="412"/>
      <c r="DU48" s="412"/>
      <c r="DV48" s="412"/>
      <c r="DW48" s="412"/>
      <c r="DX48" s="412"/>
      <c r="DY48" s="412"/>
      <c r="DZ48" s="412"/>
      <c r="EA48" s="412"/>
      <c r="EB48" s="412"/>
      <c r="EC48" s="412"/>
      <c r="ED48" s="412"/>
      <c r="EE48" s="412"/>
      <c r="EF48" s="412"/>
      <c r="EG48" s="412"/>
      <c r="EH48" s="412"/>
      <c r="EI48" s="412"/>
      <c r="EJ48" s="412"/>
      <c r="EK48" s="505"/>
    </row>
    <row r="49" spans="1:141" s="15" customFormat="1" ht="12.75" x14ac:dyDescent="0.2">
      <c r="A49" s="259" t="s">
        <v>156</v>
      </c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63"/>
      <c r="AA49" s="264"/>
      <c r="AB49" s="264"/>
      <c r="AC49" s="264"/>
      <c r="AD49" s="264"/>
      <c r="AE49" s="438"/>
      <c r="AF49" s="438"/>
      <c r="AG49" s="438"/>
      <c r="AH49" s="438"/>
      <c r="AI49" s="438"/>
      <c r="AJ49" s="438"/>
      <c r="AK49" s="438"/>
      <c r="AL49" s="438"/>
      <c r="AM49" s="438"/>
      <c r="AN49" s="438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/>
      <c r="AZ49" s="438"/>
      <c r="BA49" s="438"/>
      <c r="BB49" s="438"/>
      <c r="BC49" s="438"/>
      <c r="BD49" s="438"/>
      <c r="BE49" s="438"/>
      <c r="BF49" s="438"/>
      <c r="BG49" s="438"/>
      <c r="BH49" s="438"/>
      <c r="BI49" s="438"/>
      <c r="BJ49" s="438"/>
      <c r="BK49" s="438"/>
      <c r="BL49" s="438"/>
      <c r="BM49" s="438"/>
      <c r="BN49" s="438"/>
      <c r="BO49" s="438"/>
      <c r="BP49" s="438"/>
      <c r="BQ49" s="438"/>
      <c r="BR49" s="438"/>
      <c r="BS49" s="438"/>
      <c r="BT49" s="438"/>
      <c r="BU49" s="438"/>
      <c r="BV49" s="438"/>
      <c r="BW49" s="438"/>
      <c r="BX49" s="438"/>
      <c r="BY49" s="438"/>
      <c r="BZ49" s="438"/>
      <c r="CA49" s="438"/>
      <c r="CB49" s="438"/>
      <c r="CC49" s="438"/>
      <c r="CD49" s="438"/>
      <c r="CE49" s="438"/>
      <c r="CF49" s="438"/>
      <c r="CG49" s="438"/>
      <c r="CH49" s="438"/>
      <c r="CI49" s="438"/>
      <c r="CJ49" s="438"/>
      <c r="CK49" s="438"/>
      <c r="CL49" s="438"/>
      <c r="CM49" s="438"/>
      <c r="CN49" s="438"/>
      <c r="CO49" s="438"/>
      <c r="CP49" s="438"/>
      <c r="CQ49" s="438"/>
      <c r="CR49" s="438"/>
      <c r="CS49" s="438"/>
      <c r="CT49" s="438"/>
      <c r="CU49" s="438"/>
      <c r="CV49" s="438"/>
      <c r="CW49" s="438"/>
      <c r="CX49" s="438"/>
      <c r="CY49" s="438"/>
      <c r="CZ49" s="438"/>
      <c r="DA49" s="438"/>
      <c r="DB49" s="438"/>
      <c r="DC49" s="438"/>
      <c r="DD49" s="438"/>
      <c r="DE49" s="438"/>
      <c r="DF49" s="438"/>
      <c r="DG49" s="438"/>
      <c r="DH49" s="438"/>
      <c r="DI49" s="438"/>
      <c r="DJ49" s="438"/>
      <c r="DK49" s="438"/>
      <c r="DL49" s="438"/>
      <c r="DM49" s="438"/>
      <c r="DN49" s="438"/>
      <c r="DO49" s="438"/>
      <c r="DP49" s="438"/>
      <c r="DQ49" s="438"/>
      <c r="DR49" s="412"/>
      <c r="DS49" s="412"/>
      <c r="DT49" s="412"/>
      <c r="DU49" s="412"/>
      <c r="DV49" s="412"/>
      <c r="DW49" s="412"/>
      <c r="DX49" s="412"/>
      <c r="DY49" s="412"/>
      <c r="DZ49" s="412"/>
      <c r="EA49" s="412"/>
      <c r="EB49" s="412"/>
      <c r="EC49" s="412"/>
      <c r="ED49" s="412"/>
      <c r="EE49" s="412"/>
      <c r="EF49" s="412"/>
      <c r="EG49" s="412"/>
      <c r="EH49" s="412"/>
      <c r="EI49" s="412"/>
      <c r="EJ49" s="412"/>
      <c r="EK49" s="505"/>
    </row>
    <row r="50" spans="1:141" s="15" customFormat="1" ht="13.5" thickBot="1" x14ac:dyDescent="0.25">
      <c r="A50" s="260" t="s">
        <v>38</v>
      </c>
      <c r="B50" s="260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442" t="s">
        <v>42</v>
      </c>
      <c r="AA50" s="443"/>
      <c r="AB50" s="443"/>
      <c r="AC50" s="443"/>
      <c r="AD50" s="443"/>
      <c r="AE50" s="450"/>
      <c r="AF50" s="450"/>
      <c r="AG50" s="450"/>
      <c r="AH50" s="450"/>
      <c r="AI50" s="450"/>
      <c r="AJ50" s="450"/>
      <c r="AK50" s="450"/>
      <c r="AL50" s="444" t="s">
        <v>39</v>
      </c>
      <c r="AM50" s="444"/>
      <c r="AN50" s="444"/>
      <c r="AO50" s="444"/>
      <c r="AP50" s="444"/>
      <c r="AQ50" s="444"/>
      <c r="AR50" s="444"/>
      <c r="AS50" s="450"/>
      <c r="AT50" s="450"/>
      <c r="AU50" s="450"/>
      <c r="AV50" s="450"/>
      <c r="AW50" s="450"/>
      <c r="AX50" s="450"/>
      <c r="AY50" s="450"/>
      <c r="AZ50" s="450"/>
      <c r="BA50" s="450"/>
      <c r="BB50" s="450"/>
      <c r="BC50" s="450"/>
      <c r="BD50" s="450"/>
      <c r="BE50" s="450"/>
      <c r="BF50" s="450"/>
      <c r="BG50" s="450"/>
      <c r="BH50" s="450"/>
      <c r="BI50" s="450"/>
      <c r="BJ50" s="450"/>
      <c r="BK50" s="450"/>
      <c r="BL50" s="450"/>
      <c r="BM50" s="450"/>
      <c r="BN50" s="444" t="s">
        <v>39</v>
      </c>
      <c r="BO50" s="444"/>
      <c r="BP50" s="444"/>
      <c r="BQ50" s="444"/>
      <c r="BR50" s="444"/>
      <c r="BS50" s="444"/>
      <c r="BT50" s="444"/>
      <c r="BU50" s="450"/>
      <c r="BV50" s="450"/>
      <c r="BW50" s="450"/>
      <c r="BX50" s="450"/>
      <c r="BY50" s="450"/>
      <c r="BZ50" s="450"/>
      <c r="CA50" s="450"/>
      <c r="CB50" s="450"/>
      <c r="CC50" s="450"/>
      <c r="CD50" s="450"/>
      <c r="CE50" s="450"/>
      <c r="CF50" s="450"/>
      <c r="CG50" s="450"/>
      <c r="CH50" s="450"/>
      <c r="CI50" s="450"/>
      <c r="CJ50" s="450"/>
      <c r="CK50" s="450"/>
      <c r="CL50" s="450"/>
      <c r="CM50" s="450"/>
      <c r="CN50" s="450"/>
      <c r="CO50" s="450"/>
      <c r="CP50" s="450"/>
      <c r="CQ50" s="450"/>
      <c r="CR50" s="450"/>
      <c r="CS50" s="450"/>
      <c r="CT50" s="450"/>
      <c r="CU50" s="450"/>
      <c r="CV50" s="450"/>
      <c r="CW50" s="450"/>
      <c r="CX50" s="450"/>
      <c r="CY50" s="450"/>
      <c r="CZ50" s="450"/>
      <c r="DA50" s="450"/>
      <c r="DB50" s="450"/>
      <c r="DC50" s="450"/>
      <c r="DD50" s="450"/>
      <c r="DE50" s="450"/>
      <c r="DF50" s="450"/>
      <c r="DG50" s="450"/>
      <c r="DH50" s="450"/>
      <c r="DI50" s="450"/>
      <c r="DJ50" s="450"/>
      <c r="DK50" s="450"/>
      <c r="DL50" s="450"/>
      <c r="DM50" s="450"/>
      <c r="DN50" s="450"/>
      <c r="DO50" s="450"/>
      <c r="DP50" s="450"/>
      <c r="DQ50" s="450"/>
      <c r="DR50" s="509"/>
      <c r="DS50" s="509"/>
      <c r="DT50" s="509"/>
      <c r="DU50" s="509"/>
      <c r="DV50" s="509"/>
      <c r="DW50" s="509"/>
      <c r="DX50" s="509"/>
      <c r="DY50" s="509"/>
      <c r="DZ50" s="509"/>
      <c r="EA50" s="509"/>
      <c r="EB50" s="509"/>
      <c r="EC50" s="509"/>
      <c r="ED50" s="509"/>
      <c r="EE50" s="509"/>
      <c r="EF50" s="509"/>
      <c r="EG50" s="509"/>
      <c r="EH50" s="509"/>
      <c r="EI50" s="509"/>
      <c r="EJ50" s="509"/>
      <c r="EK50" s="510"/>
    </row>
    <row r="51" spans="1:141" s="22" customFormat="1" ht="8.25" x14ac:dyDescent="0.15"/>
    <row r="52" spans="1:141" s="15" customFormat="1" ht="12.75" x14ac:dyDescent="0.2">
      <c r="A52" s="7" t="s">
        <v>45</v>
      </c>
    </row>
    <row r="53" spans="1:141" s="15" customFormat="1" ht="12.75" x14ac:dyDescent="0.2">
      <c r="A53" s="7" t="s">
        <v>50</v>
      </c>
      <c r="W53" s="258" t="str">
        <f>Лист1!$O$61</f>
        <v>директор</v>
      </c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Q53" s="258" t="str">
        <f>Лист1!$BB$61</f>
        <v>С.П. Гончарова</v>
      </c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</row>
    <row r="54" spans="1:141" s="14" customFormat="1" ht="10.5" x14ac:dyDescent="0.2">
      <c r="W54" s="257" t="s">
        <v>46</v>
      </c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7"/>
      <c r="BA54" s="257"/>
      <c r="BB54" s="257"/>
      <c r="BC54" s="257"/>
      <c r="BD54" s="257"/>
      <c r="BG54" s="257" t="s">
        <v>47</v>
      </c>
      <c r="BH54" s="257"/>
      <c r="BI54" s="257"/>
      <c r="BJ54" s="257"/>
      <c r="BK54" s="257"/>
      <c r="BL54" s="257"/>
      <c r="BM54" s="257"/>
      <c r="BN54" s="257"/>
      <c r="BO54" s="257"/>
      <c r="BP54" s="257"/>
      <c r="BQ54" s="257"/>
      <c r="BR54" s="257"/>
      <c r="BS54" s="257"/>
      <c r="BT54" s="257"/>
      <c r="BU54" s="257"/>
      <c r="BV54" s="257"/>
      <c r="BW54" s="257"/>
      <c r="BX54" s="257"/>
      <c r="BY54" s="257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Q54" s="257" t="s">
        <v>48</v>
      </c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</row>
    <row r="55" spans="1:141" s="15" customFormat="1" ht="12.75" x14ac:dyDescent="0.2">
      <c r="A55" s="7" t="s">
        <v>49</v>
      </c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55"/>
      <c r="DI55" s="255"/>
      <c r="DJ55" s="255"/>
      <c r="DK55" s="255"/>
      <c r="DL55" s="255"/>
      <c r="DM55" s="255"/>
      <c r="DN55" s="255"/>
      <c r="DO55" s="255"/>
      <c r="DP55" s="255"/>
      <c r="DQ55" s="255"/>
      <c r="DR55" s="255"/>
      <c r="DS55" s="255"/>
      <c r="DT55" s="255"/>
      <c r="DU55" s="255"/>
      <c r="DV55" s="255"/>
      <c r="DW55" s="255"/>
      <c r="DX55" s="255"/>
    </row>
    <row r="56" spans="1:141" s="14" customFormat="1" ht="10.5" x14ac:dyDescent="0.2">
      <c r="W56" s="257" t="s">
        <v>46</v>
      </c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  <c r="AY56" s="257"/>
      <c r="AZ56" s="257"/>
      <c r="BA56" s="257"/>
      <c r="BB56" s="257"/>
      <c r="BC56" s="257"/>
      <c r="BD56" s="257"/>
      <c r="BG56" s="257" t="s">
        <v>87</v>
      </c>
      <c r="BH56" s="257"/>
      <c r="BI56" s="257"/>
      <c r="BJ56" s="257"/>
      <c r="BK56" s="257"/>
      <c r="BL56" s="257"/>
      <c r="BM56" s="257"/>
      <c r="BN56" s="257"/>
      <c r="BO56" s="257"/>
      <c r="BP56" s="257"/>
      <c r="BQ56" s="257"/>
      <c r="BR56" s="257"/>
      <c r="BS56" s="257"/>
      <c r="BT56" s="257"/>
      <c r="BU56" s="257"/>
      <c r="BV56" s="257"/>
      <c r="BW56" s="257"/>
      <c r="BX56" s="257"/>
      <c r="BY56" s="257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Q56" s="257" t="s">
        <v>169</v>
      </c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</row>
    <row r="57" spans="1:141" s="15" customFormat="1" ht="12.75" x14ac:dyDescent="0.2">
      <c r="A57" s="13" t="s">
        <v>51</v>
      </c>
      <c r="B57" s="452" t="str">
        <f>Лист1!$B$67</f>
        <v>20</v>
      </c>
      <c r="C57" s="452"/>
      <c r="D57" s="452"/>
      <c r="E57" s="7" t="s">
        <v>52</v>
      </c>
      <c r="G57" s="255" t="str">
        <f>Лист1!$G$67</f>
        <v>февраля</v>
      </c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6">
        <v>20</v>
      </c>
      <c r="S57" s="256"/>
      <c r="T57" s="256"/>
      <c r="U57" s="453" t="str">
        <f>Лист1!$U$67</f>
        <v>24</v>
      </c>
      <c r="V57" s="453"/>
      <c r="W57" s="453"/>
      <c r="X57" s="7" t="s">
        <v>10</v>
      </c>
    </row>
    <row r="58" spans="1:141" s="22" customFormat="1" ht="8.25" x14ac:dyDescent="0.1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41" s="2" customFormat="1" ht="12" customHeight="1" x14ac:dyDescent="0.2">
      <c r="A59" s="17" t="s">
        <v>170</v>
      </c>
    </row>
    <row r="60" spans="1:141" s="2" customFormat="1" ht="12" customHeight="1" x14ac:dyDescent="0.2">
      <c r="A60" s="17" t="s">
        <v>171</v>
      </c>
    </row>
    <row r="61" spans="1:141" s="2" customFormat="1" ht="12" customHeight="1" x14ac:dyDescent="0.2">
      <c r="A61" s="17" t="s">
        <v>172</v>
      </c>
    </row>
    <row r="62" spans="1:141" s="2" customFormat="1" ht="12" customHeight="1" x14ac:dyDescent="0.2">
      <c r="A62" s="17" t="s">
        <v>173</v>
      </c>
    </row>
  </sheetData>
  <customSheetViews>
    <customSheetView guid="{5B44D67A-4A8A-4B75-BA10-E8F24D4649E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CF47E490-C0ED-4780-9B5C-F9D87DEF3722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B1FA3864-7F05-425E-8ED1-7784AEC0641C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6">
    <mergeCell ref="B57:D57"/>
    <mergeCell ref="G57:Q57"/>
    <mergeCell ref="R57:T57"/>
    <mergeCell ref="U57:W57"/>
    <mergeCell ref="W55:BD55"/>
    <mergeCell ref="BG55:CN55"/>
    <mergeCell ref="CQ55:DX55"/>
    <mergeCell ref="W56:BD56"/>
    <mergeCell ref="BG56:CN56"/>
    <mergeCell ref="CQ56:DX56"/>
    <mergeCell ref="W53:BD53"/>
    <mergeCell ref="BG53:CN53"/>
    <mergeCell ref="CQ53:DX53"/>
    <mergeCell ref="W54:BD54"/>
    <mergeCell ref="BG54:CN54"/>
    <mergeCell ref="CQ54:DX54"/>
    <mergeCell ref="DR32:EA33"/>
    <mergeCell ref="EB32:EK33"/>
    <mergeCell ref="AE44:AK45"/>
    <mergeCell ref="AL44:AR45"/>
    <mergeCell ref="AS44:AY45"/>
    <mergeCell ref="AZ44:BF45"/>
    <mergeCell ref="BG44:BM45"/>
    <mergeCell ref="BN44:BT45"/>
    <mergeCell ref="BU44:CA45"/>
    <mergeCell ref="CB44:CH45"/>
    <mergeCell ref="DR34:EA36"/>
    <mergeCell ref="EB34:EK36"/>
    <mergeCell ref="DR37:EA39"/>
    <mergeCell ref="EB37:EK39"/>
    <mergeCell ref="Z34:AD36"/>
    <mergeCell ref="AE34:AK36"/>
    <mergeCell ref="AL34:AR36"/>
    <mergeCell ref="AS34:AY36"/>
    <mergeCell ref="BN24:BT26"/>
    <mergeCell ref="BU24:CA26"/>
    <mergeCell ref="BU27:CA28"/>
    <mergeCell ref="CB27:CH28"/>
    <mergeCell ref="CI27:CO28"/>
    <mergeCell ref="CP27:CV28"/>
    <mergeCell ref="EB27:EK28"/>
    <mergeCell ref="Z32:AD33"/>
    <mergeCell ref="AE32:AK33"/>
    <mergeCell ref="AL32:AR33"/>
    <mergeCell ref="AS32:AY33"/>
    <mergeCell ref="AZ32:BF33"/>
    <mergeCell ref="BG32:BM33"/>
    <mergeCell ref="BN32:BT33"/>
    <mergeCell ref="BU32:CA33"/>
    <mergeCell ref="CB32:CH33"/>
    <mergeCell ref="DR29:EA31"/>
    <mergeCell ref="EB29:EK31"/>
    <mergeCell ref="Z29:AD31"/>
    <mergeCell ref="AE29:AK31"/>
    <mergeCell ref="AL29:AR31"/>
    <mergeCell ref="AS29:AY31"/>
    <mergeCell ref="AZ29:BF31"/>
    <mergeCell ref="BG29:BM31"/>
    <mergeCell ref="AZ34:BF36"/>
    <mergeCell ref="BG34:BM36"/>
    <mergeCell ref="BN34:BT36"/>
    <mergeCell ref="BU34:CA36"/>
    <mergeCell ref="DR47:EA49"/>
    <mergeCell ref="EB47:EK49"/>
    <mergeCell ref="Z40:AD42"/>
    <mergeCell ref="AE40:AK42"/>
    <mergeCell ref="AL40:AR42"/>
    <mergeCell ref="AS40:AY42"/>
    <mergeCell ref="AZ40:BF42"/>
    <mergeCell ref="BG40:BM42"/>
    <mergeCell ref="BN40:BT42"/>
    <mergeCell ref="BU40:CA42"/>
    <mergeCell ref="CP47:CV49"/>
    <mergeCell ref="CW47:DC49"/>
    <mergeCell ref="DD47:DJ49"/>
    <mergeCell ref="DK47:DQ49"/>
    <mergeCell ref="CI47:CO49"/>
    <mergeCell ref="CP46:CV46"/>
    <mergeCell ref="CW46:DC46"/>
    <mergeCell ref="DD46:DJ46"/>
    <mergeCell ref="DK46:DQ46"/>
    <mergeCell ref="BG47:BM49"/>
    <mergeCell ref="CP50:CV50"/>
    <mergeCell ref="CW50:DC50"/>
    <mergeCell ref="DD50:DJ50"/>
    <mergeCell ref="DK50:DQ50"/>
    <mergeCell ref="DR50:EA50"/>
    <mergeCell ref="EB50:EK50"/>
    <mergeCell ref="AZ50:BF50"/>
    <mergeCell ref="BG50:BM50"/>
    <mergeCell ref="BN50:BT50"/>
    <mergeCell ref="BU50:CA50"/>
    <mergeCell ref="CB50:CH50"/>
    <mergeCell ref="CI50:CO50"/>
    <mergeCell ref="BN47:BT49"/>
    <mergeCell ref="BU47:CA49"/>
    <mergeCell ref="CB47:CH49"/>
    <mergeCell ref="A49:Y49"/>
    <mergeCell ref="Z47:AD49"/>
    <mergeCell ref="AE47:AK49"/>
    <mergeCell ref="AL47:AR49"/>
    <mergeCell ref="AS47:AY49"/>
    <mergeCell ref="AZ47:BF49"/>
    <mergeCell ref="A48:Y48"/>
    <mergeCell ref="A47:Y47"/>
    <mergeCell ref="A46:Y46"/>
    <mergeCell ref="Z46:AD46"/>
    <mergeCell ref="AE46:AK46"/>
    <mergeCell ref="AL46:AR46"/>
    <mergeCell ref="AS46:AY46"/>
    <mergeCell ref="A50:Y50"/>
    <mergeCell ref="Z50:AD50"/>
    <mergeCell ref="AE50:AK50"/>
    <mergeCell ref="AL50:AR50"/>
    <mergeCell ref="AS50:AY50"/>
    <mergeCell ref="DK44:DQ45"/>
    <mergeCell ref="DR44:EA45"/>
    <mergeCell ref="CW43:DC43"/>
    <mergeCell ref="DD43:DJ43"/>
    <mergeCell ref="DK43:DQ43"/>
    <mergeCell ref="DR43:EA43"/>
    <mergeCell ref="DR46:EA46"/>
    <mergeCell ref="EB46:EK46"/>
    <mergeCell ref="AZ46:BF46"/>
    <mergeCell ref="BG46:BM46"/>
    <mergeCell ref="BN46:BT46"/>
    <mergeCell ref="BU46:CA46"/>
    <mergeCell ref="CB46:CH46"/>
    <mergeCell ref="CI46:CO46"/>
    <mergeCell ref="EB44:EK45"/>
    <mergeCell ref="CI40:CO42"/>
    <mergeCell ref="A42:Y42"/>
    <mergeCell ref="A41:Y41"/>
    <mergeCell ref="DR40:EA42"/>
    <mergeCell ref="EB43:EK43"/>
    <mergeCell ref="A44:Y44"/>
    <mergeCell ref="BG43:BM43"/>
    <mergeCell ref="BN43:BT43"/>
    <mergeCell ref="BU43:CA43"/>
    <mergeCell ref="CB43:CH43"/>
    <mergeCell ref="CI43:CO43"/>
    <mergeCell ref="CP43:CV43"/>
    <mergeCell ref="A43:Y43"/>
    <mergeCell ref="Z43:AD43"/>
    <mergeCell ref="AE43:AK43"/>
    <mergeCell ref="AL43:AR43"/>
    <mergeCell ref="AS43:AY43"/>
    <mergeCell ref="AZ43:BF43"/>
    <mergeCell ref="CI44:CO45"/>
    <mergeCell ref="CP44:CV45"/>
    <mergeCell ref="A45:Y45"/>
    <mergeCell ref="Z44:AD45"/>
    <mergeCell ref="CW44:DC45"/>
    <mergeCell ref="DD44:DJ45"/>
    <mergeCell ref="EB40:EK42"/>
    <mergeCell ref="A40:Y40"/>
    <mergeCell ref="BG37:BM39"/>
    <mergeCell ref="BN37:BT39"/>
    <mergeCell ref="BU37:CA39"/>
    <mergeCell ref="CB37:CH39"/>
    <mergeCell ref="A39:Y39"/>
    <mergeCell ref="Z37:AD39"/>
    <mergeCell ref="AE37:AK39"/>
    <mergeCell ref="AL37:AR39"/>
    <mergeCell ref="AS37:AY39"/>
    <mergeCell ref="CP37:CV39"/>
    <mergeCell ref="CW37:DC39"/>
    <mergeCell ref="DD37:DJ39"/>
    <mergeCell ref="DK37:DQ39"/>
    <mergeCell ref="AZ37:BF39"/>
    <mergeCell ref="CI37:CO39"/>
    <mergeCell ref="A38:Y38"/>
    <mergeCell ref="A37:Y37"/>
    <mergeCell ref="CP40:CV42"/>
    <mergeCell ref="CW40:DC42"/>
    <mergeCell ref="DD40:DJ42"/>
    <mergeCell ref="DK40:DQ42"/>
    <mergeCell ref="CB40:CH42"/>
    <mergeCell ref="CP34:CV36"/>
    <mergeCell ref="CW34:DC36"/>
    <mergeCell ref="DD34:DJ36"/>
    <mergeCell ref="DK34:DQ36"/>
    <mergeCell ref="CB34:CH36"/>
    <mergeCell ref="CI34:CO36"/>
    <mergeCell ref="A36:Y36"/>
    <mergeCell ref="A35:Y35"/>
    <mergeCell ref="DD13:DQ13"/>
    <mergeCell ref="DD14:DQ14"/>
    <mergeCell ref="DD15:DQ15"/>
    <mergeCell ref="BN13:DC13"/>
    <mergeCell ref="BN14:DC14"/>
    <mergeCell ref="BN15:DC15"/>
    <mergeCell ref="CB16:DC16"/>
    <mergeCell ref="AS16:BF16"/>
    <mergeCell ref="AE13:AR13"/>
    <mergeCell ref="AE14:AR14"/>
    <mergeCell ref="AE15:AR15"/>
    <mergeCell ref="AS13:BM13"/>
    <mergeCell ref="AS14:BM14"/>
    <mergeCell ref="AS15:BM15"/>
    <mergeCell ref="A34:Y34"/>
    <mergeCell ref="CI32:CO33"/>
    <mergeCell ref="A33:Y33"/>
    <mergeCell ref="DK32:DQ33"/>
    <mergeCell ref="A32:Y32"/>
    <mergeCell ref="CB29:CH31"/>
    <mergeCell ref="CI29:CO31"/>
    <mergeCell ref="CP29:CV31"/>
    <mergeCell ref="CW29:DC31"/>
    <mergeCell ref="A31:Y31"/>
    <mergeCell ref="DD29:DJ31"/>
    <mergeCell ref="A30:Y30"/>
    <mergeCell ref="DK29:DQ31"/>
    <mergeCell ref="A29:Y29"/>
    <mergeCell ref="BN29:BT31"/>
    <mergeCell ref="BU29:CA31"/>
    <mergeCell ref="CP32:CV33"/>
    <mergeCell ref="CW32:DC33"/>
    <mergeCell ref="DD32:DJ33"/>
    <mergeCell ref="A28:Y28"/>
    <mergeCell ref="CW27:DC28"/>
    <mergeCell ref="DD27:DJ28"/>
    <mergeCell ref="DK27:DQ28"/>
    <mergeCell ref="DR27:EA28"/>
    <mergeCell ref="A27:Y27"/>
    <mergeCell ref="CB24:CH26"/>
    <mergeCell ref="CI24:CO26"/>
    <mergeCell ref="CP24:CV26"/>
    <mergeCell ref="A26:Y26"/>
    <mergeCell ref="CW24:DC26"/>
    <mergeCell ref="A25:Y25"/>
    <mergeCell ref="DD24:DJ26"/>
    <mergeCell ref="DK24:DQ26"/>
    <mergeCell ref="DR24:EA26"/>
    <mergeCell ref="Z27:AD28"/>
    <mergeCell ref="AE27:AK28"/>
    <mergeCell ref="AL27:AR28"/>
    <mergeCell ref="AS27:AY28"/>
    <mergeCell ref="AZ27:BF28"/>
    <mergeCell ref="BG27:BM28"/>
    <mergeCell ref="BN27:BT28"/>
    <mergeCell ref="Z24:AD26"/>
    <mergeCell ref="AE24:AK26"/>
    <mergeCell ref="DR23:EA23"/>
    <mergeCell ref="EB23:EK23"/>
    <mergeCell ref="A24:Y24"/>
    <mergeCell ref="DR22:EA22"/>
    <mergeCell ref="EB22:EK22"/>
    <mergeCell ref="A23:Y23"/>
    <mergeCell ref="Z23:AD23"/>
    <mergeCell ref="AE23:AK23"/>
    <mergeCell ref="AL23:AR23"/>
    <mergeCell ref="AS23:AY23"/>
    <mergeCell ref="AZ23:BF23"/>
    <mergeCell ref="BG23:BM23"/>
    <mergeCell ref="BN23:BT23"/>
    <mergeCell ref="CB22:CH22"/>
    <mergeCell ref="CI22:CO22"/>
    <mergeCell ref="CP22:CV22"/>
    <mergeCell ref="CW22:DC22"/>
    <mergeCell ref="DD22:DJ22"/>
    <mergeCell ref="DK22:DQ22"/>
    <mergeCell ref="EB24:EK26"/>
    <mergeCell ref="AL24:AR26"/>
    <mergeCell ref="AS24:AY26"/>
    <mergeCell ref="AZ24:BF26"/>
    <mergeCell ref="BG24:BM26"/>
    <mergeCell ref="CW23:DC23"/>
    <mergeCell ref="DD23:DJ23"/>
    <mergeCell ref="DK23:DQ23"/>
    <mergeCell ref="A22:Y22"/>
    <mergeCell ref="Z22:AD22"/>
    <mergeCell ref="AE22:AK22"/>
    <mergeCell ref="AL22:AR22"/>
    <mergeCell ref="AS22:AY22"/>
    <mergeCell ref="AZ22:BF22"/>
    <mergeCell ref="BG22:BM22"/>
    <mergeCell ref="BN22:BT22"/>
    <mergeCell ref="BU22:CA22"/>
    <mergeCell ref="EB21:EK21"/>
    <mergeCell ref="BG21:BM21"/>
    <mergeCell ref="BN21:BT21"/>
    <mergeCell ref="BU21:CA21"/>
    <mergeCell ref="CB21:CH21"/>
    <mergeCell ref="CI21:CO21"/>
    <mergeCell ref="CP21:CV21"/>
    <mergeCell ref="A21:Y21"/>
    <mergeCell ref="Z21:AD21"/>
    <mergeCell ref="AE21:AK21"/>
    <mergeCell ref="AL21:AR21"/>
    <mergeCell ref="AS21:AY21"/>
    <mergeCell ref="AZ21:BF21"/>
    <mergeCell ref="DK19:DQ19"/>
    <mergeCell ref="DR19:EA19"/>
    <mergeCell ref="EB19:EK19"/>
    <mergeCell ref="A18:Y18"/>
    <mergeCell ref="Z18:AD18"/>
    <mergeCell ref="AE18:AK18"/>
    <mergeCell ref="A20:Y20"/>
    <mergeCell ref="Z20:AD20"/>
    <mergeCell ref="AE20:AK20"/>
    <mergeCell ref="AL20:AR20"/>
    <mergeCell ref="AS20:AY20"/>
    <mergeCell ref="CP20:CV20"/>
    <mergeCell ref="CW20:DC20"/>
    <mergeCell ref="DD20:DJ20"/>
    <mergeCell ref="DK20:DQ20"/>
    <mergeCell ref="DR20:EA20"/>
    <mergeCell ref="EB20:EK20"/>
    <mergeCell ref="AZ20:BF20"/>
    <mergeCell ref="BG20:BM20"/>
    <mergeCell ref="BN20:BT20"/>
    <mergeCell ref="BU20:CA20"/>
    <mergeCell ref="CB20:CH20"/>
    <mergeCell ref="CI20:CO20"/>
    <mergeCell ref="A17:Y17"/>
    <mergeCell ref="Z17:AD17"/>
    <mergeCell ref="AE17:AK17"/>
    <mergeCell ref="AL17:AR17"/>
    <mergeCell ref="AS17:AY17"/>
    <mergeCell ref="AZ17:BF17"/>
    <mergeCell ref="DR18:EA18"/>
    <mergeCell ref="EB18:EK18"/>
    <mergeCell ref="A19:Y19"/>
    <mergeCell ref="Z19:AD19"/>
    <mergeCell ref="AE19:AK19"/>
    <mergeCell ref="AL19:AR19"/>
    <mergeCell ref="AS19:AY19"/>
    <mergeCell ref="AZ19:BF19"/>
    <mergeCell ref="BG19:BM19"/>
    <mergeCell ref="BN19:BT19"/>
    <mergeCell ref="CB18:CH18"/>
    <mergeCell ref="CI18:CO18"/>
    <mergeCell ref="CP18:CV18"/>
    <mergeCell ref="CW18:DC18"/>
    <mergeCell ref="DD18:DJ18"/>
    <mergeCell ref="DK18:DQ18"/>
    <mergeCell ref="CW19:DC19"/>
    <mergeCell ref="DD19:DJ19"/>
    <mergeCell ref="EB17:EK17"/>
    <mergeCell ref="BG17:BM17"/>
    <mergeCell ref="BN17:BT17"/>
    <mergeCell ref="BU17:CA17"/>
    <mergeCell ref="CB17:CH17"/>
    <mergeCell ref="CI17:CO17"/>
    <mergeCell ref="CP17:CV17"/>
    <mergeCell ref="AL18:AR18"/>
    <mergeCell ref="AS18:AY18"/>
    <mergeCell ref="AZ18:BF18"/>
    <mergeCell ref="BG18:BM18"/>
    <mergeCell ref="BN18:BT18"/>
    <mergeCell ref="BU18:CA18"/>
    <mergeCell ref="DR15:EA15"/>
    <mergeCell ref="EB15:EK15"/>
    <mergeCell ref="A16:Y16"/>
    <mergeCell ref="Z16:AD16"/>
    <mergeCell ref="AE16:AK16"/>
    <mergeCell ref="AL16:AR16"/>
    <mergeCell ref="BG16:BM16"/>
    <mergeCell ref="DR14:EA14"/>
    <mergeCell ref="EB14:EK14"/>
    <mergeCell ref="DD16:DJ16"/>
    <mergeCell ref="DK16:DQ16"/>
    <mergeCell ref="DR16:EA16"/>
    <mergeCell ref="EB16:EK16"/>
    <mergeCell ref="BN16:BT16"/>
    <mergeCell ref="BU16:CA16"/>
    <mergeCell ref="DR13:EA13"/>
    <mergeCell ref="EB13:EK13"/>
    <mergeCell ref="A13:Y13"/>
    <mergeCell ref="A14:Y14"/>
    <mergeCell ref="Z14:AD14"/>
    <mergeCell ref="Z13:AD13"/>
    <mergeCell ref="BU23:CA23"/>
    <mergeCell ref="CB23:CH23"/>
    <mergeCell ref="CI23:CO23"/>
    <mergeCell ref="CP23:CV23"/>
    <mergeCell ref="CW21:DC21"/>
    <mergeCell ref="DD21:DJ21"/>
    <mergeCell ref="DK21:DQ21"/>
    <mergeCell ref="DR21:EA21"/>
    <mergeCell ref="BU19:CA19"/>
    <mergeCell ref="CB19:CH19"/>
    <mergeCell ref="CI19:CO19"/>
    <mergeCell ref="CP19:CV19"/>
    <mergeCell ref="CW17:DC17"/>
    <mergeCell ref="DD17:DJ17"/>
    <mergeCell ref="DK17:DQ17"/>
    <mergeCell ref="DR17:EA17"/>
    <mergeCell ref="A15:Y15"/>
    <mergeCell ref="Z15:AD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</mergeCells>
  <printOptions horizontalCentered="1"/>
  <pageMargins left="0.39370078740157483" right="0.39370078740157483" top="0.78740157480314965" bottom="0.39370078740157483" header="0.27559055118110237" footer="0.27559055118110237"/>
  <pageSetup paperSize="8" scale="97" orientation="landscape" r:id="rId4"/>
  <headerFooter differentFirst="1" alignWithMargins="0">
    <oddHeader>&amp;R&amp;F</oddHeader>
    <oddFooter>&amp;R&amp;P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18</vt:i4>
      </vt:variant>
    </vt:vector>
  </HeadingPairs>
  <TitlesOfParts>
    <vt:vector size="48" baseType="lpstr">
      <vt:lpstr>Лист1</vt:lpstr>
      <vt:lpstr>Лист2-3</vt:lpstr>
      <vt:lpstr>Лист4-5 </vt:lpstr>
      <vt:lpstr>АЦК 2023</vt:lpstr>
      <vt:lpstr>Налоги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Лист22</vt:lpstr>
      <vt:lpstr>Лист23</vt:lpstr>
      <vt:lpstr>Лист24</vt:lpstr>
      <vt:lpstr>Листы25-26</vt:lpstr>
      <vt:lpstr>Листы27-28</vt:lpstr>
      <vt:lpstr>Листы29-30</vt:lpstr>
      <vt:lpstr>Листы31-32</vt:lpstr>
      <vt:lpstr>Лист33</vt:lpstr>
      <vt:lpstr>Лист13 - не заполняем</vt:lpstr>
      <vt:lpstr>Лист 2-3 по ОУ</vt:lpstr>
      <vt:lpstr>'АЦК 2023'!APPT</vt:lpstr>
      <vt:lpstr>'АЦК 2023'!FIO</vt:lpstr>
      <vt:lpstr>'АЦК 2023'!LAST_CELL</vt:lpstr>
      <vt:lpstr>'АЦК 2023'!SIGN</vt:lpstr>
      <vt:lpstr>'Лист 2-3 по ОУ'!Заголовки_для_печати</vt:lpstr>
      <vt:lpstr>'Лист2-3'!Заголовки_для_печати</vt:lpstr>
      <vt:lpstr>'Лист4-5 '!Заголовки_для_печати</vt:lpstr>
      <vt:lpstr>Лист6!Заголовки_для_печати</vt:lpstr>
      <vt:lpstr>'Листы25-26'!Заголовки_для_печати</vt:lpstr>
      <vt:lpstr>'Листы27-28'!Заголовки_для_печати</vt:lpstr>
      <vt:lpstr>'Листы29-30'!Заголовки_для_печати</vt:lpstr>
      <vt:lpstr>'Листы31-32'!Заголовки_для_печати</vt:lpstr>
      <vt:lpstr>'Лист 2-3 по ОУ'!Область_печати</vt:lpstr>
      <vt:lpstr>Лист1!Область_печати</vt:lpstr>
      <vt:lpstr>'Лист2-3'!Область_печати</vt:lpstr>
      <vt:lpstr>Лист33!Область_печати</vt:lpstr>
      <vt:lpstr>'Лист4-5 '!Область_печати</vt:lpstr>
      <vt:lpstr>Налоги!Область_печати</vt:lpstr>
    </vt:vector>
  </TitlesOfParts>
  <Company>garant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koksharova</dc:creator>
  <cp:lastModifiedBy>Федорова</cp:lastModifiedBy>
  <cp:lastPrinted>2024-03-18T03:30:07Z</cp:lastPrinted>
  <dcterms:created xsi:type="dcterms:W3CDTF">2004-09-19T06:34:55Z</dcterms:created>
  <dcterms:modified xsi:type="dcterms:W3CDTF">2024-03-28T10:00:16Z</dcterms:modified>
</cp:coreProperties>
</file>