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kina_ni\Desktop\Документы\ПКР\Отчеты по ПКР\2024\Отчет СКИ\"/>
    </mc:Choice>
  </mc:AlternateContent>
  <bookViews>
    <workbookView xWindow="0" yWindow="0" windowWidth="28800" windowHeight="11700"/>
  </bookViews>
  <sheets>
    <sheet name="ЭС" sheetId="3" r:id="rId1"/>
    <sheet name="ГС" sheetId="4" r:id="rId2"/>
    <sheet name="ТС" sheetId="5" r:id="rId3"/>
    <sheet name="ВС" sheetId="7" r:id="rId4"/>
    <sheet name="ВО" sheetId="8" r:id="rId5"/>
    <sheet name="Э.сб ПУ" sheetId="11" r:id="rId6"/>
    <sheet name="Э.сб" sheetId="12" r:id="rId7"/>
    <sheet name="ТКО" sheetId="9" r:id="rId8"/>
    <sheet name="ТИ" sheetId="10" r:id="rId9"/>
    <sheet name="СВОД" sheetId="13" r:id="rId10"/>
  </sheets>
  <definedNames>
    <definedName name="_xlnm._FilterDatabase" localSheetId="1" hidden="1">ГС!$A$7:$J$50</definedName>
    <definedName name="_xlnm._FilterDatabase" localSheetId="0" hidden="1">ЭС!$A$6:$K$157</definedName>
    <definedName name="_xlnm.Print_Area" localSheetId="4">ВО!$A$1:$I$18</definedName>
    <definedName name="_xlnm.Print_Area" localSheetId="3">ВС!$A$1:$H$25</definedName>
    <definedName name="_xlnm.Print_Area" localSheetId="1">ГС!$A$1:$J$54</definedName>
    <definedName name="_xlnm.Print_Area" localSheetId="9">СВОД!$A$1:$H$14</definedName>
    <definedName name="_xlnm.Print_Area" localSheetId="8">ТИ!$A$1:$F$13</definedName>
    <definedName name="_xlnm.Print_Area" localSheetId="7">ТКО!$A$1:$H$11</definedName>
    <definedName name="_xlnm.Print_Area" localSheetId="6">Э.сб!$A$1:$H$15</definedName>
    <definedName name="_xlnm.Print_Area" localSheetId="5">'Э.сб ПУ'!$A$1:$H$13</definedName>
    <definedName name="_xlnm.Print_Area" localSheetId="0">ЭС!$A$1:$H$171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3" l="1"/>
  <c r="C4" i="13"/>
  <c r="D13" i="13" l="1"/>
  <c r="C13" i="13"/>
  <c r="D14" i="13"/>
  <c r="C14" i="13"/>
  <c r="C11" i="13"/>
  <c r="D11" i="13"/>
  <c r="D14" i="8"/>
  <c r="D9" i="13" s="1"/>
  <c r="C9" i="13"/>
  <c r="C22" i="7"/>
  <c r="D8" i="13"/>
  <c r="C8" i="13"/>
  <c r="D7" i="3" l="1"/>
  <c r="E5" i="10" l="1"/>
  <c r="D5" i="10"/>
  <c r="D9" i="10" l="1"/>
  <c r="E9" i="10"/>
  <c r="D8" i="9" l="1"/>
  <c r="C8" i="9"/>
  <c r="E183" i="5" l="1"/>
  <c r="D183" i="5"/>
  <c r="E163" i="5" l="1"/>
  <c r="E160" i="5" s="1"/>
  <c r="E159" i="5"/>
  <c r="E95" i="5" s="1"/>
  <c r="E158" i="5"/>
  <c r="E94" i="5" s="1"/>
  <c r="E50" i="5" s="1"/>
  <c r="E166" i="5" s="1"/>
  <c r="E157" i="5"/>
  <c r="E143" i="5"/>
  <c r="E140" i="5" s="1"/>
  <c r="D92" i="5"/>
  <c r="D95" i="5" s="1"/>
  <c r="E71" i="5"/>
  <c r="E68" i="5" s="1"/>
  <c r="D71" i="5"/>
  <c r="D68" i="5"/>
  <c r="E64" i="5"/>
  <c r="E60" i="5"/>
  <c r="E56" i="5"/>
  <c r="E55" i="5"/>
  <c r="E52" i="5" s="1"/>
  <c r="D55" i="5"/>
  <c r="D52" i="5" s="1"/>
  <c r="E15" i="5"/>
  <c r="E11" i="5" s="1"/>
  <c r="D15" i="5"/>
  <c r="D12" i="5" s="1"/>
  <c r="D8" i="5" s="1"/>
  <c r="E156" i="5" l="1"/>
  <c r="E51" i="5"/>
  <c r="D48" i="5"/>
  <c r="D51" i="5" s="1"/>
  <c r="D167" i="5" s="1"/>
  <c r="D164" i="5" s="1"/>
  <c r="D184" i="5" s="1"/>
  <c r="C7" i="13" s="1"/>
  <c r="E93" i="5"/>
  <c r="E49" i="5" s="1"/>
  <c r="E165" i="5" s="1"/>
  <c r="E167" i="5"/>
  <c r="E48" i="5"/>
  <c r="E164" i="5"/>
  <c r="E184" i="5" s="1"/>
  <c r="D7" i="13" s="1"/>
  <c r="E92" i="5"/>
  <c r="E12" i="5"/>
  <c r="E8" i="5" s="1"/>
  <c r="D11" i="5"/>
  <c r="C14" i="8"/>
  <c r="D22" i="7"/>
  <c r="H48" i="4" l="1"/>
  <c r="H49" i="4"/>
  <c r="H50" i="4"/>
  <c r="G50" i="4"/>
  <c r="G48" i="4"/>
  <c r="G49" i="4"/>
  <c r="G43" i="4"/>
  <c r="G38" i="4"/>
  <c r="G33" i="4"/>
  <c r="G28" i="4"/>
  <c r="G23" i="4"/>
  <c r="G18" i="4"/>
  <c r="G13" i="4"/>
  <c r="G47" i="4" s="1"/>
  <c r="H13" i="4"/>
  <c r="H43" i="4"/>
  <c r="H38" i="4"/>
  <c r="H33" i="4"/>
  <c r="H28" i="4"/>
  <c r="H18" i="4"/>
  <c r="C7" i="3"/>
  <c r="G14" i="13" l="1"/>
  <c r="C12" i="13"/>
  <c r="G11" i="13"/>
  <c r="G10" i="13"/>
  <c r="G9" i="13"/>
  <c r="G8" i="13"/>
  <c r="G7" i="13"/>
  <c r="G6" i="13"/>
  <c r="G5" i="13"/>
  <c r="D11" i="12"/>
  <c r="D13" i="12" s="1"/>
  <c r="D10" i="13" s="1"/>
  <c r="C11" i="12"/>
  <c r="D8" i="12"/>
  <c r="C8" i="12"/>
  <c r="D10" i="11"/>
  <c r="C10" i="11"/>
  <c r="D6" i="13"/>
  <c r="C6" i="13"/>
  <c r="H23" i="4"/>
  <c r="H47" i="4" s="1"/>
  <c r="G13" i="13" l="1"/>
  <c r="D12" i="13"/>
  <c r="C13" i="12"/>
  <c r="C10" i="13" s="1"/>
  <c r="AI36" i="4"/>
</calcChain>
</file>

<file path=xl/sharedStrings.xml><?xml version="1.0" encoding="utf-8"?>
<sst xmlns="http://schemas.openxmlformats.org/spreadsheetml/2006/main" count="1286" uniqueCount="711">
  <si>
    <t>Наименование мероприятия</t>
  </si>
  <si>
    <t>Период реализации мероприятий</t>
  </si>
  <si>
    <t>Информация о выполнении мероприятий</t>
  </si>
  <si>
    <t>плановый</t>
  </si>
  <si>
    <t>фактический</t>
  </si>
  <si>
    <t>Монтаж телемеханики на РП; ТП</t>
  </si>
  <si>
    <t>Автоматизированная система контроля и учета электрической энергии бытовых потребителей непосредственно или опосредованно присоединенных к сетям ООО "СГЭС"</t>
  </si>
  <si>
    <t>Сети электроснабжения (энергетический комплекс) для населения г. Сургут»</t>
  </si>
  <si>
    <t>Работы выполнены</t>
  </si>
  <si>
    <t>Приобретение земельных участков</t>
  </si>
  <si>
    <t>Строительство ВЛ 0,4 кВ от КТПН  СТ №13 "Май"</t>
  </si>
  <si>
    <t>Строительство сетей электроснабжения дачных кооперативов г.Сургут (ДНТ, СНТ)</t>
  </si>
  <si>
    <t>1.2.3.1</t>
  </si>
  <si>
    <t>1.5.1</t>
  </si>
  <si>
    <t>Строительство КЛ-10кВ РП(ТП)-2х2500кВА мкр.35 - ТП-2 мкр.35А</t>
  </si>
  <si>
    <t>Строительство КЛ-10кВ от РП(ТП)-2х1000кВА мкр.5а до места врезки в КЛ-10кВ РП-140-РП-150</t>
  </si>
  <si>
    <t>Реконструкция оборудования РП-132</t>
  </si>
  <si>
    <t>Реконструкция оборудования ТП-265</t>
  </si>
  <si>
    <t>Реконструкция оборудования ТП-884</t>
  </si>
  <si>
    <t>Строительство РП(ТП)-2х1600кВА мкр.39</t>
  </si>
  <si>
    <t>Строительство ТП-2х2500кВА мкр.35</t>
  </si>
  <si>
    <t>Строительство ТП- 2х2500кВА Пойма-5</t>
  </si>
  <si>
    <t>Строительство РП(ТП)-2х1000кВА мкр.5А</t>
  </si>
  <si>
    <t>Строительство  ВЛ 0,4 от КТПН №1, КТПН №2 СТ "Энергетик-2"</t>
  </si>
  <si>
    <t>1.1.4.162</t>
  </si>
  <si>
    <t>Строительство  ВЛ 0,4  от КТПН №1, КТПН№2 СНТ №35  "Дзержинец"</t>
  </si>
  <si>
    <t>№ п/п</t>
  </si>
  <si>
    <t>№ п/п ПКР</t>
  </si>
  <si>
    <t>Наименование инвестиционного проекта</t>
  </si>
  <si>
    <t>Технико-экономические показатели проекта</t>
  </si>
  <si>
    <t>Период реали-зации, годы</t>
  </si>
  <si>
    <t>Источник финансирования</t>
  </si>
  <si>
    <t xml:space="preserve">ед. изм. </t>
  </si>
  <si>
    <t>кол-во</t>
  </si>
  <si>
    <t>план</t>
  </si>
  <si>
    <t>2</t>
  </si>
  <si>
    <t>3</t>
  </si>
  <si>
    <t>всего</t>
  </si>
  <si>
    <t>окружной бюджет</t>
  </si>
  <si>
    <t xml:space="preserve">местный бюджет </t>
  </si>
  <si>
    <t>внебюджетные источники</t>
  </si>
  <si>
    <t>2.1</t>
  </si>
  <si>
    <t>км</t>
  </si>
  <si>
    <t>2.2</t>
  </si>
  <si>
    <t>2.3</t>
  </si>
  <si>
    <t>1.1</t>
  </si>
  <si>
    <t>выполнение мероприятий не актуально в связи отсутствием заявки от застройщика</t>
  </si>
  <si>
    <t>ОАО "Сургутгаз"</t>
  </si>
  <si>
    <t>Необходимые капитальные затраты, без НДС, тыс. руб</t>
  </si>
  <si>
    <t>2021-2022</t>
  </si>
  <si>
    <t>Ответственный исполнитель</t>
  </si>
  <si>
    <t>Проекты по новому строительству, реконструкции и техническому перевооружению источников тепловой энергии</t>
  </si>
  <si>
    <t>Проекты по техническому перевооружению источников тепловой энергии с целью повышения эффективности работы систем теплоснабжения</t>
  </si>
  <si>
    <t>2.3.2</t>
  </si>
  <si>
    <t>2022-2023</t>
  </si>
  <si>
    <t>2.3.8</t>
  </si>
  <si>
    <t xml:space="preserve">Котельная № 14 СГМУП "ГТС". Замена сетевых насосов, 2 ед. Модернизация системы автоматизации АМАКС, модернизация котельной с приобретением в ЗИП частотного преобразователя N90кВт тягодутьевых механизмов котлов. </t>
  </si>
  <si>
    <t>2021-2028</t>
  </si>
  <si>
    <t>2.3.9</t>
  </si>
  <si>
    <t xml:space="preserve">Модернизация электрооборудования котельных СГМУП "ГТС" (пускателей, автоматических выключателей и пр. электроматериалов). Модернизация оборудования АСУ котельных, с частичным приобретением ЗИП. Модернизация узлов учета с приобретением комплектов вычислителей расхода. </t>
  </si>
  <si>
    <t>2020-2035</t>
  </si>
  <si>
    <t>2.3.10</t>
  </si>
  <si>
    <t>Котельная № 21 СГМУП "ГТС". Разработка и реализация проекта системы аварийного топлива котельной с заменой горелок на современные газо-дизельные работающие под наддувом</t>
  </si>
  <si>
    <t>2.3.15</t>
  </si>
  <si>
    <t xml:space="preserve">Модернизация котельной СГМУП  «ГТС» п. Лесной с заменой котлов на электрические, диспетчеризация. </t>
  </si>
  <si>
    <t>Проекты по новому строительству и реконструкции тепловых сетей</t>
  </si>
  <si>
    <t>3.2</t>
  </si>
  <si>
    <t>Проекты нового строительства тепловых сетей для обеспечения перспективных приростов тепловой нагрузки</t>
  </si>
  <si>
    <t>3.3</t>
  </si>
  <si>
    <t>Проекты нового строительства и реконструкции тепловых сетей для обеспечения нормативной надежности и безопасности теплоснабжения</t>
  </si>
  <si>
    <t>3.3.24</t>
  </si>
  <si>
    <t>Реконструкция сетей от т/м "ГРЭС-2-ВЖР"</t>
  </si>
  <si>
    <t>2020-2028</t>
  </si>
  <si>
    <t>3.3.106</t>
  </si>
  <si>
    <t xml:space="preserve">Модернизация ЦТП </t>
  </si>
  <si>
    <t>№</t>
  </si>
  <si>
    <t>Стоимость мероприятий (руб.)</t>
  </si>
  <si>
    <t>1. Организационные и общие мероприятия</t>
  </si>
  <si>
    <t>1.8.</t>
  </si>
  <si>
    <t>Реконструкция объекта: "Ограждение водозабора промузла № 9"</t>
  </si>
  <si>
    <t xml:space="preserve">2. Проекты по развитию головных объектов, систем водоснабжения (водозаборов, очистных сооружений) </t>
  </si>
  <si>
    <t xml:space="preserve">3. Проекты по развитию водопроводных сетей для подключения перспективных потребителей </t>
  </si>
  <si>
    <t xml:space="preserve">3.1. Обеспечение системой централизованного  водоснабжения территорий нового строительства </t>
  </si>
  <si>
    <t>3.1.36.</t>
  </si>
  <si>
    <t>Строительство водовода по ул. Мелик-Карамова от ул. Энергетиков до пр. Тихий</t>
  </si>
  <si>
    <t>2025-2030</t>
  </si>
  <si>
    <t>3.2. Повышение надежности и качества услуги по водоснабжению (строительство вторых вводов в ЦТП, реконструкция сетей)</t>
  </si>
  <si>
    <t>3.2.3.</t>
  </si>
  <si>
    <t>Строительство второго ввода на ЦТП-10</t>
  </si>
  <si>
    <t>Работы выполнены в полном объеме.</t>
  </si>
  <si>
    <t>3.2.11.</t>
  </si>
  <si>
    <t>Строительство второго ввода на ЦТП-75</t>
  </si>
  <si>
    <t>3.2.24.</t>
  </si>
  <si>
    <t>Реконструкция водовода от станции 2 подъема до ТК-27 в пос. Таежный</t>
  </si>
  <si>
    <t>Стоимость мероприятий ( тыс. руб. без НДС)</t>
  </si>
  <si>
    <t>СГМУП "Горводоканал"</t>
  </si>
  <si>
    <t xml:space="preserve">план </t>
  </si>
  <si>
    <t>2019-2030</t>
  </si>
  <si>
    <t>СГМУП "ГТС"</t>
  </si>
  <si>
    <t>Техническое перевооружение сетей водоснабжения</t>
  </si>
  <si>
    <t>2020-2024</t>
  </si>
  <si>
    <t>Техническое перевооружение сетей горячего водоснабжения</t>
  </si>
  <si>
    <t>2.2. Реконструкция и модернизация системы водоотведения с целью повышения надежности и энергетической эффективности</t>
  </si>
  <si>
    <t>2.2.1.1.</t>
  </si>
  <si>
    <t>Реконструкция объекта с целью обеспечения степени очистки сточных вод до уровней нормативов ПДК рыбохозяйственных водоемов "Очистные сооружения канализационных сточных вод (КОС) г.Сургут производительностью 150 000м3/сут" Заячий остров</t>
  </si>
  <si>
    <t>Заключен муниципальный контракт на выполнение СМР между Подрядной организацией и МКУ "ДДТиЖКК". Срок выполнения работ до 10.2025</t>
  </si>
  <si>
    <t>4.1. Инженерное обеспечение системой централизованного водоотведения территорий нового строительства (строительство и реконструкция внутриквартальных сетей канализации)</t>
  </si>
  <si>
    <t>4.1.28.</t>
  </si>
  <si>
    <t>2021-2024</t>
  </si>
  <si>
    <t>4.2. Реконструкция сетей водоотведения СГМУП "Горводоканал"</t>
  </si>
  <si>
    <t>4.2.1.1.</t>
  </si>
  <si>
    <t xml:space="preserve">Реконструкция магистрального напорного коллектора от КНС-15 (КНС-3) в п. Таежный до мехколонны №114 (колодец-гаситель) </t>
  </si>
  <si>
    <t>Стоимость мероприятий (без НДС, тыс.руб.)</t>
  </si>
  <si>
    <t>1.2</t>
  </si>
  <si>
    <t>Рекультивация действующего полигона для захоронения твердых бытовых отходов города Сургута (вторая очередь)</t>
  </si>
  <si>
    <t>Уборка мест несанкционированного размещения отходов и санитарная очистка территории общего пользования</t>
  </si>
  <si>
    <t>2019-2022</t>
  </si>
  <si>
    <t xml:space="preserve">Наименование </t>
  </si>
  <si>
    <t>Источники финансирования</t>
  </si>
  <si>
    <t>Ответственный (администратор или соадминистратор)</t>
  </si>
  <si>
    <t>Объем финансирования, (руб.)</t>
  </si>
  <si>
    <t>Достигнутый результат в рамках основного мероприятия (мероприятия)</t>
  </si>
  <si>
    <t>всего, в том числе</t>
  </si>
  <si>
    <t>за счет средств местного бюджета</t>
  </si>
  <si>
    <t>департамент
 городского 
хозяйства</t>
  </si>
  <si>
    <t xml:space="preserve">утвержденный план </t>
  </si>
  <si>
    <t>-</t>
  </si>
  <si>
    <t>3 выполнили ранее</t>
  </si>
  <si>
    <t>1 в 2022</t>
  </si>
  <si>
    <t>6 не актуальны</t>
  </si>
  <si>
    <t>12шт</t>
  </si>
  <si>
    <t>6 шт</t>
  </si>
  <si>
    <t xml:space="preserve">Установка (замена), поверка индивидуальных приборов учета холодной и горячей воды в части муниципальной собственности   </t>
  </si>
  <si>
    <t xml:space="preserve"> Установка (замена) приборов учета расхода тепловой энергии, холодной и горячей воды  в зданиях учреждений, разработка ПИР  </t>
  </si>
  <si>
    <t xml:space="preserve"> Регулярное распространение информации   о потенциале энергосбережения и мерах по эффективному использованию энергетических ресурсов. Оформление и размещение наглядной агитации по энергосбережению</t>
  </si>
  <si>
    <t xml:space="preserve"> Внедрение энергосервисных договоров (контрактов)  в муниципальных учреждениях</t>
  </si>
  <si>
    <t xml:space="preserve">Оптимизация работы системы тепло-, водоснабжения зданий учреждений (ремонт системы тепло-, водоснабжения,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чердаков, замена оконных и дверных блоков, замена гаражных ворот, установка теплоотражающих экранов) </t>
  </si>
  <si>
    <t>МКУ "ХЭУ"</t>
  </si>
  <si>
    <t xml:space="preserve">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 установка светильников с датчиками движения, установка инфракрасных обогревателей) </t>
  </si>
  <si>
    <t>ДАиГ</t>
  </si>
  <si>
    <t>1.5</t>
  </si>
  <si>
    <t>1.5.2</t>
  </si>
  <si>
    <t>ДАиГ, МКУ "ХЭУ"</t>
  </si>
  <si>
    <t>1.6</t>
  </si>
  <si>
    <t>1.6.1</t>
  </si>
  <si>
    <t xml:space="preserve">ДГХ, ДО, ДКиМП, УФКиС         </t>
  </si>
  <si>
    <t xml:space="preserve"> Капитальный ремонт и ремонт автомобильных дорог</t>
  </si>
  <si>
    <t>Автомобильный транспорт</t>
  </si>
  <si>
    <t>Организация обеспечения населения услугами по перевозке пассажиров транспортом общего пользования</t>
  </si>
  <si>
    <t xml:space="preserve">Количество пассажиров, перевезённых транспортом общего пользования составило 20,8 млн. человек.
Выполнено пассажирских перевозок по регулируемым тарифам на сумму 934,6 млн. руб., с пробегом 7,3 млн. км.
</t>
  </si>
  <si>
    <t>Наименование блока</t>
  </si>
  <si>
    <t>Стоимость мероприятий, тыс.руб.</t>
  </si>
  <si>
    <t>Количество мероприятий, ед.</t>
  </si>
  <si>
    <t>Примечание</t>
  </si>
  <si>
    <t>План</t>
  </si>
  <si>
    <t>Факт</t>
  </si>
  <si>
    <t>Информация об исполнении, %</t>
  </si>
  <si>
    <t>Всего в коммунальной инфраструкте, в том числе:</t>
  </si>
  <si>
    <t>1.3</t>
  </si>
  <si>
    <t>1.4</t>
  </si>
  <si>
    <t>Электроснабжение</t>
  </si>
  <si>
    <t>Газоснабжение</t>
  </si>
  <si>
    <t>Теплоснабжение</t>
  </si>
  <si>
    <t>Водоснабжение</t>
  </si>
  <si>
    <t>Водоотведение</t>
  </si>
  <si>
    <t>Энергосбережение</t>
  </si>
  <si>
    <t>1.7</t>
  </si>
  <si>
    <t>Обращение с ТКО</t>
  </si>
  <si>
    <t>Всего в транспортной инфраструкте, в том числе:</t>
  </si>
  <si>
    <t>Капитальный ремонт автомобильных дорог</t>
  </si>
  <si>
    <t>ИТОГО</t>
  </si>
  <si>
    <t>Реализация мероприятий  производится в рамках исполнения муниципальной программы «Энергосбережение и повышение энергетической эффективности в городе Сургуте на период до 2030 года», утвержденной постановлением Администрации города от 16.12.2013 № 9061</t>
  </si>
  <si>
    <t xml:space="preserve">
Капитальный ремонт и ремонт автомобильных дорог </t>
  </si>
  <si>
    <t>Исп. Молчанова Елена Александровна, 52-45-18</t>
  </si>
  <si>
    <t>Исп. Кушнерева Ангелина Александровна, 52-44-10</t>
  </si>
  <si>
    <t>Реализация мероприятия в рамках утвержденной Инвестиционной программы
ООО "Сургутские городские электрические сети" на период 2023-2027гг</t>
  </si>
  <si>
    <t>Отчет о реализации мероприятий по развитию систем коммунальной инфраструктуры муниципального образования городской округ Сургут, предусмотренных программой комплексного развития коммунальной инфраструктуры муниципального образования городской округ город Сургут на период до 2035 года за 2023 год</t>
  </si>
  <si>
    <t xml:space="preserve"> 2023 год</t>
  </si>
  <si>
    <t>Стоимость выполнения мероприятий (тыс.руб., без НДС)</t>
  </si>
  <si>
    <t>план 2023год</t>
  </si>
  <si>
    <t>факт 2023год</t>
  </si>
  <si>
    <t>1.2.1.6</t>
  </si>
  <si>
    <t>Реконструкция оборудования РП-135 ТМ-2500/10/6</t>
  </si>
  <si>
    <t>1.2.1.49</t>
  </si>
  <si>
    <t>Реконструкция оборудования РП-145</t>
  </si>
  <si>
    <t>1.2.1.107</t>
  </si>
  <si>
    <t>1.2.1.108</t>
  </si>
  <si>
    <t>1.2.1.109</t>
  </si>
  <si>
    <t>1.2.2.1.1.4</t>
  </si>
  <si>
    <t>Реконструкция КЛ-10кВ ТП-267 до ТП-264 с перезаводкой в ТП-2х2500кВа мкр.7</t>
  </si>
  <si>
    <t>1.2.2.1.1.5</t>
  </si>
  <si>
    <t>Реконструкция КЛ-10кВ от ТП-268 до ТП-267 с перезаводкой в ТП-2х2500кВа мкр.7</t>
  </si>
  <si>
    <t>1.2.2.1.1.6</t>
  </si>
  <si>
    <t>Реконструкция КЛ-10кВ ТП-393-ТП-394</t>
  </si>
  <si>
    <t>1.2.2.1.1.7</t>
  </si>
  <si>
    <t>Реконструкция КЛ-10кВ ВВ-2В РП-133 с ВЛ-10кВ РП-133</t>
  </si>
  <si>
    <t>1.2.2.1.1.8</t>
  </si>
  <si>
    <t>Реконструкция КЛ-10кВ ВВ-1В РП-133 с ВЛ-10кВ РП-133</t>
  </si>
  <si>
    <t>1.2.2.1.1.9</t>
  </si>
  <si>
    <t>Реконструкция КЛ-10кВ РП-133- ПС "Привокзальная"</t>
  </si>
  <si>
    <t>Перенос на 2024год</t>
  </si>
  <si>
    <t>1.2.2.1.1.10</t>
  </si>
  <si>
    <t>Реконструкция КЛ-10кВ РП-133 2п/ст Привокз.ЭСК№24</t>
  </si>
  <si>
    <t>1.2.2.1.1.12</t>
  </si>
  <si>
    <t>Реконструкция КЛ-10кВ от ТП-543 до ТП-545 мкр.5а с перезаводкой в РП(ТП)-2х1000кВА мкр.5а</t>
  </si>
  <si>
    <t>1.2.2.1.1.13</t>
  </si>
  <si>
    <t>Реконструкция КЛ-10кВ от РП-170 до РП-161 с перезаводкой в РП(ТП)-2х1000кВА Станция переливания крови</t>
  </si>
  <si>
    <t>1.2.2.1.1.14</t>
  </si>
  <si>
    <t>Реконструкция КЛ-10кВ от ТП-388-ТП-387 ЭСК № 48</t>
  </si>
  <si>
    <t>1.2.2.1.1.32</t>
  </si>
  <si>
    <t>Реконструкция ВЛ-10кВ ПС-11 отп. на РП-106 эск-26</t>
  </si>
  <si>
    <t>1.2.2.1.1.33</t>
  </si>
  <si>
    <t>Реконструкция ВЛ-10кВ ПС-11 яч.303,204 эск-26</t>
  </si>
  <si>
    <t>1.2.2.1.1.34</t>
  </si>
  <si>
    <t>Реконструкция КЛ-10кВ от оп.7 ВЛ-10кВ ПС-11 яч.303,204 эск-26 до ТП-1015 с перезаводкой в РП(ТП)-2х2500кВА Пойма-5</t>
  </si>
  <si>
    <t>1.2.2.1.1.35</t>
  </si>
  <si>
    <t>Реконструкция КЛ-10кВ от ТП-1015 в РП(ТП)-2х2500кВА Пойма-5 с перезаводкой в ТП-2х1000кВА д/с</t>
  </si>
  <si>
    <t>1.2.2.1.1.36</t>
  </si>
  <si>
    <t>Реконструкция КЛ-10кВ ТП-555-РП-138 с перезаводкой в КТПН№1-250кВА 8ПУ Восточная группа скважин</t>
  </si>
  <si>
    <t>1.2.2.1.1.37</t>
  </si>
  <si>
    <t>Реконструкция КЛ-10кВ ТП-556-РП-138 с перезаводкой в КТПН№2-250кВА 8ПУ Восточная группа скважин</t>
  </si>
  <si>
    <t>1.2.2.1.1.38</t>
  </si>
  <si>
    <t>Реконструкция КЛ-10кВ ТП-557-РП-138 с перезаводкой в КТПН№3-250кВА 8ПУ Восточная группа скважин</t>
  </si>
  <si>
    <t>1.2.2.1.1.39</t>
  </si>
  <si>
    <t>Реконструкция КЛ-10кВ РП-167 п.ПСО-34 - ТП-761 п.Голд-Фиш с перезаводкой в ТП-2х1600кВА Восточный промрайон</t>
  </si>
  <si>
    <t>1.2.2.1.1.40</t>
  </si>
  <si>
    <t>Реконструкция КЛ-6кВ ТП-204 до ТП-203</t>
  </si>
  <si>
    <t>1.2.2.1.1.41</t>
  </si>
  <si>
    <t>Реконструкция КЛ-10кВ   от опоры ВЛ-10 кВ ф.ПИКС-1;2 ПС-Сургут до РП-157</t>
  </si>
  <si>
    <t>1.2.2.1.1.42</t>
  </si>
  <si>
    <t>Реконструкция КЛ-10кВ от  оп. 1 ВЛ-10кВ до РП-143  АКТ № 4</t>
  </si>
  <si>
    <t>1.2.2.1.1.43</t>
  </si>
  <si>
    <t>Реконструкция ВЛ-10 кВ от опоры №12 ВЛ-10кВ от ПС-"Березка" фидер №16 до КТПН-766 с перезаводкой в КТПН№2-630кВА ДНТ Белые росы</t>
  </si>
  <si>
    <t>1.2.2.1.1.44</t>
  </si>
  <si>
    <t>Реконструкция ВЛ-10 кВ от оп.№23 ф. "Кооперативы" ЦРП-10кВ ОАО "Аэропорт Сургут" до КТПН-629, КТПН-623 ТСН "Крылья Сургута" с перезаводкой в КТПН-1000</t>
  </si>
  <si>
    <t>1.2.2.1.1.45</t>
  </si>
  <si>
    <t>Реконструкция ВЛ-6 кВ от Оп. № 62 ф. 68-08 ПС 35/6 кВ № 68 до КТПН-793 СНТСН №20</t>
  </si>
  <si>
    <t>1.2.2.1.1.46</t>
  </si>
  <si>
    <t>Реконструкция КЛ-6кВ от КТПН№1-630кВА СТСН "Север-1" до КТПН№1-400кВА СПК "Север"</t>
  </si>
  <si>
    <t>1.2.2.1.1.47</t>
  </si>
  <si>
    <t>Реконструкция КВЛ-6 кВ от оп. № 15 ВЛ 6 кВ ПСОК «Сторожил-1» до КТПН №1 «Ветеран-2» с перезаводкой КТПН-630кВА ПСК «Ветеран-2»</t>
  </si>
  <si>
    <t>1.2.2.1.1.48</t>
  </si>
  <si>
    <t>Реконструкция ВЛ-6кВ от ПС-35/6кВ №68 до КТПН-728 СТ "Берендей 38"</t>
  </si>
  <si>
    <t>1.2.2.1.1.49</t>
  </si>
  <si>
    <t>Реконструкция ВЛ 10 кВ от опоры № 5/2 ф. «Таежный 1,2» до КТПН-617 СТ «Лайнер»</t>
  </si>
  <si>
    <t>1.2.2.1.2.16</t>
  </si>
  <si>
    <t>Реконструкция КЛ-0,4кВ  ТП-376 Энергетиков,31 ЭСК 48</t>
  </si>
  <si>
    <t>1.2.2.1.2.17</t>
  </si>
  <si>
    <t>Реконструкция КЛ-0,4кВ ТП-379 Просвещения,27 эск 48</t>
  </si>
  <si>
    <t>1.2.2.1.2.18</t>
  </si>
  <si>
    <t>Реконструкция КЛ-0,4кВ ТП-380 Гагарина,10 КПД-43 ЭСК48</t>
  </si>
  <si>
    <t>Перенос на более поздний срок выполнения (отказ в согласовании трассы)</t>
  </si>
  <si>
    <t>1.2.2.1.2.19</t>
  </si>
  <si>
    <t>Реконструкция КЛ-0,4кВ ТП-278-д/с Добрый волшебник</t>
  </si>
  <si>
    <t>1.2.2.1.2.20</t>
  </si>
  <si>
    <t>Реконструкция КЛ-0,4кВ ТП-284-Пельменная</t>
  </si>
  <si>
    <t>1.2.2.1.2.21</t>
  </si>
  <si>
    <t xml:space="preserve">Реконструкция КЛ-0,4кВ ТП-284-Бажова,17 </t>
  </si>
  <si>
    <t>1.2.2.1.2.22</t>
  </si>
  <si>
    <t>Реконструкция КЛ 0.4кв от ТП-267 до ВРУ общ.9 Майская-10</t>
  </si>
  <si>
    <t>1.2.2.1.2.23</t>
  </si>
  <si>
    <t>Реконструкция КЛ-0,4 кв ТП-267 ул.Майская 6</t>
  </si>
  <si>
    <t>1.2.2.1.2.24</t>
  </si>
  <si>
    <t>Реконструкция КЛ-0,4 кв ТП-267 ул.Майская 8</t>
  </si>
  <si>
    <t>1.2.2.1.2.25</t>
  </si>
  <si>
    <t>Реконструкция КЛ-0,4кв ТП-267  Майская 8/1</t>
  </si>
  <si>
    <t>1.2.2.1.2.26</t>
  </si>
  <si>
    <t>Реконструкция КЛ - 0,4 кВ ТП - 267-ЦТП - 8</t>
  </si>
  <si>
    <t>1.2.2.1.2.27</t>
  </si>
  <si>
    <t>Реконструкция КЛ-0,4кВ ТП-284-Мира,12</t>
  </si>
  <si>
    <t>1.2.2.1.2.28</t>
  </si>
  <si>
    <t>Реконструкция КЛ-0,4кВ ТП-333-ЦТП-18</t>
  </si>
  <si>
    <t>1.2.2.1.2.29</t>
  </si>
  <si>
    <t>Реконструкция КЛ-0,4кВ ТП-339-ЦТП-19</t>
  </si>
  <si>
    <t>1.2.2.1.2.49</t>
  </si>
  <si>
    <t>Реконструкция КЛ-0,4кВ ТП-268 Майская 14 с перезаводкой в ТП-265</t>
  </si>
  <si>
    <t>1.2.2.1.2.50</t>
  </si>
  <si>
    <t>ВЛ-0,4кВ от КТПН-795 СТСН "Север-1"</t>
  </si>
  <si>
    <t>1.2.2.1.2.51</t>
  </si>
  <si>
    <t>ВЛ-0,4кВ от КТПН-797 СТСН "Север-1"</t>
  </si>
  <si>
    <t>1.2.2.1.2.52</t>
  </si>
  <si>
    <t>Реконструкция ВЛ - 0,4 кВ п. Лунный ЭСК № 56</t>
  </si>
  <si>
    <t>1.2.2.1.2.53</t>
  </si>
  <si>
    <t>Реконструкция ВЛ-0,4кв  от КТПН -725  ф.1  акт-4</t>
  </si>
  <si>
    <t>1.2.2.1.2.54</t>
  </si>
  <si>
    <t>Реконструкция ВЛ-0,4кВ от КТПН-616 "Кедровый Бор"</t>
  </si>
  <si>
    <t>1.2.2.1.2.55</t>
  </si>
  <si>
    <t>Реконструкция ВЛ-0,4кВ от КТПН-617 СТ «Лайнер»</t>
  </si>
  <si>
    <t>1.2.2.1.2.56</t>
  </si>
  <si>
    <t>Реконструкция ВЛ-0,4кВ от КТПН-615 "Кедровый Бор"</t>
  </si>
  <si>
    <t>1.2.2.1.2.57</t>
  </si>
  <si>
    <t>Реконструкция ВЛ-0,4кВ от КТПН-784 (ТП)</t>
  </si>
  <si>
    <t>1.2.2.1.2.58</t>
  </si>
  <si>
    <t>Реконструкция ВЛ-0,4кВ от КТПН-785 (ТП)</t>
  </si>
  <si>
    <t>1.2.2.1.2.59</t>
  </si>
  <si>
    <t>Реконструкция ВЛ-0,4кВ от КТПН-786 (ТП)</t>
  </si>
  <si>
    <t>1.2.2.1.2.60</t>
  </si>
  <si>
    <t>Реконструкция ВЛ-0,4кВ от КТПН-790</t>
  </si>
  <si>
    <t>1.2.2.1.2.61</t>
  </si>
  <si>
    <t>Реконструкция ВЛ-0,4кВ от КТПН№635 ПСДСК "Чернореченский"</t>
  </si>
  <si>
    <t>1.2.2.1.2.62</t>
  </si>
  <si>
    <t>Реконструкция ВЛ-0,4 кВ от КТПН-766</t>
  </si>
  <si>
    <t>1.2.2.1.2.63</t>
  </si>
  <si>
    <t>Реконструкция ВЛ-0,4 кВ от КТПН-766 с перезаводкой в КТПН№2-630кВА ДНТ Белые росы</t>
  </si>
  <si>
    <t>1.2.2.1.2.64</t>
  </si>
  <si>
    <t>Реконструкция ВЛ-0,4кВ от КТПН-624 ТСН "Крылья Сургута" с  перезаводкой в КТПН-1000кВА ТСН "Крылья Сургута"</t>
  </si>
  <si>
    <t>1.2.2.1.2.65</t>
  </si>
  <si>
    <t>Реконструкция ВЛ-0,4 кВ от КТПН-793 СНТСН №20 Магистраль</t>
  </si>
  <si>
    <t>1.2.2.1.2.66</t>
  </si>
  <si>
    <t>Реконструкция ВЛ-0,4кВ от КТПН-607 СПК "Север" с перезаводкой в КТПН№2-1000кВА СПК "Север"</t>
  </si>
  <si>
    <t>1.2.2.1.2.67</t>
  </si>
  <si>
    <t>Реконструкция ВЛ-0,4кВ от КТПН-611 ПСК "Ветеран-2" с перезаводкой КТПН-630кВА ПСК «Ветеран-2»</t>
  </si>
  <si>
    <t>1.2.3.2</t>
  </si>
  <si>
    <t>Выполнено</t>
  </si>
  <si>
    <t>Приобретение Приборы, оборудование электротехнического персонала</t>
  </si>
  <si>
    <t>1.6.2</t>
  </si>
  <si>
    <t>1.6.3</t>
  </si>
  <si>
    <t>Строительство Автостоянки по ул.Аграрная,1</t>
  </si>
  <si>
    <t>Выполнены ПИР</t>
  </si>
  <si>
    <t>1.6.4</t>
  </si>
  <si>
    <t>Технологическая сеть радиосвязи</t>
  </si>
  <si>
    <t>1.1.4.1.1.5</t>
  </si>
  <si>
    <t>Строительство ТП-2х2500кВА мкр.7 (взамен ТП-267)</t>
  </si>
  <si>
    <t>1.1.4.1.1.10</t>
  </si>
  <si>
    <t>Строительство РП(ТП)-2х1000кВА мкр.31А Станция скорой медицинской помощи</t>
  </si>
  <si>
    <t>Работы выполнены по строительству здания подстанции (монтаж оборудования 2024год)</t>
  </si>
  <si>
    <t>1.1.4.1.1.11</t>
  </si>
  <si>
    <t>Строительство ТП-2х1000кВа мкр.31А Станция переливания крови</t>
  </si>
  <si>
    <t>1.1.4.1.1.36</t>
  </si>
  <si>
    <t>Строительство РП(ТП)-1-2х2500кВА Пойма-5</t>
  </si>
  <si>
    <t>1.1.4.1.1.37</t>
  </si>
  <si>
    <t>1.1.4.1.1.38</t>
  </si>
  <si>
    <t>Строительство ТП-2х1000кВА Пойма-5 д/с</t>
  </si>
  <si>
    <t>1.1.4.1.1.40</t>
  </si>
  <si>
    <t>1.1.4.1.1.41</t>
  </si>
  <si>
    <t>1.1.4.1.1.42</t>
  </si>
  <si>
    <t>Строительство ТП-2х1600кВА Восточный пром район</t>
  </si>
  <si>
    <t>1.1.4.1.1.46</t>
  </si>
  <si>
    <t>1.1.4.1.2.7</t>
  </si>
  <si>
    <t>Строительство КТПН-2х160кВА мкр.Черный Мыс(КТПН-764)</t>
  </si>
  <si>
    <t>1.1.4.1.2.8</t>
  </si>
  <si>
    <t>Строительство КТПН-630кВА Рынок ул.Инженерная (КТПН-603)</t>
  </si>
  <si>
    <t>1.1.4.1.2.9</t>
  </si>
  <si>
    <t>Строительство КТПН№1-250кВА 8ПУ Восточная группа скважин( ТП-555)</t>
  </si>
  <si>
    <t>1.1.4.1.2.10</t>
  </si>
  <si>
    <t>Строительство КТПН№2-250кВА 8ПУ Восточная группа скважин (ТП-556)</t>
  </si>
  <si>
    <t>1.1.4.1.2.11</t>
  </si>
  <si>
    <t>Строительство КТПН№3-250кВА 8ПУ Восточная группа скважин(ТП-557)</t>
  </si>
  <si>
    <t>1.1.4.1.2.12</t>
  </si>
  <si>
    <t>Строительство КТПН №1-2х1000кВА ПСТ-30 "Дорожник"</t>
  </si>
  <si>
    <t>1.1.4.1.2.13</t>
  </si>
  <si>
    <t>Строительство КТПН №2-2х1000кВА ПСТ-30 "Дорожник"</t>
  </si>
  <si>
    <t>1.1.4.1.2.25</t>
  </si>
  <si>
    <t>Строительство КТПН-1000кВА СНТСН №20 "Магистраль"</t>
  </si>
  <si>
    <t>1.1.4.1.2.26</t>
  </si>
  <si>
    <t>Строительство КТПН№1-400кВА СПК "Север"</t>
  </si>
  <si>
    <t>1.1.4.1.2.27</t>
  </si>
  <si>
    <t>Строительство КТПН№1-630кВА СТСН "Север-1"</t>
  </si>
  <si>
    <t>1.1.4.1.2.32</t>
  </si>
  <si>
    <t>Строительство КТПН-400кВА СТСН «Тюльпан»</t>
  </si>
  <si>
    <t>1.1.4.1.2.34</t>
  </si>
  <si>
    <t>Строительство КТПН№1-630кВА СТ №38 "Берендей"</t>
  </si>
  <si>
    <t>1.1.4.1.2.36</t>
  </si>
  <si>
    <t>Строительство КТПН-400кВА СНТСТ №28 "Буровик"</t>
  </si>
  <si>
    <t>1.1.4.1.2.38</t>
  </si>
  <si>
    <t>Строительство КТПН-250кВА ТСН №44 "Локомотив"</t>
  </si>
  <si>
    <t>1.1.4.1.2.39</t>
  </si>
  <si>
    <t>Строительство КТПН№2-630кВА ПСК «Ветеран-2»</t>
  </si>
  <si>
    <t>1.1.4.1.2.40</t>
  </si>
  <si>
    <t>Строительство КТПН-630кВА СТ №47 "Лайнер"</t>
  </si>
  <si>
    <t>1.1.4.1.2.41</t>
  </si>
  <si>
    <t>Строительство КТПН-1000кВА ТСН "Крылья Сургута"</t>
  </si>
  <si>
    <t>1.1.4.1.2.43</t>
  </si>
  <si>
    <t>Строительство КТПН-630кВА ТСН №43 "Полимер"</t>
  </si>
  <si>
    <t>1.1.4.1.2.56</t>
  </si>
  <si>
    <t>Строительство КТПН-630кВА пос.Медвежий угол (КТПН-733)</t>
  </si>
  <si>
    <t>1.1.4.1.2.57</t>
  </si>
  <si>
    <t>Строительство КТПН№1-630кВА ДНТ Белые росы</t>
  </si>
  <si>
    <t>1.1.4.1.2.58</t>
  </si>
  <si>
    <t>Строительство КТПН№2-630кВА ДНТ Белые росы</t>
  </si>
  <si>
    <t>1.1.4.1.2.59</t>
  </si>
  <si>
    <t>Строительство КТПН№2-1000кВА СПК "Север"</t>
  </si>
  <si>
    <t>1.1.4.1.2.60</t>
  </si>
  <si>
    <t>Строительство КТПН№2-400кВА СТСН "Север-1"</t>
  </si>
  <si>
    <t>1.1.4.1.2.61</t>
  </si>
  <si>
    <t>Строительство КТПН№1-1000кВА СПК "Победит-1"</t>
  </si>
  <si>
    <t>1.1.4.1.2.62</t>
  </si>
  <si>
    <t>Строительство КТПН№3-1000кВА СПК "Победит-1"</t>
  </si>
  <si>
    <t>1.1.4.1.2.63</t>
  </si>
  <si>
    <t>Строительство КТПН№5-1000кВА СПК "Победит-1"</t>
  </si>
  <si>
    <t>1.1.4.1.2.64</t>
  </si>
  <si>
    <t>Строительство КТПН№2-1000кВА СТ №38 "Берендей"</t>
  </si>
  <si>
    <t>1.1.4.1.3.1</t>
  </si>
  <si>
    <t>Строительство двухцепной  ВЛ-6кВ от  ПС-121 до СОК Прибрежный, СТ Энергетик-2  Проектирование</t>
  </si>
  <si>
    <t>1.1.4.1.3.6</t>
  </si>
  <si>
    <t>Строительство КЛ-10кВ ТП-475 до БКТП-465</t>
  </si>
  <si>
    <t>1.1.4.1.3.11</t>
  </si>
  <si>
    <t>Строительство КЛ-10кВ РП-155 до ТП-2х2500кВА (стр.55) мкр.30</t>
  </si>
  <si>
    <t>1.1.4.1.3.12</t>
  </si>
  <si>
    <t>Строительство КЛ-10кВ от ТП-2х1000кВА мкр.48 до оп.22,23  ВЛ-10 кВ  ПС-12 - до РП - 133  ЭСК-24</t>
  </si>
  <si>
    <t>1.1.4.1.3.13</t>
  </si>
  <si>
    <t>Строительство КЛ-10кВ от РП(ТП)-2х1000кВА Станция скорой медицинской помощи до ТП-2х1000кВА мкр.31А Станция переливания крови</t>
  </si>
  <si>
    <t>1.1.4.1.3.52</t>
  </si>
  <si>
    <t>Строительство 2КЛ-6кВ от приемного портала опоры №5/6 фидера №46-03, №46-12 до РП-139</t>
  </si>
  <si>
    <t>1.1.4.1.3.53</t>
  </si>
  <si>
    <t>Строительство КЛ-6кВ от КТПН№1-400кВА СПК "Север" до КТПН№2-1000кВА СПК "Север"</t>
  </si>
  <si>
    <t>1.1.4.1.3.54</t>
  </si>
  <si>
    <t>Строительство КЛ-6кВ от КТПН№1-630кВА СТ Берендей до КТПН№2 СТ №38</t>
  </si>
  <si>
    <t>1.1.4.1.3.55</t>
  </si>
  <si>
    <t>Строительство КЛ-6кВ от опоры №27 ВЛ-6 кВ фидер 68-08 до КТПН-772</t>
  </si>
  <si>
    <t>1.1.4.1.3.57</t>
  </si>
  <si>
    <t>Строительство КЛ-10кВ от БКТП-2 2х1000кВА мкр.48 до оп.54  ВЛ-10 кВ  ПС-12 - до РП - 133  ЭСК-24</t>
  </si>
  <si>
    <t>Выполнены инженерно-геодезические работы</t>
  </si>
  <si>
    <t>1.1.4.1.3.64</t>
  </si>
  <si>
    <t>1.1.4.1.3.61</t>
  </si>
  <si>
    <t>1.1.4.1.4.25</t>
  </si>
  <si>
    <t>Строительство КЛ-0,4кВ РП(ТП)-2х1600кВА  мкр.39 до ж/д№3.1 ВРУ1</t>
  </si>
  <si>
    <t>1.1.4.1.4.26</t>
  </si>
  <si>
    <t>Строительство КЛ-0,4кВ РП(ТП)-2х1600кВА  мкр.39 до ж/д№3.1 ВРУ2</t>
  </si>
  <si>
    <t>1.1.4.1.4.27</t>
  </si>
  <si>
    <t>Строительство КЛ-0,4кВ РП(ТП)-2х1600кВА  мкр.39 до ж/д№3.2 ВРУ1</t>
  </si>
  <si>
    <t>1.1.4.1.4.28</t>
  </si>
  <si>
    <t>Строительство КЛ-0,4кВ РП(ТП)-2х1600кВА  мкр.39 до ж/д№3.2 ВРУ2</t>
  </si>
  <si>
    <t>1.1.4.1.4.31</t>
  </si>
  <si>
    <t>Строительство КЛ-0,4кВ ТП-3 2х2500  кВА мкр..Марьина гора до ж-д №21 ВРУ1</t>
  </si>
  <si>
    <t>1.1.4.1.4.32</t>
  </si>
  <si>
    <t>Строительство КЛ-0,4кВ ТП-3 2х2500кВА мкр."Марьина гора" до ж/д №21 ВРУ2</t>
  </si>
  <si>
    <t>1.1.4.1.4.33</t>
  </si>
  <si>
    <t>Строительство КЛ-0,4кВ ТП-3 2х2500кВА мкр."Марьина гора" до ж/д №21 ВРУ3</t>
  </si>
  <si>
    <t>1.1.4.1.4.34</t>
  </si>
  <si>
    <t>Строительство КЛ-0,4кВ ТП-3 2х2500кВА мкр."Марьина гора" до ж/д №22 ВРУ1</t>
  </si>
  <si>
    <t>1.1.4.1.4.35</t>
  </si>
  <si>
    <t>Строительство КЛ-0,4кВ ТП-3 2х2500кВА мкр."Марьина гора" до ж/д №22 ВРУ2</t>
  </si>
  <si>
    <t>1.1.4.1.4.39</t>
  </si>
  <si>
    <t>Строительство КЛ-0,4кВ ТП-4 2х1600кВА мкр. "Марьина гора" до ж/д №20 ВРУ1</t>
  </si>
  <si>
    <t>1.1.4.1.4.40</t>
  </si>
  <si>
    <t>Строительство  КЛ-0,4кВ ТП-4 2х1600  кВА мкр.Марьина гора до ж-д №20 ВРУ2</t>
  </si>
  <si>
    <t>1.1.4.1.4.41</t>
  </si>
  <si>
    <t xml:space="preserve">Строительство КЛ-0,4кВ ТП-276-Бахилова,3 </t>
  </si>
  <si>
    <t>1.1.4.1.4.43</t>
  </si>
  <si>
    <t>Строительство КЛ-0,4кВ ТП-265 до  Бизнесс центр</t>
  </si>
  <si>
    <t>1.1.4.1.4.44</t>
  </si>
  <si>
    <t>Строительство КЛ-0,4кВ ТП-265 до нежилого помещения  ОАО Сургутбытсервис</t>
  </si>
  <si>
    <t>1.1.4.1.4.45</t>
  </si>
  <si>
    <t>Строительство КЛ-0,4кВ от ВРУ Майская,14 до остановочный комплекс</t>
  </si>
  <si>
    <t>1.1.4.1.4.46</t>
  </si>
  <si>
    <t>Строительство КЛ-0,4кВ ТП-265 до  Потребительский гаражный кооператив Газон</t>
  </si>
  <si>
    <t>1.1.4.1.4.163</t>
  </si>
  <si>
    <t>Строительство КЛ-0,4кВ от ТП-267 до Майская 6/2</t>
  </si>
  <si>
    <t>1.1.4.1.4.164</t>
  </si>
  <si>
    <t>Строительство КЛ-0,4кВ ТП-243-ж/д Дзержинского 10</t>
  </si>
  <si>
    <t>1.1.4.1.4.165</t>
  </si>
  <si>
    <t>Строительство КЛ-0,4кВ ТП-243-ж/д Дзержинского 12</t>
  </si>
  <si>
    <t>1.1.4.1.4.166</t>
  </si>
  <si>
    <t>Строительство КЛ-0,4кВ от ТП-333 до д/с "Крепыш"</t>
  </si>
  <si>
    <t>1.1.4.1.4.167</t>
  </si>
  <si>
    <t>Строительство КЛ-0,4кВ БКТП-850 павильон "Экодом"</t>
  </si>
  <si>
    <t>1.1.4.1.4.168</t>
  </si>
  <si>
    <t>1.1.4.1.4.169</t>
  </si>
  <si>
    <t>1.1.4.1.5.2</t>
  </si>
  <si>
    <t>Строительство КЛ-6кВ от КТПН№1 2х1000кВА ПСТ-30 Дорожник  до  КТПН№2 2х1000кВА ПСТ-30 Дорожник</t>
  </si>
  <si>
    <t>Строительство КЛ-10кВ от ПС 110/10/10 Форпост до РП-ТП-2х10000кВА 10/6кВ Победит 1,2</t>
  </si>
  <si>
    <t>Строительство КЛ-10кВ от ТП-2х1000кВА пос.Юность до оп.№18 ВЛ-10кВ  ПС-12 до РП-133 ЭСК-124</t>
  </si>
  <si>
    <t>* Инвестиционная программа ООО "Сургутские городские электрические сети" на 2023 год (г.Сургут) утверждена Департаментом Строительства и Жилищно-Коммунального комплекса ХМАО – Югры приказом о корректировке инвестиционной программы №42-Пр-34 от 14.08.2023г</t>
  </si>
  <si>
    <t>Отчет о реализации мероприятий в сфере энергосбережения, предусмотренных программой комплексного развития коммунальной инфраструктуры муниципального образования городской округ  Сургут на период до 2035 года за 2023 год</t>
  </si>
  <si>
    <t>2023 год</t>
  </si>
  <si>
    <t>факт 2023</t>
  </si>
  <si>
    <t>Выполнены работы  работы по установке, поверке, замене индивидуальных приборов учета ХГВС в муниципальных жилых помещениях, в  которые нанимателем обеспечен  доступ.   Общее количество замененных и поверенных ПУ 46 шт.</t>
  </si>
  <si>
    <t>В 2023 году мероприятия по замене приборов учета коммунальных ресурсов в муниципальных учреждениях не планировались</t>
  </si>
  <si>
    <t>Количество энергосервисных договоров (контрактов), заключенных муниципальными учреждениями -12 шт., из них: ДО - 12 шт.</t>
  </si>
  <si>
    <t>Количество публикаций на портале, интервью со СМИ   - 3 ед.</t>
  </si>
  <si>
    <t xml:space="preserve">В полном объеме выполнены работы  по замене оборудования вентиляции в МБДОУ  № 10 "Семицветик".  </t>
  </si>
  <si>
    <t>Проведение работ по данному мероприятию в 2023 году не планировались</t>
  </si>
  <si>
    <t>В полном объеме выполнены работы по замене светильников на светильники с энергосберегающими лампами в  муниципальных учреждениях: МБДОУ № 25 «Родничок»,  МБДОУ № 27 «Микки-Маус»</t>
  </si>
  <si>
    <t xml:space="preserve">ДГХ, ДО, ДКиМП, УФКиС </t>
  </si>
  <si>
    <t>Улица 39 "З" на участке от ул. Контейнерной до ул. Толстого. Строительство и ввод в эксплуатацию сетей газоснабжения (в составе комплексного мероприятия по обеспечению внутриквартальными объектами инженерной инфраструктуры)</t>
  </si>
  <si>
    <t>2.36</t>
  </si>
  <si>
    <t>план 2023</t>
  </si>
  <si>
    <t>2.43</t>
  </si>
  <si>
    <t xml:space="preserve">Строительство  газопровода  высокого давления в мкр. 35 к котельным ТДК, СОК, Бизнес-центра с установкой ГРУ к каждой Ду 50-100 мм, протяженностью 0,4 км                                          </t>
  </si>
  <si>
    <t>2.53</t>
  </si>
  <si>
    <t>Строительство сетей газоснабжения высокого давления 2 категории до Индустриального парка "Югра" от перспективного газопровода по ул. Автомобилистов диаметром 150 мм, протяженностью 0,7 км</t>
  </si>
  <si>
    <t>2.57</t>
  </si>
  <si>
    <t>Строительство газопровода высокого давления к мкр. ЗПЛ-2, в т.ч. пункт редуцирования газа, диаметром 219 мм</t>
  </si>
  <si>
    <t>2023-2025</t>
  </si>
  <si>
    <t>Строительство газопровода высокого давления к п. Лунный диаметром 150 мм, протяженностью 0,01 км, в т.ч. пункт редуцирования газа (в составе комплексного мероприятия по обеспечению внутриквартальными объектами инженерной инфраструктуры)</t>
  </si>
  <si>
    <t>2.64</t>
  </si>
  <si>
    <t>2.65</t>
  </si>
  <si>
    <t>Строительство сетей газоснабжения низкого давления от пункта редуцирования газа в п. Лунный до потребителей ИЖС протяженностью 3,6 км, диаметром 50-150 мм (в составе комплексного мероприятия по обеспечению внутриквартальными объектами инженерной инфраструктуры)</t>
  </si>
  <si>
    <t>2.66</t>
  </si>
  <si>
    <t>Реконструкция существующего ГРП с увеличением производительности до 350 м³/час</t>
  </si>
  <si>
    <t>Проект реализован собственными силами СГМУП "ГТС" в рамках текущего ремонта в 2022 году</t>
  </si>
  <si>
    <t xml:space="preserve">Отчет о реализации мероприятий в сфере водоотведения, предусмотренных  программой комплексного развития коммунальной инфраструктуры муниципального образования городской округ  Сургут на период до 2035 года за 2023 год 
</t>
  </si>
  <si>
    <t>узнать сумму факт</t>
  </si>
  <si>
    <t>км.</t>
  </si>
  <si>
    <t>по хорошему узнать бы фактические затраты, но в пошлом году они не давали деньги ссылаясь на комерч.тайну</t>
  </si>
  <si>
    <t>больше похоже на п 2.35</t>
  </si>
  <si>
    <t>2.2.2.4</t>
  </si>
  <si>
    <t>Реконструкция КНС-9 мкр. Железнодорожников ул. Грибоедова</t>
  </si>
  <si>
    <t>2.2.2.9</t>
  </si>
  <si>
    <t>Строительно-монтажные работы выполнены в рамках инвестиционной программы</t>
  </si>
  <si>
    <t xml:space="preserve">Реконструкция напроного коллектора КНС-18 на объекте:"Сети канализации  п. Кедровый-2". </t>
  </si>
  <si>
    <t>2025-2031</t>
  </si>
  <si>
    <t>что выполнено тогда на 978 тыс.?</t>
  </si>
  <si>
    <t>Мероприятия в полном объеме не выполнены, при корректировке ИП будут перенесены на 2024 год</t>
  </si>
  <si>
    <t>Выполнение мероприятия планоровалось за счет ИП. При корректировке ИП мероприятие исключено</t>
  </si>
  <si>
    <t xml:space="preserve">Отчет о реализации мероприятий в сфере водоснабжения, предусмотренных  программой комплексного развития коммунальной инфраструктуры муниципального образования городской округ  Сургут на период до 2035 года за 2023 год 
</t>
  </si>
  <si>
    <t>в пкр плановая стоимом 9124</t>
  </si>
  <si>
    <t>3.1.15</t>
  </si>
  <si>
    <t>Строительство новых сетейводоснабжения в мкр. 31 а</t>
  </si>
  <si>
    <t>3.1.15.1</t>
  </si>
  <si>
    <t>Строительство внутриквартальных  сетей водоснабжения до границ земельных участков в мкр. 31 а</t>
  </si>
  <si>
    <t>Мероприятие выполнено в полном объеме в рамках ИП на 2023 год</t>
  </si>
  <si>
    <t xml:space="preserve">В рамках заключенного договорав полном объеме  выполнены ПИР на сумму 1400,00 тыс.руб. </t>
  </si>
  <si>
    <t>Заключен договор на выполнение ПИР и СМР на сумму 4187,82 тыс.руб. без НДС. Договор не исполнен. При корректировке ИП мероприятие будет исключено</t>
  </si>
  <si>
    <t>Строительство второго ввода на ЦТП-67</t>
  </si>
  <si>
    <t>3.2.8</t>
  </si>
  <si>
    <t>Выполнение мероприятия перенесено на 2024 год</t>
  </si>
  <si>
    <t>3.2.15</t>
  </si>
  <si>
    <t>2019-2023</t>
  </si>
  <si>
    <t>Мероприятие выполнено в рамках плановых мероприятий по ремонту объектов централизованных систем тепловодоснаьжения к ППР на 2023 год</t>
  </si>
  <si>
    <t>3.2.23</t>
  </si>
  <si>
    <t>Мероприятие исключено, в 2024 году будет выполнен капитальный ремонт вводогрейных котлов № 1,2 ВКГМ-4
(п. 1.1.7 ППР на 2024 год)</t>
  </si>
  <si>
    <t>Модернизация котельной №5 СГМУП "ГТС" Внедрение системы автоматизации на котле, в т.ч. ПСД</t>
  </si>
  <si>
    <t>2.3.3</t>
  </si>
  <si>
    <t>Модернизация котельной выполнена в 2018 году.
(п. 1.1.10.2 ППР на 2018 год)</t>
  </si>
  <si>
    <t>2.3.7</t>
  </si>
  <si>
    <t xml:space="preserve">Модернизация котельной №3 СГМУП "ГТС"  с приобретением в ЗИП частотного преобразователя для электродвигателя тягодутьевых механизмов </t>
  </si>
  <si>
    <t>Модернизация котельной с приобретением в ЗИП частотного преобразователя для электродвигателя тягодутьевых механизмов выполнена в 2017 году.
(п. 1.1.8.2 ППР на 2017 год)</t>
  </si>
  <si>
    <t xml:space="preserve">Отчет о реализации мероприятий  СГМУП "ГТС" в сфере теплоснабжения за 2023г, </t>
  </si>
  <si>
    <t>предусмотренных программой комплексного развития  коммунальной инфроструктуры</t>
  </si>
  <si>
    <t>муниципального образования городской округ город Сургут на 2019 - 2035 гг.</t>
  </si>
  <si>
    <t>Форма № 5-ИП ТС</t>
  </si>
  <si>
    <t>1) Выполнена:
- замена сетевого насоса № 2 (п. 1.1.5.2 ППР 2019 года);
- замена сетевого насоса № 3 (п. 1.1.5.3 ППР 2022 года).
2) Мероприятие по модернизации системы автоматизации АМАКС - исключено, ежегодно осуществляется плановая модернизация по п. 2.3.9.
3) Модернизация котельной с приобретением в ЗИП частотного преобразователя N90кВт тягодутьевых механизмов котлов.выполнена в 2019 году.
(п. 1.1.4.3 ППР на 2019 год)</t>
  </si>
  <si>
    <t>Мероприятие выполнено (п. 1.1.7.1, п. 1.1.8.1 ППР 2019 года; п. 1.1.14.3, п. 1.1.15.1 ППР 2020 года; п. 1.1.7.1 ППР 2021 года)</t>
  </si>
  <si>
    <t>Проект закрыт в связи с отсутствием технической возможности размещения системы аварийного топлива на территории котельной</t>
  </si>
  <si>
    <t>2.3.11</t>
  </si>
  <si>
    <t>Котельная № 21 СГМУП "ГТС". Замена сетевых водоподогревателей пластинчатого типа котельной на теплообменные аппараты интентифицированные. Освещение котельной № 21, № 23</t>
  </si>
  <si>
    <t>2020, 2023-2028</t>
  </si>
  <si>
    <t>1) Мероприятие исключено, в 2023 году выполнен капитальный водоподогревателей пластинчатого типа (п. 1.1.1 ППР на 2023 год).
2) Освещение котельных №№ 21, 23 выполнено в 2019 году (п. 1.1.7.5 ППР 2019 года)</t>
  </si>
  <si>
    <t>Модернизация котельной выполнена в 2019 году.
(п. 1.1.1 ППР на 2019 год)</t>
  </si>
  <si>
    <t>3.1</t>
  </si>
  <si>
    <t>Проекты нового строительства и реконструкции тепловых сетей</t>
  </si>
  <si>
    <t>3.1.13</t>
  </si>
  <si>
    <t>Строительство КРП 73 в мкр. 30</t>
  </si>
  <si>
    <t>Мероприятия реализованы в 2020 году. Объект введён в эксплуатацию.</t>
  </si>
  <si>
    <t>3.1.16</t>
  </si>
  <si>
    <t>Строительство КРП в мкр. 37</t>
  </si>
  <si>
    <t>Реализация мероприятий не актуальна по причине отсуствия заявок на подключение потребителей к системе теплоснабжения в 2023 году</t>
  </si>
  <si>
    <t>3.1.18</t>
  </si>
  <si>
    <t>Строительство КРП в п. Юность</t>
  </si>
  <si>
    <t>3.2.24</t>
  </si>
  <si>
    <t>Строительство тепловых сетей в мкр. 20А. Строительство магистральных тепловых сетей от УТ-2 до границы земельного участка в мкр.20А</t>
  </si>
  <si>
    <t>2021-2030</t>
  </si>
  <si>
    <t>3.2.28</t>
  </si>
  <si>
    <t>Строительство тепловых сетей в районе 30А. Строительство магистральных тепловых сетей от 9ТК2-6 до границы земельного участка в мкр.30А</t>
  </si>
  <si>
    <t>3.2.36</t>
  </si>
  <si>
    <t>Строительство тепловых сетей и сетей ГВС в районе п. Таежный</t>
  </si>
  <si>
    <t>2020, 2022-2023</t>
  </si>
  <si>
    <t>Проектирование и строительство сетей осуществляется при направлении от заявителя заявки на подключение к централизованной системе ТС и ГВС с поледующим заключением соответствующего договора. За 2023г. договороы на подключение и строительство сетей не заключены</t>
  </si>
  <si>
    <t>3.2.40</t>
  </si>
  <si>
    <t>Строительство тепловых сетей в районе Ядро центра</t>
  </si>
  <si>
    <t>2023-2028</t>
  </si>
  <si>
    <t>3.2.42</t>
  </si>
  <si>
    <t>Строительство тепловых сетей в районе п. Юность</t>
  </si>
  <si>
    <t>3.3.22</t>
  </si>
  <si>
    <t>Модернизация тепловых сетей. Инв № 30359.Тепломагистраль №1 по пр. Мира от П1 (ПКТС)-1ТК5-1ТК8-1ТК10-1ТК13-1ТК17-1ТК19; от точки А до 1ТК31 по ул. Г. Кукуевицкого и до 4ТК1 (Котельная №2) НГДУ</t>
  </si>
  <si>
    <t xml:space="preserve">Реализация мероприятия в 2024 году согласно утвержденной инвестиционной программы СГМУП "ГТС" в сфере теплоснабжения. По заключению экспертизы промышленной безопасности 2023г. срок  безопасной эксплуатации объекта  продлен до 2026г. </t>
  </si>
  <si>
    <t>3.3.23</t>
  </si>
  <si>
    <t xml:space="preserve">Модернизация тепловых сетей. инвентарный№ 30907 Сети теплоснабжения от 7ТК3 до ИТП здания, ул. 30лет победы 17 </t>
  </si>
  <si>
    <t xml:space="preserve">В связи с лимитом финансирования  для выполнения работ по ремонту сетей выбираются объекты с наиболее высоким % износа. По заключению экспертизы промышленной безопасности 2022г. срок  безопасной эксплуатации объекта  продлен до 2025г. </t>
  </si>
  <si>
    <t>Произведён монтаж резервной перемычки Ду 800 в 9ТК5 согласно ППР СГМУП "ГТС" 2023 года</t>
  </si>
  <si>
    <t>3.3.26</t>
  </si>
  <si>
    <t>Модернизация тепловых сетей. инвентарный№ 30882 Тепломагистраль №7 от 7ТК-2 до ПС, ул. 30 лет Победы</t>
  </si>
  <si>
    <t xml:space="preserve">Реализация мероприятия в 2024 году согласно утвержденной инвестиционной программы СГМУП "ГТС" в сфере теплоснабжения. По заключению экспертизы промышленной безопасности 2022г. срок  безопасной эксплуатации объекта  продлен до 2025г. </t>
  </si>
  <si>
    <t>3.3.27</t>
  </si>
  <si>
    <t>Модернизация тепловых сетей. инвентарный№ 31426 Тепломагистраль № 3 от 3ТК14 до 3ТК14а у ж.д. Ленина 45</t>
  </si>
  <si>
    <t xml:space="preserve">В связи с лимитом финансирования  для выполнения работ по ремонту сетей выбираются объекты с наиболее высоким % износа. По заключению экспертизы промышленной безопасности 2020г. срок  безопасной эксплуатации объекта  продлен до 2026г. </t>
  </si>
  <si>
    <t>3.3.29</t>
  </si>
  <si>
    <t>Модернизация тепловых сетей. инвентарный№ 30430 Тепломагистраль№4 от 4ТК39- 4ТК40-ЦТП-25 в мкр. А</t>
  </si>
  <si>
    <t xml:space="preserve">В связи с лимитом финансирования  для выполнения работ по ремонту сетей выбираются объекты с наиболее высоким % износа. По заключению экспертизы промышленной безопасности 2019г. срок  безопасной эксплуатации объекта  продлен до 2027г. </t>
  </si>
  <si>
    <t>3.3.30</t>
  </si>
  <si>
    <t>Модернизация тепловых сетей инвентарный № 30116 участок тепломагистрали ГРЭС-2 Восточный жилой район от УТ-4 до УТ-6</t>
  </si>
  <si>
    <t xml:space="preserve">В связи с лимитом финансирования  для выполнения работ по ремонту сетей выбираются объекты с наиболее высоким % износа. По заключению экспертизы промышленной безопасности 2023г. срок  безопасной эксплуатации объекта  продлен до 2026г. </t>
  </si>
  <si>
    <t>3.3.60</t>
  </si>
  <si>
    <t xml:space="preserve">Модернизация комплекса сетей ТВС от ЦТП-4 в мкр. 4,  в т. ч.: - Сети тепловодоснабжения от ТК-5 до спорткомплекса "Олимпиец" </t>
  </si>
  <si>
    <t>Реализация мероприятий не актульна. Данный участок сетей пригоден к дальнейшей эксплуатации по результатам проведенного периодического технического освидетельствования. Дефектов, влияющих на дальнейшую эксплуатацию не обнаружено. Срок проведения следующего преиодического ТО 2026г.</t>
  </si>
  <si>
    <t>3.3.61</t>
  </si>
  <si>
    <t>Модернизация сетей тепловодоснабжения от ТК60-4 до ж/дома пр. Комсомольский 36 в мкр.27,  в т. ч.: - участок сетей тепловодоснабжения от ТК60-4 до ввода в ж/д пр-т Комсомольский, 36</t>
  </si>
  <si>
    <t>Планируемая реализация мероприятий 2025 г. в рамках программы инветиционных программ  СГМУП "ГТС" 2023-2026 годы</t>
  </si>
  <si>
    <t>3.3.71</t>
  </si>
  <si>
    <t>Модернизация комплекса сетей ТВС от котельной №5 в п.Дорожный,  в т. ч.: - участок сетей тепловодоснабжения от ТК-4 - ТК-5 - ТК-6 до ввода в ж.д. Дорожный, 35.</t>
  </si>
  <si>
    <t>Реализация мероприятий не актульна. В связи с лимитом финансирования для выполнения работ по ремонту сетей выбираются объекты с наиболее высоким % износа</t>
  </si>
  <si>
    <t>3.3.86</t>
  </si>
  <si>
    <t>Модернизация комплекса сетей ТВС от ЦТП-6 в мкр. "А",  в т. ч.: - участок сетей тепловодоснабжения от ж.д. ул. Дзержинского, 6 до ввода в ж.д. ул. Дзержинского, 6/1</t>
  </si>
  <si>
    <t>3.3.87</t>
  </si>
  <si>
    <t>Модернизация комплекса сетей ТВС от ЦТП-33 в мкр. 11,  в т. ч.: - участок сетей тепловодоснабжения в техподполье ж.д. ул. Бажова, 20</t>
  </si>
  <si>
    <t>Мероприятия реализуется в составе плановых мероприятий по ремонту объектов централизованных систем тепловодоснабжения к ППР СГМУП "ГТС" 2023г</t>
  </si>
  <si>
    <t>3.3.88</t>
  </si>
  <si>
    <t>Модернизация сетей тепловодоснабжения от ТК-18 до ж/д Нефтяников 23, 25, 27 в мкр.4,  в т. ч.: - участок сетей тепловодоснабжения от ТК-18 до ввода в ж/д Нефтяников, 23 с ответвлением до ж/д Нефтяников, 25</t>
  </si>
  <si>
    <t>Мероприятие не актуально. Дома расселены и подлежат сносу, как аварийное жильё.</t>
  </si>
  <si>
    <t>3.3.103</t>
  </si>
  <si>
    <t>Реконструкция сетей инвентарный № 30359 Тепломагистраль №1 по пр. Мира от П1 (ПКТС)-1ТК5-1ТК8-1ТК10-1ТК13-1ТК17-1ТК19: от точки А до 1ТК31 по ул.Г.Кукуевицкого и до 4ТК1 (кот.№2) НГДУ</t>
  </si>
  <si>
    <t>Мероприятия реализованы в 2022 году силами РТС-3 СГМУП "ГТС".</t>
  </si>
  <si>
    <t>3.3.104</t>
  </si>
  <si>
    <t>Реконструкция сетей инвентарный № 30731</t>
  </si>
  <si>
    <t>Реализация мероприятия в 2026 году согласно утвержденной инвестиционной программы СГМУП "ГТС" в сфере теплоснабжения</t>
  </si>
  <si>
    <t>3.3.105</t>
  </si>
  <si>
    <t xml:space="preserve"> Реконструкция сетей инвентарный № 30648 Магистральная ул. 10 "В" на участке от улицы Маяковского до улицы 12 "В"</t>
  </si>
  <si>
    <t xml:space="preserve">Мероприятия реализуется в составе плановых мероприятий по ремонту объектов централизованных систем тепловодоснабжения к ППР СГМУП "ГТС" </t>
  </si>
  <si>
    <t>Котельная № 6 СГМУП "ГТС".  Замена водогрейных котлов  № 1,2 ВКГМ-4 котельной на котлы с водотрубным теплообменником из спирально-оребренных стальных труб. Замена сетевых насосов, 3 ед.</t>
  </si>
  <si>
    <t>Всего мероприятий по ПКР - 33 ед.</t>
  </si>
  <si>
    <t>На сумму - 322 149 тыс. руб</t>
  </si>
  <si>
    <t>Выполнено - 3 ед.</t>
  </si>
  <si>
    <t>На сумму - 3 830 тыс. руб</t>
  </si>
  <si>
    <t>Сттроительство сетей до границы зем.участка выполнены Застройщиком</t>
  </si>
  <si>
    <t>На сумму -718 306  тыс. руб</t>
  </si>
  <si>
    <t>Всего мероприятий по ПКР - 150  ед.</t>
  </si>
  <si>
    <t>Выполнено - 139  ед. на сумму 735 614 тыс. руб.</t>
  </si>
  <si>
    <t>Перенос на поздний срок - 6 ед. 25 210 тыс. руб</t>
  </si>
  <si>
    <t>Выполнено ПИР - 5 ед.  на сумму - 1127 тыс. руб.</t>
  </si>
  <si>
    <t>Строительство газопровода высокого давления по ул. Контейнерная от ул. Тюменский тракт до ул. Крылова (39 "З"), в т.ч. пункт редуцирования газа (мкр. 48), диаметр 108 мм, протяженностью 0,7 км</t>
  </si>
  <si>
    <t xml:space="preserve">Мероприятие выполнено </t>
  </si>
  <si>
    <t>2.35</t>
  </si>
  <si>
    <t xml:space="preserve">Реализация мероприятий возможна в рамках заключенных договоров на подключение, или в рамках Региональной программы газификации в сфере ЖКК </t>
  </si>
  <si>
    <t>Стоимость мероприятий             ( тыс. руб. без НДС)</t>
  </si>
  <si>
    <t xml:space="preserve"> -</t>
  </si>
  <si>
    <t>2022-2024</t>
  </si>
  <si>
    <t>2019-2021</t>
  </si>
  <si>
    <t xml:space="preserve">  -</t>
  </si>
  <si>
    <t>Источник финанасирования</t>
  </si>
  <si>
    <t>СГМУП "Городские тепловые сети"</t>
  </si>
  <si>
    <t>Итого по СГМУП "Городские тепловые сети"</t>
  </si>
  <si>
    <t>3.1.29</t>
  </si>
  <si>
    <t>Реконструкция тепловых сетей от СГРЭС-1 с увеличением диаметра от П-3 (Нефтеюганское ш.) до ПКТС (ввод)</t>
  </si>
  <si>
    <t>По СГМУП "ГТС"</t>
  </si>
  <si>
    <t>2020-2022</t>
  </si>
  <si>
    <t>ООО "Сургутские городские электрические сети"</t>
  </si>
  <si>
    <t>3.2.10</t>
  </si>
  <si>
    <t>Строительство тепловой сети "Тепломагистраль от ТК-4 в КК36 до УТ-3 мкр. 41"</t>
  </si>
  <si>
    <t>2.1.2</t>
  </si>
  <si>
    <t>Строительство новой пиковой водогрейной котельной на III-й тепловывод СГРЭС-1</t>
  </si>
  <si>
    <t>2021-2023</t>
  </si>
  <si>
    <t>2.2.2</t>
  </si>
  <si>
    <t>Техническое перевооружение пиковой котельной (ПКТС) с заменой существующих перекачивающих насосов и установкой высоковольтных преобразователей частоты</t>
  </si>
  <si>
    <t>3.2.46</t>
  </si>
  <si>
    <t>Строительство III тепловывода от СГРЭС-1 и пиковой котельной 120 Гкал/ч, в том числе проектные работы до точки разветвления в районе мкр. 31В</t>
  </si>
  <si>
    <t>2020-2023</t>
  </si>
  <si>
    <t>Срок реализации мероприятия перенсен на 2023-2028 в соотвествии с ИП ООО "СГЭС"</t>
  </si>
  <si>
    <t>2.2.1</t>
  </si>
  <si>
    <t>Строительство 2 очереди котельной для теплоснабжения микрорайонов № 38, 39 ООО "СГЭС" (с увеличением мощности с 60 до 100 Гкал/ч)</t>
  </si>
  <si>
    <t>Срок реализации мероприятия перенсен на 2023-2028 в соотвествии с ИП ООО "СГЭС". Выполнены ПИР</t>
  </si>
  <si>
    <t>3.3.2</t>
  </si>
  <si>
    <t>Строительство резервирующей перемычки РП-1 между тепломагистралями "ГРЭС-1-ПКТС" и "ГРЭС-2-Промзона" с выполнением проекта</t>
  </si>
  <si>
    <t>3.3.3</t>
  </si>
  <si>
    <t>Строительство резервирующей перемычки РП-2 между тепломагистралями "ГРЭС-2-ВЖР" и "ГРЭС-2-Промзона" с выполнением проекта</t>
  </si>
  <si>
    <t>3.3.4</t>
  </si>
  <si>
    <t>Строительство резервирующей перемычки РП-3 между тепломагистралями "ГРЭС-1-ПКТС" и "ГРЭС-2-ВЖР" с выполнением проекта</t>
  </si>
  <si>
    <t>2020-2021</t>
  </si>
  <si>
    <t>Срок реализации мероприятия перенсен на 2027-2030 (согласно плану мероприятий утвержденной схемы ТС)</t>
  </si>
  <si>
    <t>Срок реализации мероприятия перенсен на 2027-2031 (согласно плану мероприятий утвержденной схемы ТС)</t>
  </si>
  <si>
    <t>Срок реализации мероприятия перенсен на 2024-2028 (согласно плану мероприятий утвержденной схемы ТС)</t>
  </si>
  <si>
    <t>Срок реализации мероприятия перенсен на 2030-2032 (согласно плану мероприятий утвержденной схемы ТС)</t>
  </si>
  <si>
    <t>Срок реализации мероприятия перенсен на 2023-2024 (согласно плану мероприятий утвержденной схемы ТС)</t>
  </si>
  <si>
    <t>Срок реализации мероприятия перенсен на 2024-2025 (согласно плану мероприятий утвержденной схемы ТС)</t>
  </si>
  <si>
    <t>Срок реализации мероприятия перенсен на 2025-2026 (согласно плану мероприятий утвержденной схемы ТС)</t>
  </si>
  <si>
    <t>3.1.1</t>
  </si>
  <si>
    <t>Строительство новой подкачивающей насосной станции ПНС-2, включая актуализацию проекта</t>
  </si>
  <si>
    <t>3.1.2</t>
  </si>
  <si>
    <t>Строительство новой подкачивающей насосной станции ПНС, включая проектные работы</t>
  </si>
  <si>
    <t>Срок реализации мероприятия перенсен на 2030-2031 (согласно плану мероприятий утвержденной схемы ТС)</t>
  </si>
  <si>
    <t>Срок реализации мероприятия перенсен на 2026-2030 (согласно плану мероприятий утвержденной схемы ТС)</t>
  </si>
  <si>
    <t>3.3.8</t>
  </si>
  <si>
    <t>Модернизация (замена) подающего трубопровода тепломагистрали от ГРЭС-1 до ПКТС</t>
  </si>
  <si>
    <t>3.3.9</t>
  </si>
  <si>
    <t>Модернизация (замена) обратного трубопровода тепломагистрали от ГРЭС-1 до ПКТС</t>
  </si>
  <si>
    <t>Срок реализации мероприятия перенсен на 2032-2034 (согласно плану мероприятий утвержденной схемы ТС)</t>
  </si>
  <si>
    <t>3.3.10</t>
  </si>
  <si>
    <t>Реконструкция тепловых сетей СГРЭС-2- ВЖР, в т. ч. проектные работы</t>
  </si>
  <si>
    <t>Строительство защитного ограждения тепломагистрали по проспекту Пролетарскому, 2 этап строительства (2 часть)</t>
  </si>
  <si>
    <t>2023-2024</t>
  </si>
  <si>
    <t>Срок реализации мероприятия запланирован в 2023-2024 в соотвествии с ИП ООО "СГЭС"</t>
  </si>
  <si>
    <t>Итого по ООО "Сургутские городские электрические сети"</t>
  </si>
  <si>
    <t>По ООО "СГЭС"</t>
  </si>
  <si>
    <t>Всего мероприятий по ПКР - 15 ед.</t>
  </si>
  <si>
    <t>На сумму - 3 960 298 тыс. руб</t>
  </si>
  <si>
    <t>На сумму - 117 331 тыс. руб</t>
  </si>
  <si>
    <t xml:space="preserve">Отчет о реализации мероприятий  в сфере газоснабженяи за 2023г, </t>
  </si>
  <si>
    <t>муниципального образования городской округ  Сургут на 2019 - 2035 гг.</t>
  </si>
  <si>
    <t>Строительство канализационного коллектора по Тюменскому тракту от 9-го промузла до ул. 5 "З"</t>
  </si>
  <si>
    <t xml:space="preserve">В 2021 году в рамках заключенного муниципального контракта разработан проект по выводу из эксплуатации полигона для захоронения твердых бытовых отходов и рекультивации нарушенных земель при размещении отходов IV-V класса опасности второй очереди муниципального полигона для захоронения твердых бытовых отходов. </t>
  </si>
  <si>
    <t xml:space="preserve">Фактически с территории города вывезено 7 788 куб.м, осуществлены работы                              по санитарной очистке территорий города Сургута на площади 512 884 кв.м, работы по уборке отработанных автомобильных шин с территории города объемом 
158,98 тн.  
</t>
  </si>
  <si>
    <t>Исп. Нуянзина Мария Валерьевна, 52-45-51</t>
  </si>
  <si>
    <t xml:space="preserve">Отчет о реализации мероприятий в сфере ТКО, предусмотренных  программой комплексного развития коммунальной инфраструктуры муниципального образования городской округ  Сургут на период до 2035 года за 2023 год
</t>
  </si>
  <si>
    <r>
      <t>Выполнен ремонт:  
1. - внутриквартальный проезд от проезда Первопроходцев до проспекта Комсомольский;
- Андреевский заезд;
- Бульвар Писателей.
2. Выполнено благоустройство внутриквартальных проездов на 19 объектах:
- проезд от улицы Энергетиков до моста через реку Сайма;
- дорога автомобильная. Проезд Дружбы (от улицы 30 лет Победы до дома №10 по проезду Дружбы);
- проезд от улицы Республики до МКД №80;
- проезд от улицы Грибоедова между зданием МУ культуры "Дворец культуры "Магистраль" и жилым домом по улице Грибоедова, дом 8 до угла жилого дома по улице Привокзальная, дом 18/3; 
- внутриквартальный проезд от улицы Геодезистов до Геронтологического центра;
- внутриквартальный проезд от улицы Флегонта Показаньева до проспекта Ленина вдоль домов Флегонта Показаньева, 4, Игоря Киртбая, 5/1, Ленина, 73  (МБДОУ ДС № 48 «Росток» ул. Флегонта Показаньева, 6/1); 
- проезд от улицы Профсоюзов между МКД №12-14 до Сургутского ПНД (детское отделение);
- внутриквартальный проезд между домами 5 и 3 по ул. Лермонтова до дома 4/3 по ул.Чехова;
- участок внутриквартального проезда от жилого дома № 8 по улице Гагарина до дома №13 и № 7 по ул. Просвещения;
- участок внутриквартального проезда между зданием № 19 и жилым домом 15 по улице Просвещения;
- внутриквартальный проезд между домом по улице 50 лет ВЛКСМ №4 и зданием по улице 50 лет ВЛКСМ №6/1;
- проезд от улицы Быстринской вдоль МБОУ СОШ №5 (устройство искусственной неровности);
- дорога автомобильная. Проезд Взлетный (от проезда Мунарева до улицы Югорской). Устройство искусственной неровности;
- дорога автомобильная. Улица Декабристов (ремонт заезда к МБОУ ДС №78 "Ивушка" ул. Декабристов, 4);
- дорога автомобильная. Проспект Ленина (устройство искусственной неровности в районе стр. Ленина, 54);
- дорога автомобильная. Проезд Тихий (устройство искусственной неровности);
- дорога автомобильная. Улица Юности (устройство искусственной неровности);
- проезд от проспекта Пролетарского и до улицы Университетской МКД №23 и до улицы 30 лет Победы МКД №44/3;
- проезд от дома № 44/3 по улице 30 лет Победы до выезда на проспект Пролетарский в районе дома №2 (МБДОУ ДС № 17 «Белочка» ул. Университетская,  23/3).
3. Восстановление асфальтобетонного покрытия методом сплошного асфальтирования (ликвидация колейности) на УДС г. Сургута.
4. Ремонт автомобильных дорог:
- улица Гагарина (ремонт тротуарного покрытия вдоль автомобильной дороги в границах красных линий от МКД 12 по улице Гагарина до сквера «Мемориал славы»);
- улица Энергетиков (от улицы Энгельса до улицы Гагарина) (ремонт тротуарного покрытия вдоль главного фасада МКД 5 по улице Энергетиков в границах красных линий).
5. Установка бортовых камней на УДС г. Сургута (проспект Набережный).
6. Ремонт автомобильных дорог.:
- Марьина Гора. Разворотная площадка;
- "Магистральная улица №1В на участке от улицы 30 лет Победы до улицы Геологическая в г.Сургуте" 2 очередь  (устройство тротуаров и остановочных площадок по пр. Пролетарскому от ул.Геологическая до ул. Университетская вдоль перинатального центра).;
- Улица Контейнерная: устройство разворотной площадки;</t>
    </r>
    <r>
      <rPr>
        <sz val="11"/>
        <color rgb="FFFF0000"/>
        <rFont val="Times New Roman"/>
        <family val="1"/>
        <charset val="204"/>
      </rPr>
      <t xml:space="preserve">
</t>
    </r>
  </si>
  <si>
    <t xml:space="preserve">всего, в том числе </t>
  </si>
  <si>
    <t>Исп. Загнетная Елена Владимировна, 52-44-29</t>
  </si>
  <si>
    <t>Реализация мероприятий производится в рамках  Инвестиционной программы ООО "СГЭС" на 2022 год, утвержденной приказом Депжкк и энергетики ХМАО – Югры  №42-Пр-34 от 14.08.2023. На 2024 год перенесено 6 мероприятий</t>
  </si>
  <si>
    <t xml:space="preserve">Всего </t>
  </si>
  <si>
    <t>Реализация мероприятий производится в рамках исполнения плана мероприятий производственных и инвестиционных программ организаций. 6 мероприятий перенесены на 2023-2024 годы</t>
  </si>
  <si>
    <t>Реализация мероприятий производится в рамках исполнения плана мероприятий производственных и инвестиционных программ ГМУП "ГТС", ООО "СГЭС. Из 48 запланированных ПКР мероприятий 7 мероприятий выполнено в 2023 году,  8 мероприятия выполнено в 2019-2022г.г., 22 мероприятий перенесены на 2024-2032г.г., 6 мероприятий утратило актуальность, 4 нет заявок на подключение, 1 мероприятие выполнено застройщиком.</t>
  </si>
  <si>
    <t>Всего</t>
  </si>
  <si>
    <t>Реализация мероприятий производится в рамках исполнения плана мероприятий производственной и инвестиционной программы СМУП "ГВК". 2 мероприятия перенесено на 2023-2025 годы</t>
  </si>
  <si>
    <t>В 2021 году в рамках заключенного муниципального контракта разработан проект по выводу из эксплуатации полигона для захоронения твердых бытовых отходов и рекультивации нарушенных земель при размещении отходов IV-V класса опасности второй очереди муниципального полигона для захоронения твердых бытовых отходов.</t>
  </si>
  <si>
    <t>Количество пассажиров, перевезённых транспортом общего пользования составило 20,8 млн. человек.
Выполнено пассажирских перевозок по регулируемым тарифам на сумму 934,6 млн. руб., с пробегом 7,3 млн. км.</t>
  </si>
  <si>
    <t>Выполнены работы по ремонту внутриквартальных проездов (2), благоустройство внутриквартальных проездов (19), восстановление асфальтобетонного покрытия методом сплошного асфальтирования (ликвидация колейности) на УДС г. Сургута, ремонт автомобильных дорог, установка бортовых камней на УДС г. Сургута (проспект Набережный).</t>
  </si>
  <si>
    <t xml:space="preserve">        Гильманов Рустам Шайхуллович, 52-45-12 </t>
  </si>
  <si>
    <t>Из 8 запланированных  1 мероприятие выполнено СГМУП "ГТС" в 2022 году, 1 мероприятие - ОАО "Сургутгаз", остальные мероприятия не актуальны в связи с отсутствием заявок от застройщика на подключение объектов</t>
  </si>
  <si>
    <t xml:space="preserve">Отчет о реализации мероприятий в сфере транспортной инфраструктуры муниципального образования городской округ  Сургут на период до 2035 года за  2023 год
</t>
  </si>
  <si>
    <t>факт за 2023 год</t>
  </si>
  <si>
    <t>Отчет по реализации мероприятий программы комплексного развития систем коммунальной и транспортной  инфраструктуры за 2023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</si>
</sst>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0.0"/>
    <numFmt numFmtId="166" formatCode="#,##0.000"/>
    <numFmt numFmtId="167" formatCode="#,##0.00\ _₽"/>
    <numFmt numFmtId="168" formatCode="#,##0\ _₽"/>
    <numFmt numFmtId="169" formatCode="_-* #,##0_-;\-* #,##0_-;_-* &quot;-&quot;??_-;_-@_-"/>
  </numFmts>
  <fonts count="22" x14ac:knownFonts="1">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1"/>
      <name val="Times New Roman"/>
      <family val="1"/>
      <charset val="204"/>
    </font>
    <font>
      <b/>
      <sz val="11"/>
      <name val="Times New Roman"/>
      <family val="1"/>
      <charset val="204"/>
    </font>
    <font>
      <sz val="11"/>
      <color theme="1"/>
      <name val="Times New Roman"/>
      <family val="1"/>
      <charset val="204"/>
    </font>
    <font>
      <b/>
      <sz val="11"/>
      <color theme="1"/>
      <name val="Times New Roman"/>
      <family val="1"/>
      <charset val="204"/>
    </font>
    <font>
      <sz val="10"/>
      <name val="Times New Roman"/>
      <family val="1"/>
      <charset val="204"/>
    </font>
    <font>
      <sz val="10"/>
      <color theme="1"/>
      <name val="Calibri"/>
      <family val="2"/>
      <charset val="204"/>
      <scheme val="minor"/>
    </font>
    <font>
      <sz val="10"/>
      <color theme="1"/>
      <name val="Times New Roman"/>
      <family val="1"/>
      <charset val="204"/>
    </font>
    <font>
      <b/>
      <sz val="12"/>
      <color theme="1"/>
      <name val="Times New Roman"/>
      <family val="1"/>
      <charset val="204"/>
    </font>
    <font>
      <sz val="12"/>
      <color theme="1"/>
      <name val="Times New Roman"/>
      <family val="1"/>
      <charset val="204"/>
    </font>
    <font>
      <sz val="14"/>
      <color theme="1"/>
      <name val="Calibri"/>
      <family val="2"/>
      <charset val="204"/>
      <scheme val="minor"/>
    </font>
    <font>
      <sz val="12"/>
      <color theme="1"/>
      <name val="Calibri"/>
      <family val="2"/>
      <charset val="204"/>
      <scheme val="minor"/>
    </font>
    <font>
      <sz val="11"/>
      <color theme="1"/>
      <name val="Calibri"/>
      <family val="2"/>
      <scheme val="minor"/>
    </font>
    <font>
      <sz val="10"/>
      <name val="Arial"/>
      <family val="2"/>
      <charset val="204"/>
    </font>
    <font>
      <sz val="10"/>
      <color rgb="FFFF0000"/>
      <name val="Times New Roman"/>
      <family val="1"/>
      <charset val="204"/>
    </font>
    <font>
      <u/>
      <sz val="10"/>
      <name val="Times New Roman"/>
      <family val="1"/>
      <charset val="204"/>
    </font>
    <font>
      <sz val="11"/>
      <color rgb="FFFF0000"/>
      <name val="Times New Roman"/>
      <family val="1"/>
      <charset val="204"/>
    </font>
    <font>
      <sz val="1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3">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6" fillId="0" borderId="0"/>
    <xf numFmtId="0" fontId="1" fillId="0" borderId="0"/>
    <xf numFmtId="0" fontId="17" fillId="0" borderId="0"/>
    <xf numFmtId="0" fontId="1" fillId="0" borderId="0"/>
    <xf numFmtId="43" fontId="1" fillId="0" borderId="0" applyFont="0" applyFill="0" applyBorder="0" applyAlignment="0" applyProtection="0"/>
  </cellStyleXfs>
  <cellXfs count="486">
    <xf numFmtId="0" fontId="0" fillId="0" borderId="0" xfId="0"/>
    <xf numFmtId="1" fontId="3" fillId="0" borderId="1" xfId="3" applyNumberFormat="1" applyFont="1" applyBorder="1" applyAlignment="1">
      <alignment horizontal="center" vertical="center" wrapText="1"/>
    </xf>
    <xf numFmtId="1" fontId="3" fillId="2" borderId="1" xfId="3" applyNumberFormat="1" applyFont="1" applyFill="1" applyBorder="1" applyAlignment="1">
      <alignment horizontal="center" vertical="center" wrapText="1"/>
    </xf>
    <xf numFmtId="0" fontId="2" fillId="3" borderId="1" xfId="3" applyFont="1" applyFill="1" applyBorder="1" applyAlignment="1">
      <alignment horizontal="center" vertical="center" wrapText="1"/>
    </xf>
    <xf numFmtId="165" fontId="2" fillId="3" borderId="1" xfId="4" applyNumberFormat="1" applyFont="1" applyFill="1" applyBorder="1" applyAlignment="1">
      <alignment horizontal="center" vertical="center" wrapText="1"/>
    </xf>
    <xf numFmtId="165" fontId="2" fillId="3" borderId="4" xfId="4"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165" fontId="4" fillId="0" borderId="1" xfId="4" applyNumberFormat="1" applyFont="1" applyBorder="1" applyAlignment="1">
      <alignment horizontal="center" vertical="center" wrapText="1"/>
    </xf>
    <xf numFmtId="165" fontId="4" fillId="2" borderId="1" xfId="3" applyNumberFormat="1" applyFont="1" applyFill="1" applyBorder="1" applyAlignment="1">
      <alignment horizontal="center" vertical="center" wrapText="1"/>
    </xf>
    <xf numFmtId="165" fontId="2" fillId="3" borderId="8" xfId="4" applyNumberFormat="1" applyFont="1" applyFill="1" applyBorder="1" applyAlignment="1">
      <alignment horizontal="center" vertical="center" wrapText="1"/>
    </xf>
    <xf numFmtId="165" fontId="2" fillId="3" borderId="2" xfId="4" applyNumberFormat="1" applyFont="1" applyFill="1" applyBorder="1" applyAlignment="1">
      <alignment horizontal="center" vertical="center" wrapText="1"/>
    </xf>
    <xf numFmtId="3" fontId="2" fillId="3" borderId="4" xfId="3" applyNumberFormat="1" applyFont="1" applyFill="1" applyBorder="1" applyAlignment="1">
      <alignment vertical="center" wrapText="1"/>
    </xf>
    <xf numFmtId="3" fontId="2" fillId="3" borderId="8" xfId="3" applyNumberFormat="1" applyFont="1" applyFill="1" applyBorder="1" applyAlignment="1">
      <alignment vertical="center" wrapText="1"/>
    </xf>
    <xf numFmtId="3" fontId="2" fillId="3" borderId="2" xfId="3" applyNumberFormat="1" applyFont="1" applyFill="1" applyBorder="1" applyAlignment="1">
      <alignment vertical="center" wrapText="1"/>
    </xf>
    <xf numFmtId="0" fontId="0" fillId="0" borderId="0" xfId="0"/>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3" fontId="5" fillId="2" borderId="1" xfId="0" applyNumberFormat="1" applyFont="1" applyFill="1" applyBorder="1" applyAlignment="1">
      <alignment horizontal="center" vertical="top"/>
    </xf>
    <xf numFmtId="3" fontId="5" fillId="2" borderId="1" xfId="0" applyNumberFormat="1" applyFont="1" applyFill="1" applyBorder="1" applyAlignment="1">
      <alignment horizontal="left" vertical="top" wrapText="1"/>
    </xf>
    <xf numFmtId="0" fontId="8" fillId="0" borderId="15" xfId="0" applyFont="1" applyBorder="1"/>
    <xf numFmtId="0" fontId="0" fillId="0" borderId="6" xfId="0" applyBorder="1"/>
    <xf numFmtId="0" fontId="0" fillId="0" borderId="7" xfId="0" applyBorder="1"/>
    <xf numFmtId="0" fontId="5" fillId="2" borderId="15" xfId="0" applyFont="1" applyFill="1" applyBorder="1" applyAlignment="1">
      <alignment horizontal="center" vertical="top"/>
    </xf>
    <xf numFmtId="0" fontId="5" fillId="2" borderId="1" xfId="2" applyNumberFormat="1" applyFont="1" applyFill="1" applyBorder="1" applyAlignment="1">
      <alignment horizontal="center" vertical="top"/>
    </xf>
    <xf numFmtId="0" fontId="5" fillId="2"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0" fontId="7" fillId="0" borderId="0" xfId="0" applyFont="1"/>
    <xf numFmtId="0" fontId="5" fillId="2" borderId="0" xfId="0" applyFont="1" applyFill="1" applyBorder="1" applyAlignment="1">
      <alignment vertical="center" wrapText="1"/>
    </xf>
    <xf numFmtId="0" fontId="7" fillId="0" borderId="0" xfId="0" applyFont="1" applyAlignment="1">
      <alignment horizontal="center" vertical="center"/>
    </xf>
    <xf numFmtId="0" fontId="0" fillId="0" borderId="0" xfId="0"/>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3" fontId="5" fillId="2" borderId="1" xfId="0" applyNumberFormat="1" applyFont="1" applyFill="1" applyBorder="1" applyAlignment="1">
      <alignment horizontal="center" vertical="top"/>
    </xf>
    <xf numFmtId="3" fontId="5" fillId="2" borderId="1" xfId="0" applyNumberFormat="1" applyFont="1" applyFill="1" applyBorder="1" applyAlignment="1">
      <alignment horizontal="left" vertical="top" wrapText="1"/>
    </xf>
    <xf numFmtId="0" fontId="5" fillId="2" borderId="1" xfId="0" applyNumberFormat="1" applyFont="1" applyFill="1" applyBorder="1" applyAlignment="1">
      <alignment horizontal="center" vertical="top"/>
    </xf>
    <xf numFmtId="0" fontId="6" fillId="2" borderId="0" xfId="0" applyFont="1" applyFill="1" applyBorder="1" applyAlignment="1">
      <alignment vertical="center" wrapText="1"/>
    </xf>
    <xf numFmtId="0" fontId="7" fillId="0" borderId="0" xfId="0" applyFont="1" applyAlignment="1">
      <alignment wrapText="1"/>
    </xf>
    <xf numFmtId="49"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4" fontId="5" fillId="2" borderId="1" xfId="0" applyNumberFormat="1" applyFont="1" applyFill="1" applyBorder="1" applyAlignment="1">
      <alignment horizontal="center" vertical="top" wrapText="1"/>
    </xf>
    <xf numFmtId="4" fontId="5" fillId="0" borderId="0" xfId="0" applyNumberFormat="1" applyFont="1" applyFill="1" applyAlignment="1">
      <alignment vertical="top"/>
    </xf>
    <xf numFmtId="4" fontId="5" fillId="0" borderId="0" xfId="0" applyNumberFormat="1" applyFont="1" applyFill="1" applyBorder="1"/>
    <xf numFmtId="0" fontId="5" fillId="0" borderId="0" xfId="0" applyFont="1" applyFill="1" applyBorder="1"/>
    <xf numFmtId="4" fontId="5" fillId="0" borderId="0" xfId="0" applyNumberFormat="1" applyFont="1" applyFill="1"/>
    <xf numFmtId="0" fontId="5" fillId="0" borderId="0" xfId="0" applyFont="1" applyFill="1"/>
    <xf numFmtId="0" fontId="5" fillId="0" borderId="0" xfId="0" applyFont="1" applyFill="1" applyBorder="1" applyAlignment="1">
      <alignment horizontal="center" vertical="top"/>
    </xf>
    <xf numFmtId="0" fontId="5" fillId="0" borderId="0" xfId="0" applyFont="1" applyFill="1" applyAlignment="1">
      <alignment horizontal="center" vertical="top"/>
    </xf>
    <xf numFmtId="49" fontId="5" fillId="0" borderId="1" xfId="0" applyNumberFormat="1" applyFont="1" applyFill="1" applyBorder="1" applyAlignment="1">
      <alignment horizontal="left" vertical="top" wrapText="1"/>
    </xf>
    <xf numFmtId="4" fontId="5" fillId="0" borderId="4" xfId="0" applyNumberFormat="1" applyFont="1" applyFill="1" applyBorder="1" applyAlignment="1">
      <alignment horizontal="center" vertical="top" wrapText="1"/>
    </xf>
    <xf numFmtId="0" fontId="5" fillId="0" borderId="0" xfId="0" applyFont="1" applyFill="1" applyBorder="1" applyAlignment="1">
      <alignment vertical="top" wrapText="1"/>
    </xf>
    <xf numFmtId="4" fontId="5" fillId="0" borderId="0" xfId="0" applyNumberFormat="1" applyFont="1" applyFill="1" applyBorder="1" applyAlignment="1">
      <alignment vertical="top"/>
    </xf>
    <xf numFmtId="0" fontId="0" fillId="5" borderId="0" xfId="0" applyFill="1"/>
    <xf numFmtId="0" fontId="7" fillId="5" borderId="0" xfId="0" applyFont="1" applyFill="1"/>
    <xf numFmtId="3" fontId="5" fillId="2" borderId="0" xfId="0" applyNumberFormat="1" applyFont="1" applyFill="1" applyBorder="1" applyAlignment="1">
      <alignment horizontal="center" vertical="top"/>
    </xf>
    <xf numFmtId="49" fontId="0" fillId="0" borderId="0" xfId="0" applyNumberFormat="1"/>
    <xf numFmtId="0" fontId="10" fillId="0" borderId="0" xfId="0" applyFont="1"/>
    <xf numFmtId="49" fontId="9" fillId="2" borderId="1" xfId="0" applyNumberFormat="1" applyFont="1" applyFill="1" applyBorder="1" applyAlignment="1">
      <alignment horizontal="left" vertical="top" wrapText="1"/>
    </xf>
    <xf numFmtId="0" fontId="9" fillId="2" borderId="1" xfId="0" applyFont="1" applyFill="1" applyBorder="1" applyAlignment="1">
      <alignment horizontal="left" vertical="top" wrapText="1"/>
    </xf>
    <xf numFmtId="4" fontId="9" fillId="2" borderId="1" xfId="0" applyNumberFormat="1" applyFont="1" applyFill="1" applyBorder="1" applyAlignment="1">
      <alignment horizontal="center" vertical="top" wrapText="1"/>
    </xf>
    <xf numFmtId="1" fontId="9" fillId="2" borderId="1" xfId="0" applyNumberFormat="1" applyFont="1" applyFill="1" applyBorder="1" applyAlignment="1">
      <alignment horizontal="center" vertical="top" wrapText="1"/>
    </xf>
    <xf numFmtId="3" fontId="9" fillId="2" borderId="1" xfId="0" applyNumberFormat="1" applyFont="1" applyFill="1" applyBorder="1" applyAlignment="1">
      <alignment horizontal="left" vertical="top" wrapText="1"/>
    </xf>
    <xf numFmtId="49"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4" fontId="11" fillId="0" borderId="1" xfId="0" applyNumberFormat="1" applyFont="1" applyBorder="1" applyAlignment="1">
      <alignment horizontal="center" vertical="top" wrapText="1"/>
    </xf>
    <xf numFmtId="4" fontId="9" fillId="0" borderId="4" xfId="0" applyNumberFormat="1" applyFont="1" applyFill="1" applyBorder="1" applyAlignment="1">
      <alignment horizontal="center" vertical="top" wrapText="1"/>
    </xf>
    <xf numFmtId="4" fontId="11" fillId="0" borderId="1" xfId="0" applyNumberFormat="1" applyFont="1" applyBorder="1" applyAlignment="1">
      <alignment horizontal="left" vertical="top" wrapText="1"/>
    </xf>
    <xf numFmtId="49" fontId="10" fillId="0" borderId="0" xfId="0" applyNumberFormat="1" applyFont="1"/>
    <xf numFmtId="0" fontId="10" fillId="0" borderId="1" xfId="0" applyFont="1" applyBorder="1" applyAlignment="1">
      <alignment horizontal="center" vertical="top" wrapText="1"/>
    </xf>
    <xf numFmtId="0" fontId="9" fillId="2" borderId="1" xfId="0" applyFont="1" applyFill="1" applyBorder="1" applyAlignment="1">
      <alignment horizontal="center" vertical="top" wrapText="1"/>
    </xf>
    <xf numFmtId="49" fontId="9" fillId="2"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 fontId="9" fillId="0" borderId="1" xfId="0" applyNumberFormat="1" applyFont="1" applyFill="1" applyBorder="1" applyAlignment="1">
      <alignment horizontal="center" vertical="top"/>
    </xf>
    <xf numFmtId="0" fontId="11" fillId="0" borderId="1" xfId="0" applyFont="1" applyBorder="1" applyAlignment="1">
      <alignment horizontal="center" vertical="top"/>
    </xf>
    <xf numFmtId="0" fontId="11" fillId="0" borderId="1" xfId="0" applyFont="1" applyFill="1" applyBorder="1" applyAlignment="1">
      <alignment horizontal="left" vertical="top" wrapText="1"/>
    </xf>
    <xf numFmtId="4" fontId="11" fillId="0" borderId="1" xfId="0" applyNumberFormat="1" applyFont="1" applyBorder="1" applyAlignment="1">
      <alignment horizontal="center" vertical="top"/>
    </xf>
    <xf numFmtId="0" fontId="11" fillId="0" borderId="1" xfId="0" applyFont="1" applyBorder="1" applyAlignment="1">
      <alignment vertical="top" wrapText="1"/>
    </xf>
    <xf numFmtId="4" fontId="5" fillId="0" borderId="1" xfId="0" applyNumberFormat="1" applyFont="1" applyFill="1" applyBorder="1" applyAlignment="1">
      <alignment horizontal="center" vertical="top"/>
    </xf>
    <xf numFmtId="0" fontId="5" fillId="0" borderId="1" xfId="0" applyFont="1" applyBorder="1" applyAlignment="1">
      <alignment vertical="top" wrapText="1"/>
    </xf>
    <xf numFmtId="49" fontId="11" fillId="0" borderId="14" xfId="0" applyNumberFormat="1" applyFont="1" applyBorder="1" applyAlignment="1">
      <alignment horizontal="center" vertical="center"/>
    </xf>
    <xf numFmtId="0" fontId="11" fillId="0" borderId="14" xfId="0" applyFont="1" applyFill="1" applyBorder="1" applyAlignment="1">
      <alignment horizontal="left" vertical="top" wrapText="1"/>
    </xf>
    <xf numFmtId="4" fontId="11" fillId="0" borderId="14" xfId="0" applyNumberFormat="1" applyFont="1" applyBorder="1" applyAlignment="1">
      <alignment horizontal="center" vertical="top"/>
    </xf>
    <xf numFmtId="0" fontId="11" fillId="0" borderId="14" xfId="0" applyFont="1" applyBorder="1" applyAlignment="1">
      <alignment horizontal="center" vertical="top"/>
    </xf>
    <xf numFmtId="0" fontId="11" fillId="0" borderId="14" xfId="0" applyFont="1" applyBorder="1" applyAlignment="1">
      <alignment vertical="top" wrapText="1"/>
    </xf>
    <xf numFmtId="4" fontId="10" fillId="0" borderId="0" xfId="0" applyNumberFormat="1" applyFont="1"/>
    <xf numFmtId="4" fontId="7" fillId="0" borderId="0" xfId="0" applyNumberFormat="1" applyFont="1" applyAlignment="1">
      <alignment wrapText="1"/>
    </xf>
    <xf numFmtId="1" fontId="4" fillId="0" borderId="4" xfId="3" applyNumberFormat="1" applyFont="1" applyBorder="1" applyAlignment="1">
      <alignment horizontal="center" vertical="center" wrapText="1"/>
    </xf>
    <xf numFmtId="0" fontId="6" fillId="2" borderId="1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0" borderId="1" xfId="0" applyFont="1" applyFill="1" applyBorder="1" applyAlignment="1">
      <alignment horizontal="left" vertical="top"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3" fontId="4" fillId="2" borderId="1" xfId="0" applyNumberFormat="1" applyFont="1" applyFill="1" applyBorder="1" applyAlignment="1">
      <alignment horizontal="center" vertical="top"/>
    </xf>
    <xf numFmtId="0" fontId="4" fillId="2" borderId="1" xfId="0" applyFont="1" applyFill="1" applyBorder="1" applyAlignment="1">
      <alignment horizontal="center" vertical="top"/>
    </xf>
    <xf numFmtId="3" fontId="4" fillId="2"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wrapText="1"/>
    </xf>
    <xf numFmtId="3" fontId="13" fillId="0" borderId="1" xfId="0" applyNumberFormat="1" applyFont="1" applyBorder="1" applyAlignment="1">
      <alignment horizontal="center" vertical="center"/>
    </xf>
    <xf numFmtId="3" fontId="4" fillId="2" borderId="1" xfId="0" applyNumberFormat="1" applyFont="1" applyFill="1" applyBorder="1" applyAlignment="1">
      <alignment horizontal="center" vertical="center" wrapText="1"/>
    </xf>
    <xf numFmtId="4" fontId="13" fillId="0" borderId="1"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wrapText="1"/>
    </xf>
    <xf numFmtId="4" fontId="13" fillId="0" borderId="0" xfId="0" applyNumberFormat="1" applyFont="1" applyBorder="1" applyAlignment="1">
      <alignment horizontal="center" vertical="center"/>
    </xf>
    <xf numFmtId="3" fontId="4" fillId="2" borderId="0" xfId="0" applyNumberFormat="1" applyFont="1" applyFill="1" applyBorder="1" applyAlignment="1">
      <alignment horizontal="center" vertical="center"/>
    </xf>
    <xf numFmtId="0" fontId="7" fillId="0" borderId="0" xfId="0" applyFont="1" applyAlignment="1">
      <alignment horizontal="left" vertical="center"/>
    </xf>
    <xf numFmtId="0" fontId="4" fillId="2" borderId="1" xfId="0" applyNumberFormat="1" applyFont="1" applyFill="1" applyBorder="1" applyAlignment="1">
      <alignment horizontal="center" vertical="center"/>
    </xf>
    <xf numFmtId="0" fontId="4" fillId="2" borderId="1" xfId="0" applyFont="1" applyFill="1" applyBorder="1" applyAlignment="1">
      <alignment vertical="top" wrapText="1"/>
    </xf>
    <xf numFmtId="0" fontId="13" fillId="0" borderId="1" xfId="0" applyFont="1" applyBorder="1" applyAlignment="1">
      <alignment vertical="top" wrapText="1"/>
    </xf>
    <xf numFmtId="0" fontId="13" fillId="0" borderId="1" xfId="0" applyFont="1" applyFill="1" applyBorder="1" applyAlignment="1">
      <alignment vertical="top" wrapText="1"/>
    </xf>
    <xf numFmtId="165" fontId="4" fillId="2" borderId="1" xfId="4" applyNumberFormat="1" applyFont="1" applyFill="1" applyBorder="1" applyAlignment="1">
      <alignment horizontal="center" vertical="center" wrapText="1"/>
    </xf>
    <xf numFmtId="0" fontId="14" fillId="0" borderId="0" xfId="0" applyFont="1"/>
    <xf numFmtId="1" fontId="3" fillId="0" borderId="4" xfId="3" applyNumberFormat="1" applyFont="1" applyBorder="1" applyAlignment="1">
      <alignment horizontal="center" vertical="center" wrapText="1"/>
    </xf>
    <xf numFmtId="0" fontId="15" fillId="0" borderId="0" xfId="0" applyFont="1"/>
    <xf numFmtId="0" fontId="5" fillId="2" borderId="1" xfId="0" applyFont="1" applyFill="1" applyBorder="1" applyAlignment="1">
      <alignment vertical="top" wrapText="1"/>
    </xf>
    <xf numFmtId="168" fontId="5" fillId="2" borderId="1" xfId="0" applyNumberFormat="1" applyFont="1" applyFill="1" applyBorder="1" applyAlignment="1">
      <alignment horizontal="center" vertical="top"/>
    </xf>
    <xf numFmtId="0" fontId="5" fillId="2" borderId="8" xfId="2"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4" fontId="5" fillId="2" borderId="1"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 fontId="4" fillId="2" borderId="2" xfId="3" applyNumberFormat="1" applyFont="1" applyFill="1" applyBorder="1" applyAlignment="1">
      <alignment horizontal="center" vertical="center" wrapText="1"/>
    </xf>
    <xf numFmtId="0" fontId="9" fillId="2" borderId="1" xfId="0" applyFont="1" applyFill="1" applyBorder="1" applyAlignment="1">
      <alignment horizontal="center" vertical="top"/>
    </xf>
    <xf numFmtId="0" fontId="5" fillId="0" borderId="0" xfId="9" applyFont="1"/>
    <xf numFmtId="0" fontId="7" fillId="0" borderId="0" xfId="8" applyFont="1"/>
    <xf numFmtId="0" fontId="5" fillId="0" borderId="0" xfId="10" applyFont="1" applyAlignment="1">
      <alignment vertical="center"/>
    </xf>
    <xf numFmtId="0" fontId="7" fillId="0" borderId="0" xfId="10" applyFont="1" applyAlignment="1">
      <alignment vertical="center" wrapText="1"/>
    </xf>
    <xf numFmtId="0" fontId="7" fillId="0" borderId="0" xfId="10" applyFont="1" applyAlignment="1">
      <alignment vertical="center"/>
    </xf>
    <xf numFmtId="165" fontId="4" fillId="0" borderId="1" xfId="3" applyNumberFormat="1" applyFont="1" applyFill="1" applyBorder="1" applyAlignment="1">
      <alignment horizontal="center" vertical="center" wrapText="1"/>
    </xf>
    <xf numFmtId="0" fontId="9" fillId="0" borderId="0" xfId="5" applyFont="1"/>
    <xf numFmtId="0" fontId="9" fillId="0" borderId="9" xfId="5" applyFont="1" applyBorder="1" applyAlignment="1">
      <alignment horizontal="center" vertical="center"/>
    </xf>
    <xf numFmtId="0" fontId="9" fillId="0" borderId="0" xfId="9" applyFont="1"/>
    <xf numFmtId="0" fontId="9" fillId="0" borderId="0" xfId="10" applyFont="1" applyAlignment="1">
      <alignment vertical="center"/>
    </xf>
    <xf numFmtId="0" fontId="11" fillId="0" borderId="0" xfId="10" applyFont="1" applyAlignment="1">
      <alignment vertical="center" wrapText="1"/>
    </xf>
    <xf numFmtId="0" fontId="11" fillId="0" borderId="0" xfId="0" applyFont="1" applyAlignment="1">
      <alignment wrapText="1"/>
    </xf>
    <xf numFmtId="0" fontId="18" fillId="0" borderId="0" xfId="9" applyFont="1"/>
    <xf numFmtId="0" fontId="9" fillId="0" borderId="1" xfId="3" applyFont="1" applyBorder="1" applyAlignment="1">
      <alignment horizontal="center" vertical="center" wrapText="1"/>
    </xf>
    <xf numFmtId="0" fontId="4" fillId="0" borderId="1" xfId="3" applyFont="1" applyBorder="1" applyAlignment="1">
      <alignment horizontal="center" vertical="center" wrapText="1"/>
    </xf>
    <xf numFmtId="3" fontId="4" fillId="0" borderId="1" xfId="3" applyNumberFormat="1" applyFont="1" applyBorder="1" applyAlignment="1">
      <alignment horizontal="center" vertical="center" wrapText="1"/>
    </xf>
    <xf numFmtId="4" fontId="4" fillId="0" borderId="1" xfId="4" applyNumberFormat="1" applyFont="1" applyBorder="1" applyAlignment="1">
      <alignment horizontal="center" vertical="center" wrapText="1"/>
    </xf>
    <xf numFmtId="3" fontId="9" fillId="0" borderId="1" xfId="5" applyNumberFormat="1" applyFont="1" applyBorder="1" applyAlignment="1">
      <alignment horizontal="center" vertical="center" wrapText="1"/>
    </xf>
    <xf numFmtId="0" fontId="9" fillId="0" borderId="4" xfId="5" applyFont="1" applyBorder="1" applyAlignment="1">
      <alignment horizontal="center" vertical="center"/>
    </xf>
    <xf numFmtId="3" fontId="9" fillId="0" borderId="1" xfId="5" applyNumberFormat="1" applyFont="1" applyBorder="1" applyAlignment="1">
      <alignment horizontal="center" vertical="center"/>
    </xf>
    <xf numFmtId="169" fontId="9" fillId="0" borderId="0" xfId="12" applyNumberFormat="1" applyFont="1" applyAlignment="1">
      <alignment horizontal="left"/>
    </xf>
    <xf numFmtId="0" fontId="9" fillId="0" borderId="0" xfId="5" applyFont="1" applyFill="1"/>
    <xf numFmtId="43" fontId="9" fillId="0" borderId="1" xfId="12" applyFont="1" applyBorder="1" applyAlignment="1">
      <alignment horizontal="center" vertical="center"/>
    </xf>
    <xf numFmtId="0" fontId="9" fillId="0" borderId="1" xfId="5" applyFont="1" applyBorder="1" applyAlignment="1">
      <alignment horizontal="center" vertical="center"/>
    </xf>
    <xf numFmtId="0" fontId="9" fillId="0" borderId="1" xfId="5" applyFont="1" applyBorder="1" applyAlignment="1">
      <alignment horizontal="left" vertical="center" wrapText="1"/>
    </xf>
    <xf numFmtId="0" fontId="9" fillId="0" borderId="1" xfId="3" applyFont="1" applyBorder="1" applyAlignment="1">
      <alignment vertical="center" wrapText="1"/>
    </xf>
    <xf numFmtId="169" fontId="9" fillId="0" borderId="1" xfId="12" applyNumberFormat="1" applyFont="1" applyBorder="1" applyAlignment="1">
      <alignment horizontal="left" vertical="center" wrapText="1"/>
    </xf>
    <xf numFmtId="0" fontId="9" fillId="0" borderId="1" xfId="9" applyFont="1" applyBorder="1"/>
    <xf numFmtId="0" fontId="9" fillId="0" borderId="1" xfId="5" applyFont="1" applyBorder="1"/>
    <xf numFmtId="0" fontId="9" fillId="0" borderId="1" xfId="9" applyFont="1" applyBorder="1" applyAlignment="1">
      <alignment horizontal="center"/>
    </xf>
    <xf numFmtId="169" fontId="9" fillId="0" borderId="1" xfId="12" applyNumberFormat="1" applyFont="1" applyBorder="1" applyAlignment="1">
      <alignment horizontal="center" vertical="center" wrapText="1"/>
    </xf>
    <xf numFmtId="169" fontId="9" fillId="0" borderId="1" xfId="12" applyNumberFormat="1" applyFont="1" applyBorder="1" applyAlignment="1">
      <alignment horizontal="center"/>
    </xf>
    <xf numFmtId="0" fontId="9" fillId="0" borderId="1" xfId="5" applyFont="1" applyBorder="1" applyAlignment="1">
      <alignment vertical="center" wrapText="1"/>
    </xf>
    <xf numFmtId="0" fontId="9" fillId="0" borderId="1" xfId="5" applyFont="1" applyBorder="1" applyAlignment="1">
      <alignment vertical="center"/>
    </xf>
    <xf numFmtId="3" fontId="9" fillId="0" borderId="0" xfId="5" applyNumberFormat="1" applyFont="1"/>
    <xf numFmtId="0" fontId="9" fillId="0" borderId="0" xfId="5" applyFont="1" applyAlignment="1">
      <alignment vertical="center"/>
    </xf>
    <xf numFmtId="0" fontId="9" fillId="0" borderId="0" xfId="5" applyFont="1" applyAlignment="1">
      <alignment horizontal="center" vertical="center"/>
    </xf>
    <xf numFmtId="169" fontId="9" fillId="2" borderId="1" xfId="12" applyNumberFormat="1" applyFont="1" applyFill="1" applyBorder="1" applyAlignment="1">
      <alignment horizontal="left" vertical="top"/>
    </xf>
    <xf numFmtId="0" fontId="9" fillId="0" borderId="14" xfId="5" applyFont="1" applyBorder="1" applyAlignment="1">
      <alignment horizontal="center" vertical="center"/>
    </xf>
    <xf numFmtId="169" fontId="9" fillId="0" borderId="14" xfId="12" applyNumberFormat="1" applyFont="1" applyBorder="1" applyAlignment="1">
      <alignment horizontal="left" vertical="center"/>
    </xf>
    <xf numFmtId="3" fontId="9" fillId="0" borderId="4" xfId="5" applyNumberFormat="1" applyFont="1" applyBorder="1" applyAlignment="1">
      <alignment horizontal="center" vertical="center"/>
    </xf>
    <xf numFmtId="3" fontId="9" fillId="0" borderId="4" xfId="5" applyNumberFormat="1" applyFont="1" applyFill="1" applyBorder="1" applyAlignment="1">
      <alignment horizontal="center" vertical="center"/>
    </xf>
    <xf numFmtId="0" fontId="9" fillId="0" borderId="1" xfId="5" applyFont="1" applyBorder="1" applyAlignment="1">
      <alignment horizontal="center" vertical="center" wrapText="1"/>
    </xf>
    <xf numFmtId="169" fontId="9" fillId="0" borderId="1" xfId="12" applyNumberFormat="1" applyFont="1" applyBorder="1" applyAlignment="1">
      <alignment horizontal="left" vertical="center"/>
    </xf>
    <xf numFmtId="169" fontId="9" fillId="2" borderId="1" xfId="12" applyNumberFormat="1" applyFont="1" applyFill="1" applyBorder="1" applyAlignment="1">
      <alignment horizontal="left" vertical="center" wrapText="1"/>
    </xf>
    <xf numFmtId="0" fontId="9" fillId="2" borderId="1" xfId="5" applyFont="1" applyFill="1" applyBorder="1" applyAlignment="1">
      <alignment horizontal="center" vertical="center" wrapText="1"/>
    </xf>
    <xf numFmtId="169" fontId="9" fillId="2" borderId="1" xfId="12" applyNumberFormat="1" applyFont="1" applyFill="1" applyBorder="1" applyAlignment="1">
      <alignment horizontal="left" vertical="center"/>
    </xf>
    <xf numFmtId="0" fontId="9" fillId="2" borderId="0" xfId="5" applyFont="1" applyFill="1" applyAlignment="1">
      <alignment vertical="center"/>
    </xf>
    <xf numFmtId="0" fontId="9" fillId="0" borderId="1" xfId="5" applyFont="1" applyFill="1" applyBorder="1" applyAlignment="1">
      <alignment horizontal="center" vertical="center" wrapText="1"/>
    </xf>
    <xf numFmtId="169" fontId="9" fillId="0" borderId="1" xfId="12" applyNumberFormat="1" applyFont="1" applyFill="1" applyBorder="1" applyAlignment="1">
      <alignment horizontal="left" vertical="center" wrapText="1"/>
    </xf>
    <xf numFmtId="169" fontId="9" fillId="0" borderId="1" xfId="12" applyNumberFormat="1" applyFont="1" applyFill="1" applyBorder="1" applyAlignment="1">
      <alignment horizontal="left" vertical="center"/>
    </xf>
    <xf numFmtId="3" fontId="9" fillId="0" borderId="1" xfId="5" applyNumberFormat="1" applyFont="1" applyFill="1" applyBorder="1" applyAlignment="1">
      <alignment vertical="center" wrapText="1"/>
    </xf>
    <xf numFmtId="0" fontId="9" fillId="0" borderId="1" xfId="9" applyFont="1" applyBorder="1" applyAlignment="1">
      <alignment horizontal="center" vertical="center"/>
    </xf>
    <xf numFmtId="0" fontId="9" fillId="2" borderId="1" xfId="5" applyFont="1" applyFill="1" applyBorder="1" applyAlignment="1">
      <alignment horizontal="center" vertical="center"/>
    </xf>
    <xf numFmtId="0" fontId="9" fillId="2" borderId="1" xfId="5" applyFont="1" applyFill="1" applyBorder="1" applyAlignment="1">
      <alignment horizontal="left" vertical="center" wrapText="1"/>
    </xf>
    <xf numFmtId="0" fontId="9" fillId="0" borderId="1" xfId="10" applyFont="1" applyBorder="1" applyAlignment="1">
      <alignment vertical="center"/>
    </xf>
    <xf numFmtId="0" fontId="9" fillId="0" borderId="1" xfId="10" applyFont="1" applyBorder="1" applyAlignment="1">
      <alignment horizontal="center" vertical="center"/>
    </xf>
    <xf numFmtId="0" fontId="11" fillId="0" borderId="1" xfId="10" applyFont="1" applyBorder="1" applyAlignment="1">
      <alignment vertical="center" wrapText="1"/>
    </xf>
    <xf numFmtId="169" fontId="11" fillId="0" borderId="1" xfId="12" applyNumberFormat="1" applyFont="1" applyBorder="1" applyAlignment="1">
      <alignment horizontal="left" vertical="center" wrapText="1"/>
    </xf>
    <xf numFmtId="0" fontId="11" fillId="0" borderId="1" xfId="10" applyFont="1" applyBorder="1" applyAlignment="1">
      <alignment horizontal="center" vertical="center" wrapText="1"/>
    </xf>
    <xf numFmtId="0" fontId="11" fillId="0" borderId="1" xfId="0" applyFont="1" applyBorder="1" applyAlignment="1">
      <alignment wrapText="1"/>
    </xf>
    <xf numFmtId="0" fontId="11" fillId="0" borderId="1" xfId="0" applyFont="1" applyBorder="1" applyAlignment="1">
      <alignment horizontal="center" vertical="center" wrapText="1"/>
    </xf>
    <xf numFmtId="169" fontId="9" fillId="0" borderId="1" xfId="12" applyNumberFormat="1" applyFont="1" applyBorder="1" applyAlignment="1">
      <alignment horizontal="center" vertical="center"/>
    </xf>
    <xf numFmtId="3" fontId="9" fillId="2" borderId="1" xfId="5" applyNumberFormat="1" applyFont="1" applyFill="1" applyBorder="1" applyAlignment="1">
      <alignment horizontal="center" vertical="center"/>
    </xf>
    <xf numFmtId="0" fontId="9" fillId="0" borderId="1" xfId="9" applyFont="1" applyBorder="1" applyAlignment="1">
      <alignment vertical="center"/>
    </xf>
    <xf numFmtId="3" fontId="9" fillId="0" borderId="0" xfId="9" applyNumberFormat="1" applyFont="1"/>
    <xf numFmtId="3" fontId="9" fillId="0" borderId="0" xfId="9" applyNumberFormat="1" applyFont="1" applyFill="1"/>
    <xf numFmtId="0" fontId="19" fillId="0" borderId="0" xfId="5" applyFont="1"/>
    <xf numFmtId="0" fontId="11" fillId="0" borderId="0" xfId="8" applyFont="1"/>
    <xf numFmtId="169" fontId="18" fillId="0" borderId="0" xfId="12" applyNumberFormat="1" applyFont="1" applyAlignment="1">
      <alignment horizontal="left"/>
    </xf>
    <xf numFmtId="0" fontId="11" fillId="0" borderId="0" xfId="10" applyFont="1" applyAlignment="1">
      <alignment vertical="center"/>
    </xf>
    <xf numFmtId="0" fontId="5" fillId="2" borderId="1" xfId="0" applyFont="1" applyFill="1" applyBorder="1" applyAlignment="1">
      <alignment horizontal="center" vertical="top" wrapText="1"/>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vertical="top" wrapText="1"/>
    </xf>
    <xf numFmtId="167" fontId="5" fillId="0" borderId="1" xfId="0" applyNumberFormat="1" applyFont="1" applyFill="1" applyBorder="1" applyAlignment="1">
      <alignment horizontal="center" vertical="top" wrapText="1"/>
    </xf>
    <xf numFmtId="167" fontId="5" fillId="0" borderId="1" xfId="0" applyNumberFormat="1" applyFont="1" applyFill="1" applyBorder="1" applyAlignment="1">
      <alignment horizontal="center" vertical="top"/>
    </xf>
    <xf numFmtId="0" fontId="9" fillId="0" borderId="0" xfId="5" applyFont="1" applyFill="1" applyAlignment="1">
      <alignment vertical="center"/>
    </xf>
    <xf numFmtId="0" fontId="9" fillId="6" borderId="1" xfId="5" applyFont="1" applyFill="1" applyBorder="1" applyAlignment="1">
      <alignment horizontal="center" vertical="center"/>
    </xf>
    <xf numFmtId="169" fontId="18" fillId="6" borderId="1" xfId="12" applyNumberFormat="1" applyFont="1" applyFill="1" applyBorder="1" applyAlignment="1">
      <alignment horizontal="left" vertical="center"/>
    </xf>
    <xf numFmtId="0" fontId="9" fillId="6" borderId="11" xfId="5" applyFont="1" applyFill="1" applyBorder="1" applyAlignment="1">
      <alignment horizontal="left" vertical="center" wrapText="1"/>
    </xf>
    <xf numFmtId="3" fontId="18" fillId="6" borderId="4" xfId="5" applyNumberFormat="1" applyFont="1" applyFill="1" applyBorder="1" applyAlignment="1">
      <alignment horizontal="center" vertical="center"/>
    </xf>
    <xf numFmtId="169" fontId="9" fillId="6" borderId="1" xfId="12" applyNumberFormat="1" applyFont="1" applyFill="1" applyBorder="1" applyAlignment="1">
      <alignment horizontal="left" vertical="center"/>
    </xf>
    <xf numFmtId="0" fontId="9" fillId="6" borderId="12" xfId="5" applyFont="1" applyFill="1" applyBorder="1" applyAlignment="1">
      <alignment horizontal="left" vertical="center" wrapText="1"/>
    </xf>
    <xf numFmtId="3" fontId="9" fillId="6" borderId="8" xfId="5" applyNumberFormat="1" applyFont="1" applyFill="1" applyBorder="1" applyAlignment="1">
      <alignment horizontal="center" vertical="center"/>
    </xf>
    <xf numFmtId="0" fontId="9" fillId="6" borderId="1" xfId="5" applyFont="1" applyFill="1" applyBorder="1" applyAlignment="1">
      <alignment horizontal="center" vertical="center" wrapText="1"/>
    </xf>
    <xf numFmtId="169" fontId="18" fillId="6" borderId="1" xfId="12" applyNumberFormat="1" applyFont="1" applyFill="1" applyBorder="1" applyAlignment="1">
      <alignment horizontal="left" vertical="center" wrapText="1"/>
    </xf>
    <xf numFmtId="169" fontId="9" fillId="6" borderId="1" xfId="12" applyNumberFormat="1" applyFont="1" applyFill="1" applyBorder="1" applyAlignment="1">
      <alignment horizontal="left" vertical="center" wrapText="1"/>
    </xf>
    <xf numFmtId="0" fontId="9" fillId="6" borderId="13" xfId="5" applyFont="1" applyFill="1" applyBorder="1" applyAlignment="1">
      <alignment horizontal="left" vertical="center" wrapText="1"/>
    </xf>
    <xf numFmtId="3" fontId="9" fillId="6" borderId="2" xfId="5" applyNumberFormat="1" applyFont="1" applyFill="1" applyBorder="1" applyAlignment="1">
      <alignment horizontal="center" vertical="center" wrapText="1"/>
    </xf>
    <xf numFmtId="3" fontId="9" fillId="6" borderId="4" xfId="5" applyNumberFormat="1" applyFont="1" applyFill="1" applyBorder="1" applyAlignment="1">
      <alignment horizontal="center" vertical="center"/>
    </xf>
    <xf numFmtId="0" fontId="9" fillId="6" borderId="4" xfId="5" applyFont="1" applyFill="1" applyBorder="1" applyAlignment="1">
      <alignment horizontal="left" vertical="center" wrapText="1"/>
    </xf>
    <xf numFmtId="0" fontId="9" fillId="6" borderId="8" xfId="5" applyFont="1" applyFill="1" applyBorder="1" applyAlignment="1">
      <alignment horizontal="left" vertical="center" wrapText="1"/>
    </xf>
    <xf numFmtId="0" fontId="9" fillId="6" borderId="2" xfId="5" applyFont="1" applyFill="1" applyBorder="1" applyAlignment="1">
      <alignment horizontal="left" vertical="center" wrapText="1"/>
    </xf>
    <xf numFmtId="0" fontId="9" fillId="7" borderId="1" xfId="5" applyFont="1" applyFill="1" applyBorder="1" applyAlignment="1">
      <alignment horizontal="center" vertical="center" wrapText="1"/>
    </xf>
    <xf numFmtId="169" fontId="9" fillId="7" borderId="1" xfId="12" applyNumberFormat="1" applyFont="1" applyFill="1" applyBorder="1" applyAlignment="1">
      <alignment horizontal="left" vertical="center"/>
    </xf>
    <xf numFmtId="0" fontId="9" fillId="7" borderId="4" xfId="5" applyFont="1" applyFill="1" applyBorder="1" applyAlignment="1">
      <alignment horizontal="left" vertical="center" wrapText="1"/>
    </xf>
    <xf numFmtId="3" fontId="9" fillId="7" borderId="4" xfId="6" applyNumberFormat="1" applyFont="1" applyFill="1" applyBorder="1" applyAlignment="1">
      <alignment horizontal="center" vertical="center"/>
    </xf>
    <xf numFmtId="0" fontId="9" fillId="7" borderId="8" xfId="5" applyFont="1" applyFill="1" applyBorder="1" applyAlignment="1">
      <alignment horizontal="left" vertical="center" wrapText="1"/>
    </xf>
    <xf numFmtId="3" fontId="9" fillId="7" borderId="8" xfId="6" applyNumberFormat="1" applyFont="1" applyFill="1" applyBorder="1" applyAlignment="1">
      <alignment horizontal="center" vertical="center"/>
    </xf>
    <xf numFmtId="0" fontId="9" fillId="7" borderId="2" xfId="5" applyFont="1" applyFill="1" applyBorder="1" applyAlignment="1">
      <alignment horizontal="left" vertical="center" wrapText="1"/>
    </xf>
    <xf numFmtId="3" fontId="9" fillId="7" borderId="2" xfId="6" applyNumberFormat="1" applyFont="1" applyFill="1" applyBorder="1" applyAlignment="1">
      <alignment horizontal="center" vertical="center"/>
    </xf>
    <xf numFmtId="0" fontId="9" fillId="7" borderId="9" xfId="5" applyFont="1" applyFill="1" applyBorder="1" applyAlignment="1">
      <alignment horizontal="left" vertical="center" wrapText="1"/>
    </xf>
    <xf numFmtId="0" fontId="9" fillId="7" borderId="3" xfId="5" applyFont="1" applyFill="1" applyBorder="1" applyAlignment="1">
      <alignment horizontal="left" vertical="center" wrapText="1"/>
    </xf>
    <xf numFmtId="169" fontId="18" fillId="7" borderId="1" xfId="12" applyNumberFormat="1" applyFont="1" applyFill="1" applyBorder="1" applyAlignment="1">
      <alignment horizontal="left" vertical="center"/>
    </xf>
    <xf numFmtId="0" fontId="9" fillId="7" borderId="10" xfId="5" applyFont="1" applyFill="1" applyBorder="1" applyAlignment="1">
      <alignment horizontal="left" vertical="center" wrapText="1"/>
    </xf>
    <xf numFmtId="0" fontId="9" fillId="6" borderId="9" xfId="5" applyFont="1" applyFill="1" applyBorder="1" applyAlignment="1">
      <alignment horizontal="left" vertical="center" wrapText="1"/>
    </xf>
    <xf numFmtId="0" fontId="9" fillId="6" borderId="3" xfId="5" applyFont="1" applyFill="1" applyBorder="1" applyAlignment="1">
      <alignment horizontal="left" vertical="center" wrapText="1"/>
    </xf>
    <xf numFmtId="0" fontId="9" fillId="6" borderId="10" xfId="5" applyFont="1" applyFill="1" applyBorder="1" applyAlignment="1">
      <alignment horizontal="left" vertical="center" wrapText="1"/>
    </xf>
    <xf numFmtId="0" fontId="9" fillId="8" borderId="1" xfId="5" applyFont="1" applyFill="1" applyBorder="1" applyAlignment="1">
      <alignment horizontal="center" vertical="center"/>
    </xf>
    <xf numFmtId="169" fontId="18" fillId="8" borderId="1" xfId="12" applyNumberFormat="1" applyFont="1" applyFill="1" applyBorder="1" applyAlignment="1">
      <alignment horizontal="left" vertical="center"/>
    </xf>
    <xf numFmtId="0" fontId="9" fillId="8" borderId="11" xfId="5" applyFont="1" applyFill="1" applyBorder="1" applyAlignment="1">
      <alignment horizontal="left" vertical="center" wrapText="1"/>
    </xf>
    <xf numFmtId="0" fontId="9" fillId="8" borderId="12" xfId="5" applyFont="1" applyFill="1" applyBorder="1" applyAlignment="1">
      <alignment horizontal="left" vertical="center" wrapText="1"/>
    </xf>
    <xf numFmtId="0" fontId="9" fillId="8" borderId="1" xfId="5" applyFont="1" applyFill="1" applyBorder="1" applyAlignment="1">
      <alignment horizontal="center" vertical="center" wrapText="1"/>
    </xf>
    <xf numFmtId="0" fontId="9" fillId="8" borderId="13" xfId="5" applyFont="1" applyFill="1" applyBorder="1" applyAlignment="1">
      <alignment horizontal="left" vertical="center" wrapText="1"/>
    </xf>
    <xf numFmtId="0" fontId="9" fillId="8" borderId="1" xfId="5" applyFont="1" applyFill="1" applyBorder="1" applyAlignment="1">
      <alignment vertical="center"/>
    </xf>
    <xf numFmtId="0" fontId="9" fillId="8" borderId="1" xfId="9" applyFont="1" applyFill="1" applyBorder="1" applyAlignment="1">
      <alignment vertical="center"/>
    </xf>
    <xf numFmtId="169" fontId="9" fillId="8" borderId="1" xfId="12" applyNumberFormat="1" applyFont="1" applyFill="1" applyBorder="1" applyAlignment="1">
      <alignment horizontal="left" vertical="center"/>
    </xf>
    <xf numFmtId="3" fontId="9" fillId="8" borderId="1" xfId="9" applyNumberFormat="1" applyFont="1" applyFill="1" applyBorder="1" applyAlignment="1">
      <alignment vertical="center"/>
    </xf>
    <xf numFmtId="0" fontId="5" fillId="2" borderId="1" xfId="2" applyNumberFormat="1" applyFont="1" applyFill="1" applyBorder="1" applyAlignment="1">
      <alignment horizontal="center" vertical="top" wrapText="1"/>
    </xf>
    <xf numFmtId="0" fontId="13" fillId="8" borderId="1" xfId="0" applyFont="1" applyFill="1" applyBorder="1" applyAlignment="1">
      <alignment horizontal="center" vertical="center"/>
    </xf>
    <xf numFmtId="0" fontId="13" fillId="8" borderId="1" xfId="0" applyFont="1" applyFill="1" applyBorder="1" applyAlignment="1">
      <alignment vertical="top" wrapText="1"/>
    </xf>
    <xf numFmtId="3" fontId="13" fillId="8" borderId="1" xfId="0" applyNumberFormat="1" applyFont="1" applyFill="1" applyBorder="1" applyAlignment="1">
      <alignment horizontal="center" vertical="center"/>
    </xf>
    <xf numFmtId="0" fontId="4" fillId="8" borderId="1" xfId="0" applyNumberFormat="1" applyFont="1" applyFill="1" applyBorder="1" applyAlignment="1">
      <alignment horizontal="center" vertical="center"/>
    </xf>
    <xf numFmtId="3" fontId="4" fillId="8" borderId="1" xfId="0" applyNumberFormat="1" applyFont="1" applyFill="1" applyBorder="1" applyAlignment="1">
      <alignment horizontal="center" vertical="center"/>
    </xf>
    <xf numFmtId="0" fontId="7" fillId="8" borderId="0" xfId="0" applyFont="1" applyFill="1"/>
    <xf numFmtId="3" fontId="4" fillId="8" borderId="1" xfId="0" applyNumberFormat="1" applyFont="1" applyFill="1" applyBorder="1" applyAlignment="1">
      <alignment horizontal="center" vertical="center" wrapText="1"/>
    </xf>
    <xf numFmtId="4" fontId="13" fillId="8" borderId="1" xfId="0" applyNumberFormat="1" applyFont="1" applyFill="1" applyBorder="1" applyAlignment="1">
      <alignment horizontal="center" vertical="center"/>
    </xf>
    <xf numFmtId="0" fontId="0" fillId="0" borderId="1" xfId="0" applyBorder="1"/>
    <xf numFmtId="3" fontId="0" fillId="0" borderId="1" xfId="0" applyNumberFormat="1" applyBorder="1" applyAlignment="1">
      <alignment horizont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21" fillId="0" borderId="0" xfId="0" applyFont="1"/>
    <xf numFmtId="0" fontId="5" fillId="0" borderId="1" xfId="0" applyFont="1" applyBorder="1" applyAlignment="1">
      <alignment horizontal="center" vertical="top" wrapText="1"/>
    </xf>
    <xf numFmtId="4" fontId="5" fillId="0" borderId="1"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1" fontId="5"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7" fillId="0" borderId="0" xfId="0" applyFont="1" applyAlignment="1">
      <alignment horizontal="left" vertical="center"/>
    </xf>
    <xf numFmtId="0" fontId="4" fillId="2" borderId="15" xfId="0" applyFont="1" applyFill="1" applyBorder="1" applyAlignment="1">
      <alignment horizontal="center" vertical="top"/>
    </xf>
    <xf numFmtId="0" fontId="4" fillId="2" borderId="7" xfId="0" applyFont="1" applyFill="1" applyBorder="1" applyAlignment="1">
      <alignment horizontal="center" vertical="top"/>
    </xf>
    <xf numFmtId="0" fontId="13" fillId="0" borderId="0" xfId="0" applyFont="1" applyAlignment="1">
      <alignment vertical="center" wrapText="1"/>
    </xf>
    <xf numFmtId="0" fontId="0" fillId="0" borderId="0" xfId="0" applyAlignment="1">
      <alignment wrapText="1"/>
    </xf>
    <xf numFmtId="0" fontId="12" fillId="0" borderId="0" xfId="0" applyFont="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4" fillId="0" borderId="4" xfId="4" applyNumberFormat="1" applyFont="1" applyBorder="1" applyAlignment="1">
      <alignment horizontal="center" vertical="center" wrapText="1"/>
    </xf>
    <xf numFmtId="165" fontId="4" fillId="0" borderId="2" xfId="4" applyNumberFormat="1" applyFont="1" applyBorder="1" applyAlignment="1">
      <alignment horizontal="center" vertical="center" wrapText="1"/>
    </xf>
    <xf numFmtId="165" fontId="4" fillId="0" borderId="4" xfId="3" applyNumberFormat="1" applyFont="1" applyBorder="1" applyAlignment="1">
      <alignment horizontal="center" vertical="center" wrapText="1"/>
    </xf>
    <xf numFmtId="165" fontId="4" fillId="0" borderId="8" xfId="3" applyNumberFormat="1" applyFont="1" applyBorder="1" applyAlignment="1">
      <alignment horizontal="center" vertical="center" wrapText="1"/>
    </xf>
    <xf numFmtId="165" fontId="4" fillId="0" borderId="2" xfId="3" applyNumberFormat="1" applyFont="1" applyBorder="1" applyAlignment="1">
      <alignment horizontal="center" vertical="center" wrapText="1"/>
    </xf>
    <xf numFmtId="49" fontId="4" fillId="0" borderId="4" xfId="3" applyNumberFormat="1" applyFont="1" applyBorder="1" applyAlignment="1">
      <alignment horizontal="center" vertical="center" wrapText="1"/>
    </xf>
    <xf numFmtId="49" fontId="4" fillId="0" borderId="8" xfId="3" applyNumberFormat="1" applyFont="1" applyBorder="1" applyAlignment="1">
      <alignment horizontal="center" vertical="center" wrapText="1"/>
    </xf>
    <xf numFmtId="49" fontId="4" fillId="0" borderId="2" xfId="3" applyNumberFormat="1" applyFont="1" applyBorder="1" applyAlignment="1">
      <alignment horizontal="center" vertical="center" wrapText="1"/>
    </xf>
    <xf numFmtId="0" fontId="4" fillId="2" borderId="4"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2" xfId="3" applyFont="1" applyFill="1" applyBorder="1" applyAlignment="1">
      <alignment horizontal="left" vertical="center" wrapText="1"/>
    </xf>
    <xf numFmtId="3" fontId="4" fillId="0" borderId="4" xfId="3" applyNumberFormat="1" applyFont="1" applyBorder="1" applyAlignment="1">
      <alignment horizontal="center" vertical="center" wrapText="1"/>
    </xf>
    <xf numFmtId="3" fontId="4" fillId="0" borderId="8" xfId="3" applyNumberFormat="1" applyFont="1" applyBorder="1" applyAlignment="1">
      <alignment horizontal="center" vertical="center" wrapText="1"/>
    </xf>
    <xf numFmtId="3" fontId="4" fillId="0" borderId="2" xfId="3" applyNumberFormat="1" applyFont="1" applyBorder="1" applyAlignment="1">
      <alignment horizontal="center" vertical="center" wrapText="1"/>
    </xf>
    <xf numFmtId="4" fontId="4" fillId="0" borderId="4" xfId="3" applyNumberFormat="1" applyFont="1" applyBorder="1" applyAlignment="1">
      <alignment horizontal="center" vertical="center" wrapText="1"/>
    </xf>
    <xf numFmtId="4" fontId="4" fillId="0" borderId="8" xfId="3" applyNumberFormat="1" applyFont="1" applyBorder="1" applyAlignment="1">
      <alignment horizontal="center" vertical="center" wrapText="1"/>
    </xf>
    <xf numFmtId="4" fontId="4" fillId="0" borderId="2" xfId="3" applyNumberFormat="1" applyFont="1" applyBorder="1" applyAlignment="1">
      <alignment horizontal="center" vertical="center" wrapText="1"/>
    </xf>
    <xf numFmtId="0" fontId="4" fillId="2" borderId="4"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0" fillId="0" borderId="0" xfId="0" applyAlignment="1">
      <alignment horizontal="left" wrapText="1"/>
    </xf>
    <xf numFmtId="0" fontId="9" fillId="0" borderId="0" xfId="5" applyFont="1" applyAlignment="1">
      <alignment horizontal="center" vertical="center"/>
    </xf>
    <xf numFmtId="49" fontId="9" fillId="0" borderId="0" xfId="5" applyNumberFormat="1" applyFont="1" applyBorder="1" applyAlignment="1">
      <alignment horizontal="center" vertical="center"/>
    </xf>
    <xf numFmtId="49" fontId="9" fillId="0" borderId="10" xfId="5" applyNumberFormat="1" applyFont="1" applyBorder="1" applyAlignment="1">
      <alignment horizontal="center" vertical="center"/>
    </xf>
    <xf numFmtId="49" fontId="9" fillId="0" borderId="5" xfId="5" applyNumberFormat="1" applyFont="1" applyBorder="1" applyAlignment="1">
      <alignment horizontal="center" vertical="center"/>
    </xf>
    <xf numFmtId="49" fontId="9" fillId="0" borderId="13" xfId="5" applyNumberFormat="1" applyFont="1" applyBorder="1" applyAlignment="1">
      <alignment horizontal="center" vertical="center"/>
    </xf>
    <xf numFmtId="1" fontId="3" fillId="0" borderId="4" xfId="3" applyNumberFormat="1" applyFont="1" applyBorder="1" applyAlignment="1">
      <alignment horizontal="center" vertical="center" wrapText="1"/>
    </xf>
    <xf numFmtId="1" fontId="3" fillId="0" borderId="2" xfId="3" applyNumberFormat="1" applyFont="1" applyBorder="1" applyAlignment="1">
      <alignment horizontal="center" vertical="center" wrapText="1"/>
    </xf>
    <xf numFmtId="1" fontId="4" fillId="0" borderId="4" xfId="3" applyNumberFormat="1" applyFont="1" applyBorder="1" applyAlignment="1">
      <alignment horizontal="center" vertical="center" wrapText="1"/>
    </xf>
    <xf numFmtId="1" fontId="4" fillId="0" borderId="8" xfId="3" applyNumberFormat="1" applyFont="1" applyBorder="1" applyAlignment="1">
      <alignment horizontal="center" vertical="center" wrapText="1"/>
    </xf>
    <xf numFmtId="1" fontId="4" fillId="0" borderId="2" xfId="3" applyNumberFormat="1" applyFont="1" applyBorder="1" applyAlignment="1">
      <alignment horizontal="center" vertical="center" wrapText="1"/>
    </xf>
    <xf numFmtId="1" fontId="4" fillId="4" borderId="4" xfId="3" applyNumberFormat="1" applyFont="1" applyFill="1" applyBorder="1" applyAlignment="1">
      <alignment horizontal="left" vertical="center" wrapText="1"/>
    </xf>
    <xf numFmtId="1" fontId="4" fillId="4" borderId="8" xfId="3" applyNumberFormat="1" applyFont="1" applyFill="1" applyBorder="1" applyAlignment="1">
      <alignment horizontal="left" vertical="center" wrapText="1"/>
    </xf>
    <xf numFmtId="1" fontId="4" fillId="4" borderId="2" xfId="3" applyNumberFormat="1" applyFont="1" applyFill="1" applyBorder="1" applyAlignment="1">
      <alignment horizontal="left" vertical="center" wrapText="1"/>
    </xf>
    <xf numFmtId="2" fontId="4" fillId="0" borderId="4" xfId="3" applyNumberFormat="1" applyFont="1" applyBorder="1" applyAlignment="1">
      <alignment horizontal="center" vertical="center" wrapText="1"/>
    </xf>
    <xf numFmtId="2" fontId="4" fillId="0" borderId="8" xfId="3" applyNumberFormat="1" applyFont="1" applyBorder="1" applyAlignment="1">
      <alignment horizontal="center" vertical="center" wrapText="1"/>
    </xf>
    <xf numFmtId="2" fontId="4" fillId="0" borderId="2" xfId="3" applyNumberFormat="1" applyFont="1" applyBorder="1" applyAlignment="1">
      <alignment horizontal="center" vertical="center" wrapText="1"/>
    </xf>
    <xf numFmtId="49" fontId="4" fillId="0" borderId="1" xfId="3" applyNumberFormat="1" applyFont="1" applyBorder="1" applyAlignment="1">
      <alignment horizontal="center" vertical="center" wrapText="1"/>
    </xf>
    <xf numFmtId="0" fontId="4" fillId="0" borderId="1" xfId="3" applyFont="1" applyBorder="1" applyAlignment="1">
      <alignment horizontal="center" vertical="center" wrapText="1"/>
    </xf>
    <xf numFmtId="3" fontId="4" fillId="2" borderId="4" xfId="3" applyNumberFormat="1" applyFont="1" applyFill="1" applyBorder="1" applyAlignment="1">
      <alignment horizontal="center" vertical="center" wrapText="1"/>
    </xf>
    <xf numFmtId="3" fontId="4" fillId="2" borderId="8" xfId="3" applyNumberFormat="1" applyFont="1" applyFill="1" applyBorder="1" applyAlignment="1">
      <alignment horizontal="center" vertical="center" wrapText="1"/>
    </xf>
    <xf numFmtId="3" fontId="4" fillId="2" borderId="2" xfId="3" applyNumberFormat="1" applyFont="1" applyFill="1" applyBorder="1" applyAlignment="1">
      <alignment horizontal="center" vertical="center" wrapText="1"/>
    </xf>
    <xf numFmtId="166" fontId="4" fillId="2" borderId="4" xfId="3" applyNumberFormat="1" applyFont="1" applyFill="1" applyBorder="1" applyAlignment="1">
      <alignment horizontal="center" vertical="center" wrapText="1"/>
    </xf>
    <xf numFmtId="166" fontId="4" fillId="2" borderId="8" xfId="3" applyNumberFormat="1" applyFont="1" applyFill="1" applyBorder="1" applyAlignment="1">
      <alignment horizontal="center" vertical="center" wrapText="1"/>
    </xf>
    <xf numFmtId="166" fontId="4" fillId="2" borderId="2" xfId="3" applyNumberFormat="1" applyFont="1" applyFill="1" applyBorder="1" applyAlignment="1">
      <alignment horizontal="center" vertical="center" wrapText="1"/>
    </xf>
    <xf numFmtId="0" fontId="4" fillId="2" borderId="8" xfId="3" applyFont="1" applyFill="1" applyBorder="1" applyAlignment="1">
      <alignment horizontal="center" vertical="center" wrapText="1"/>
    </xf>
    <xf numFmtId="4" fontId="4" fillId="0" borderId="9" xfId="3" applyNumberFormat="1" applyFont="1" applyBorder="1" applyAlignment="1">
      <alignment horizontal="center" vertical="center" wrapText="1"/>
    </xf>
    <xf numFmtId="4" fontId="4" fillId="0" borderId="11" xfId="3" applyNumberFormat="1" applyFont="1" applyBorder="1" applyAlignment="1">
      <alignment horizontal="center" vertical="center" wrapText="1"/>
    </xf>
    <xf numFmtId="4" fontId="4" fillId="0" borderId="10" xfId="3" applyNumberFormat="1" applyFont="1" applyBorder="1" applyAlignment="1">
      <alignment horizontal="center" vertical="center" wrapText="1"/>
    </xf>
    <xf numFmtId="4" fontId="4" fillId="0" borderId="13" xfId="3" applyNumberFormat="1" applyFont="1" applyBorder="1" applyAlignment="1">
      <alignment horizontal="center" vertical="center" wrapText="1"/>
    </xf>
    <xf numFmtId="3" fontId="5" fillId="2" borderId="4" xfId="3" applyNumberFormat="1" applyFont="1" applyFill="1" applyBorder="1" applyAlignment="1">
      <alignment horizontal="center" vertical="center" wrapText="1"/>
    </xf>
    <xf numFmtId="3" fontId="5" fillId="2" borderId="8" xfId="3" applyNumberFormat="1" applyFont="1" applyFill="1" applyBorder="1" applyAlignment="1">
      <alignment horizontal="center" vertical="center" wrapText="1"/>
    </xf>
    <xf numFmtId="0" fontId="5" fillId="2" borderId="8"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4" fillId="0" borderId="4" xfId="3" applyFont="1" applyBorder="1" applyAlignment="1">
      <alignment horizontal="center" vertical="center" wrapText="1"/>
    </xf>
    <xf numFmtId="0" fontId="4" fillId="0" borderId="8" xfId="3" applyFont="1" applyBorder="1" applyAlignment="1">
      <alignment horizontal="center" vertical="center" wrapText="1"/>
    </xf>
    <xf numFmtId="0" fontId="4" fillId="0" borderId="2" xfId="3" applyFont="1" applyBorder="1" applyAlignment="1">
      <alignment horizontal="center" vertical="center" wrapText="1"/>
    </xf>
    <xf numFmtId="1" fontId="4" fillId="2" borderId="4" xfId="3" applyNumberFormat="1" applyFont="1" applyFill="1" applyBorder="1" applyAlignment="1">
      <alignment horizontal="center" vertical="center" wrapText="1"/>
    </xf>
    <xf numFmtId="1" fontId="4" fillId="2" borderId="8" xfId="3" applyNumberFormat="1" applyFont="1" applyFill="1" applyBorder="1" applyAlignment="1">
      <alignment horizontal="center" vertical="center" wrapText="1"/>
    </xf>
    <xf numFmtId="1" fontId="4" fillId="2" borderId="2" xfId="3" applyNumberFormat="1" applyFont="1" applyFill="1" applyBorder="1" applyAlignment="1">
      <alignment horizontal="center" vertical="center" wrapText="1"/>
    </xf>
    <xf numFmtId="49" fontId="4" fillId="3" borderId="14" xfId="3" applyNumberFormat="1" applyFont="1" applyFill="1" applyBorder="1" applyAlignment="1">
      <alignment horizontal="center" vertical="center" wrapText="1"/>
    </xf>
    <xf numFmtId="49" fontId="4" fillId="3" borderId="11" xfId="3" applyNumberFormat="1" applyFont="1" applyFill="1" applyBorder="1" applyAlignment="1">
      <alignment horizontal="center" vertical="center" wrapText="1"/>
    </xf>
    <xf numFmtId="49" fontId="4" fillId="3" borderId="0" xfId="3" applyNumberFormat="1" applyFont="1" applyFill="1" applyBorder="1" applyAlignment="1">
      <alignment horizontal="center" vertical="center" wrapText="1"/>
    </xf>
    <xf numFmtId="49" fontId="4" fillId="3" borderId="12" xfId="3" applyNumberFormat="1" applyFont="1" applyFill="1" applyBorder="1" applyAlignment="1">
      <alignment horizontal="center" vertical="center" wrapText="1"/>
    </xf>
    <xf numFmtId="49" fontId="4" fillId="3" borderId="5" xfId="3" applyNumberFormat="1" applyFont="1" applyFill="1" applyBorder="1" applyAlignment="1">
      <alignment horizontal="center" vertical="center" wrapText="1"/>
    </xf>
    <xf numFmtId="49" fontId="4" fillId="3" borderId="13" xfId="3" applyNumberFormat="1" applyFont="1" applyFill="1" applyBorder="1" applyAlignment="1">
      <alignment horizontal="center" vertical="center" wrapText="1"/>
    </xf>
    <xf numFmtId="49" fontId="4" fillId="2" borderId="4" xfId="3" applyNumberFormat="1" applyFont="1" applyFill="1" applyBorder="1" applyAlignment="1">
      <alignment horizontal="center" vertical="center" wrapText="1"/>
    </xf>
    <xf numFmtId="49" fontId="4" fillId="2" borderId="8" xfId="3" applyNumberFormat="1" applyFont="1" applyFill="1" applyBorder="1" applyAlignment="1">
      <alignment horizontal="center" vertical="center" wrapText="1"/>
    </xf>
    <xf numFmtId="49" fontId="4" fillId="2" borderId="2" xfId="3" applyNumberFormat="1" applyFont="1" applyFill="1" applyBorder="1" applyAlignment="1">
      <alignment horizontal="center" vertical="center" wrapText="1"/>
    </xf>
    <xf numFmtId="1" fontId="9" fillId="2" borderId="4" xfId="3" applyNumberFormat="1" applyFont="1" applyFill="1" applyBorder="1" applyAlignment="1">
      <alignment horizontal="center" vertical="center" wrapText="1"/>
    </xf>
    <xf numFmtId="1" fontId="9" fillId="2" borderId="8" xfId="3" applyNumberFormat="1" applyFont="1" applyFill="1" applyBorder="1" applyAlignment="1">
      <alignment horizontal="center" vertical="center" wrapText="1"/>
    </xf>
    <xf numFmtId="1" fontId="9" fillId="2" borderId="2" xfId="3" applyNumberFormat="1" applyFont="1" applyFill="1" applyBorder="1" applyAlignment="1">
      <alignment horizontal="center" vertical="center" wrapText="1"/>
    </xf>
    <xf numFmtId="4" fontId="4" fillId="2" borderId="4" xfId="3" applyNumberFormat="1" applyFont="1" applyFill="1" applyBorder="1" applyAlignment="1">
      <alignment horizontal="center" vertical="center" wrapText="1"/>
    </xf>
    <xf numFmtId="4" fontId="4" fillId="2" borderId="8" xfId="3" applyNumberFormat="1" applyFont="1" applyFill="1" applyBorder="1" applyAlignment="1">
      <alignment horizontal="center" vertical="center" wrapText="1"/>
    </xf>
    <xf numFmtId="4" fontId="4" fillId="2" borderId="2" xfId="3" applyNumberFormat="1" applyFont="1" applyFill="1" applyBorder="1" applyAlignment="1">
      <alignment horizontal="center" vertical="center" wrapText="1"/>
    </xf>
    <xf numFmtId="165" fontId="4" fillId="2" borderId="4" xfId="4" applyNumberFormat="1" applyFont="1" applyFill="1" applyBorder="1" applyAlignment="1">
      <alignment horizontal="center" vertical="center" wrapText="1"/>
    </xf>
    <xf numFmtId="165" fontId="4" fillId="2" borderId="2" xfId="4" applyNumberFormat="1" applyFont="1" applyFill="1" applyBorder="1" applyAlignment="1">
      <alignment horizontal="center" vertical="center" wrapText="1"/>
    </xf>
    <xf numFmtId="49" fontId="9" fillId="8" borderId="4" xfId="5" applyNumberFormat="1" applyFont="1" applyFill="1" applyBorder="1" applyAlignment="1">
      <alignment horizontal="center" vertical="center"/>
    </xf>
    <xf numFmtId="49" fontId="9" fillId="8" borderId="8" xfId="5" applyNumberFormat="1" applyFont="1" applyFill="1" applyBorder="1" applyAlignment="1">
      <alignment horizontal="center" vertical="center"/>
    </xf>
    <xf numFmtId="49" fontId="9" fillId="8" borderId="2" xfId="5" applyNumberFormat="1" applyFont="1" applyFill="1" applyBorder="1" applyAlignment="1">
      <alignment horizontal="center" vertical="center"/>
    </xf>
    <xf numFmtId="0" fontId="9" fillId="0" borderId="4" xfId="5" applyFont="1" applyFill="1" applyBorder="1" applyAlignment="1">
      <alignment horizontal="center" vertical="center"/>
    </xf>
    <xf numFmtId="0" fontId="9" fillId="0" borderId="8" xfId="5" applyFont="1" applyFill="1" applyBorder="1" applyAlignment="1">
      <alignment horizontal="center" vertical="center"/>
    </xf>
    <xf numFmtId="0" fontId="9" fillId="0" borderId="2" xfId="5" applyFont="1" applyFill="1" applyBorder="1" applyAlignment="1">
      <alignment horizontal="center" vertical="center"/>
    </xf>
    <xf numFmtId="0" fontId="9" fillId="0" borderId="4" xfId="5" applyFont="1" applyFill="1" applyBorder="1" applyAlignment="1">
      <alignment horizontal="left" vertical="center" wrapText="1"/>
    </xf>
    <xf numFmtId="0" fontId="9" fillId="0" borderId="8" xfId="5" applyFont="1" applyFill="1" applyBorder="1" applyAlignment="1">
      <alignment horizontal="left" vertical="center" wrapText="1"/>
    </xf>
    <xf numFmtId="0" fontId="9" fillId="0" borderId="2" xfId="5" applyFont="1" applyFill="1" applyBorder="1" applyAlignment="1">
      <alignment horizontal="left" vertical="center" wrapText="1"/>
    </xf>
    <xf numFmtId="3" fontId="9" fillId="0" borderId="4" xfId="5" applyNumberFormat="1" applyFont="1" applyFill="1" applyBorder="1" applyAlignment="1">
      <alignment horizontal="center" vertical="center" wrapText="1"/>
    </xf>
    <xf numFmtId="3" fontId="9" fillId="0" borderId="8" xfId="5" applyNumberFormat="1" applyFont="1" applyFill="1" applyBorder="1" applyAlignment="1">
      <alignment horizontal="center" vertical="center" wrapText="1"/>
    </xf>
    <xf numFmtId="3" fontId="9" fillId="0" borderId="2" xfId="5" applyNumberFormat="1" applyFont="1" applyFill="1" applyBorder="1" applyAlignment="1">
      <alignment horizontal="center" vertical="center" wrapText="1"/>
    </xf>
    <xf numFmtId="3" fontId="11" fillId="0" borderId="4" xfId="5" applyNumberFormat="1" applyFont="1" applyFill="1" applyBorder="1" applyAlignment="1">
      <alignment horizontal="center" vertical="center" wrapText="1"/>
    </xf>
    <xf numFmtId="3" fontId="11" fillId="0" borderId="8" xfId="5" applyNumberFormat="1" applyFont="1" applyFill="1" applyBorder="1" applyAlignment="1">
      <alignment horizontal="center" vertical="center" wrapText="1"/>
    </xf>
    <xf numFmtId="3" fontId="11" fillId="0" borderId="2" xfId="5" applyNumberFormat="1" applyFont="1" applyFill="1" applyBorder="1" applyAlignment="1">
      <alignment horizontal="center" vertical="center" wrapText="1"/>
    </xf>
    <xf numFmtId="0" fontId="9" fillId="0" borderId="4" xfId="5" applyFont="1" applyFill="1" applyBorder="1" applyAlignment="1">
      <alignment horizontal="center" vertical="center" wrapText="1"/>
    </xf>
    <xf numFmtId="0" fontId="9" fillId="0" borderId="8" xfId="5" applyFont="1" applyFill="1" applyBorder="1" applyAlignment="1">
      <alignment horizontal="center" vertical="center" wrapText="1"/>
    </xf>
    <xf numFmtId="0" fontId="9" fillId="0" borderId="2" xfId="5" applyFont="1" applyFill="1" applyBorder="1" applyAlignment="1">
      <alignment horizontal="center" vertical="center" wrapText="1"/>
    </xf>
    <xf numFmtId="3" fontId="18" fillId="8" borderId="4" xfId="5" applyNumberFormat="1" applyFont="1" applyFill="1" applyBorder="1" applyAlignment="1">
      <alignment horizontal="center" vertical="center"/>
    </xf>
    <xf numFmtId="3" fontId="18" fillId="8" borderId="8" xfId="5" applyNumberFormat="1" applyFont="1" applyFill="1" applyBorder="1" applyAlignment="1">
      <alignment horizontal="center" vertical="center"/>
    </xf>
    <xf numFmtId="3" fontId="18" fillId="8" borderId="2" xfId="5" applyNumberFormat="1" applyFont="1" applyFill="1" applyBorder="1" applyAlignment="1">
      <alignment horizontal="center" vertical="center"/>
    </xf>
    <xf numFmtId="0" fontId="9" fillId="0" borderId="4" xfId="5" applyFont="1" applyBorder="1" applyAlignment="1">
      <alignment horizontal="center" vertical="center"/>
    </xf>
    <xf numFmtId="0" fontId="9" fillId="0" borderId="8" xfId="5" applyFont="1" applyBorder="1" applyAlignment="1">
      <alignment horizontal="center" vertical="center"/>
    </xf>
    <xf numFmtId="0" fontId="9" fillId="0" borderId="2" xfId="5" applyFont="1" applyBorder="1" applyAlignment="1">
      <alignment horizontal="center" vertical="center"/>
    </xf>
    <xf numFmtId="0" fontId="9" fillId="0" borderId="4" xfId="5" applyFont="1" applyBorder="1" applyAlignment="1">
      <alignment horizontal="left" vertical="center" wrapText="1"/>
    </xf>
    <xf numFmtId="0" fontId="9" fillId="0" borderId="8" xfId="5" applyFont="1" applyBorder="1" applyAlignment="1">
      <alignment horizontal="left" vertical="center" wrapText="1"/>
    </xf>
    <xf numFmtId="0" fontId="9" fillId="0" borderId="2" xfId="5" applyFont="1" applyBorder="1" applyAlignment="1">
      <alignment horizontal="left" vertical="center" wrapText="1"/>
    </xf>
    <xf numFmtId="0" fontId="9" fillId="0" borderId="4" xfId="5" applyFont="1" applyBorder="1" applyAlignment="1">
      <alignment horizontal="center" vertical="center" wrapText="1"/>
    </xf>
    <xf numFmtId="0" fontId="9" fillId="0" borderId="8" xfId="5" applyFont="1" applyBorder="1" applyAlignment="1">
      <alignment horizontal="center" vertical="center" wrapText="1"/>
    </xf>
    <xf numFmtId="0" fontId="9" fillId="0" borderId="2" xfId="5" applyFont="1" applyBorder="1" applyAlignment="1">
      <alignment horizontal="center" vertical="center" wrapText="1"/>
    </xf>
    <xf numFmtId="0" fontId="9" fillId="2" borderId="4" xfId="5" applyFont="1" applyFill="1" applyBorder="1" applyAlignment="1">
      <alignment horizontal="center" vertical="center"/>
    </xf>
    <xf numFmtId="0" fontId="9" fillId="2" borderId="8" xfId="5" applyFont="1" applyFill="1" applyBorder="1" applyAlignment="1">
      <alignment horizontal="center" vertical="center"/>
    </xf>
    <xf numFmtId="0" fontId="9" fillId="2" borderId="2" xfId="5" applyFont="1" applyFill="1" applyBorder="1" applyAlignment="1">
      <alignment horizontal="center" vertical="center"/>
    </xf>
    <xf numFmtId="0" fontId="9" fillId="2" borderId="4" xfId="5" applyFont="1" applyFill="1" applyBorder="1" applyAlignment="1">
      <alignment horizontal="left" vertical="center" wrapText="1"/>
    </xf>
    <xf numFmtId="0" fontId="9" fillId="2" borderId="8" xfId="5" applyFont="1" applyFill="1" applyBorder="1" applyAlignment="1">
      <alignment horizontal="left" vertical="center" wrapText="1"/>
    </xf>
    <xf numFmtId="0" fontId="9" fillId="2" borderId="2" xfId="5" applyFont="1" applyFill="1" applyBorder="1" applyAlignment="1">
      <alignment horizontal="left" vertical="center" wrapText="1"/>
    </xf>
    <xf numFmtId="0" fontId="9" fillId="2" borderId="4" xfId="5" applyFont="1" applyFill="1" applyBorder="1" applyAlignment="1">
      <alignment horizontal="center" vertical="center" wrapText="1"/>
    </xf>
    <xf numFmtId="0" fontId="9" fillId="2" borderId="8" xfId="5" applyFont="1" applyFill="1" applyBorder="1" applyAlignment="1">
      <alignment horizontal="center" vertical="center" wrapText="1"/>
    </xf>
    <xf numFmtId="0" fontId="9" fillId="2" borderId="2" xfId="5" applyFont="1" applyFill="1" applyBorder="1" applyAlignment="1">
      <alignment horizontal="center" vertical="center" wrapText="1"/>
    </xf>
    <xf numFmtId="49" fontId="9" fillId="6" borderId="4" xfId="5" applyNumberFormat="1" applyFont="1" applyFill="1" applyBorder="1" applyAlignment="1">
      <alignment horizontal="center" vertical="center"/>
    </xf>
    <xf numFmtId="49" fontId="9" fillId="6" borderId="8" xfId="5" applyNumberFormat="1" applyFont="1" applyFill="1" applyBorder="1" applyAlignment="1">
      <alignment horizontal="center" vertical="center"/>
    </xf>
    <xf numFmtId="49" fontId="9" fillId="6" borderId="2" xfId="5" applyNumberFormat="1" applyFont="1" applyFill="1" applyBorder="1" applyAlignment="1">
      <alignment horizontal="center" vertical="center"/>
    </xf>
    <xf numFmtId="0" fontId="9" fillId="6" borderId="9" xfId="5" applyFont="1" applyFill="1" applyBorder="1" applyAlignment="1">
      <alignment horizontal="left" vertical="center" wrapText="1"/>
    </xf>
    <xf numFmtId="0" fontId="9" fillId="6" borderId="3" xfId="5" applyFont="1" applyFill="1" applyBorder="1" applyAlignment="1">
      <alignment horizontal="left" vertical="center" wrapText="1"/>
    </xf>
    <xf numFmtId="0" fontId="9" fillId="6" borderId="10" xfId="5" applyFont="1" applyFill="1" applyBorder="1" applyAlignment="1">
      <alignment horizontal="left" vertical="center" wrapText="1"/>
    </xf>
    <xf numFmtId="0" fontId="9" fillId="6" borderId="4" xfId="5" applyFont="1" applyFill="1" applyBorder="1" applyAlignment="1">
      <alignment horizontal="center" vertical="center" wrapText="1"/>
    </xf>
    <xf numFmtId="0" fontId="9" fillId="6" borderId="8" xfId="5" applyFont="1" applyFill="1" applyBorder="1" applyAlignment="1">
      <alignment horizontal="center" vertical="center" wrapText="1"/>
    </xf>
    <xf numFmtId="0" fontId="9" fillId="6" borderId="2" xfId="5" applyFont="1" applyFill="1" applyBorder="1" applyAlignment="1">
      <alignment horizontal="center" vertical="center" wrapText="1"/>
    </xf>
    <xf numFmtId="3" fontId="9" fillId="0" borderId="4" xfId="5" applyNumberFormat="1" applyFont="1" applyFill="1" applyBorder="1" applyAlignment="1">
      <alignment horizontal="left" vertical="center" wrapText="1"/>
    </xf>
    <xf numFmtId="3" fontId="9" fillId="0" borderId="8" xfId="5" applyNumberFormat="1" applyFont="1" applyFill="1" applyBorder="1" applyAlignment="1">
      <alignment horizontal="left" vertical="center" wrapText="1"/>
    </xf>
    <xf numFmtId="3" fontId="9" fillId="0" borderId="2" xfId="5" applyNumberFormat="1" applyFont="1" applyFill="1" applyBorder="1" applyAlignment="1">
      <alignment horizontal="left" vertical="center" wrapText="1"/>
    </xf>
    <xf numFmtId="0" fontId="9" fillId="0" borderId="0" xfId="5" applyFont="1" applyAlignment="1">
      <alignment horizontal="right" vertical="center"/>
    </xf>
    <xf numFmtId="0" fontId="9" fillId="7" borderId="4" xfId="5" applyFont="1" applyFill="1" applyBorder="1" applyAlignment="1">
      <alignment horizontal="center" vertical="center"/>
    </xf>
    <xf numFmtId="0" fontId="9" fillId="7" borderId="8" xfId="5" applyFont="1" applyFill="1" applyBorder="1" applyAlignment="1">
      <alignment horizontal="center" vertical="center"/>
    </xf>
    <xf numFmtId="0" fontId="9" fillId="7" borderId="2" xfId="5" applyFont="1" applyFill="1" applyBorder="1" applyAlignment="1">
      <alignment horizontal="center" vertical="center"/>
    </xf>
    <xf numFmtId="0" fontId="9" fillId="7" borderId="9" xfId="5" applyFont="1" applyFill="1" applyBorder="1" applyAlignment="1">
      <alignment horizontal="left" vertical="center" wrapText="1"/>
    </xf>
    <xf numFmtId="0" fontId="9" fillId="7" borderId="3" xfId="5" applyFont="1" applyFill="1" applyBorder="1" applyAlignment="1">
      <alignment horizontal="left" vertical="center" wrapText="1"/>
    </xf>
    <xf numFmtId="0" fontId="9" fillId="7" borderId="10" xfId="5" applyFont="1" applyFill="1" applyBorder="1" applyAlignment="1">
      <alignment horizontal="left" vertical="center" wrapText="1"/>
    </xf>
    <xf numFmtId="3" fontId="9" fillId="7" borderId="4" xfId="5" applyNumberFormat="1" applyFont="1" applyFill="1" applyBorder="1" applyAlignment="1">
      <alignment horizontal="center" vertical="center" wrapText="1"/>
    </xf>
    <xf numFmtId="3" fontId="9" fillId="7" borderId="8" xfId="5" applyNumberFormat="1" applyFont="1" applyFill="1" applyBorder="1" applyAlignment="1">
      <alignment horizontal="center" vertical="center" wrapText="1"/>
    </xf>
    <xf numFmtId="3" fontId="9" fillId="7" borderId="2" xfId="5" applyNumberFormat="1" applyFont="1" applyFill="1" applyBorder="1" applyAlignment="1">
      <alignment horizontal="center" vertical="center" wrapText="1"/>
    </xf>
    <xf numFmtId="0" fontId="9" fillId="6" borderId="4" xfId="5" applyFont="1" applyFill="1" applyBorder="1" applyAlignment="1">
      <alignment horizontal="center" vertical="center"/>
    </xf>
    <xf numFmtId="0" fontId="9" fillId="6" borderId="8" xfId="5" applyFont="1" applyFill="1" applyBorder="1" applyAlignment="1">
      <alignment horizontal="center" vertical="center"/>
    </xf>
    <xf numFmtId="0" fontId="9" fillId="6" borderId="2" xfId="5" applyFont="1" applyFill="1" applyBorder="1" applyAlignment="1">
      <alignment horizontal="center" vertical="center"/>
    </xf>
    <xf numFmtId="169" fontId="9" fillId="2" borderId="1" xfId="12" applyNumberFormat="1" applyFont="1" applyFill="1" applyBorder="1" applyAlignment="1">
      <alignment horizontal="left" vertical="top" wrapText="1"/>
    </xf>
    <xf numFmtId="169" fontId="11" fillId="2" borderId="1" xfId="12" applyNumberFormat="1" applyFont="1" applyFill="1" applyBorder="1" applyAlignment="1">
      <alignment horizontal="left" vertical="top" wrapText="1"/>
    </xf>
    <xf numFmtId="0" fontId="9" fillId="2"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3" fontId="9" fillId="7" borderId="4" xfId="6" applyNumberFormat="1" applyFont="1" applyFill="1" applyBorder="1" applyAlignment="1">
      <alignment horizontal="center" vertical="center" wrapText="1"/>
    </xf>
    <xf numFmtId="3" fontId="9" fillId="7" borderId="8" xfId="6" applyNumberFormat="1" applyFont="1" applyFill="1" applyBorder="1" applyAlignment="1">
      <alignment horizontal="center" vertical="center" wrapText="1"/>
    </xf>
    <xf numFmtId="3" fontId="9" fillId="7" borderId="2" xfId="6" applyNumberFormat="1" applyFont="1" applyFill="1" applyBorder="1" applyAlignment="1">
      <alignment horizontal="center" vertical="center" wrapText="1"/>
    </xf>
    <xf numFmtId="3" fontId="18" fillId="6" borderId="4" xfId="5" applyNumberFormat="1" applyFont="1" applyFill="1" applyBorder="1" applyAlignment="1">
      <alignment horizontal="center" vertical="center" wrapText="1"/>
    </xf>
    <xf numFmtId="3" fontId="18" fillId="6" borderId="8" xfId="5" applyNumberFormat="1" applyFont="1" applyFill="1" applyBorder="1" applyAlignment="1">
      <alignment horizontal="center" vertical="center" wrapText="1"/>
    </xf>
    <xf numFmtId="3" fontId="18" fillId="6" borderId="2" xfId="5" applyNumberFormat="1" applyFont="1" applyFill="1" applyBorder="1" applyAlignment="1">
      <alignment horizontal="center" vertical="center"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6" fillId="2" borderId="15"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6" fillId="2" borderId="0" xfId="0" applyFont="1" applyFill="1" applyBorder="1" applyAlignment="1">
      <alignment horizontal="center" vertical="center" wrapText="1"/>
    </xf>
    <xf numFmtId="0" fontId="5" fillId="2" borderId="4" xfId="0" applyFont="1" applyFill="1" applyBorder="1" applyAlignment="1">
      <alignment horizontal="center" vertical="top"/>
    </xf>
    <xf numFmtId="0" fontId="5" fillId="2" borderId="8" xfId="0" applyFont="1" applyFill="1" applyBorder="1" applyAlignment="1">
      <alignment horizontal="center" vertical="top"/>
    </xf>
    <xf numFmtId="0" fontId="5" fillId="2" borderId="2" xfId="0" applyFont="1" applyFill="1" applyBorder="1" applyAlignment="1">
      <alignment horizontal="center" vertical="top"/>
    </xf>
    <xf numFmtId="0" fontId="5" fillId="2" borderId="4"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2" xfId="0" applyFont="1" applyFill="1" applyBorder="1" applyAlignment="1">
      <alignment horizontal="center" vertical="top" wrapText="1"/>
    </xf>
    <xf numFmtId="0" fontId="6" fillId="2" borderId="5" xfId="0" applyFont="1" applyFill="1" applyBorder="1" applyAlignment="1">
      <alignment horizontal="center" vertical="center" wrapText="1"/>
    </xf>
    <xf numFmtId="0" fontId="6" fillId="2" borderId="1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5" xfId="0" applyBorder="1" applyAlignment="1">
      <alignment wrapText="1"/>
    </xf>
    <xf numFmtId="0" fontId="11" fillId="0" borderId="14" xfId="0" applyFont="1"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5" fillId="2" borderId="5" xfId="0" applyFont="1" applyFill="1" applyBorder="1" applyAlignment="1">
      <alignment horizontal="center" vertical="center" wrapText="1"/>
    </xf>
    <xf numFmtId="0" fontId="0" fillId="0" borderId="5" xfId="0" applyBorder="1" applyAlignment="1">
      <alignment horizontal="center" vertical="center" wrapText="1"/>
    </xf>
    <xf numFmtId="0" fontId="9"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2" borderId="1" xfId="0" applyFont="1" applyFill="1" applyBorder="1" applyAlignment="1">
      <alignment horizontal="center" vertical="top"/>
    </xf>
    <xf numFmtId="0" fontId="11" fillId="0" borderId="0" xfId="0" applyFont="1" applyAlignment="1">
      <alignment vertical="top" wrapText="1"/>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7" fillId="0" borderId="0" xfId="0" applyFont="1" applyAlignment="1">
      <alignment horizontal="left" wrapText="1"/>
    </xf>
    <xf numFmtId="0" fontId="5" fillId="0" borderId="14" xfId="0" applyFont="1" applyFill="1" applyBorder="1" applyAlignment="1">
      <alignment horizontal="left"/>
    </xf>
    <xf numFmtId="0" fontId="5" fillId="0" borderId="4" xfId="0" applyFont="1" applyFill="1" applyBorder="1" applyAlignment="1">
      <alignment vertical="top" wrapText="1"/>
    </xf>
    <xf numFmtId="0" fontId="5" fillId="0" borderId="2" xfId="0" applyFont="1" applyFill="1" applyBorder="1" applyAlignment="1">
      <alignment vertical="top" wrapText="1"/>
    </xf>
    <xf numFmtId="0" fontId="5" fillId="0" borderId="4"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49" fontId="5" fillId="0" borderId="4"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4" fontId="5" fillId="0" borderId="4" xfId="0" applyNumberFormat="1" applyFont="1" applyFill="1" applyBorder="1" applyAlignment="1">
      <alignment horizontal="center" vertical="top" wrapText="1"/>
    </xf>
    <xf numFmtId="0" fontId="2" fillId="0" borderId="5" xfId="0" applyFont="1" applyBorder="1" applyAlignment="1">
      <alignment horizontal="center" vertical="top" wrapText="1"/>
    </xf>
    <xf numFmtId="0" fontId="5" fillId="0" borderId="1" xfId="0" applyFont="1" applyBorder="1" applyAlignment="1">
      <alignment horizontal="center" vertical="top" wrapText="1"/>
    </xf>
  </cellXfs>
  <cellStyles count="13">
    <cellStyle name="Обычный" xfId="0" builtinId="0"/>
    <cellStyle name="Обычный 10" xfId="5"/>
    <cellStyle name="Обычный 2" xfId="10"/>
    <cellStyle name="Обычный 2 2 3" xfId="11"/>
    <cellStyle name="Обычный 2 6" xfId="9"/>
    <cellStyle name="Обычный 37" xfId="8"/>
    <cellStyle name="Обычный 8" xfId="3"/>
    <cellStyle name="Обычный 9" xfId="1"/>
    <cellStyle name="Финансовый" xfId="12" builtinId="3"/>
    <cellStyle name="Финансовый 10" xfId="2"/>
    <cellStyle name="Финансовый 11" xfId="6"/>
    <cellStyle name="Финансовый 2 6" xfId="7"/>
    <cellStyle name="Финансовый 9" xfId="4"/>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
  <sheetViews>
    <sheetView tabSelected="1" topLeftCell="A8" zoomScaleNormal="100" workbookViewId="0">
      <selection activeCell="J9" sqref="J9"/>
    </sheetView>
  </sheetViews>
  <sheetFormatPr defaultRowHeight="15" x14ac:dyDescent="0.25"/>
  <cols>
    <col min="1" max="1" width="14.85546875" style="29" customWidth="1"/>
    <col min="2" max="2" width="47.7109375" style="27" customWidth="1"/>
    <col min="3" max="3" width="17.140625" style="27" customWidth="1"/>
    <col min="4" max="4" width="17.28515625" style="27" customWidth="1"/>
    <col min="5" max="5" width="14.5703125" style="27" customWidth="1"/>
    <col min="6" max="6" width="14.85546875" style="27" customWidth="1"/>
    <col min="7" max="7" width="31.140625" style="27" customWidth="1"/>
    <col min="8" max="9" width="9.140625" style="27"/>
    <col min="10" max="10" width="9.140625" style="27" customWidth="1"/>
    <col min="11" max="11" width="10.85546875" style="27" bestFit="1" customWidth="1"/>
    <col min="12" max="16384" width="9.140625" style="27"/>
  </cols>
  <sheetData>
    <row r="1" spans="1:8" ht="57.75" customHeight="1" x14ac:dyDescent="0.25">
      <c r="A1" s="267" t="s">
        <v>175</v>
      </c>
      <c r="B1" s="267"/>
      <c r="C1" s="267"/>
      <c r="D1" s="267"/>
      <c r="E1" s="267"/>
      <c r="F1" s="267"/>
      <c r="G1" s="267"/>
      <c r="H1" s="28"/>
    </row>
    <row r="2" spans="1:8" ht="73.5" customHeight="1" x14ac:dyDescent="0.25">
      <c r="A2" s="268" t="s">
        <v>176</v>
      </c>
      <c r="B2" s="268"/>
      <c r="C2" s="268"/>
      <c r="D2" s="268"/>
      <c r="E2" s="268"/>
      <c r="F2" s="268"/>
      <c r="G2" s="268"/>
    </row>
    <row r="3" spans="1:8" ht="15.75" hidden="1" x14ac:dyDescent="0.25">
      <c r="A3" s="92"/>
      <c r="B3" s="92"/>
      <c r="C3" s="92"/>
      <c r="D3" s="92"/>
      <c r="E3" s="92"/>
      <c r="F3" s="92"/>
      <c r="G3" s="92"/>
    </row>
    <row r="4" spans="1:8" s="54" customFormat="1" ht="20.25" hidden="1" customHeight="1" x14ac:dyDescent="0.25">
      <c r="A4" s="269" t="s">
        <v>75</v>
      </c>
      <c r="B4" s="270" t="s">
        <v>0</v>
      </c>
      <c r="C4" s="270" t="s">
        <v>177</v>
      </c>
      <c r="D4" s="270"/>
      <c r="E4" s="270"/>
      <c r="F4" s="270"/>
      <c r="G4" s="270"/>
    </row>
    <row r="5" spans="1:8" ht="54" customHeight="1" x14ac:dyDescent="0.25">
      <c r="A5" s="269"/>
      <c r="B5" s="270"/>
      <c r="C5" s="270" t="s">
        <v>178</v>
      </c>
      <c r="D5" s="271"/>
      <c r="E5" s="270" t="s">
        <v>1</v>
      </c>
      <c r="F5" s="271"/>
      <c r="G5" s="93" t="s">
        <v>2</v>
      </c>
    </row>
    <row r="6" spans="1:8" ht="15.75" x14ac:dyDescent="0.25">
      <c r="A6" s="269"/>
      <c r="B6" s="270"/>
      <c r="C6" s="94" t="s">
        <v>179</v>
      </c>
      <c r="D6" s="93" t="s">
        <v>180</v>
      </c>
      <c r="E6" s="94" t="s">
        <v>3</v>
      </c>
      <c r="F6" s="94" t="s">
        <v>4</v>
      </c>
      <c r="G6" s="94"/>
    </row>
    <row r="7" spans="1:8" ht="15.75" x14ac:dyDescent="0.25">
      <c r="A7" s="263" t="s">
        <v>170</v>
      </c>
      <c r="B7" s="264"/>
      <c r="C7" s="95">
        <f>SUM(C8:C157)</f>
        <v>718305.60797249456</v>
      </c>
      <c r="D7" s="95">
        <f>SUM(D8:D157)</f>
        <v>736741.82981666678</v>
      </c>
      <c r="E7" s="96"/>
      <c r="F7" s="96"/>
      <c r="G7" s="96"/>
    </row>
    <row r="8" spans="1:8" ht="31.5" customHeight="1" x14ac:dyDescent="0.25">
      <c r="A8" s="94" t="s">
        <v>181</v>
      </c>
      <c r="B8" s="109" t="s">
        <v>182</v>
      </c>
      <c r="C8" s="97">
        <v>10824.662999999999</v>
      </c>
      <c r="D8" s="97">
        <v>11162.15149</v>
      </c>
      <c r="E8" s="108">
        <v>2023</v>
      </c>
      <c r="F8" s="108">
        <v>2023</v>
      </c>
      <c r="G8" s="97" t="s">
        <v>8</v>
      </c>
    </row>
    <row r="9" spans="1:8" ht="27.75" customHeight="1" x14ac:dyDescent="0.25">
      <c r="A9" s="98" t="s">
        <v>183</v>
      </c>
      <c r="B9" s="110" t="s">
        <v>184</v>
      </c>
      <c r="C9" s="100">
        <v>29388.553</v>
      </c>
      <c r="D9" s="100">
        <v>28519.730180000002</v>
      </c>
      <c r="E9" s="108">
        <v>2023</v>
      </c>
      <c r="F9" s="108">
        <v>2023</v>
      </c>
      <c r="G9" s="97" t="s">
        <v>8</v>
      </c>
    </row>
    <row r="10" spans="1:8" ht="29.25" customHeight="1" x14ac:dyDescent="0.25">
      <c r="A10" s="98" t="s">
        <v>185</v>
      </c>
      <c r="B10" s="110" t="s">
        <v>18</v>
      </c>
      <c r="C10" s="100">
        <v>1310.0890492451301</v>
      </c>
      <c r="D10" s="100">
        <v>1354.64896</v>
      </c>
      <c r="E10" s="108">
        <v>2023</v>
      </c>
      <c r="F10" s="108">
        <v>2023</v>
      </c>
      <c r="G10" s="97" t="s">
        <v>8</v>
      </c>
    </row>
    <row r="11" spans="1:8" ht="15.75" x14ac:dyDescent="0.25">
      <c r="A11" s="98" t="s">
        <v>186</v>
      </c>
      <c r="B11" s="110" t="s">
        <v>16</v>
      </c>
      <c r="C11" s="100">
        <v>20773.531795831801</v>
      </c>
      <c r="D11" s="100">
        <v>21480.461309999999</v>
      </c>
      <c r="E11" s="108">
        <v>2023</v>
      </c>
      <c r="F11" s="108">
        <v>2023</v>
      </c>
      <c r="G11" s="97" t="s">
        <v>8</v>
      </c>
    </row>
    <row r="12" spans="1:8" ht="18.75" customHeight="1" x14ac:dyDescent="0.25">
      <c r="A12" s="98" t="s">
        <v>187</v>
      </c>
      <c r="B12" s="110" t="s">
        <v>17</v>
      </c>
      <c r="C12" s="100">
        <v>7122.3832551159803</v>
      </c>
      <c r="D12" s="100">
        <v>7364.5437300000003</v>
      </c>
      <c r="E12" s="108">
        <v>2023</v>
      </c>
      <c r="F12" s="108">
        <v>2023</v>
      </c>
      <c r="G12" s="97" t="s">
        <v>8</v>
      </c>
    </row>
    <row r="13" spans="1:8" ht="31.5" x14ac:dyDescent="0.25">
      <c r="A13" s="98" t="s">
        <v>188</v>
      </c>
      <c r="B13" s="110" t="s">
        <v>189</v>
      </c>
      <c r="C13" s="100">
        <v>1059.26323</v>
      </c>
      <c r="D13" s="100">
        <v>1056.7321299999999</v>
      </c>
      <c r="E13" s="108">
        <v>2023</v>
      </c>
      <c r="F13" s="108">
        <v>2023</v>
      </c>
      <c r="G13" s="97" t="s">
        <v>8</v>
      </c>
    </row>
    <row r="14" spans="1:8" ht="31.5" x14ac:dyDescent="0.25">
      <c r="A14" s="98" t="s">
        <v>190</v>
      </c>
      <c r="B14" s="110" t="s">
        <v>191</v>
      </c>
      <c r="C14" s="100">
        <v>1022.2064500000001</v>
      </c>
      <c r="D14" s="100">
        <v>1019.45183</v>
      </c>
      <c r="E14" s="108">
        <v>2023</v>
      </c>
      <c r="F14" s="108">
        <v>2023</v>
      </c>
      <c r="G14" s="97" t="s">
        <v>8</v>
      </c>
    </row>
    <row r="15" spans="1:8" ht="15.75" x14ac:dyDescent="0.25">
      <c r="A15" s="98" t="s">
        <v>192</v>
      </c>
      <c r="B15" s="110" t="s">
        <v>193</v>
      </c>
      <c r="C15" s="100">
        <v>3625.9399100000001</v>
      </c>
      <c r="D15" s="100">
        <v>3454.3211200000001</v>
      </c>
      <c r="E15" s="108">
        <v>2023</v>
      </c>
      <c r="F15" s="108">
        <v>2023</v>
      </c>
      <c r="G15" s="97" t="s">
        <v>8</v>
      </c>
    </row>
    <row r="16" spans="1:8" ht="31.5" x14ac:dyDescent="0.25">
      <c r="A16" s="98" t="s">
        <v>194</v>
      </c>
      <c r="B16" s="110" t="s">
        <v>195</v>
      </c>
      <c r="C16" s="100">
        <v>1662.3964799999999</v>
      </c>
      <c r="D16" s="100">
        <v>1657.3578</v>
      </c>
      <c r="E16" s="108">
        <v>2023</v>
      </c>
      <c r="F16" s="108">
        <v>2023</v>
      </c>
      <c r="G16" s="97" t="s">
        <v>8</v>
      </c>
    </row>
    <row r="17" spans="1:7" ht="31.5" x14ac:dyDescent="0.25">
      <c r="A17" s="98" t="s">
        <v>196</v>
      </c>
      <c r="B17" s="110" t="s">
        <v>197</v>
      </c>
      <c r="C17" s="100">
        <v>1662.3964799999999</v>
      </c>
      <c r="D17" s="100">
        <v>1657.3578</v>
      </c>
      <c r="E17" s="108">
        <v>2023</v>
      </c>
      <c r="F17" s="108">
        <v>2023</v>
      </c>
      <c r="G17" s="97" t="s">
        <v>8</v>
      </c>
    </row>
    <row r="18" spans="1:7" s="249" customFormat="1" ht="31.5" x14ac:dyDescent="0.25">
      <c r="A18" s="244" t="s">
        <v>198</v>
      </c>
      <c r="B18" s="245" t="s">
        <v>199</v>
      </c>
      <c r="C18" s="246">
        <v>3800.67731</v>
      </c>
      <c r="D18" s="246">
        <v>0</v>
      </c>
      <c r="E18" s="247">
        <v>2023</v>
      </c>
      <c r="F18" s="247">
        <v>2023</v>
      </c>
      <c r="G18" s="248" t="s">
        <v>200</v>
      </c>
    </row>
    <row r="19" spans="1:7" s="249" customFormat="1" ht="31.5" x14ac:dyDescent="0.25">
      <c r="A19" s="244" t="s">
        <v>201</v>
      </c>
      <c r="B19" s="245" t="s">
        <v>202</v>
      </c>
      <c r="C19" s="246">
        <v>4441.8833700000005</v>
      </c>
      <c r="D19" s="246">
        <v>0</v>
      </c>
      <c r="E19" s="247">
        <v>2023</v>
      </c>
      <c r="F19" s="247">
        <v>2023</v>
      </c>
      <c r="G19" s="248" t="s">
        <v>200</v>
      </c>
    </row>
    <row r="20" spans="1:7" ht="47.25" x14ac:dyDescent="0.25">
      <c r="A20" s="98" t="s">
        <v>203</v>
      </c>
      <c r="B20" s="110" t="s">
        <v>204</v>
      </c>
      <c r="C20" s="100">
        <v>6854.2751099999987</v>
      </c>
      <c r="D20" s="100">
        <v>7421.8204400000004</v>
      </c>
      <c r="E20" s="108">
        <v>2023</v>
      </c>
      <c r="F20" s="108">
        <v>2023</v>
      </c>
      <c r="G20" s="97" t="s">
        <v>8</v>
      </c>
    </row>
    <row r="21" spans="1:7" ht="47.25" x14ac:dyDescent="0.25">
      <c r="A21" s="98" t="s">
        <v>205</v>
      </c>
      <c r="B21" s="110" t="s">
        <v>206</v>
      </c>
      <c r="C21" s="100">
        <v>2502.5610000000001</v>
      </c>
      <c r="D21" s="100">
        <v>2343.1895800000002</v>
      </c>
      <c r="E21" s="108">
        <v>2023</v>
      </c>
      <c r="F21" s="108">
        <v>2023</v>
      </c>
      <c r="G21" s="97" t="s">
        <v>8</v>
      </c>
    </row>
    <row r="22" spans="1:7" ht="31.5" x14ac:dyDescent="0.25">
      <c r="A22" s="98" t="s">
        <v>207</v>
      </c>
      <c r="B22" s="110" t="s">
        <v>208</v>
      </c>
      <c r="C22" s="100">
        <v>2036.7035599999999</v>
      </c>
      <c r="D22" s="100">
        <v>1860.44713</v>
      </c>
      <c r="E22" s="108">
        <v>2023</v>
      </c>
      <c r="F22" s="108">
        <v>2023</v>
      </c>
      <c r="G22" s="97" t="s">
        <v>8</v>
      </c>
    </row>
    <row r="23" spans="1:7" s="249" customFormat="1" ht="31.5" x14ac:dyDescent="0.25">
      <c r="A23" s="244" t="s">
        <v>209</v>
      </c>
      <c r="B23" s="245" t="s">
        <v>210</v>
      </c>
      <c r="C23" s="246">
        <v>13778.666440000001</v>
      </c>
      <c r="D23" s="246">
        <v>0</v>
      </c>
      <c r="E23" s="247">
        <v>2023</v>
      </c>
      <c r="F23" s="247">
        <v>2023</v>
      </c>
      <c r="G23" s="248" t="s">
        <v>200</v>
      </c>
    </row>
    <row r="24" spans="1:7" s="249" customFormat="1" ht="33.75" customHeight="1" x14ac:dyDescent="0.25">
      <c r="A24" s="244" t="s">
        <v>211</v>
      </c>
      <c r="B24" s="245" t="s">
        <v>212</v>
      </c>
      <c r="C24" s="246">
        <v>2526.8719999999998</v>
      </c>
      <c r="D24" s="246">
        <v>0</v>
      </c>
      <c r="E24" s="247">
        <v>2023</v>
      </c>
      <c r="F24" s="247">
        <v>2023</v>
      </c>
      <c r="G24" s="248" t="s">
        <v>200</v>
      </c>
    </row>
    <row r="25" spans="1:7" ht="68.25" customHeight="1" x14ac:dyDescent="0.25">
      <c r="A25" s="98" t="s">
        <v>213</v>
      </c>
      <c r="B25" s="110" t="s">
        <v>214</v>
      </c>
      <c r="C25" s="100">
        <v>1015.7271400000001</v>
      </c>
      <c r="D25" s="100">
        <v>986.87366000000009</v>
      </c>
      <c r="E25" s="108">
        <v>2023</v>
      </c>
      <c r="F25" s="108">
        <v>2023</v>
      </c>
      <c r="G25" s="97" t="s">
        <v>8</v>
      </c>
    </row>
    <row r="26" spans="1:7" ht="47.25" x14ac:dyDescent="0.25">
      <c r="A26" s="98" t="s">
        <v>215</v>
      </c>
      <c r="B26" s="110" t="s">
        <v>216</v>
      </c>
      <c r="C26" s="100">
        <v>519.15875000000005</v>
      </c>
      <c r="D26" s="100">
        <v>502.24365999999998</v>
      </c>
      <c r="E26" s="108">
        <v>2023</v>
      </c>
      <c r="F26" s="108">
        <v>2023</v>
      </c>
      <c r="G26" s="97" t="s">
        <v>8</v>
      </c>
    </row>
    <row r="27" spans="1:7" ht="47.25" x14ac:dyDescent="0.25">
      <c r="A27" s="98" t="s">
        <v>217</v>
      </c>
      <c r="B27" s="110" t="s">
        <v>218</v>
      </c>
      <c r="C27" s="100">
        <v>214.45829999999998</v>
      </c>
      <c r="D27" s="100">
        <v>209.27697000000001</v>
      </c>
      <c r="E27" s="108">
        <v>2023</v>
      </c>
      <c r="F27" s="108">
        <v>2023</v>
      </c>
      <c r="G27" s="97" t="s">
        <v>8</v>
      </c>
    </row>
    <row r="28" spans="1:7" ht="47.25" x14ac:dyDescent="0.25">
      <c r="A28" s="98" t="s">
        <v>219</v>
      </c>
      <c r="B28" s="110" t="s">
        <v>220</v>
      </c>
      <c r="C28" s="100">
        <v>85.42</v>
      </c>
      <c r="D28" s="100">
        <v>72.823779999999999</v>
      </c>
      <c r="E28" s="108">
        <v>2023</v>
      </c>
      <c r="F28" s="108">
        <v>2023</v>
      </c>
      <c r="G28" s="97" t="s">
        <v>8</v>
      </c>
    </row>
    <row r="29" spans="1:7" ht="35.25" customHeight="1" x14ac:dyDescent="0.25">
      <c r="A29" s="98" t="s">
        <v>221</v>
      </c>
      <c r="B29" s="110" t="s">
        <v>222</v>
      </c>
      <c r="C29" s="100">
        <v>393.72469999999998</v>
      </c>
      <c r="D29" s="100">
        <v>386.97728999999998</v>
      </c>
      <c r="E29" s="108">
        <v>2023</v>
      </c>
      <c r="F29" s="108">
        <v>2023</v>
      </c>
      <c r="G29" s="97" t="s">
        <v>8</v>
      </c>
    </row>
    <row r="30" spans="1:7" ht="68.25" customHeight="1" x14ac:dyDescent="0.25">
      <c r="A30" s="98" t="s">
        <v>223</v>
      </c>
      <c r="B30" s="110" t="s">
        <v>224</v>
      </c>
      <c r="C30" s="100">
        <v>736.47359999999992</v>
      </c>
      <c r="D30" s="100">
        <v>714.44006999999999</v>
      </c>
      <c r="E30" s="108">
        <v>2023</v>
      </c>
      <c r="F30" s="108">
        <v>2023</v>
      </c>
      <c r="G30" s="97" t="s">
        <v>8</v>
      </c>
    </row>
    <row r="31" spans="1:7" ht="38.25" customHeight="1" x14ac:dyDescent="0.25">
      <c r="A31" s="98" t="s">
        <v>225</v>
      </c>
      <c r="B31" s="110" t="s">
        <v>226</v>
      </c>
      <c r="C31" s="100">
        <v>9727.3383699999995</v>
      </c>
      <c r="D31" s="100">
        <v>9933.1733599999989</v>
      </c>
      <c r="E31" s="108">
        <v>2023</v>
      </c>
      <c r="F31" s="108">
        <v>2023</v>
      </c>
      <c r="G31" s="97" t="s">
        <v>8</v>
      </c>
    </row>
    <row r="32" spans="1:7" ht="54" customHeight="1" x14ac:dyDescent="0.25">
      <c r="A32" s="98" t="s">
        <v>227</v>
      </c>
      <c r="B32" s="110" t="s">
        <v>228</v>
      </c>
      <c r="C32" s="100">
        <v>24647.075099999998</v>
      </c>
      <c r="D32" s="100">
        <v>25230.763599999998</v>
      </c>
      <c r="E32" s="108">
        <v>2023</v>
      </c>
      <c r="F32" s="108">
        <v>2023</v>
      </c>
      <c r="G32" s="97" t="s">
        <v>8</v>
      </c>
    </row>
    <row r="33" spans="1:7" ht="36.75" customHeight="1" x14ac:dyDescent="0.25">
      <c r="A33" s="98" t="s">
        <v>229</v>
      </c>
      <c r="B33" s="110" t="s">
        <v>230</v>
      </c>
      <c r="C33" s="100">
        <v>2332.1638199999998</v>
      </c>
      <c r="D33" s="100">
        <v>2394.8722000000002</v>
      </c>
      <c r="E33" s="108">
        <v>2023</v>
      </c>
      <c r="F33" s="108">
        <v>2023</v>
      </c>
      <c r="G33" s="97" t="s">
        <v>8</v>
      </c>
    </row>
    <row r="34" spans="1:7" ht="63.75" customHeight="1" x14ac:dyDescent="0.25">
      <c r="A34" s="98" t="s">
        <v>231</v>
      </c>
      <c r="B34" s="110" t="s">
        <v>232</v>
      </c>
      <c r="C34" s="100">
        <v>620.45982552901933</v>
      </c>
      <c r="D34" s="100">
        <v>614.96147999999994</v>
      </c>
      <c r="E34" s="108">
        <v>2023</v>
      </c>
      <c r="F34" s="108">
        <v>2023</v>
      </c>
      <c r="G34" s="97" t="s">
        <v>8</v>
      </c>
    </row>
    <row r="35" spans="1:7" ht="86.25" customHeight="1" x14ac:dyDescent="0.25">
      <c r="A35" s="98" t="s">
        <v>233</v>
      </c>
      <c r="B35" s="110" t="s">
        <v>234</v>
      </c>
      <c r="C35" s="100">
        <v>1044.7676263483652</v>
      </c>
      <c r="D35" s="100">
        <v>1323.34942</v>
      </c>
      <c r="E35" s="108">
        <v>2023</v>
      </c>
      <c r="F35" s="108">
        <v>2023</v>
      </c>
      <c r="G35" s="97" t="s">
        <v>8</v>
      </c>
    </row>
    <row r="36" spans="1:7" ht="54.75" customHeight="1" x14ac:dyDescent="0.25">
      <c r="A36" s="98" t="s">
        <v>235</v>
      </c>
      <c r="B36" s="110" t="s">
        <v>236</v>
      </c>
      <c r="C36" s="100">
        <v>803.19092223224129</v>
      </c>
      <c r="D36" s="100">
        <v>1112.8901300000002</v>
      </c>
      <c r="E36" s="108">
        <v>2023</v>
      </c>
      <c r="F36" s="108">
        <v>2023</v>
      </c>
      <c r="G36" s="97" t="s">
        <v>8</v>
      </c>
    </row>
    <row r="37" spans="1:7" ht="36" customHeight="1" x14ac:dyDescent="0.25">
      <c r="A37" s="98" t="s">
        <v>237</v>
      </c>
      <c r="B37" s="110" t="s">
        <v>238</v>
      </c>
      <c r="C37" s="100">
        <v>6161.9963200000002</v>
      </c>
      <c r="D37" s="100">
        <v>7302.2705800000003</v>
      </c>
      <c r="E37" s="108">
        <v>2023</v>
      </c>
      <c r="F37" s="108">
        <v>2023</v>
      </c>
      <c r="G37" s="97" t="s">
        <v>8</v>
      </c>
    </row>
    <row r="38" spans="1:7" ht="63" x14ac:dyDescent="0.25">
      <c r="A38" s="98" t="s">
        <v>239</v>
      </c>
      <c r="B38" s="110" t="s">
        <v>240</v>
      </c>
      <c r="C38" s="100">
        <v>1288.409088619328</v>
      </c>
      <c r="D38" s="100">
        <v>1070.8083700000002</v>
      </c>
      <c r="E38" s="108">
        <v>2023</v>
      </c>
      <c r="F38" s="108">
        <v>2023</v>
      </c>
      <c r="G38" s="97" t="s">
        <v>8</v>
      </c>
    </row>
    <row r="39" spans="1:7" ht="37.5" customHeight="1" x14ac:dyDescent="0.25">
      <c r="A39" s="98" t="s">
        <v>241</v>
      </c>
      <c r="B39" s="110" t="s">
        <v>242</v>
      </c>
      <c r="C39" s="100">
        <v>183.76347578064133</v>
      </c>
      <c r="D39" s="100">
        <v>131.22200000000001</v>
      </c>
      <c r="E39" s="108">
        <v>2023</v>
      </c>
      <c r="F39" s="108">
        <v>2023</v>
      </c>
      <c r="G39" s="97" t="s">
        <v>8</v>
      </c>
    </row>
    <row r="40" spans="1:7" ht="31.5" x14ac:dyDescent="0.25">
      <c r="A40" s="98" t="s">
        <v>243</v>
      </c>
      <c r="B40" s="110" t="s">
        <v>244</v>
      </c>
      <c r="C40" s="100">
        <v>472.8296174580546</v>
      </c>
      <c r="D40" s="100">
        <v>408.42326999999995</v>
      </c>
      <c r="E40" s="108">
        <v>2023</v>
      </c>
      <c r="F40" s="108">
        <v>2023</v>
      </c>
      <c r="G40" s="97" t="s">
        <v>8</v>
      </c>
    </row>
    <row r="41" spans="1:7" ht="31.5" x14ac:dyDescent="0.25">
      <c r="A41" s="98" t="s">
        <v>245</v>
      </c>
      <c r="B41" s="110" t="s">
        <v>246</v>
      </c>
      <c r="C41" s="100">
        <v>1996.4802500000001</v>
      </c>
      <c r="D41" s="100">
        <v>1979.0820199999998</v>
      </c>
      <c r="E41" s="108">
        <v>2023</v>
      </c>
      <c r="F41" s="108">
        <v>2023</v>
      </c>
      <c r="G41" s="97" t="s">
        <v>8</v>
      </c>
    </row>
    <row r="42" spans="1:7" ht="31.5" x14ac:dyDescent="0.25">
      <c r="A42" s="98" t="s">
        <v>247</v>
      </c>
      <c r="B42" s="110" t="s">
        <v>248</v>
      </c>
      <c r="C42" s="100">
        <v>576.53588000000002</v>
      </c>
      <c r="D42" s="100">
        <v>542.49496000000011</v>
      </c>
      <c r="E42" s="108">
        <v>2023</v>
      </c>
      <c r="F42" s="108">
        <v>2023</v>
      </c>
      <c r="G42" s="97" t="s">
        <v>8</v>
      </c>
    </row>
    <row r="43" spans="1:7" s="249" customFormat="1" ht="47.25" x14ac:dyDescent="0.25">
      <c r="A43" s="244" t="s">
        <v>249</v>
      </c>
      <c r="B43" s="245" t="s">
        <v>250</v>
      </c>
      <c r="C43" s="246">
        <v>449.10038000000009</v>
      </c>
      <c r="D43" s="246">
        <v>0</v>
      </c>
      <c r="E43" s="247">
        <v>2023</v>
      </c>
      <c r="F43" s="247">
        <v>2023</v>
      </c>
      <c r="G43" s="250" t="s">
        <v>251</v>
      </c>
    </row>
    <row r="44" spans="1:7" ht="31.5" x14ac:dyDescent="0.25">
      <c r="A44" s="98" t="s">
        <v>252</v>
      </c>
      <c r="B44" s="110" t="s">
        <v>253</v>
      </c>
      <c r="C44" s="100">
        <v>949.06794999999988</v>
      </c>
      <c r="D44" s="100">
        <v>863.82100000000003</v>
      </c>
      <c r="E44" s="108">
        <v>2023</v>
      </c>
      <c r="F44" s="108">
        <v>2023</v>
      </c>
      <c r="G44" s="97" t="s">
        <v>8</v>
      </c>
    </row>
    <row r="45" spans="1:7" ht="15.75" x14ac:dyDescent="0.25">
      <c r="A45" s="98" t="s">
        <v>254</v>
      </c>
      <c r="B45" s="110" t="s">
        <v>255</v>
      </c>
      <c r="C45" s="100">
        <v>796.81941000000006</v>
      </c>
      <c r="D45" s="100">
        <v>683.53946999999994</v>
      </c>
      <c r="E45" s="108">
        <v>2023</v>
      </c>
      <c r="F45" s="108">
        <v>2023</v>
      </c>
      <c r="G45" s="97" t="s">
        <v>8</v>
      </c>
    </row>
    <row r="46" spans="1:7" ht="15.75" x14ac:dyDescent="0.25">
      <c r="A46" s="98" t="s">
        <v>256</v>
      </c>
      <c r="B46" s="110" t="s">
        <v>257</v>
      </c>
      <c r="C46" s="100">
        <v>1033.33689</v>
      </c>
      <c r="D46" s="100">
        <v>861.99237000000005</v>
      </c>
      <c r="E46" s="108">
        <v>2023</v>
      </c>
      <c r="F46" s="108">
        <v>2023</v>
      </c>
      <c r="G46" s="97" t="s">
        <v>8</v>
      </c>
    </row>
    <row r="47" spans="1:7" ht="31.5" x14ac:dyDescent="0.25">
      <c r="A47" s="98" t="s">
        <v>258</v>
      </c>
      <c r="B47" s="110" t="s">
        <v>259</v>
      </c>
      <c r="C47" s="100">
        <v>675.67193999999995</v>
      </c>
      <c r="D47" s="100">
        <v>653.87320999999997</v>
      </c>
      <c r="E47" s="108">
        <v>2023</v>
      </c>
      <c r="F47" s="108">
        <v>2023</v>
      </c>
      <c r="G47" s="97" t="s">
        <v>8</v>
      </c>
    </row>
    <row r="48" spans="1:7" ht="31.5" x14ac:dyDescent="0.25">
      <c r="A48" s="98" t="s">
        <v>260</v>
      </c>
      <c r="B48" s="110" t="s">
        <v>261</v>
      </c>
      <c r="C48" s="100">
        <v>3478.5240399999993</v>
      </c>
      <c r="D48" s="100">
        <v>3521.29045</v>
      </c>
      <c r="E48" s="108">
        <v>2023</v>
      </c>
      <c r="F48" s="108">
        <v>2023</v>
      </c>
      <c r="G48" s="97" t="s">
        <v>8</v>
      </c>
    </row>
    <row r="49" spans="1:7" ht="39" customHeight="1" x14ac:dyDescent="0.25">
      <c r="A49" s="98" t="s">
        <v>262</v>
      </c>
      <c r="B49" s="110" t="s">
        <v>263</v>
      </c>
      <c r="C49" s="100">
        <v>2898.8049099999998</v>
      </c>
      <c r="D49" s="100">
        <v>2963.0186799999997</v>
      </c>
      <c r="E49" s="108">
        <v>2023</v>
      </c>
      <c r="F49" s="108">
        <v>2023</v>
      </c>
      <c r="G49" s="97" t="s">
        <v>8</v>
      </c>
    </row>
    <row r="50" spans="1:7" ht="15.75" x14ac:dyDescent="0.25">
      <c r="A50" s="98" t="s">
        <v>264</v>
      </c>
      <c r="B50" s="110" t="s">
        <v>265</v>
      </c>
      <c r="C50" s="100">
        <v>1106.04072</v>
      </c>
      <c r="D50" s="100">
        <v>1111.7698099999998</v>
      </c>
      <c r="E50" s="108">
        <v>2023</v>
      </c>
      <c r="F50" s="108">
        <v>2023</v>
      </c>
      <c r="G50" s="97" t="s">
        <v>8</v>
      </c>
    </row>
    <row r="51" spans="1:7" ht="39" customHeight="1" x14ac:dyDescent="0.25">
      <c r="A51" s="98" t="s">
        <v>266</v>
      </c>
      <c r="B51" s="110" t="s">
        <v>267</v>
      </c>
      <c r="C51" s="100">
        <v>1188.9907900000001</v>
      </c>
      <c r="D51" s="100">
        <v>1184.2402299999999</v>
      </c>
      <c r="E51" s="108">
        <v>2023</v>
      </c>
      <c r="F51" s="108">
        <v>2023</v>
      </c>
      <c r="G51" s="97" t="s">
        <v>8</v>
      </c>
    </row>
    <row r="52" spans="1:7" ht="15.75" x14ac:dyDescent="0.25">
      <c r="A52" s="98" t="s">
        <v>268</v>
      </c>
      <c r="B52" s="110" t="s">
        <v>269</v>
      </c>
      <c r="C52" s="100">
        <v>495.28622999999993</v>
      </c>
      <c r="D52" s="100">
        <v>421.28780999999998</v>
      </c>
      <c r="E52" s="108">
        <v>2023</v>
      </c>
      <c r="F52" s="108">
        <v>2023</v>
      </c>
      <c r="G52" s="97" t="s">
        <v>8</v>
      </c>
    </row>
    <row r="53" spans="1:7" ht="15.75" x14ac:dyDescent="0.25">
      <c r="A53" s="98" t="s">
        <v>270</v>
      </c>
      <c r="B53" s="110" t="s">
        <v>271</v>
      </c>
      <c r="C53" s="100">
        <v>1459.4665399999999</v>
      </c>
      <c r="D53" s="100">
        <v>1326.0047299999999</v>
      </c>
      <c r="E53" s="108">
        <v>2023</v>
      </c>
      <c r="F53" s="108">
        <v>2023</v>
      </c>
      <c r="G53" s="97" t="s">
        <v>8</v>
      </c>
    </row>
    <row r="54" spans="1:7" ht="15.75" x14ac:dyDescent="0.25">
      <c r="A54" s="98" t="s">
        <v>272</v>
      </c>
      <c r="B54" s="110" t="s">
        <v>273</v>
      </c>
      <c r="C54" s="100">
        <v>914.16655000000003</v>
      </c>
      <c r="D54" s="100">
        <v>1463.4734599999999</v>
      </c>
      <c r="E54" s="108">
        <v>2023</v>
      </c>
      <c r="F54" s="108">
        <v>2023</v>
      </c>
      <c r="G54" s="97" t="s">
        <v>8</v>
      </c>
    </row>
    <row r="55" spans="1:7" ht="35.25" customHeight="1" x14ac:dyDescent="0.25">
      <c r="A55" s="98" t="s">
        <v>274</v>
      </c>
      <c r="B55" s="110" t="s">
        <v>275</v>
      </c>
      <c r="C55" s="100">
        <v>3509.3426399999994</v>
      </c>
      <c r="D55" s="100">
        <v>3569.4741800000002</v>
      </c>
      <c r="E55" s="108">
        <v>2023</v>
      </c>
      <c r="F55" s="108">
        <v>2023</v>
      </c>
      <c r="G55" s="97" t="s">
        <v>8</v>
      </c>
    </row>
    <row r="56" spans="1:7" ht="15.75" x14ac:dyDescent="0.25">
      <c r="A56" s="98" t="s">
        <v>276</v>
      </c>
      <c r="B56" s="110" t="s">
        <v>277</v>
      </c>
      <c r="C56" s="100">
        <v>203.45081370321833</v>
      </c>
      <c r="D56" s="100">
        <v>219.99453</v>
      </c>
      <c r="E56" s="108">
        <v>2023</v>
      </c>
      <c r="F56" s="108">
        <v>2023</v>
      </c>
      <c r="G56" s="97" t="s">
        <v>8</v>
      </c>
    </row>
    <row r="57" spans="1:7" ht="33.75" customHeight="1" x14ac:dyDescent="0.25">
      <c r="A57" s="98" t="s">
        <v>278</v>
      </c>
      <c r="B57" s="110" t="s">
        <v>279</v>
      </c>
      <c r="C57" s="100">
        <v>912.91164624513328</v>
      </c>
      <c r="D57" s="100">
        <v>1449.0411899999999</v>
      </c>
      <c r="E57" s="108">
        <v>2023</v>
      </c>
      <c r="F57" s="108">
        <v>2023</v>
      </c>
      <c r="G57" s="97" t="s">
        <v>8</v>
      </c>
    </row>
    <row r="58" spans="1:7" ht="30.75" customHeight="1" x14ac:dyDescent="0.25">
      <c r="A58" s="98" t="s">
        <v>280</v>
      </c>
      <c r="B58" s="110" t="s">
        <v>281</v>
      </c>
      <c r="C58" s="100">
        <v>240.63088758063668</v>
      </c>
      <c r="D58" s="100">
        <v>412.34246999999999</v>
      </c>
      <c r="E58" s="108">
        <v>2023</v>
      </c>
      <c r="F58" s="108">
        <v>2023</v>
      </c>
      <c r="G58" s="97" t="s">
        <v>8</v>
      </c>
    </row>
    <row r="59" spans="1:7" ht="33.75" customHeight="1" x14ac:dyDescent="0.25">
      <c r="A59" s="98" t="s">
        <v>282</v>
      </c>
      <c r="B59" s="110" t="s">
        <v>283</v>
      </c>
      <c r="C59" s="100">
        <v>32.01817849032134</v>
      </c>
      <c r="D59" s="100">
        <v>98.98048</v>
      </c>
      <c r="E59" s="108">
        <v>2023</v>
      </c>
      <c r="F59" s="108">
        <v>2023</v>
      </c>
      <c r="G59" s="97" t="s">
        <v>8</v>
      </c>
    </row>
    <row r="60" spans="1:7" ht="33.75" customHeight="1" x14ac:dyDescent="0.25">
      <c r="A60" s="98" t="s">
        <v>284</v>
      </c>
      <c r="B60" s="110" t="s">
        <v>285</v>
      </c>
      <c r="C60" s="100">
        <v>29.430017251612004</v>
      </c>
      <c r="D60" s="100">
        <v>29.396050000000002</v>
      </c>
      <c r="E60" s="108">
        <v>2023</v>
      </c>
      <c r="F60" s="108">
        <v>2023</v>
      </c>
      <c r="G60" s="97" t="s">
        <v>8</v>
      </c>
    </row>
    <row r="61" spans="1:7" ht="39" customHeight="1" x14ac:dyDescent="0.25">
      <c r="A61" s="98" t="s">
        <v>286</v>
      </c>
      <c r="B61" s="110" t="s">
        <v>287</v>
      </c>
      <c r="C61" s="100">
        <v>240.10748449676584</v>
      </c>
      <c r="D61" s="100">
        <v>429.86030000000005</v>
      </c>
      <c r="E61" s="108">
        <v>2023</v>
      </c>
      <c r="F61" s="108">
        <v>2023</v>
      </c>
      <c r="G61" s="97" t="s">
        <v>8</v>
      </c>
    </row>
    <row r="62" spans="1:7" ht="31.5" x14ac:dyDescent="0.25">
      <c r="A62" s="98" t="s">
        <v>288</v>
      </c>
      <c r="B62" s="110" t="s">
        <v>289</v>
      </c>
      <c r="C62" s="100">
        <v>262.80539710966917</v>
      </c>
      <c r="D62" s="100">
        <v>961.69097999999997</v>
      </c>
      <c r="E62" s="108">
        <v>2023</v>
      </c>
      <c r="F62" s="108">
        <v>2023</v>
      </c>
      <c r="G62" s="97" t="s">
        <v>8</v>
      </c>
    </row>
    <row r="63" spans="1:7" ht="37.5" customHeight="1" x14ac:dyDescent="0.25">
      <c r="A63" s="98" t="s">
        <v>290</v>
      </c>
      <c r="B63" s="110" t="s">
        <v>291</v>
      </c>
      <c r="C63" s="100">
        <v>33.050557567740668</v>
      </c>
      <c r="D63" s="100">
        <v>57.561959999999999</v>
      </c>
      <c r="E63" s="108">
        <v>2023</v>
      </c>
      <c r="F63" s="108">
        <v>2023</v>
      </c>
      <c r="G63" s="97" t="s">
        <v>8</v>
      </c>
    </row>
    <row r="64" spans="1:7" ht="36" customHeight="1" x14ac:dyDescent="0.25">
      <c r="A64" s="98" t="s">
        <v>292</v>
      </c>
      <c r="B64" s="110" t="s">
        <v>293</v>
      </c>
      <c r="C64" s="100">
        <v>74.869123748385022</v>
      </c>
      <c r="D64" s="100">
        <v>107.42576</v>
      </c>
      <c r="E64" s="108">
        <v>2023</v>
      </c>
      <c r="F64" s="108">
        <v>2023</v>
      </c>
      <c r="G64" s="97" t="s">
        <v>8</v>
      </c>
    </row>
    <row r="65" spans="1:7" ht="36.75" customHeight="1" x14ac:dyDescent="0.25">
      <c r="A65" s="98" t="s">
        <v>294</v>
      </c>
      <c r="B65" s="110" t="s">
        <v>295</v>
      </c>
      <c r="C65" s="100">
        <v>1453.7451406064083</v>
      </c>
      <c r="D65" s="100">
        <v>1147.2545</v>
      </c>
      <c r="E65" s="108">
        <v>2023</v>
      </c>
      <c r="F65" s="108">
        <v>2023</v>
      </c>
      <c r="G65" s="97" t="s">
        <v>8</v>
      </c>
    </row>
    <row r="66" spans="1:7" ht="23.25" customHeight="1" x14ac:dyDescent="0.25">
      <c r="A66" s="98" t="s">
        <v>296</v>
      </c>
      <c r="B66" s="110" t="s">
        <v>297</v>
      </c>
      <c r="C66" s="100">
        <v>417.5815880322433</v>
      </c>
      <c r="D66" s="100">
        <v>547.64035000000013</v>
      </c>
      <c r="E66" s="108">
        <v>2023</v>
      </c>
      <c r="F66" s="108">
        <v>2023</v>
      </c>
      <c r="G66" s="97" t="s">
        <v>8</v>
      </c>
    </row>
    <row r="67" spans="1:7" ht="31.5" x14ac:dyDescent="0.25">
      <c r="A67" s="98" t="s">
        <v>298</v>
      </c>
      <c r="B67" s="110" t="s">
        <v>299</v>
      </c>
      <c r="C67" s="100">
        <v>293.80562361289338</v>
      </c>
      <c r="D67" s="100">
        <v>448.77381999999994</v>
      </c>
      <c r="E67" s="108">
        <v>2023</v>
      </c>
      <c r="F67" s="108">
        <v>2023</v>
      </c>
      <c r="G67" s="97" t="s">
        <v>8</v>
      </c>
    </row>
    <row r="68" spans="1:7" ht="15.75" x14ac:dyDescent="0.25">
      <c r="A68" s="98" t="s">
        <v>300</v>
      </c>
      <c r="B68" s="110" t="s">
        <v>301</v>
      </c>
      <c r="C68" s="100">
        <v>269.45093920644598</v>
      </c>
      <c r="D68" s="100">
        <v>0</v>
      </c>
      <c r="E68" s="108">
        <v>2023</v>
      </c>
      <c r="F68" s="108">
        <v>2023</v>
      </c>
      <c r="G68" s="97" t="s">
        <v>126</v>
      </c>
    </row>
    <row r="69" spans="1:7" ht="47.25" x14ac:dyDescent="0.25">
      <c r="A69" s="98" t="s">
        <v>302</v>
      </c>
      <c r="B69" s="111" t="s">
        <v>303</v>
      </c>
      <c r="C69" s="100">
        <v>428.43731712902337</v>
      </c>
      <c r="D69" s="100">
        <v>318.08430000000004</v>
      </c>
      <c r="E69" s="108">
        <v>2023</v>
      </c>
      <c r="F69" s="108">
        <v>2023</v>
      </c>
      <c r="G69" s="97" t="s">
        <v>8</v>
      </c>
    </row>
    <row r="70" spans="1:7" ht="47.25" x14ac:dyDescent="0.25">
      <c r="A70" s="98" t="s">
        <v>304</v>
      </c>
      <c r="B70" s="110" t="s">
        <v>305</v>
      </c>
      <c r="C70" s="100">
        <v>962.17730015481857</v>
      </c>
      <c r="D70" s="100">
        <v>591.62118999999996</v>
      </c>
      <c r="E70" s="108">
        <v>2023</v>
      </c>
      <c r="F70" s="108">
        <v>2023</v>
      </c>
      <c r="G70" s="97" t="s">
        <v>8</v>
      </c>
    </row>
    <row r="71" spans="1:7" ht="36.75" customHeight="1" x14ac:dyDescent="0.25">
      <c r="A71" s="98" t="s">
        <v>306</v>
      </c>
      <c r="B71" s="110" t="s">
        <v>307</v>
      </c>
      <c r="C71" s="100">
        <v>702.01777264514658</v>
      </c>
      <c r="D71" s="100">
        <v>733.69494000000009</v>
      </c>
      <c r="E71" s="108">
        <v>2023</v>
      </c>
      <c r="F71" s="108">
        <v>2023</v>
      </c>
      <c r="G71" s="97" t="s">
        <v>8</v>
      </c>
    </row>
    <row r="72" spans="1:7" ht="47.25" x14ac:dyDescent="0.25">
      <c r="A72" s="98" t="s">
        <v>308</v>
      </c>
      <c r="B72" s="110" t="s">
        <v>309</v>
      </c>
      <c r="C72" s="100">
        <v>719.56821696127531</v>
      </c>
      <c r="D72" s="100">
        <v>1598.9278900000002</v>
      </c>
      <c r="E72" s="108">
        <v>2023</v>
      </c>
      <c r="F72" s="108">
        <v>2023</v>
      </c>
      <c r="G72" s="97" t="s">
        <v>8</v>
      </c>
    </row>
    <row r="73" spans="1:7" ht="46.5" customHeight="1" x14ac:dyDescent="0.25">
      <c r="A73" s="98" t="s">
        <v>310</v>
      </c>
      <c r="B73" s="111" t="s">
        <v>311</v>
      </c>
      <c r="C73" s="100">
        <v>718.53583788385595</v>
      </c>
      <c r="D73" s="100">
        <v>379.77093000000008</v>
      </c>
      <c r="E73" s="108">
        <v>2023</v>
      </c>
      <c r="F73" s="108">
        <v>2023</v>
      </c>
      <c r="G73" s="97" t="s">
        <v>8</v>
      </c>
    </row>
    <row r="74" spans="1:7" ht="78.75" x14ac:dyDescent="0.25">
      <c r="A74" s="98" t="s">
        <v>12</v>
      </c>
      <c r="B74" s="110" t="s">
        <v>6</v>
      </c>
      <c r="C74" s="100">
        <v>51519.845479534313</v>
      </c>
      <c r="D74" s="100">
        <v>46337.066530000011</v>
      </c>
      <c r="E74" s="108">
        <v>2023</v>
      </c>
      <c r="F74" s="108">
        <v>2023</v>
      </c>
      <c r="G74" s="97" t="s">
        <v>8</v>
      </c>
    </row>
    <row r="75" spans="1:7" ht="21.75" customHeight="1" x14ac:dyDescent="0.25">
      <c r="A75" s="98" t="s">
        <v>312</v>
      </c>
      <c r="B75" s="110" t="s">
        <v>5</v>
      </c>
      <c r="C75" s="100">
        <v>2852.4633909096206</v>
      </c>
      <c r="D75" s="100">
        <v>710.57594999999992</v>
      </c>
      <c r="E75" s="108">
        <v>2023</v>
      </c>
      <c r="F75" s="108">
        <v>2023</v>
      </c>
      <c r="G75" s="97" t="s">
        <v>8</v>
      </c>
    </row>
    <row r="76" spans="1:7" ht="34.5" customHeight="1" x14ac:dyDescent="0.25">
      <c r="A76" s="98" t="s">
        <v>13</v>
      </c>
      <c r="B76" s="111" t="s">
        <v>9</v>
      </c>
      <c r="C76" s="100">
        <v>148.68900000000002</v>
      </c>
      <c r="D76" s="100">
        <v>143.68948</v>
      </c>
      <c r="E76" s="108">
        <v>2023</v>
      </c>
      <c r="F76" s="108">
        <v>2023</v>
      </c>
      <c r="G76" s="97" t="s">
        <v>313</v>
      </c>
    </row>
    <row r="77" spans="1:7" ht="31.5" x14ac:dyDescent="0.25">
      <c r="A77" s="98" t="s">
        <v>144</v>
      </c>
      <c r="B77" s="111" t="s">
        <v>314</v>
      </c>
      <c r="C77" s="100">
        <v>7469.9220466664146</v>
      </c>
      <c r="D77" s="100">
        <v>7919.5845099999997</v>
      </c>
      <c r="E77" s="108">
        <v>2023</v>
      </c>
      <c r="F77" s="108">
        <v>2023</v>
      </c>
      <c r="G77" s="97" t="s">
        <v>313</v>
      </c>
    </row>
    <row r="78" spans="1:7" ht="31.5" x14ac:dyDescent="0.25">
      <c r="A78" s="98" t="s">
        <v>315</v>
      </c>
      <c r="B78" s="111" t="s">
        <v>7</v>
      </c>
      <c r="C78" s="100">
        <v>57116.762199999896</v>
      </c>
      <c r="D78" s="100">
        <v>71265.315539999996</v>
      </c>
      <c r="E78" s="108">
        <v>2023</v>
      </c>
      <c r="F78" s="108">
        <v>2023</v>
      </c>
      <c r="G78" s="97" t="s">
        <v>313</v>
      </c>
    </row>
    <row r="79" spans="1:7" ht="35.25" customHeight="1" x14ac:dyDescent="0.25">
      <c r="A79" s="98" t="s">
        <v>316</v>
      </c>
      <c r="B79" s="110" t="s">
        <v>317</v>
      </c>
      <c r="C79" s="100">
        <v>361.3326770967667</v>
      </c>
      <c r="D79" s="100">
        <v>80</v>
      </c>
      <c r="E79" s="108">
        <v>2023</v>
      </c>
      <c r="F79" s="108">
        <v>2023</v>
      </c>
      <c r="G79" s="97" t="s">
        <v>318</v>
      </c>
    </row>
    <row r="80" spans="1:7" ht="23.25" customHeight="1" x14ac:dyDescent="0.25">
      <c r="A80" s="98" t="s">
        <v>319</v>
      </c>
      <c r="B80" s="110" t="s">
        <v>320</v>
      </c>
      <c r="C80" s="100">
        <v>1254.3405790644899</v>
      </c>
      <c r="D80" s="100">
        <v>1276.48559</v>
      </c>
      <c r="E80" s="108">
        <v>2023</v>
      </c>
      <c r="F80" s="108">
        <v>2023</v>
      </c>
      <c r="G80" s="97" t="s">
        <v>8</v>
      </c>
    </row>
    <row r="81" spans="1:7" ht="31.5" x14ac:dyDescent="0.25">
      <c r="A81" s="98" t="s">
        <v>321</v>
      </c>
      <c r="B81" s="110" t="s">
        <v>322</v>
      </c>
      <c r="C81" s="100">
        <v>33004.687642020501</v>
      </c>
      <c r="D81" s="100">
        <v>32858.26917</v>
      </c>
      <c r="E81" s="108">
        <v>2023</v>
      </c>
      <c r="F81" s="108">
        <v>2023</v>
      </c>
      <c r="G81" s="97" t="s">
        <v>8</v>
      </c>
    </row>
    <row r="82" spans="1:7" ht="66.75" customHeight="1" x14ac:dyDescent="0.25">
      <c r="A82" s="98" t="s">
        <v>323</v>
      </c>
      <c r="B82" s="110" t="s">
        <v>324</v>
      </c>
      <c r="C82" s="100">
        <v>0</v>
      </c>
      <c r="D82" s="100">
        <v>7249.2499900000003</v>
      </c>
      <c r="E82" s="108">
        <v>2023</v>
      </c>
      <c r="F82" s="108">
        <v>2023</v>
      </c>
      <c r="G82" s="101" t="s">
        <v>325</v>
      </c>
    </row>
    <row r="83" spans="1:7" ht="63" x14ac:dyDescent="0.25">
      <c r="A83" s="98" t="s">
        <v>326</v>
      </c>
      <c r="B83" s="110" t="s">
        <v>327</v>
      </c>
      <c r="C83" s="100">
        <v>0</v>
      </c>
      <c r="D83" s="100">
        <v>5636.1165900000005</v>
      </c>
      <c r="E83" s="108">
        <v>2023</v>
      </c>
      <c r="F83" s="108">
        <v>2023</v>
      </c>
      <c r="G83" s="101" t="s">
        <v>325</v>
      </c>
    </row>
    <row r="84" spans="1:7" ht="15.75" x14ac:dyDescent="0.25">
      <c r="A84" s="98" t="s">
        <v>328</v>
      </c>
      <c r="B84" s="110" t="s">
        <v>329</v>
      </c>
      <c r="C84" s="100">
        <v>43014.022449999997</v>
      </c>
      <c r="D84" s="100">
        <v>42407.397960000002</v>
      </c>
      <c r="E84" s="108">
        <v>2023</v>
      </c>
      <c r="F84" s="108">
        <v>2023</v>
      </c>
      <c r="G84" s="97" t="s">
        <v>8</v>
      </c>
    </row>
    <row r="85" spans="1:7" ht="15.75" x14ac:dyDescent="0.25">
      <c r="A85" s="98" t="s">
        <v>330</v>
      </c>
      <c r="B85" s="110" t="s">
        <v>21</v>
      </c>
      <c r="C85" s="100">
        <v>37207.974329270102</v>
      </c>
      <c r="D85" s="100">
        <v>38474.011976666668</v>
      </c>
      <c r="E85" s="108">
        <v>2023</v>
      </c>
      <c r="F85" s="108">
        <v>2023</v>
      </c>
      <c r="G85" s="97" t="s">
        <v>8</v>
      </c>
    </row>
    <row r="86" spans="1:7" ht="15.75" x14ac:dyDescent="0.25">
      <c r="A86" s="98" t="s">
        <v>331</v>
      </c>
      <c r="B86" s="110" t="s">
        <v>332</v>
      </c>
      <c r="C86" s="100">
        <v>19484.309530000002</v>
      </c>
      <c r="D86" s="100">
        <v>8083.7492299999994</v>
      </c>
      <c r="E86" s="108">
        <v>2023</v>
      </c>
      <c r="F86" s="108">
        <v>2023</v>
      </c>
      <c r="G86" s="97" t="s">
        <v>8</v>
      </c>
    </row>
    <row r="87" spans="1:7" ht="15.75" x14ac:dyDescent="0.25">
      <c r="A87" s="98" t="s">
        <v>333</v>
      </c>
      <c r="B87" s="110" t="s">
        <v>22</v>
      </c>
      <c r="C87" s="100">
        <v>29200.842204805798</v>
      </c>
      <c r="D87" s="100">
        <v>29331.149740000001</v>
      </c>
      <c r="E87" s="108">
        <v>2023</v>
      </c>
      <c r="F87" s="108">
        <v>2023</v>
      </c>
      <c r="G87" s="97" t="s">
        <v>8</v>
      </c>
    </row>
    <row r="88" spans="1:7" ht="15.75" x14ac:dyDescent="0.25">
      <c r="A88" s="98" t="s">
        <v>334</v>
      </c>
      <c r="B88" s="110" t="s">
        <v>19</v>
      </c>
      <c r="C88" s="100">
        <v>35107.082906721836</v>
      </c>
      <c r="D88" s="100">
        <v>36302.203509999999</v>
      </c>
      <c r="E88" s="108">
        <v>2023</v>
      </c>
      <c r="F88" s="108">
        <v>2023</v>
      </c>
      <c r="G88" s="97" t="s">
        <v>8</v>
      </c>
    </row>
    <row r="89" spans="1:7" ht="31.5" x14ac:dyDescent="0.25">
      <c r="A89" s="98" t="s">
        <v>335</v>
      </c>
      <c r="B89" s="110" t="s">
        <v>336</v>
      </c>
      <c r="C89" s="100">
        <v>0</v>
      </c>
      <c r="D89" s="100">
        <v>22379.088010000003</v>
      </c>
      <c r="E89" s="108">
        <v>2023</v>
      </c>
      <c r="F89" s="108">
        <v>2023</v>
      </c>
      <c r="G89" s="97" t="s">
        <v>8</v>
      </c>
    </row>
    <row r="90" spans="1:7" ht="43.5" customHeight="1" x14ac:dyDescent="0.25">
      <c r="A90" s="98" t="s">
        <v>337</v>
      </c>
      <c r="B90" s="110" t="s">
        <v>20</v>
      </c>
      <c r="C90" s="100">
        <v>0</v>
      </c>
      <c r="D90" s="100">
        <v>121.114</v>
      </c>
      <c r="E90" s="108">
        <v>2023</v>
      </c>
      <c r="F90" s="108">
        <v>2023</v>
      </c>
      <c r="G90" s="97" t="s">
        <v>8</v>
      </c>
    </row>
    <row r="91" spans="1:7" ht="45" customHeight="1" x14ac:dyDescent="0.25">
      <c r="A91" s="98" t="s">
        <v>338</v>
      </c>
      <c r="B91" s="110" t="s">
        <v>339</v>
      </c>
      <c r="C91" s="100">
        <v>4834.5295400000005</v>
      </c>
      <c r="D91" s="100">
        <v>4918.9615700000004</v>
      </c>
      <c r="E91" s="108">
        <v>2023</v>
      </c>
      <c r="F91" s="108">
        <v>2023</v>
      </c>
      <c r="G91" s="97" t="s">
        <v>8</v>
      </c>
    </row>
    <row r="92" spans="1:7" ht="36" customHeight="1" x14ac:dyDescent="0.25">
      <c r="A92" s="98" t="s">
        <v>340</v>
      </c>
      <c r="B92" s="110" t="s">
        <v>341</v>
      </c>
      <c r="C92" s="100">
        <v>4589.1747799999994</v>
      </c>
      <c r="D92" s="100">
        <v>4688.5145899999998</v>
      </c>
      <c r="E92" s="108">
        <v>2023</v>
      </c>
      <c r="F92" s="108">
        <v>2023</v>
      </c>
      <c r="G92" s="97" t="s">
        <v>8</v>
      </c>
    </row>
    <row r="93" spans="1:7" ht="41.25" customHeight="1" x14ac:dyDescent="0.25">
      <c r="A93" s="98" t="s">
        <v>342</v>
      </c>
      <c r="B93" s="110" t="s">
        <v>343</v>
      </c>
      <c r="C93" s="100">
        <v>2141.8387299999999</v>
      </c>
      <c r="D93" s="100">
        <v>2214.77801</v>
      </c>
      <c r="E93" s="108">
        <v>2023</v>
      </c>
      <c r="F93" s="108">
        <v>2023</v>
      </c>
      <c r="G93" s="97" t="s">
        <v>8</v>
      </c>
    </row>
    <row r="94" spans="1:7" ht="36.75" customHeight="1" x14ac:dyDescent="0.25">
      <c r="A94" s="98" t="s">
        <v>344</v>
      </c>
      <c r="B94" s="110" t="s">
        <v>345</v>
      </c>
      <c r="C94" s="100">
        <v>2141.8387299999999</v>
      </c>
      <c r="D94" s="100">
        <v>2214.77801</v>
      </c>
      <c r="E94" s="108">
        <v>2023</v>
      </c>
      <c r="F94" s="108">
        <v>2023</v>
      </c>
      <c r="G94" s="97" t="s">
        <v>8</v>
      </c>
    </row>
    <row r="95" spans="1:7" ht="31.5" x14ac:dyDescent="0.25">
      <c r="A95" s="98" t="s">
        <v>346</v>
      </c>
      <c r="B95" s="110" t="s">
        <v>347</v>
      </c>
      <c r="C95" s="100">
        <v>2141.8387299999999</v>
      </c>
      <c r="D95" s="100">
        <v>2214.77801</v>
      </c>
      <c r="E95" s="108">
        <v>2023</v>
      </c>
      <c r="F95" s="108">
        <v>2023</v>
      </c>
      <c r="G95" s="97" t="s">
        <v>8</v>
      </c>
    </row>
    <row r="96" spans="1:7" ht="31.5" x14ac:dyDescent="0.25">
      <c r="A96" s="98" t="s">
        <v>348</v>
      </c>
      <c r="B96" s="110" t="s">
        <v>349</v>
      </c>
      <c r="C96" s="100">
        <v>8470.0972099999999</v>
      </c>
      <c r="D96" s="100">
        <v>8217.5715700000001</v>
      </c>
      <c r="E96" s="108">
        <v>2023</v>
      </c>
      <c r="F96" s="108">
        <v>2023</v>
      </c>
      <c r="G96" s="97" t="s">
        <v>8</v>
      </c>
    </row>
    <row r="97" spans="1:7" ht="31.5" x14ac:dyDescent="0.25">
      <c r="A97" s="98" t="s">
        <v>350</v>
      </c>
      <c r="B97" s="110" t="s">
        <v>351</v>
      </c>
      <c r="C97" s="100">
        <v>8470.0972099999999</v>
      </c>
      <c r="D97" s="100">
        <v>8440.5217600000014</v>
      </c>
      <c r="E97" s="108">
        <v>2023</v>
      </c>
      <c r="F97" s="108">
        <v>2023</v>
      </c>
      <c r="G97" s="97" t="s">
        <v>8</v>
      </c>
    </row>
    <row r="98" spans="1:7" ht="31.5" x14ac:dyDescent="0.25">
      <c r="A98" s="98" t="s">
        <v>352</v>
      </c>
      <c r="B98" s="110" t="s">
        <v>353</v>
      </c>
      <c r="C98" s="100">
        <v>5196.0204700000004</v>
      </c>
      <c r="D98" s="100">
        <v>5225.5909199999996</v>
      </c>
      <c r="E98" s="108">
        <v>2023</v>
      </c>
      <c r="F98" s="108">
        <v>2023</v>
      </c>
      <c r="G98" s="97" t="s">
        <v>8</v>
      </c>
    </row>
    <row r="99" spans="1:7" ht="31.5" x14ac:dyDescent="0.25">
      <c r="A99" s="98" t="s">
        <v>354</v>
      </c>
      <c r="B99" s="110" t="s">
        <v>355</v>
      </c>
      <c r="C99" s="100">
        <v>2624.7838699999998</v>
      </c>
      <c r="D99" s="100">
        <v>2640.1625099999997</v>
      </c>
      <c r="E99" s="108">
        <v>2023</v>
      </c>
      <c r="F99" s="108">
        <v>2023</v>
      </c>
      <c r="G99" s="97" t="s">
        <v>8</v>
      </c>
    </row>
    <row r="100" spans="1:7" ht="31.5" x14ac:dyDescent="0.25">
      <c r="A100" s="98" t="s">
        <v>356</v>
      </c>
      <c r="B100" s="110" t="s">
        <v>357</v>
      </c>
      <c r="C100" s="100">
        <v>4589.1747799999994</v>
      </c>
      <c r="D100" s="100">
        <v>4669.1095700000005</v>
      </c>
      <c r="E100" s="108">
        <v>2023</v>
      </c>
      <c r="F100" s="108">
        <v>2023</v>
      </c>
      <c r="G100" s="97" t="s">
        <v>8</v>
      </c>
    </row>
    <row r="101" spans="1:7" ht="31.5" x14ac:dyDescent="0.25">
      <c r="A101" s="98" t="s">
        <v>358</v>
      </c>
      <c r="B101" s="110" t="s">
        <v>359</v>
      </c>
      <c r="C101" s="100">
        <v>2624.7838699999998</v>
      </c>
      <c r="D101" s="100">
        <v>2495.0266299999998</v>
      </c>
      <c r="E101" s="108">
        <v>2023</v>
      </c>
      <c r="F101" s="108">
        <v>2023</v>
      </c>
      <c r="G101" s="97" t="s">
        <v>8</v>
      </c>
    </row>
    <row r="102" spans="1:7" ht="39" customHeight="1" x14ac:dyDescent="0.25">
      <c r="A102" s="98" t="s">
        <v>360</v>
      </c>
      <c r="B102" s="110" t="s">
        <v>361</v>
      </c>
      <c r="C102" s="100">
        <v>4589.1747799999994</v>
      </c>
      <c r="D102" s="100">
        <v>4391.7507400000004</v>
      </c>
      <c r="E102" s="108">
        <v>2023</v>
      </c>
      <c r="F102" s="108">
        <v>2023</v>
      </c>
      <c r="G102" s="97" t="s">
        <v>8</v>
      </c>
    </row>
    <row r="103" spans="1:7" ht="39" customHeight="1" x14ac:dyDescent="0.25">
      <c r="A103" s="98" t="s">
        <v>362</v>
      </c>
      <c r="B103" s="110" t="s">
        <v>363</v>
      </c>
      <c r="C103" s="100">
        <v>2624.7838699999998</v>
      </c>
      <c r="D103" s="100">
        <v>2499.2953199999997</v>
      </c>
      <c r="E103" s="108">
        <v>2023</v>
      </c>
      <c r="F103" s="108">
        <v>2023</v>
      </c>
      <c r="G103" s="97" t="s">
        <v>8</v>
      </c>
    </row>
    <row r="104" spans="1:7" ht="38.25" customHeight="1" x14ac:dyDescent="0.25">
      <c r="A104" s="98" t="s">
        <v>364</v>
      </c>
      <c r="B104" s="110" t="s">
        <v>365</v>
      </c>
      <c r="C104" s="100">
        <v>2141.8387299999999</v>
      </c>
      <c r="D104" s="100">
        <v>2023.64834</v>
      </c>
      <c r="E104" s="108">
        <v>2023</v>
      </c>
      <c r="F104" s="108">
        <v>2023</v>
      </c>
      <c r="G104" s="97" t="s">
        <v>8</v>
      </c>
    </row>
    <row r="105" spans="1:7" ht="33" customHeight="1" x14ac:dyDescent="0.25">
      <c r="A105" s="98" t="s">
        <v>366</v>
      </c>
      <c r="B105" s="110" t="s">
        <v>367</v>
      </c>
      <c r="C105" s="100">
        <v>4589.1747799999994</v>
      </c>
      <c r="D105" s="100">
        <v>4470.5428899999997</v>
      </c>
      <c r="E105" s="108">
        <v>2023</v>
      </c>
      <c r="F105" s="108">
        <v>2023</v>
      </c>
      <c r="G105" s="97" t="s">
        <v>8</v>
      </c>
    </row>
    <row r="106" spans="1:7" ht="35.25" customHeight="1" x14ac:dyDescent="0.25">
      <c r="A106" s="98" t="s">
        <v>368</v>
      </c>
      <c r="B106" s="99" t="s">
        <v>369</v>
      </c>
      <c r="C106" s="100">
        <v>4589.1747799999994</v>
      </c>
      <c r="D106" s="100">
        <v>4412.9698899999994</v>
      </c>
      <c r="E106" s="97">
        <v>2023</v>
      </c>
      <c r="F106" s="97">
        <v>2023</v>
      </c>
      <c r="G106" s="97" t="s">
        <v>8</v>
      </c>
    </row>
    <row r="107" spans="1:7" ht="31.5" x14ac:dyDescent="0.25">
      <c r="A107" s="98" t="s">
        <v>370</v>
      </c>
      <c r="B107" s="110" t="s">
        <v>371</v>
      </c>
      <c r="C107" s="100">
        <v>5362.5081300000002</v>
      </c>
      <c r="D107" s="100">
        <v>5225.5909199999996</v>
      </c>
      <c r="E107" s="108">
        <v>2023</v>
      </c>
      <c r="F107" s="108">
        <v>2023</v>
      </c>
      <c r="G107" s="97" t="s">
        <v>8</v>
      </c>
    </row>
    <row r="108" spans="1:7" ht="31.5" x14ac:dyDescent="0.25">
      <c r="A108" s="98" t="s">
        <v>372</v>
      </c>
      <c r="B108" s="110" t="s">
        <v>373</v>
      </c>
      <c r="C108" s="100">
        <v>4589.1747799999994</v>
      </c>
      <c r="D108" s="100">
        <v>4391.7510400000001</v>
      </c>
      <c r="E108" s="108">
        <v>2023</v>
      </c>
      <c r="F108" s="108">
        <v>2023</v>
      </c>
      <c r="G108" s="97" t="s">
        <v>8</v>
      </c>
    </row>
    <row r="109" spans="1:7" ht="31.5" x14ac:dyDescent="0.25">
      <c r="A109" s="98" t="s">
        <v>374</v>
      </c>
      <c r="B109" s="110" t="s">
        <v>375</v>
      </c>
      <c r="C109" s="102">
        <v>4589.1747799999994</v>
      </c>
      <c r="D109" s="102">
        <v>4682.664130000001</v>
      </c>
      <c r="E109" s="108">
        <v>2023</v>
      </c>
      <c r="F109" s="108">
        <v>2023</v>
      </c>
      <c r="G109" s="97" t="s">
        <v>8</v>
      </c>
    </row>
    <row r="110" spans="1:7" ht="31.5" x14ac:dyDescent="0.25">
      <c r="A110" s="98" t="s">
        <v>376</v>
      </c>
      <c r="B110" s="110" t="s">
        <v>377</v>
      </c>
      <c r="C110" s="102">
        <v>4589.1747799999994</v>
      </c>
      <c r="D110" s="102">
        <v>4626.5026500000004</v>
      </c>
      <c r="E110" s="108">
        <v>2023</v>
      </c>
      <c r="F110" s="108">
        <v>2023</v>
      </c>
      <c r="G110" s="97" t="s">
        <v>8</v>
      </c>
    </row>
    <row r="111" spans="1:7" ht="31.5" x14ac:dyDescent="0.25">
      <c r="A111" s="98" t="s">
        <v>378</v>
      </c>
      <c r="B111" s="110" t="s">
        <v>379</v>
      </c>
      <c r="C111" s="102">
        <v>4589.1747799999994</v>
      </c>
      <c r="D111" s="102">
        <v>4734.7367100000001</v>
      </c>
      <c r="E111" s="108">
        <v>2023</v>
      </c>
      <c r="F111" s="108">
        <v>2023</v>
      </c>
      <c r="G111" s="97" t="s">
        <v>8</v>
      </c>
    </row>
    <row r="112" spans="1:7" ht="31.5" x14ac:dyDescent="0.25">
      <c r="A112" s="98" t="s">
        <v>380</v>
      </c>
      <c r="B112" s="110" t="s">
        <v>381</v>
      </c>
      <c r="C112" s="102">
        <v>5185.4069100000006</v>
      </c>
      <c r="D112" s="102">
        <v>5534.4058099999993</v>
      </c>
      <c r="E112" s="108">
        <v>2023</v>
      </c>
      <c r="F112" s="108">
        <v>2023</v>
      </c>
      <c r="G112" s="97" t="s">
        <v>8</v>
      </c>
    </row>
    <row r="113" spans="1:7" ht="31.5" x14ac:dyDescent="0.25">
      <c r="A113" s="98" t="s">
        <v>382</v>
      </c>
      <c r="B113" s="110" t="s">
        <v>383</v>
      </c>
      <c r="C113" s="102">
        <v>2624.7838699999998</v>
      </c>
      <c r="D113" s="102">
        <v>2639.9135200000001</v>
      </c>
      <c r="E113" s="108">
        <v>2023</v>
      </c>
      <c r="F113" s="108">
        <v>2023</v>
      </c>
      <c r="G113" s="97" t="s">
        <v>8</v>
      </c>
    </row>
    <row r="114" spans="1:7" ht="31.5" x14ac:dyDescent="0.25">
      <c r="A114" s="98" t="s">
        <v>384</v>
      </c>
      <c r="B114" s="110" t="s">
        <v>385</v>
      </c>
      <c r="C114" s="102">
        <v>5196.0204700000004</v>
      </c>
      <c r="D114" s="102">
        <v>5119.5038800000002</v>
      </c>
      <c r="E114" s="108">
        <v>2023</v>
      </c>
      <c r="F114" s="108">
        <v>2023</v>
      </c>
      <c r="G114" s="97" t="s">
        <v>8</v>
      </c>
    </row>
    <row r="115" spans="1:7" ht="31.5" x14ac:dyDescent="0.25">
      <c r="A115" s="98" t="s">
        <v>386</v>
      </c>
      <c r="B115" s="110" t="s">
        <v>387</v>
      </c>
      <c r="C115" s="102">
        <v>5177.9605000000001</v>
      </c>
      <c r="D115" s="102">
        <v>5138.0426900000002</v>
      </c>
      <c r="E115" s="108">
        <v>2023</v>
      </c>
      <c r="F115" s="108">
        <v>2023</v>
      </c>
      <c r="G115" s="97" t="s">
        <v>8</v>
      </c>
    </row>
    <row r="116" spans="1:7" ht="31.5" x14ac:dyDescent="0.25">
      <c r="A116" s="98" t="s">
        <v>388</v>
      </c>
      <c r="B116" s="110" t="s">
        <v>389</v>
      </c>
      <c r="C116" s="102">
        <v>5177.9605000000001</v>
      </c>
      <c r="D116" s="102">
        <v>5138.0426900000002</v>
      </c>
      <c r="E116" s="108">
        <v>2023</v>
      </c>
      <c r="F116" s="108">
        <v>2023</v>
      </c>
      <c r="G116" s="97" t="s">
        <v>8</v>
      </c>
    </row>
    <row r="117" spans="1:7" ht="31.5" x14ac:dyDescent="0.25">
      <c r="A117" s="98" t="s">
        <v>390</v>
      </c>
      <c r="B117" s="110" t="s">
        <v>391</v>
      </c>
      <c r="C117" s="102">
        <v>5185.4069100000006</v>
      </c>
      <c r="D117" s="102">
        <v>5225.5909199999996</v>
      </c>
      <c r="E117" s="108">
        <v>2023</v>
      </c>
      <c r="F117" s="108">
        <v>2023</v>
      </c>
      <c r="G117" s="97" t="s">
        <v>8</v>
      </c>
    </row>
    <row r="118" spans="1:7" ht="47.25" x14ac:dyDescent="0.25">
      <c r="A118" s="98" t="s">
        <v>392</v>
      </c>
      <c r="B118" s="110" t="s">
        <v>393</v>
      </c>
      <c r="C118" s="102">
        <v>1357.57848680642</v>
      </c>
      <c r="D118" s="102">
        <v>978.9075600000001</v>
      </c>
      <c r="E118" s="108">
        <v>2023</v>
      </c>
      <c r="F118" s="108">
        <v>2023</v>
      </c>
      <c r="G118" s="97" t="s">
        <v>318</v>
      </c>
    </row>
    <row r="119" spans="1:7" ht="15.75" x14ac:dyDescent="0.25">
      <c r="A119" s="98" t="s">
        <v>394</v>
      </c>
      <c r="B119" s="110" t="s">
        <v>395</v>
      </c>
      <c r="C119" s="102">
        <v>6879.73981</v>
      </c>
      <c r="D119" s="102">
        <v>6558.9243199999992</v>
      </c>
      <c r="E119" s="108">
        <v>2023</v>
      </c>
      <c r="F119" s="108">
        <v>2023</v>
      </c>
      <c r="G119" s="97" t="s">
        <v>8</v>
      </c>
    </row>
    <row r="120" spans="1:7" ht="31.5" x14ac:dyDescent="0.25">
      <c r="A120" s="98" t="s">
        <v>396</v>
      </c>
      <c r="B120" s="110" t="s">
        <v>397</v>
      </c>
      <c r="C120" s="102">
        <v>5504.4160199999997</v>
      </c>
      <c r="D120" s="102">
        <v>5308.4480899999999</v>
      </c>
      <c r="E120" s="108">
        <v>2023</v>
      </c>
      <c r="F120" s="108">
        <v>2023</v>
      </c>
      <c r="G120" s="97" t="s">
        <v>8</v>
      </c>
    </row>
    <row r="121" spans="1:7" ht="47.25" x14ac:dyDescent="0.25">
      <c r="A121" s="98" t="s">
        <v>398</v>
      </c>
      <c r="B121" s="110" t="s">
        <v>399</v>
      </c>
      <c r="C121" s="102">
        <v>8336.4610501611205</v>
      </c>
      <c r="D121" s="102">
        <v>8039.7694099999999</v>
      </c>
      <c r="E121" s="108">
        <v>2023</v>
      </c>
      <c r="F121" s="108">
        <v>2023</v>
      </c>
      <c r="G121" s="97" t="s">
        <v>8</v>
      </c>
    </row>
    <row r="122" spans="1:7" ht="76.5" customHeight="1" x14ac:dyDescent="0.25">
      <c r="A122" s="98" t="s">
        <v>400</v>
      </c>
      <c r="B122" s="110" t="s">
        <v>401</v>
      </c>
      <c r="C122" s="102">
        <v>1996.7000399999999</v>
      </c>
      <c r="D122" s="102">
        <v>1844.1607700000002</v>
      </c>
      <c r="E122" s="108">
        <v>2023</v>
      </c>
      <c r="F122" s="108">
        <v>2023</v>
      </c>
      <c r="G122" s="97" t="s">
        <v>8</v>
      </c>
    </row>
    <row r="123" spans="1:7" ht="47.25" x14ac:dyDescent="0.25">
      <c r="A123" s="98" t="s">
        <v>402</v>
      </c>
      <c r="B123" s="110" t="s">
        <v>403</v>
      </c>
      <c r="C123" s="102">
        <v>3072.893</v>
      </c>
      <c r="D123" s="102">
        <v>6.5605800000000007</v>
      </c>
      <c r="E123" s="108">
        <v>2023</v>
      </c>
      <c r="F123" s="108">
        <v>2023</v>
      </c>
      <c r="G123" s="97" t="s">
        <v>8</v>
      </c>
    </row>
    <row r="124" spans="1:7" ht="47.25" x14ac:dyDescent="0.25">
      <c r="A124" s="98" t="s">
        <v>404</v>
      </c>
      <c r="B124" s="110" t="s">
        <v>405</v>
      </c>
      <c r="C124" s="102">
        <v>4086.4367599999996</v>
      </c>
      <c r="D124" s="102">
        <v>4804.0875999999998</v>
      </c>
      <c r="E124" s="108">
        <v>2023</v>
      </c>
      <c r="F124" s="108">
        <v>2023</v>
      </c>
      <c r="G124" s="97" t="s">
        <v>8</v>
      </c>
    </row>
    <row r="125" spans="1:7" ht="31.5" x14ac:dyDescent="0.25">
      <c r="A125" s="98" t="s">
        <v>406</v>
      </c>
      <c r="B125" s="110" t="s">
        <v>407</v>
      </c>
      <c r="C125" s="102">
        <v>2819.9413799999998</v>
      </c>
      <c r="D125" s="102">
        <v>2745.5891299999998</v>
      </c>
      <c r="E125" s="108">
        <v>2023</v>
      </c>
      <c r="F125" s="108">
        <v>2023</v>
      </c>
      <c r="G125" s="97" t="s">
        <v>8</v>
      </c>
    </row>
    <row r="126" spans="1:7" ht="31.5" x14ac:dyDescent="0.25">
      <c r="A126" s="98" t="s">
        <v>408</v>
      </c>
      <c r="B126" s="110" t="s">
        <v>409</v>
      </c>
      <c r="C126" s="102">
        <v>1013.2964900000001</v>
      </c>
      <c r="D126" s="102">
        <v>841.17399</v>
      </c>
      <c r="E126" s="108">
        <v>2023</v>
      </c>
      <c r="F126" s="108">
        <v>2023</v>
      </c>
      <c r="G126" s="97" t="s">
        <v>8</v>
      </c>
    </row>
    <row r="127" spans="1:7" ht="47.25" x14ac:dyDescent="0.25">
      <c r="A127" s="98" t="s">
        <v>410</v>
      </c>
      <c r="B127" s="110" t="s">
        <v>411</v>
      </c>
      <c r="C127" s="102">
        <v>0</v>
      </c>
      <c r="D127" s="102">
        <v>29.124089999999999</v>
      </c>
      <c r="E127" s="108">
        <v>2023</v>
      </c>
      <c r="F127" s="108">
        <v>2023</v>
      </c>
      <c r="G127" s="101" t="s">
        <v>412</v>
      </c>
    </row>
    <row r="128" spans="1:7" ht="31.5" x14ac:dyDescent="0.25">
      <c r="A128" s="98" t="s">
        <v>413</v>
      </c>
      <c r="B128" s="110" t="s">
        <v>14</v>
      </c>
      <c r="C128" s="102">
        <v>0</v>
      </c>
      <c r="D128" s="102">
        <v>461.71348</v>
      </c>
      <c r="E128" s="108">
        <v>2023</v>
      </c>
      <c r="F128" s="108">
        <v>2023</v>
      </c>
      <c r="G128" s="97" t="s">
        <v>8</v>
      </c>
    </row>
    <row r="129" spans="1:7" ht="47.25" x14ac:dyDescent="0.25">
      <c r="A129" s="98" t="s">
        <v>414</v>
      </c>
      <c r="B129" s="110" t="s">
        <v>15</v>
      </c>
      <c r="C129" s="102">
        <v>0</v>
      </c>
      <c r="D129" s="102">
        <v>62.369039999999998</v>
      </c>
      <c r="E129" s="108">
        <v>2023</v>
      </c>
      <c r="F129" s="108">
        <v>2023</v>
      </c>
      <c r="G129" s="97" t="s">
        <v>8</v>
      </c>
    </row>
    <row r="130" spans="1:7" ht="31.5" x14ac:dyDescent="0.25">
      <c r="A130" s="98" t="s">
        <v>415</v>
      </c>
      <c r="B130" s="110" t="s">
        <v>416</v>
      </c>
      <c r="C130" s="102">
        <v>1129.94976</v>
      </c>
      <c r="D130" s="102">
        <v>1051.6711300000002</v>
      </c>
      <c r="E130" s="108">
        <v>2023</v>
      </c>
      <c r="F130" s="108">
        <v>2023</v>
      </c>
      <c r="G130" s="97" t="s">
        <v>8</v>
      </c>
    </row>
    <row r="131" spans="1:7" ht="31.5" x14ac:dyDescent="0.25">
      <c r="A131" s="98" t="s">
        <v>417</v>
      </c>
      <c r="B131" s="110" t="s">
        <v>418</v>
      </c>
      <c r="C131" s="102">
        <v>1019.13746</v>
      </c>
      <c r="D131" s="102">
        <v>621.63079000000005</v>
      </c>
      <c r="E131" s="108">
        <v>2023</v>
      </c>
      <c r="F131" s="108">
        <v>2023</v>
      </c>
      <c r="G131" s="97" t="s">
        <v>8</v>
      </c>
    </row>
    <row r="132" spans="1:7" ht="31.5" x14ac:dyDescent="0.25">
      <c r="A132" s="98" t="s">
        <v>419</v>
      </c>
      <c r="B132" s="110" t="s">
        <v>420</v>
      </c>
      <c r="C132" s="102">
        <v>1971.9453100000001</v>
      </c>
      <c r="D132" s="102">
        <v>1874.4187099999999</v>
      </c>
      <c r="E132" s="108">
        <v>2023</v>
      </c>
      <c r="F132" s="108">
        <v>2023</v>
      </c>
      <c r="G132" s="97" t="s">
        <v>8</v>
      </c>
    </row>
    <row r="133" spans="1:7" ht="31.5" x14ac:dyDescent="0.25">
      <c r="A133" s="98" t="s">
        <v>421</v>
      </c>
      <c r="B133" s="110" t="s">
        <v>422</v>
      </c>
      <c r="C133" s="102">
        <v>1316.4233199999999</v>
      </c>
      <c r="D133" s="102">
        <v>1004.7523200000001</v>
      </c>
      <c r="E133" s="108">
        <v>2023</v>
      </c>
      <c r="F133" s="108">
        <v>2023</v>
      </c>
      <c r="G133" s="97" t="s">
        <v>8</v>
      </c>
    </row>
    <row r="134" spans="1:7" ht="31.5" x14ac:dyDescent="0.25">
      <c r="A134" s="98" t="s">
        <v>423</v>
      </c>
      <c r="B134" s="110" t="s">
        <v>424</v>
      </c>
      <c r="C134" s="102">
        <v>708.48264000000006</v>
      </c>
      <c r="D134" s="102">
        <v>790.79674999999997</v>
      </c>
      <c r="E134" s="108">
        <v>2023</v>
      </c>
      <c r="F134" s="108">
        <v>2023</v>
      </c>
      <c r="G134" s="97" t="s">
        <v>8</v>
      </c>
    </row>
    <row r="135" spans="1:7" ht="31.5" x14ac:dyDescent="0.25">
      <c r="A135" s="98" t="s">
        <v>425</v>
      </c>
      <c r="B135" s="110" t="s">
        <v>426</v>
      </c>
      <c r="C135" s="102">
        <v>287.46544</v>
      </c>
      <c r="D135" s="102">
        <v>278.45994999999999</v>
      </c>
      <c r="E135" s="108">
        <v>2023</v>
      </c>
      <c r="F135" s="108">
        <v>2023</v>
      </c>
      <c r="G135" s="97" t="s">
        <v>8</v>
      </c>
    </row>
    <row r="136" spans="1:7" ht="31.5" x14ac:dyDescent="0.25">
      <c r="A136" s="98" t="s">
        <v>427</v>
      </c>
      <c r="B136" s="110" t="s">
        <v>428</v>
      </c>
      <c r="C136" s="102">
        <v>553.39866000000006</v>
      </c>
      <c r="D136" s="102">
        <v>536.06012999999996</v>
      </c>
      <c r="E136" s="108">
        <v>2023</v>
      </c>
      <c r="F136" s="108">
        <v>2023</v>
      </c>
      <c r="G136" s="97" t="s">
        <v>8</v>
      </c>
    </row>
    <row r="137" spans="1:7" ht="31.5" x14ac:dyDescent="0.25">
      <c r="A137" s="98" t="s">
        <v>429</v>
      </c>
      <c r="B137" s="110" t="s">
        <v>430</v>
      </c>
      <c r="C137" s="102">
        <v>779.21792000000005</v>
      </c>
      <c r="D137" s="102">
        <v>786.55022000000008</v>
      </c>
      <c r="E137" s="108">
        <v>2023</v>
      </c>
      <c r="F137" s="108">
        <v>2023</v>
      </c>
      <c r="G137" s="97" t="s">
        <v>8</v>
      </c>
    </row>
    <row r="138" spans="1:7" ht="31.5" x14ac:dyDescent="0.25">
      <c r="A138" s="98" t="s">
        <v>431</v>
      </c>
      <c r="B138" s="110" t="s">
        <v>432</v>
      </c>
      <c r="C138" s="102">
        <v>424.17393999999996</v>
      </c>
      <c r="D138" s="102">
        <v>323.28300000000002</v>
      </c>
      <c r="E138" s="108">
        <v>2023</v>
      </c>
      <c r="F138" s="108">
        <v>2023</v>
      </c>
      <c r="G138" s="97" t="s">
        <v>8</v>
      </c>
    </row>
    <row r="139" spans="1:7" ht="31.5" x14ac:dyDescent="0.25">
      <c r="A139" s="98" t="s">
        <v>433</v>
      </c>
      <c r="B139" s="110" t="s">
        <v>434</v>
      </c>
      <c r="C139" s="102">
        <v>875.51801999999998</v>
      </c>
      <c r="D139" s="102">
        <v>934.42921000000001</v>
      </c>
      <c r="E139" s="108">
        <v>2023</v>
      </c>
      <c r="F139" s="108">
        <v>2023</v>
      </c>
      <c r="G139" s="97" t="s">
        <v>8</v>
      </c>
    </row>
    <row r="140" spans="1:7" ht="31.5" x14ac:dyDescent="0.25">
      <c r="A140" s="98" t="s">
        <v>435</v>
      </c>
      <c r="B140" s="110" t="s">
        <v>436</v>
      </c>
      <c r="C140" s="102">
        <v>380.92568</v>
      </c>
      <c r="D140" s="102">
        <v>368.99101999999999</v>
      </c>
      <c r="E140" s="108">
        <v>2023</v>
      </c>
      <c r="F140" s="108">
        <v>2023</v>
      </c>
      <c r="G140" s="97" t="s">
        <v>8</v>
      </c>
    </row>
    <row r="141" spans="1:7" ht="15.75" x14ac:dyDescent="0.25">
      <c r="A141" s="98" t="s">
        <v>437</v>
      </c>
      <c r="B141" s="110" t="s">
        <v>438</v>
      </c>
      <c r="C141" s="102">
        <v>493.54608999999994</v>
      </c>
      <c r="D141" s="102">
        <v>455.60989000000001</v>
      </c>
      <c r="E141" s="108">
        <v>2023</v>
      </c>
      <c r="F141" s="108">
        <v>2023</v>
      </c>
      <c r="G141" s="97" t="s">
        <v>8</v>
      </c>
    </row>
    <row r="142" spans="1:7" ht="31.5" x14ac:dyDescent="0.25">
      <c r="A142" s="98" t="s">
        <v>439</v>
      </c>
      <c r="B142" s="110" t="s">
        <v>440</v>
      </c>
      <c r="C142" s="102">
        <v>11402.5969299999</v>
      </c>
      <c r="D142" s="102">
        <v>11658.052250000001</v>
      </c>
      <c r="E142" s="108">
        <v>2023</v>
      </c>
      <c r="F142" s="108">
        <v>2023</v>
      </c>
      <c r="G142" s="97" t="s">
        <v>8</v>
      </c>
    </row>
    <row r="143" spans="1:7" ht="31.5" x14ac:dyDescent="0.25">
      <c r="A143" s="98" t="s">
        <v>441</v>
      </c>
      <c r="B143" s="110" t="s">
        <v>442</v>
      </c>
      <c r="C143" s="102">
        <v>3043.8360499999999</v>
      </c>
      <c r="D143" s="102">
        <v>3091.1758799999998</v>
      </c>
      <c r="E143" s="108">
        <v>2023</v>
      </c>
      <c r="F143" s="108">
        <v>2023</v>
      </c>
      <c r="G143" s="97" t="s">
        <v>8</v>
      </c>
    </row>
    <row r="144" spans="1:7" ht="39" customHeight="1" x14ac:dyDescent="0.25">
      <c r="A144" s="98" t="s">
        <v>443</v>
      </c>
      <c r="B144" s="110" t="s">
        <v>444</v>
      </c>
      <c r="C144" s="102">
        <v>277.09019000000001</v>
      </c>
      <c r="D144" s="102">
        <v>258.86463000000003</v>
      </c>
      <c r="E144" s="108">
        <v>2023</v>
      </c>
      <c r="F144" s="108">
        <v>2023</v>
      </c>
      <c r="G144" s="97" t="s">
        <v>8</v>
      </c>
    </row>
    <row r="145" spans="1:7" ht="31.5" x14ac:dyDescent="0.25">
      <c r="A145" s="98" t="s">
        <v>445</v>
      </c>
      <c r="B145" s="110" t="s">
        <v>446</v>
      </c>
      <c r="C145" s="102">
        <v>170.01297000000002</v>
      </c>
      <c r="D145" s="102">
        <v>149.27142999999998</v>
      </c>
      <c r="E145" s="108">
        <v>2023</v>
      </c>
      <c r="F145" s="108">
        <v>2023</v>
      </c>
      <c r="G145" s="97" t="s">
        <v>8</v>
      </c>
    </row>
    <row r="146" spans="1:7" ht="31.5" x14ac:dyDescent="0.25">
      <c r="A146" s="98" t="s">
        <v>447</v>
      </c>
      <c r="B146" s="110" t="s">
        <v>448</v>
      </c>
      <c r="C146" s="102">
        <v>5437.5150000000003</v>
      </c>
      <c r="D146" s="102">
        <v>5536.5545599999996</v>
      </c>
      <c r="E146" s="108">
        <v>2023</v>
      </c>
      <c r="F146" s="108">
        <v>2023</v>
      </c>
      <c r="G146" s="97" t="s">
        <v>8</v>
      </c>
    </row>
    <row r="147" spans="1:7" ht="31.5" x14ac:dyDescent="0.25">
      <c r="A147" s="98" t="s">
        <v>449</v>
      </c>
      <c r="B147" s="110" t="s">
        <v>450</v>
      </c>
      <c r="C147" s="102">
        <v>2022.8209999999999</v>
      </c>
      <c r="D147" s="102">
        <v>1985.3392600000002</v>
      </c>
      <c r="E147" s="108">
        <v>2023</v>
      </c>
      <c r="F147" s="108">
        <v>2023</v>
      </c>
      <c r="G147" s="97" t="s">
        <v>8</v>
      </c>
    </row>
    <row r="148" spans="1:7" ht="31.5" x14ac:dyDescent="0.25">
      <c r="A148" s="98" t="s">
        <v>451</v>
      </c>
      <c r="B148" s="110" t="s">
        <v>452</v>
      </c>
      <c r="C148" s="102">
        <v>1100.9471099999998</v>
      </c>
      <c r="D148" s="102">
        <v>1069.8211999999999</v>
      </c>
      <c r="E148" s="108">
        <v>2023</v>
      </c>
      <c r="F148" s="108">
        <v>2023</v>
      </c>
      <c r="G148" s="97" t="s">
        <v>8</v>
      </c>
    </row>
    <row r="149" spans="1:7" ht="31.5" x14ac:dyDescent="0.25">
      <c r="A149" s="98" t="s">
        <v>453</v>
      </c>
      <c r="B149" s="110" t="s">
        <v>454</v>
      </c>
      <c r="C149" s="102">
        <v>1889.0957500000004</v>
      </c>
      <c r="D149" s="102">
        <v>1832.3392899999999</v>
      </c>
      <c r="E149" s="108">
        <v>2023</v>
      </c>
      <c r="F149" s="108">
        <v>2023</v>
      </c>
      <c r="G149" s="97" t="s">
        <v>8</v>
      </c>
    </row>
    <row r="150" spans="1:7" s="249" customFormat="1" ht="31.5" x14ac:dyDescent="0.25">
      <c r="A150" s="244" t="s">
        <v>455</v>
      </c>
      <c r="B150" s="245" t="s">
        <v>456</v>
      </c>
      <c r="C150" s="251">
        <v>212.92849000000001</v>
      </c>
      <c r="D150" s="251">
        <v>0</v>
      </c>
      <c r="E150" s="247">
        <v>2023</v>
      </c>
      <c r="F150" s="247">
        <v>2023</v>
      </c>
      <c r="G150" s="248" t="s">
        <v>200</v>
      </c>
    </row>
    <row r="151" spans="1:7" ht="31.5" x14ac:dyDescent="0.25">
      <c r="A151" s="98" t="s">
        <v>457</v>
      </c>
      <c r="B151" s="110" t="s">
        <v>23</v>
      </c>
      <c r="C151" s="102">
        <v>7280.7821501675462</v>
      </c>
      <c r="D151" s="102">
        <v>8207.3120500000005</v>
      </c>
      <c r="E151" s="108">
        <v>2023</v>
      </c>
      <c r="F151" s="108">
        <v>2023</v>
      </c>
      <c r="G151" s="97" t="s">
        <v>8</v>
      </c>
    </row>
    <row r="152" spans="1:7" ht="31.5" x14ac:dyDescent="0.25">
      <c r="A152" s="98" t="s">
        <v>458</v>
      </c>
      <c r="B152" s="110" t="s">
        <v>25</v>
      </c>
      <c r="C152" s="102">
        <v>5583.1060506837503</v>
      </c>
      <c r="D152" s="102">
        <v>10417.53189</v>
      </c>
      <c r="E152" s="108">
        <v>2023</v>
      </c>
      <c r="F152" s="108">
        <v>2023</v>
      </c>
      <c r="G152" s="97" t="s">
        <v>8</v>
      </c>
    </row>
    <row r="153" spans="1:7" ht="47.25" x14ac:dyDescent="0.25">
      <c r="A153" s="98" t="s">
        <v>459</v>
      </c>
      <c r="B153" s="110" t="s">
        <v>460</v>
      </c>
      <c r="C153" s="102">
        <v>4347.6362399999998</v>
      </c>
      <c r="D153" s="102">
        <v>4434.3120699999999</v>
      </c>
      <c r="E153" s="108">
        <v>2023</v>
      </c>
      <c r="F153" s="108">
        <v>2023</v>
      </c>
      <c r="G153" s="97" t="s">
        <v>8</v>
      </c>
    </row>
    <row r="154" spans="1:7" ht="31.5" x14ac:dyDescent="0.25">
      <c r="A154" s="98" t="s">
        <v>126</v>
      </c>
      <c r="B154" s="110" t="s">
        <v>11</v>
      </c>
      <c r="C154" s="102">
        <v>0</v>
      </c>
      <c r="D154" s="102">
        <v>3397.9790099999996</v>
      </c>
      <c r="E154" s="108">
        <v>2023</v>
      </c>
      <c r="F154" s="108">
        <v>2023</v>
      </c>
      <c r="G154" s="97" t="s">
        <v>8</v>
      </c>
    </row>
    <row r="155" spans="1:7" ht="37.5" customHeight="1" x14ac:dyDescent="0.25">
      <c r="A155" s="98" t="s">
        <v>24</v>
      </c>
      <c r="B155" s="110" t="s">
        <v>10</v>
      </c>
      <c r="C155" s="102">
        <v>0</v>
      </c>
      <c r="D155" s="102">
        <v>1761.6656599999999</v>
      </c>
      <c r="E155" s="108">
        <v>2023</v>
      </c>
      <c r="F155" s="108">
        <v>2023</v>
      </c>
      <c r="G155" s="97" t="s">
        <v>8</v>
      </c>
    </row>
    <row r="156" spans="1:7" ht="47.25" x14ac:dyDescent="0.25">
      <c r="A156" s="98" t="s">
        <v>126</v>
      </c>
      <c r="B156" s="110" t="s">
        <v>461</v>
      </c>
      <c r="C156" s="102">
        <v>0</v>
      </c>
      <c r="D156" s="102">
        <v>36.488589999999995</v>
      </c>
      <c r="E156" s="108">
        <v>2023</v>
      </c>
      <c r="F156" s="108">
        <v>2023</v>
      </c>
      <c r="G156" s="101" t="s">
        <v>412</v>
      </c>
    </row>
    <row r="157" spans="1:7" ht="47.25" x14ac:dyDescent="0.25">
      <c r="A157" s="98" t="s">
        <v>126</v>
      </c>
      <c r="B157" s="110" t="s">
        <v>462</v>
      </c>
      <c r="C157" s="102">
        <v>0</v>
      </c>
      <c r="D157" s="102">
        <v>2.8204400000000001</v>
      </c>
      <c r="E157" s="108">
        <v>2023</v>
      </c>
      <c r="F157" s="108">
        <v>2023</v>
      </c>
      <c r="G157" s="101" t="s">
        <v>412</v>
      </c>
    </row>
    <row r="158" spans="1:7" ht="15.75" x14ac:dyDescent="0.25">
      <c r="A158" s="103"/>
      <c r="B158" s="104"/>
      <c r="C158" s="105"/>
      <c r="D158" s="105"/>
      <c r="E158" s="106"/>
      <c r="F158" s="106"/>
      <c r="G158" s="106"/>
    </row>
    <row r="159" spans="1:7" hidden="1" x14ac:dyDescent="0.25">
      <c r="A159" s="265" t="s">
        <v>463</v>
      </c>
      <c r="B159" s="265"/>
      <c r="C159" s="265"/>
      <c r="D159" s="265"/>
      <c r="E159" s="265"/>
      <c r="F159" s="265"/>
      <c r="G159" s="265"/>
    </row>
    <row r="160" spans="1:7" ht="24.75" hidden="1" customHeight="1" x14ac:dyDescent="0.25">
      <c r="A160" s="266"/>
      <c r="B160" s="266"/>
      <c r="C160" s="266"/>
      <c r="D160" s="266"/>
      <c r="E160" s="266"/>
      <c r="F160" s="266"/>
      <c r="G160" s="266"/>
    </row>
    <row r="161" spans="1:7" hidden="1" x14ac:dyDescent="0.25"/>
    <row r="162" spans="1:7" hidden="1" x14ac:dyDescent="0.25">
      <c r="A162" s="125" t="s">
        <v>617</v>
      </c>
      <c r="B162" s="124"/>
    </row>
    <row r="163" spans="1:7" hidden="1" x14ac:dyDescent="0.25">
      <c r="A163" s="126" t="s">
        <v>616</v>
      </c>
      <c r="B163" s="126"/>
    </row>
    <row r="164" spans="1:7" hidden="1" x14ac:dyDescent="0.25">
      <c r="A164" s="126"/>
      <c r="B164" s="126"/>
    </row>
    <row r="165" spans="1:7" hidden="1" x14ac:dyDescent="0.25">
      <c r="A165" s="126"/>
      <c r="B165" s="126"/>
    </row>
    <row r="166" spans="1:7" hidden="1" x14ac:dyDescent="0.25">
      <c r="A166" s="127"/>
      <c r="B166" s="127"/>
    </row>
    <row r="167" spans="1:7" hidden="1" x14ac:dyDescent="0.25">
      <c r="A167" s="128" t="s">
        <v>618</v>
      </c>
      <c r="B167" s="127"/>
    </row>
    <row r="168" spans="1:7" hidden="1" x14ac:dyDescent="0.25">
      <c r="A168" s="126" t="s">
        <v>620</v>
      </c>
      <c r="B168" s="37"/>
    </row>
    <row r="169" spans="1:7" hidden="1" x14ac:dyDescent="0.25">
      <c r="A169" s="107" t="s">
        <v>619</v>
      </c>
    </row>
    <row r="171" spans="1:7" x14ac:dyDescent="0.25">
      <c r="A171" s="262" t="s">
        <v>174</v>
      </c>
      <c r="B171" s="262"/>
      <c r="C171" s="262"/>
      <c r="D171" s="262"/>
      <c r="E171" s="262"/>
      <c r="F171" s="262"/>
      <c r="G171" s="262"/>
    </row>
  </sheetData>
  <mergeCells count="10">
    <mergeCell ref="A171:G171"/>
    <mergeCell ref="A7:B7"/>
    <mergeCell ref="A159:G160"/>
    <mergeCell ref="A1:G1"/>
    <mergeCell ref="A2:G2"/>
    <mergeCell ref="A4:A6"/>
    <mergeCell ref="B4:B6"/>
    <mergeCell ref="C4:G4"/>
    <mergeCell ref="C5:D5"/>
    <mergeCell ref="E5:F5"/>
  </mergeCells>
  <printOptions horizontalCentered="1"/>
  <pageMargins left="0" right="0" top="0" bottom="0" header="0" footer="0"/>
  <pageSetup paperSize="9" scale="53" fitToHeight="0" orientation="portrait" r:id="rId1"/>
  <rowBreaks count="1" manualBreakCount="1">
    <brk id="12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13" zoomScaleNormal="100" zoomScaleSheetLayoutView="84" workbookViewId="0">
      <selection activeCell="J6" sqref="J6"/>
    </sheetView>
  </sheetViews>
  <sheetFormatPr defaultRowHeight="15" x14ac:dyDescent="0.25"/>
  <cols>
    <col min="1" max="1" width="4.85546875" style="256" customWidth="1"/>
    <col min="2" max="2" width="25.5703125" style="256" customWidth="1"/>
    <col min="3" max="3" width="16.140625" style="256" customWidth="1"/>
    <col min="4" max="4" width="14.42578125" style="256" customWidth="1"/>
    <col min="5" max="5" width="9.42578125" style="256" customWidth="1"/>
    <col min="6" max="6" width="10.140625" style="256" customWidth="1"/>
    <col min="7" max="7" width="12.85546875" style="256" customWidth="1"/>
    <col min="8" max="8" width="47.5703125" style="256" customWidth="1"/>
    <col min="9" max="16384" width="9.140625" style="256"/>
  </cols>
  <sheetData>
    <row r="1" spans="1:9" ht="39" customHeight="1" x14ac:dyDescent="0.25">
      <c r="A1" s="484" t="s">
        <v>710</v>
      </c>
      <c r="B1" s="484"/>
      <c r="C1" s="484"/>
      <c r="D1" s="484"/>
      <c r="E1" s="484"/>
      <c r="F1" s="484"/>
      <c r="G1" s="484"/>
      <c r="H1" s="484"/>
    </row>
    <row r="2" spans="1:9" ht="75" customHeight="1" x14ac:dyDescent="0.25">
      <c r="A2" s="485" t="s">
        <v>26</v>
      </c>
      <c r="B2" s="485" t="s">
        <v>150</v>
      </c>
      <c r="C2" s="485" t="s">
        <v>151</v>
      </c>
      <c r="D2" s="485"/>
      <c r="E2" s="485" t="s">
        <v>152</v>
      </c>
      <c r="F2" s="485"/>
      <c r="G2" s="485" t="s">
        <v>156</v>
      </c>
      <c r="H2" s="485" t="s">
        <v>153</v>
      </c>
    </row>
    <row r="3" spans="1:9" x14ac:dyDescent="0.25">
      <c r="A3" s="485"/>
      <c r="B3" s="485"/>
      <c r="C3" s="257" t="s">
        <v>154</v>
      </c>
      <c r="D3" s="257" t="s">
        <v>155</v>
      </c>
      <c r="E3" s="257" t="s">
        <v>154</v>
      </c>
      <c r="F3" s="257" t="s">
        <v>155</v>
      </c>
      <c r="G3" s="485"/>
      <c r="H3" s="485"/>
    </row>
    <row r="4" spans="1:9" ht="32.25" customHeight="1" x14ac:dyDescent="0.25">
      <c r="A4" s="257">
        <v>1</v>
      </c>
      <c r="B4" s="79" t="s">
        <v>157</v>
      </c>
      <c r="C4" s="258">
        <f>SUM(C5:C11)</f>
        <v>5528216.3568200003</v>
      </c>
      <c r="D4" s="258">
        <f>SUM(D5:D11)</f>
        <v>1013548.9681099999</v>
      </c>
      <c r="E4" s="257" t="s">
        <v>126</v>
      </c>
      <c r="F4" s="257" t="s">
        <v>126</v>
      </c>
      <c r="G4" s="257" t="s">
        <v>126</v>
      </c>
      <c r="H4" s="79"/>
    </row>
    <row r="5" spans="1:9" ht="81.75" customHeight="1" x14ac:dyDescent="0.25">
      <c r="A5" s="259" t="s">
        <v>45</v>
      </c>
      <c r="B5" s="79" t="s">
        <v>160</v>
      </c>
      <c r="C5" s="258">
        <v>718306</v>
      </c>
      <c r="D5" s="258">
        <v>736742</v>
      </c>
      <c r="E5" s="257">
        <v>150</v>
      </c>
      <c r="F5" s="257">
        <v>144</v>
      </c>
      <c r="G5" s="260">
        <f t="shared" ref="G5:G11" si="0">F5/E5*100</f>
        <v>96</v>
      </c>
      <c r="H5" s="79" t="s">
        <v>697</v>
      </c>
    </row>
    <row r="6" spans="1:9" ht="78.75" customHeight="1" x14ac:dyDescent="0.25">
      <c r="A6" s="259" t="s">
        <v>113</v>
      </c>
      <c r="B6" s="79" t="s">
        <v>161</v>
      </c>
      <c r="C6" s="258">
        <f>ГС!G50</f>
        <v>28346.899999999998</v>
      </c>
      <c r="D6" s="258">
        <f>ГС!H50</f>
        <v>87.7</v>
      </c>
      <c r="E6" s="257">
        <v>8</v>
      </c>
      <c r="F6" s="257">
        <v>2</v>
      </c>
      <c r="G6" s="260">
        <f t="shared" si="0"/>
        <v>25</v>
      </c>
      <c r="H6" s="79" t="s">
        <v>707</v>
      </c>
    </row>
    <row r="7" spans="1:9" ht="153" customHeight="1" x14ac:dyDescent="0.25">
      <c r="A7" s="259" t="s">
        <v>158</v>
      </c>
      <c r="B7" s="79" t="s">
        <v>162</v>
      </c>
      <c r="C7" s="258">
        <f>ТС!D184</f>
        <v>4282447.38</v>
      </c>
      <c r="D7" s="258">
        <f>ТС!E184</f>
        <v>124745.58618</v>
      </c>
      <c r="E7" s="257">
        <v>48</v>
      </c>
      <c r="F7" s="257">
        <v>7</v>
      </c>
      <c r="G7" s="260">
        <f t="shared" si="0"/>
        <v>14.583333333333334</v>
      </c>
      <c r="H7" s="79" t="s">
        <v>700</v>
      </c>
    </row>
    <row r="8" spans="1:9" ht="66" customHeight="1" x14ac:dyDescent="0.25">
      <c r="A8" s="259" t="s">
        <v>159</v>
      </c>
      <c r="B8" s="79" t="s">
        <v>163</v>
      </c>
      <c r="C8" s="258">
        <f>ВС!C22</f>
        <v>144503.35999999999</v>
      </c>
      <c r="D8" s="258">
        <f>ВС!D22</f>
        <v>89515.41</v>
      </c>
      <c r="E8" s="257">
        <v>12</v>
      </c>
      <c r="F8" s="257">
        <v>6</v>
      </c>
      <c r="G8" s="260">
        <f t="shared" si="0"/>
        <v>50</v>
      </c>
      <c r="H8" s="79" t="s">
        <v>699</v>
      </c>
    </row>
    <row r="9" spans="1:9" ht="66" customHeight="1" x14ac:dyDescent="0.25">
      <c r="A9" s="259" t="s">
        <v>140</v>
      </c>
      <c r="B9" s="79" t="s">
        <v>164</v>
      </c>
      <c r="C9" s="258">
        <f>ВО!C14</f>
        <v>331701.87</v>
      </c>
      <c r="D9" s="258">
        <f>ВО!D14</f>
        <v>47867</v>
      </c>
      <c r="E9" s="257">
        <v>4</v>
      </c>
      <c r="F9" s="257">
        <v>2</v>
      </c>
      <c r="G9" s="260">
        <f t="shared" si="0"/>
        <v>50</v>
      </c>
      <c r="H9" s="79" t="s">
        <v>702</v>
      </c>
    </row>
    <row r="10" spans="1:9" ht="96" customHeight="1" x14ac:dyDescent="0.25">
      <c r="A10" s="259" t="s">
        <v>143</v>
      </c>
      <c r="B10" s="79" t="s">
        <v>165</v>
      </c>
      <c r="C10" s="258">
        <f>('Э.сб ПУ'!C10+Э.сб!C13)/1000</f>
        <v>6009.8468200000007</v>
      </c>
      <c r="D10" s="258">
        <f>('Э.сб ПУ'!D10+Э.сб!D13)/1000</f>
        <v>5830.6719299999995</v>
      </c>
      <c r="E10" s="257">
        <v>6</v>
      </c>
      <c r="F10" s="257">
        <v>6</v>
      </c>
      <c r="G10" s="260">
        <f t="shared" si="0"/>
        <v>100</v>
      </c>
      <c r="H10" s="79" t="s">
        <v>171</v>
      </c>
    </row>
    <row r="11" spans="1:9" ht="125.25" customHeight="1" x14ac:dyDescent="0.25">
      <c r="A11" s="259" t="s">
        <v>166</v>
      </c>
      <c r="B11" s="79" t="s">
        <v>167</v>
      </c>
      <c r="C11" s="258">
        <f>ТКО!C6+ТКО!C7</f>
        <v>16901</v>
      </c>
      <c r="D11" s="258">
        <f>ТКО!D7+ТКО!D6</f>
        <v>8760.6</v>
      </c>
      <c r="E11" s="257">
        <v>2</v>
      </c>
      <c r="F11" s="257">
        <v>1</v>
      </c>
      <c r="G11" s="260">
        <f t="shared" si="0"/>
        <v>50</v>
      </c>
      <c r="H11" s="79" t="s">
        <v>703</v>
      </c>
    </row>
    <row r="12" spans="1:9" ht="45" x14ac:dyDescent="0.25">
      <c r="A12" s="259" t="s">
        <v>35</v>
      </c>
      <c r="B12" s="79" t="s">
        <v>168</v>
      </c>
      <c r="C12" s="258">
        <f>(C13+C14)</f>
        <v>1455063522.3</v>
      </c>
      <c r="D12" s="261">
        <f>(D13+D14)</f>
        <v>1445807149.1100001</v>
      </c>
      <c r="E12" s="257" t="s">
        <v>126</v>
      </c>
      <c r="F12" s="257" t="s">
        <v>126</v>
      </c>
      <c r="G12" s="257" t="s">
        <v>126</v>
      </c>
      <c r="H12" s="79"/>
    </row>
    <row r="13" spans="1:9" ht="201" customHeight="1" x14ac:dyDescent="0.25">
      <c r="A13" s="259" t="s">
        <v>41</v>
      </c>
      <c r="B13" s="79" t="s">
        <v>169</v>
      </c>
      <c r="C13" s="258">
        <f>ТИ!D5</f>
        <v>510105380.63</v>
      </c>
      <c r="D13" s="258">
        <f>ТИ!E5</f>
        <v>508310859.22000003</v>
      </c>
      <c r="E13" s="257" t="s">
        <v>126</v>
      </c>
      <c r="F13" s="257" t="s">
        <v>126</v>
      </c>
      <c r="G13" s="260">
        <f>D13/C13*100</f>
        <v>99.648205747646955</v>
      </c>
      <c r="H13" s="79" t="s">
        <v>705</v>
      </c>
    </row>
    <row r="14" spans="1:9" ht="82.5" customHeight="1" x14ac:dyDescent="0.25">
      <c r="A14" s="259" t="s">
        <v>43</v>
      </c>
      <c r="B14" s="79" t="s">
        <v>148</v>
      </c>
      <c r="C14" s="258">
        <f>ТИ!D10</f>
        <v>944958141.66999996</v>
      </c>
      <c r="D14" s="258">
        <f>ТИ!E10</f>
        <v>937496289.88999999</v>
      </c>
      <c r="E14" s="257" t="s">
        <v>126</v>
      </c>
      <c r="F14" s="257" t="s">
        <v>126</v>
      </c>
      <c r="G14" s="260">
        <f>D14/C14*100</f>
        <v>99.21035107789929</v>
      </c>
      <c r="H14" s="79" t="s">
        <v>704</v>
      </c>
    </row>
    <row r="16" spans="1:9" s="130" customFormat="1" x14ac:dyDescent="0.2">
      <c r="A16" s="262" t="s">
        <v>696</v>
      </c>
      <c r="B16" s="262"/>
      <c r="C16" s="262"/>
      <c r="D16" s="262"/>
      <c r="E16" s="262"/>
      <c r="F16" s="262"/>
      <c r="G16" s="262"/>
      <c r="H16" s="158"/>
      <c r="I16" s="145"/>
    </row>
  </sheetData>
  <mergeCells count="8">
    <mergeCell ref="A16:G16"/>
    <mergeCell ref="A1:H1"/>
    <mergeCell ref="C2:D2"/>
    <mergeCell ref="E2:F2"/>
    <mergeCell ref="A2:A3"/>
    <mergeCell ref="B2:B3"/>
    <mergeCell ref="G2:G3"/>
    <mergeCell ref="H2:H3"/>
  </mergeCells>
  <pageMargins left="0.31496062992125984" right="0.31496062992125984" top="0.35433070866141736" bottom="0.35433070866141736"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view="pageBreakPreview" zoomScale="77" zoomScaleNormal="100" zoomScaleSheetLayoutView="77" workbookViewId="0">
      <selection activeCell="B56" sqref="B56"/>
    </sheetView>
  </sheetViews>
  <sheetFormatPr defaultRowHeight="15" x14ac:dyDescent="0.25"/>
  <cols>
    <col min="2" max="2" width="42" customWidth="1"/>
    <col min="5" max="5" width="11.7109375" customWidth="1"/>
    <col min="6" max="6" width="26.140625" customWidth="1"/>
    <col min="7" max="7" width="24.5703125" customWidth="1"/>
    <col min="8" max="9" width="23.5703125" customWidth="1"/>
    <col min="10" max="10" width="33.7109375" customWidth="1"/>
    <col min="11" max="11" width="24.42578125" customWidth="1"/>
  </cols>
  <sheetData>
    <row r="1" spans="1:11" s="159" customFormat="1" ht="20.25" customHeight="1" x14ac:dyDescent="0.25">
      <c r="A1" s="292" t="s">
        <v>687</v>
      </c>
      <c r="B1" s="292"/>
      <c r="C1" s="292"/>
      <c r="D1" s="292"/>
      <c r="E1" s="292"/>
      <c r="F1" s="292"/>
      <c r="G1" s="292"/>
      <c r="H1" s="292"/>
      <c r="I1" s="292"/>
    </row>
    <row r="2" spans="1:11" s="159" customFormat="1" ht="15.75" customHeight="1" x14ac:dyDescent="0.25">
      <c r="A2" s="293" t="s">
        <v>530</v>
      </c>
      <c r="B2" s="293"/>
      <c r="C2" s="293"/>
      <c r="D2" s="293"/>
      <c r="E2" s="293"/>
      <c r="F2" s="293"/>
      <c r="G2" s="293"/>
      <c r="H2" s="293"/>
      <c r="I2" s="293"/>
    </row>
    <row r="3" spans="1:11" s="159" customFormat="1" ht="18.75" customHeight="1" x14ac:dyDescent="0.25">
      <c r="A3" s="294" t="s">
        <v>688</v>
      </c>
      <c r="B3" s="295"/>
      <c r="C3" s="295"/>
      <c r="D3" s="295"/>
      <c r="E3" s="295"/>
      <c r="F3" s="295"/>
      <c r="G3" s="295"/>
      <c r="H3" s="295"/>
      <c r="I3" s="296"/>
    </row>
    <row r="4" spans="1:11" s="115" customFormat="1" ht="15" customHeight="1" x14ac:dyDescent="0.25">
      <c r="A4" s="308" t="s">
        <v>27</v>
      </c>
      <c r="B4" s="309" t="s">
        <v>28</v>
      </c>
      <c r="C4" s="309" t="s">
        <v>29</v>
      </c>
      <c r="D4" s="309"/>
      <c r="E4" s="299" t="s">
        <v>30</v>
      </c>
      <c r="F4" s="309" t="s">
        <v>31</v>
      </c>
      <c r="G4" s="317" t="s">
        <v>48</v>
      </c>
      <c r="H4" s="318"/>
      <c r="I4" s="286" t="s">
        <v>50</v>
      </c>
      <c r="J4" s="289" t="s">
        <v>2</v>
      </c>
    </row>
    <row r="5" spans="1:11" s="115" customFormat="1" ht="15" customHeight="1" x14ac:dyDescent="0.25">
      <c r="A5" s="308"/>
      <c r="B5" s="309"/>
      <c r="C5" s="309"/>
      <c r="D5" s="309"/>
      <c r="E5" s="300"/>
      <c r="F5" s="309"/>
      <c r="G5" s="319"/>
      <c r="H5" s="320"/>
      <c r="I5" s="287"/>
      <c r="J5" s="316"/>
    </row>
    <row r="6" spans="1:11" s="115" customFormat="1" ht="45.75" customHeight="1" x14ac:dyDescent="0.25">
      <c r="A6" s="308"/>
      <c r="B6" s="309"/>
      <c r="C6" s="138" t="s">
        <v>32</v>
      </c>
      <c r="D6" s="139" t="s">
        <v>33</v>
      </c>
      <c r="E6" s="301"/>
      <c r="F6" s="309"/>
      <c r="G6" s="140" t="s">
        <v>477</v>
      </c>
      <c r="H6" s="122" t="s">
        <v>466</v>
      </c>
      <c r="I6" s="288"/>
      <c r="J6" s="290"/>
    </row>
    <row r="7" spans="1:11" x14ac:dyDescent="0.25">
      <c r="A7" s="1" t="s">
        <v>35</v>
      </c>
      <c r="B7" s="1" t="s">
        <v>36</v>
      </c>
      <c r="C7" s="1">
        <v>4</v>
      </c>
      <c r="D7" s="1">
        <v>5</v>
      </c>
      <c r="E7" s="1">
        <v>6</v>
      </c>
      <c r="F7" s="1">
        <v>7</v>
      </c>
      <c r="G7" s="1">
        <v>8</v>
      </c>
      <c r="H7" s="1">
        <v>9</v>
      </c>
      <c r="I7" s="1">
        <v>10</v>
      </c>
      <c r="J7" s="2">
        <v>11</v>
      </c>
    </row>
    <row r="8" spans="1:11" s="30" customFormat="1" ht="15" customHeight="1" x14ac:dyDescent="0.25">
      <c r="A8" s="277" t="s">
        <v>623</v>
      </c>
      <c r="B8" s="302" t="s">
        <v>621</v>
      </c>
      <c r="C8" s="299" t="s">
        <v>494</v>
      </c>
      <c r="D8" s="305">
        <v>0.7</v>
      </c>
      <c r="E8" s="299">
        <v>2023</v>
      </c>
      <c r="F8" s="289" t="s">
        <v>37</v>
      </c>
      <c r="G8" s="299">
        <v>0</v>
      </c>
      <c r="H8" s="297"/>
      <c r="I8" s="274" t="s">
        <v>47</v>
      </c>
      <c r="J8" s="340" t="s">
        <v>622</v>
      </c>
    </row>
    <row r="9" spans="1:11" s="30" customFormat="1" ht="15" customHeight="1" x14ac:dyDescent="0.25">
      <c r="A9" s="278"/>
      <c r="B9" s="303"/>
      <c r="C9" s="300"/>
      <c r="D9" s="306"/>
      <c r="E9" s="300"/>
      <c r="F9" s="290"/>
      <c r="G9" s="301"/>
      <c r="H9" s="298"/>
      <c r="I9" s="275"/>
      <c r="J9" s="341"/>
    </row>
    <row r="10" spans="1:11" s="30" customFormat="1" ht="15.75" x14ac:dyDescent="0.25">
      <c r="A10" s="278"/>
      <c r="B10" s="303"/>
      <c r="C10" s="300"/>
      <c r="D10" s="306"/>
      <c r="E10" s="300"/>
      <c r="F10" s="6" t="s">
        <v>38</v>
      </c>
      <c r="G10" s="87">
        <v>0</v>
      </c>
      <c r="H10" s="114"/>
      <c r="I10" s="275"/>
      <c r="J10" s="341"/>
    </row>
    <row r="11" spans="1:11" s="30" customFormat="1" ht="15.75" x14ac:dyDescent="0.25">
      <c r="A11" s="278"/>
      <c r="B11" s="303"/>
      <c r="C11" s="300"/>
      <c r="D11" s="306"/>
      <c r="E11" s="300"/>
      <c r="F11" s="6" t="s">
        <v>39</v>
      </c>
      <c r="G11" s="87">
        <v>0</v>
      </c>
      <c r="H11" s="114"/>
      <c r="I11" s="275"/>
      <c r="J11" s="341"/>
      <c r="K11" s="115" t="s">
        <v>496</v>
      </c>
    </row>
    <row r="12" spans="1:11" s="30" customFormat="1" ht="39" customHeight="1" x14ac:dyDescent="0.25">
      <c r="A12" s="279"/>
      <c r="B12" s="304"/>
      <c r="C12" s="301"/>
      <c r="D12" s="307"/>
      <c r="E12" s="301"/>
      <c r="F12" s="6" t="s">
        <v>40</v>
      </c>
      <c r="G12" s="87">
        <v>0</v>
      </c>
      <c r="H12" s="114"/>
      <c r="I12" s="276"/>
      <c r="J12" s="342"/>
      <c r="K12" s="115" t="s">
        <v>495</v>
      </c>
    </row>
    <row r="13" spans="1:11" ht="15.75" customHeight="1" x14ac:dyDescent="0.25">
      <c r="A13" s="277" t="s">
        <v>476</v>
      </c>
      <c r="B13" s="280" t="s">
        <v>475</v>
      </c>
      <c r="C13" s="283" t="s">
        <v>42</v>
      </c>
      <c r="D13" s="286">
        <v>0.1</v>
      </c>
      <c r="E13" s="299" t="s">
        <v>54</v>
      </c>
      <c r="F13" s="289" t="s">
        <v>37</v>
      </c>
      <c r="G13" s="272">
        <f>SUM(G15:G17)</f>
        <v>266</v>
      </c>
      <c r="H13" s="272">
        <f>SUM(H15:H17)</f>
        <v>0</v>
      </c>
      <c r="I13" s="274" t="s">
        <v>47</v>
      </c>
      <c r="J13" s="325" t="s">
        <v>624</v>
      </c>
    </row>
    <row r="14" spans="1:11" ht="15.75" customHeight="1" x14ac:dyDescent="0.25">
      <c r="A14" s="278"/>
      <c r="B14" s="281"/>
      <c r="C14" s="284"/>
      <c r="D14" s="287"/>
      <c r="E14" s="300"/>
      <c r="F14" s="290"/>
      <c r="G14" s="273"/>
      <c r="H14" s="273"/>
      <c r="I14" s="275"/>
      <c r="J14" s="326"/>
    </row>
    <row r="15" spans="1:11" ht="15.75" x14ac:dyDescent="0.25">
      <c r="A15" s="278"/>
      <c r="B15" s="281"/>
      <c r="C15" s="284"/>
      <c r="D15" s="287"/>
      <c r="E15" s="300"/>
      <c r="F15" s="6" t="s">
        <v>38</v>
      </c>
      <c r="G15" s="7">
        <v>0</v>
      </c>
      <c r="H15" s="7">
        <v>0</v>
      </c>
      <c r="I15" s="275"/>
      <c r="J15" s="326"/>
    </row>
    <row r="16" spans="1:11" ht="15.75" x14ac:dyDescent="0.25">
      <c r="A16" s="278"/>
      <c r="B16" s="281"/>
      <c r="C16" s="284"/>
      <c r="D16" s="287"/>
      <c r="E16" s="300"/>
      <c r="F16" s="6" t="s">
        <v>39</v>
      </c>
      <c r="G16" s="7">
        <v>0</v>
      </c>
      <c r="H16" s="7">
        <v>0</v>
      </c>
      <c r="I16" s="275"/>
      <c r="J16" s="326"/>
    </row>
    <row r="17" spans="1:10" ht="68.25" customHeight="1" x14ac:dyDescent="0.25">
      <c r="A17" s="279"/>
      <c r="B17" s="282"/>
      <c r="C17" s="285"/>
      <c r="D17" s="288"/>
      <c r="E17" s="301"/>
      <c r="F17" s="6" t="s">
        <v>40</v>
      </c>
      <c r="G17" s="112">
        <v>266</v>
      </c>
      <c r="H17" s="112">
        <v>0</v>
      </c>
      <c r="I17" s="276"/>
      <c r="J17" s="327"/>
    </row>
    <row r="18" spans="1:10" ht="15.75" customHeight="1" x14ac:dyDescent="0.25">
      <c r="A18" s="277" t="s">
        <v>478</v>
      </c>
      <c r="B18" s="280" t="s">
        <v>479</v>
      </c>
      <c r="C18" s="310" t="s">
        <v>42</v>
      </c>
      <c r="D18" s="313">
        <v>0.4</v>
      </c>
      <c r="E18" s="328" t="s">
        <v>54</v>
      </c>
      <c r="F18" s="289" t="s">
        <v>37</v>
      </c>
      <c r="G18" s="346">
        <f>SUM(G20:G22)</f>
        <v>507.1</v>
      </c>
      <c r="H18" s="346">
        <f>H22</f>
        <v>0</v>
      </c>
      <c r="I18" s="274" t="s">
        <v>47</v>
      </c>
      <c r="J18" s="325" t="s">
        <v>624</v>
      </c>
    </row>
    <row r="19" spans="1:10" ht="6.75" customHeight="1" x14ac:dyDescent="0.25">
      <c r="A19" s="278"/>
      <c r="B19" s="281"/>
      <c r="C19" s="311"/>
      <c r="D19" s="314"/>
      <c r="E19" s="329"/>
      <c r="F19" s="290"/>
      <c r="G19" s="347"/>
      <c r="H19" s="347"/>
      <c r="I19" s="275"/>
      <c r="J19" s="326"/>
    </row>
    <row r="20" spans="1:10" ht="32.25" customHeight="1" x14ac:dyDescent="0.25">
      <c r="A20" s="278"/>
      <c r="B20" s="281"/>
      <c r="C20" s="311"/>
      <c r="D20" s="314"/>
      <c r="E20" s="329"/>
      <c r="F20" s="6" t="s">
        <v>38</v>
      </c>
      <c r="G20" s="112">
        <v>0</v>
      </c>
      <c r="H20" s="112">
        <v>0</v>
      </c>
      <c r="I20" s="275"/>
      <c r="J20" s="326"/>
    </row>
    <row r="21" spans="1:10" ht="30.75" customHeight="1" x14ac:dyDescent="0.25">
      <c r="A21" s="278"/>
      <c r="B21" s="281"/>
      <c r="C21" s="311"/>
      <c r="D21" s="314"/>
      <c r="E21" s="329"/>
      <c r="F21" s="6" t="s">
        <v>39</v>
      </c>
      <c r="G21" s="112">
        <v>0</v>
      </c>
      <c r="H21" s="112">
        <v>0</v>
      </c>
      <c r="I21" s="275"/>
      <c r="J21" s="326"/>
    </row>
    <row r="22" spans="1:10" ht="37.5" customHeight="1" x14ac:dyDescent="0.25">
      <c r="A22" s="279"/>
      <c r="B22" s="282"/>
      <c r="C22" s="312"/>
      <c r="D22" s="315"/>
      <c r="E22" s="330"/>
      <c r="F22" s="6" t="s">
        <v>40</v>
      </c>
      <c r="G22" s="112">
        <v>507.1</v>
      </c>
      <c r="H22" s="8">
        <v>0</v>
      </c>
      <c r="I22" s="276"/>
      <c r="J22" s="327"/>
    </row>
    <row r="23" spans="1:10" ht="15.75" customHeight="1" x14ac:dyDescent="0.25">
      <c r="A23" s="277" t="s">
        <v>480</v>
      </c>
      <c r="B23" s="280" t="s">
        <v>481</v>
      </c>
      <c r="C23" s="310" t="s">
        <v>42</v>
      </c>
      <c r="D23" s="343">
        <v>0.7</v>
      </c>
      <c r="E23" s="328">
        <v>2023</v>
      </c>
      <c r="F23" s="289" t="s">
        <v>37</v>
      </c>
      <c r="G23" s="272">
        <f>SUM(G25:G27)</f>
        <v>3253.8</v>
      </c>
      <c r="H23" s="272">
        <f>H27</f>
        <v>0</v>
      </c>
      <c r="I23" s="274" t="s">
        <v>47</v>
      </c>
      <c r="J23" s="325" t="s">
        <v>624</v>
      </c>
    </row>
    <row r="24" spans="1:10" ht="15.75" customHeight="1" x14ac:dyDescent="0.25">
      <c r="A24" s="278"/>
      <c r="B24" s="281"/>
      <c r="C24" s="311"/>
      <c r="D24" s="344"/>
      <c r="E24" s="329"/>
      <c r="F24" s="290"/>
      <c r="G24" s="273"/>
      <c r="H24" s="273"/>
      <c r="I24" s="275"/>
      <c r="J24" s="326"/>
    </row>
    <row r="25" spans="1:10" ht="15.75" x14ac:dyDescent="0.25">
      <c r="A25" s="278"/>
      <c r="B25" s="281"/>
      <c r="C25" s="311"/>
      <c r="D25" s="344"/>
      <c r="E25" s="329"/>
      <c r="F25" s="6" t="s">
        <v>38</v>
      </c>
      <c r="G25" s="7">
        <v>0</v>
      </c>
      <c r="H25" s="7">
        <v>0</v>
      </c>
      <c r="I25" s="275"/>
      <c r="J25" s="326"/>
    </row>
    <row r="26" spans="1:10" ht="36.75" customHeight="1" x14ac:dyDescent="0.25">
      <c r="A26" s="278"/>
      <c r="B26" s="281"/>
      <c r="C26" s="311"/>
      <c r="D26" s="344"/>
      <c r="E26" s="329"/>
      <c r="F26" s="6" t="s">
        <v>39</v>
      </c>
      <c r="G26" s="7">
        <v>0</v>
      </c>
      <c r="H26" s="7">
        <v>0</v>
      </c>
      <c r="I26" s="275"/>
      <c r="J26" s="326"/>
    </row>
    <row r="27" spans="1:10" ht="49.5" customHeight="1" x14ac:dyDescent="0.25">
      <c r="A27" s="279"/>
      <c r="B27" s="282"/>
      <c r="C27" s="312"/>
      <c r="D27" s="345"/>
      <c r="E27" s="330"/>
      <c r="F27" s="6" t="s">
        <v>40</v>
      </c>
      <c r="G27" s="7">
        <v>3253.8</v>
      </c>
      <c r="H27" s="8">
        <v>0</v>
      </c>
      <c r="I27" s="276"/>
      <c r="J27" s="327"/>
    </row>
    <row r="28" spans="1:10" ht="15.75" customHeight="1" x14ac:dyDescent="0.25">
      <c r="A28" s="277" t="s">
        <v>482</v>
      </c>
      <c r="B28" s="280" t="s">
        <v>483</v>
      </c>
      <c r="C28" s="283" t="s">
        <v>42</v>
      </c>
      <c r="D28" s="286">
        <v>1.1000000000000001</v>
      </c>
      <c r="E28" s="299" t="s">
        <v>484</v>
      </c>
      <c r="F28" s="289" t="s">
        <v>37</v>
      </c>
      <c r="G28" s="272">
        <f>SUM(G30:G32)</f>
        <v>13243.3</v>
      </c>
      <c r="H28" s="272">
        <f>SUM(H30:H32)</f>
        <v>0</v>
      </c>
      <c r="I28" s="274" t="s">
        <v>47</v>
      </c>
      <c r="J28" s="321" t="s">
        <v>46</v>
      </c>
    </row>
    <row r="29" spans="1:10" ht="15" customHeight="1" x14ac:dyDescent="0.25">
      <c r="A29" s="278"/>
      <c r="B29" s="281"/>
      <c r="C29" s="284"/>
      <c r="D29" s="287"/>
      <c r="E29" s="300"/>
      <c r="F29" s="290"/>
      <c r="G29" s="273"/>
      <c r="H29" s="273"/>
      <c r="I29" s="275"/>
      <c r="J29" s="322"/>
    </row>
    <row r="30" spans="1:10" ht="15.75" x14ac:dyDescent="0.25">
      <c r="A30" s="278"/>
      <c r="B30" s="281"/>
      <c r="C30" s="284"/>
      <c r="D30" s="287"/>
      <c r="E30" s="300"/>
      <c r="F30" s="6" t="s">
        <v>38</v>
      </c>
      <c r="G30" s="7">
        <v>0</v>
      </c>
      <c r="H30" s="7">
        <v>0</v>
      </c>
      <c r="I30" s="275"/>
      <c r="J30" s="323"/>
    </row>
    <row r="31" spans="1:10" ht="15.75" x14ac:dyDescent="0.25">
      <c r="A31" s="278"/>
      <c r="B31" s="281"/>
      <c r="C31" s="284"/>
      <c r="D31" s="287"/>
      <c r="E31" s="300"/>
      <c r="F31" s="6" t="s">
        <v>39</v>
      </c>
      <c r="G31" s="7">
        <v>0</v>
      </c>
      <c r="H31" s="7">
        <v>0</v>
      </c>
      <c r="I31" s="275"/>
      <c r="J31" s="323"/>
    </row>
    <row r="32" spans="1:10" ht="31.5" x14ac:dyDescent="0.25">
      <c r="A32" s="279"/>
      <c r="B32" s="282"/>
      <c r="C32" s="285"/>
      <c r="D32" s="288"/>
      <c r="E32" s="301"/>
      <c r="F32" s="6" t="s">
        <v>40</v>
      </c>
      <c r="G32" s="7">
        <v>13243.3</v>
      </c>
      <c r="H32" s="7">
        <v>0</v>
      </c>
      <c r="I32" s="276"/>
      <c r="J32" s="324"/>
    </row>
    <row r="33" spans="1:35" ht="15.75" customHeight="1" x14ac:dyDescent="0.25">
      <c r="A33" s="277" t="s">
        <v>486</v>
      </c>
      <c r="B33" s="280" t="s">
        <v>485</v>
      </c>
      <c r="C33" s="283" t="s">
        <v>42</v>
      </c>
      <c r="D33" s="286">
        <v>0.01</v>
      </c>
      <c r="E33" s="299" t="s">
        <v>54</v>
      </c>
      <c r="F33" s="289" t="s">
        <v>37</v>
      </c>
      <c r="G33" s="272">
        <f>SUM(G35:G37)</f>
        <v>2900</v>
      </c>
      <c r="H33" s="272">
        <f>SUM(H35:H37)</f>
        <v>0</v>
      </c>
      <c r="I33" s="274" t="s">
        <v>47</v>
      </c>
      <c r="J33" s="325" t="s">
        <v>624</v>
      </c>
    </row>
    <row r="34" spans="1:35" ht="6.75" customHeight="1" x14ac:dyDescent="0.25">
      <c r="A34" s="278"/>
      <c r="B34" s="281"/>
      <c r="C34" s="284"/>
      <c r="D34" s="287"/>
      <c r="E34" s="300"/>
      <c r="F34" s="290"/>
      <c r="G34" s="273"/>
      <c r="H34" s="273"/>
      <c r="I34" s="275"/>
      <c r="J34" s="326"/>
    </row>
    <row r="35" spans="1:35" ht="15.75" x14ac:dyDescent="0.25">
      <c r="A35" s="278"/>
      <c r="B35" s="281"/>
      <c r="C35" s="284"/>
      <c r="D35" s="287"/>
      <c r="E35" s="300"/>
      <c r="F35" s="6" t="s">
        <v>38</v>
      </c>
      <c r="G35" s="7">
        <v>0</v>
      </c>
      <c r="H35" s="7">
        <v>0</v>
      </c>
      <c r="I35" s="275"/>
      <c r="J35" s="326"/>
    </row>
    <row r="36" spans="1:35" ht="15.75" x14ac:dyDescent="0.25">
      <c r="A36" s="278"/>
      <c r="B36" s="281"/>
      <c r="C36" s="284"/>
      <c r="D36" s="287"/>
      <c r="E36" s="300"/>
      <c r="F36" s="6" t="s">
        <v>39</v>
      </c>
      <c r="G36" s="7">
        <v>0</v>
      </c>
      <c r="H36" s="7">
        <v>0</v>
      </c>
      <c r="I36" s="275"/>
      <c r="J36" s="326"/>
      <c r="AI36">
        <f ca="1">+AI36:AN36</f>
        <v>0</v>
      </c>
    </row>
    <row r="37" spans="1:35" ht="78" customHeight="1" x14ac:dyDescent="0.25">
      <c r="A37" s="279"/>
      <c r="B37" s="282"/>
      <c r="C37" s="285"/>
      <c r="D37" s="288"/>
      <c r="E37" s="301"/>
      <c r="F37" s="6" t="s">
        <v>40</v>
      </c>
      <c r="G37" s="7">
        <v>2900</v>
      </c>
      <c r="H37" s="7">
        <v>0</v>
      </c>
      <c r="I37" s="276"/>
      <c r="J37" s="327"/>
    </row>
    <row r="38" spans="1:35" ht="15.75" customHeight="1" x14ac:dyDescent="0.25">
      <c r="A38" s="337" t="s">
        <v>487</v>
      </c>
      <c r="B38" s="280" t="s">
        <v>488</v>
      </c>
      <c r="C38" s="310" t="s">
        <v>42</v>
      </c>
      <c r="D38" s="313">
        <v>3.6</v>
      </c>
      <c r="E38" s="328" t="s">
        <v>54</v>
      </c>
      <c r="F38" s="289" t="s">
        <v>37</v>
      </c>
      <c r="G38" s="272">
        <f>SUM(G40:G42)</f>
        <v>8089</v>
      </c>
      <c r="H38" s="272">
        <f>SUM(H40:H42)</f>
        <v>0</v>
      </c>
      <c r="I38" s="274" t="s">
        <v>47</v>
      </c>
      <c r="J38" s="325" t="s">
        <v>624</v>
      </c>
    </row>
    <row r="39" spans="1:35" ht="3.75" customHeight="1" x14ac:dyDescent="0.25">
      <c r="A39" s="338"/>
      <c r="B39" s="281"/>
      <c r="C39" s="311"/>
      <c r="D39" s="314"/>
      <c r="E39" s="329"/>
      <c r="F39" s="290"/>
      <c r="G39" s="273"/>
      <c r="H39" s="273"/>
      <c r="I39" s="275"/>
      <c r="J39" s="326"/>
    </row>
    <row r="40" spans="1:35" ht="26.25" customHeight="1" x14ac:dyDescent="0.25">
      <c r="A40" s="338"/>
      <c r="B40" s="281"/>
      <c r="C40" s="311"/>
      <c r="D40" s="314"/>
      <c r="E40" s="329"/>
      <c r="F40" s="6" t="s">
        <v>38</v>
      </c>
      <c r="G40" s="7">
        <v>0</v>
      </c>
      <c r="H40" s="7">
        <v>0</v>
      </c>
      <c r="I40" s="275"/>
      <c r="J40" s="326"/>
    </row>
    <row r="41" spans="1:35" ht="23.25" customHeight="1" x14ac:dyDescent="0.25">
      <c r="A41" s="338"/>
      <c r="B41" s="281"/>
      <c r="C41" s="311"/>
      <c r="D41" s="314"/>
      <c r="E41" s="329"/>
      <c r="F41" s="6" t="s">
        <v>39</v>
      </c>
      <c r="G41" s="7">
        <v>0</v>
      </c>
      <c r="H41" s="7">
        <v>0</v>
      </c>
      <c r="I41" s="275"/>
      <c r="J41" s="326"/>
    </row>
    <row r="42" spans="1:35" ht="40.5" customHeight="1" x14ac:dyDescent="0.25">
      <c r="A42" s="339"/>
      <c r="B42" s="282"/>
      <c r="C42" s="312"/>
      <c r="D42" s="315"/>
      <c r="E42" s="330"/>
      <c r="F42" s="6" t="s">
        <v>40</v>
      </c>
      <c r="G42" s="7">
        <v>8089</v>
      </c>
      <c r="H42" s="8">
        <v>0</v>
      </c>
      <c r="I42" s="276"/>
      <c r="J42" s="327"/>
    </row>
    <row r="43" spans="1:35" ht="19.5" customHeight="1" x14ac:dyDescent="0.25">
      <c r="A43" s="337" t="s">
        <v>489</v>
      </c>
      <c r="B43" s="280" t="s">
        <v>490</v>
      </c>
      <c r="C43" s="310" t="s">
        <v>42</v>
      </c>
      <c r="D43" s="313">
        <v>1</v>
      </c>
      <c r="E43" s="328">
        <v>2023</v>
      </c>
      <c r="F43" s="6" t="s">
        <v>37</v>
      </c>
      <c r="G43" s="7">
        <f>SUM(G44:G46)</f>
        <v>87.7</v>
      </c>
      <c r="H43" s="7">
        <f>SUM(H44:H46)</f>
        <v>87.7</v>
      </c>
      <c r="I43" s="274" t="s">
        <v>98</v>
      </c>
      <c r="J43" s="321" t="s">
        <v>491</v>
      </c>
    </row>
    <row r="44" spans="1:35" ht="23.25" customHeight="1" x14ac:dyDescent="0.25">
      <c r="A44" s="338"/>
      <c r="B44" s="281"/>
      <c r="C44" s="311"/>
      <c r="D44" s="314"/>
      <c r="E44" s="329"/>
      <c r="F44" s="6" t="s">
        <v>38</v>
      </c>
      <c r="G44" s="8">
        <v>0</v>
      </c>
      <c r="H44" s="8">
        <v>0</v>
      </c>
      <c r="I44" s="275"/>
      <c r="J44" s="322"/>
    </row>
    <row r="45" spans="1:35" ht="40.5" customHeight="1" x14ac:dyDescent="0.25">
      <c r="A45" s="338"/>
      <c r="B45" s="281"/>
      <c r="C45" s="311"/>
      <c r="D45" s="314"/>
      <c r="E45" s="329"/>
      <c r="F45" s="6" t="s">
        <v>39</v>
      </c>
      <c r="G45" s="8">
        <v>0</v>
      </c>
      <c r="H45" s="8">
        <v>0</v>
      </c>
      <c r="I45" s="275"/>
      <c r="J45" s="323"/>
    </row>
    <row r="46" spans="1:35" ht="33.75" customHeight="1" x14ac:dyDescent="0.3">
      <c r="A46" s="339"/>
      <c r="B46" s="282"/>
      <c r="C46" s="312"/>
      <c r="D46" s="315"/>
      <c r="E46" s="330"/>
      <c r="F46" s="6" t="s">
        <v>40</v>
      </c>
      <c r="G46" s="7">
        <v>87.7</v>
      </c>
      <c r="H46" s="129">
        <v>87.7</v>
      </c>
      <c r="I46" s="275"/>
      <c r="J46" s="323"/>
      <c r="K46" s="113" t="s">
        <v>493</v>
      </c>
    </row>
    <row r="47" spans="1:35" ht="18.75" x14ac:dyDescent="0.3">
      <c r="A47" s="331"/>
      <c r="B47" s="331"/>
      <c r="C47" s="331"/>
      <c r="D47" s="331"/>
      <c r="E47" s="332"/>
      <c r="F47" s="3" t="s">
        <v>37</v>
      </c>
      <c r="G47" s="4">
        <f>SUM(G13)+G18+G23+G28+G33+G38+G43</f>
        <v>28346.9</v>
      </c>
      <c r="H47" s="4">
        <f>SUM(H13)+H18+H23+H28+H33+H38+H43</f>
        <v>87.7</v>
      </c>
      <c r="I47" s="5"/>
      <c r="J47" s="11"/>
      <c r="K47" s="113"/>
    </row>
    <row r="48" spans="1:35" ht="15.75" x14ac:dyDescent="0.25">
      <c r="A48" s="333"/>
      <c r="B48" s="333"/>
      <c r="C48" s="333"/>
      <c r="D48" s="333"/>
      <c r="E48" s="334"/>
      <c r="F48" s="3" t="s">
        <v>38</v>
      </c>
      <c r="G48" s="4">
        <f t="shared" ref="G48:H50" si="0">G44+G40+G35+G30+G25+G20+G15</f>
        <v>0</v>
      </c>
      <c r="H48" s="4">
        <f t="shared" si="0"/>
        <v>0</v>
      </c>
      <c r="I48" s="9"/>
      <c r="J48" s="12"/>
    </row>
    <row r="49" spans="1:10" ht="15.75" x14ac:dyDescent="0.25">
      <c r="A49" s="333"/>
      <c r="B49" s="333"/>
      <c r="C49" s="333"/>
      <c r="D49" s="333"/>
      <c r="E49" s="334"/>
      <c r="F49" s="3" t="s">
        <v>39</v>
      </c>
      <c r="G49" s="4">
        <f t="shared" si="0"/>
        <v>0</v>
      </c>
      <c r="H49" s="4">
        <f t="shared" si="0"/>
        <v>0</v>
      </c>
      <c r="I49" s="9"/>
      <c r="J49" s="12"/>
    </row>
    <row r="50" spans="1:10" ht="31.5" x14ac:dyDescent="0.25">
      <c r="A50" s="335"/>
      <c r="B50" s="335"/>
      <c r="C50" s="335"/>
      <c r="D50" s="335"/>
      <c r="E50" s="336"/>
      <c r="F50" s="3" t="s">
        <v>40</v>
      </c>
      <c r="G50" s="4">
        <f t="shared" si="0"/>
        <v>28346.899999999998</v>
      </c>
      <c r="H50" s="4">
        <f t="shared" si="0"/>
        <v>87.7</v>
      </c>
      <c r="I50" s="10"/>
      <c r="J50" s="13"/>
    </row>
    <row r="51" spans="1:10" s="53" customFormat="1" hidden="1" x14ac:dyDescent="0.25">
      <c r="F51" s="53">
        <v>10</v>
      </c>
      <c r="G51" s="53" t="s">
        <v>128</v>
      </c>
      <c r="H51" s="53" t="s">
        <v>127</v>
      </c>
      <c r="I51" s="53" t="s">
        <v>129</v>
      </c>
    </row>
    <row r="52" spans="1:10" ht="33.75" hidden="1" customHeight="1" x14ac:dyDescent="0.25">
      <c r="A52" s="291"/>
      <c r="B52" s="291"/>
      <c r="C52" s="291"/>
      <c r="D52" s="291"/>
      <c r="E52" s="291"/>
      <c r="F52" s="291"/>
      <c r="G52" s="291"/>
      <c r="H52" s="291"/>
      <c r="I52" s="291"/>
      <c r="J52" s="291"/>
    </row>
    <row r="53" spans="1:10" x14ac:dyDescent="0.25">
      <c r="A53" s="262"/>
      <c r="B53" s="262"/>
      <c r="C53" s="262"/>
      <c r="D53" s="262"/>
      <c r="E53" s="262"/>
      <c r="F53" s="262"/>
    </row>
    <row r="54" spans="1:10" x14ac:dyDescent="0.25">
      <c r="A54" s="262" t="s">
        <v>174</v>
      </c>
      <c r="B54" s="262"/>
      <c r="C54" s="262"/>
      <c r="D54" s="262"/>
      <c r="E54" s="262"/>
      <c r="F54" s="262"/>
      <c r="G54" s="262"/>
    </row>
  </sheetData>
  <autoFilter ref="A7:J50"/>
  <mergeCells count="92">
    <mergeCell ref="J38:J42"/>
    <mergeCell ref="F38:F39"/>
    <mergeCell ref="G38:G39"/>
    <mergeCell ref="H38:H39"/>
    <mergeCell ref="H33:H34"/>
    <mergeCell ref="I33:I37"/>
    <mergeCell ref="J33:J37"/>
    <mergeCell ref="J43:J46"/>
    <mergeCell ref="J8:J12"/>
    <mergeCell ref="G8:G9"/>
    <mergeCell ref="A23:A27"/>
    <mergeCell ref="B23:B27"/>
    <mergeCell ref="C23:C27"/>
    <mergeCell ref="D23:D27"/>
    <mergeCell ref="F23:F24"/>
    <mergeCell ref="G23:G24"/>
    <mergeCell ref="H23:H24"/>
    <mergeCell ref="J18:J22"/>
    <mergeCell ref="F18:F19"/>
    <mergeCell ref="G18:G19"/>
    <mergeCell ref="H18:H19"/>
    <mergeCell ref="J13:J17"/>
    <mergeCell ref="E43:E46"/>
    <mergeCell ref="D33:D37"/>
    <mergeCell ref="E33:E37"/>
    <mergeCell ref="B43:B46"/>
    <mergeCell ref="C43:C46"/>
    <mergeCell ref="A47:E50"/>
    <mergeCell ref="A33:A37"/>
    <mergeCell ref="B33:B37"/>
    <mergeCell ref="C33:C37"/>
    <mergeCell ref="A43:A46"/>
    <mergeCell ref="A38:A42"/>
    <mergeCell ref="B38:B42"/>
    <mergeCell ref="C38:C42"/>
    <mergeCell ref="D38:D42"/>
    <mergeCell ref="F4:F6"/>
    <mergeCell ref="I38:I42"/>
    <mergeCell ref="I43:I46"/>
    <mergeCell ref="D43:D46"/>
    <mergeCell ref="J4:J6"/>
    <mergeCell ref="G4:H5"/>
    <mergeCell ref="I4:I6"/>
    <mergeCell ref="J28:J32"/>
    <mergeCell ref="J23:J27"/>
    <mergeCell ref="I23:I27"/>
    <mergeCell ref="F28:F29"/>
    <mergeCell ref="E18:E22"/>
    <mergeCell ref="E28:E32"/>
    <mergeCell ref="E23:E27"/>
    <mergeCell ref="I18:I22"/>
    <mergeCell ref="E38:E42"/>
    <mergeCell ref="A18:A22"/>
    <mergeCell ref="B18:B22"/>
    <mergeCell ref="C18:C22"/>
    <mergeCell ref="D18:D22"/>
    <mergeCell ref="A28:A32"/>
    <mergeCell ref="B28:B32"/>
    <mergeCell ref="C28:C32"/>
    <mergeCell ref="D28:D32"/>
    <mergeCell ref="A1:I1"/>
    <mergeCell ref="A2:I2"/>
    <mergeCell ref="A3:I3"/>
    <mergeCell ref="H8:H9"/>
    <mergeCell ref="E13:E17"/>
    <mergeCell ref="F8:F9"/>
    <mergeCell ref="I8:I12"/>
    <mergeCell ref="B8:B12"/>
    <mergeCell ref="C8:C12"/>
    <mergeCell ref="D8:D12"/>
    <mergeCell ref="E8:E12"/>
    <mergeCell ref="A8:A12"/>
    <mergeCell ref="A4:A6"/>
    <mergeCell ref="B4:B6"/>
    <mergeCell ref="C4:D5"/>
    <mergeCell ref="E4:E6"/>
    <mergeCell ref="A54:G54"/>
    <mergeCell ref="H28:H29"/>
    <mergeCell ref="I28:I32"/>
    <mergeCell ref="G28:G29"/>
    <mergeCell ref="A13:A17"/>
    <mergeCell ref="B13:B17"/>
    <mergeCell ref="C13:C17"/>
    <mergeCell ref="D13:D17"/>
    <mergeCell ref="F13:F14"/>
    <mergeCell ref="G13:G14"/>
    <mergeCell ref="H13:H14"/>
    <mergeCell ref="I13:I17"/>
    <mergeCell ref="A53:F53"/>
    <mergeCell ref="A52:J52"/>
    <mergeCell ref="F33:F34"/>
    <mergeCell ref="G33:G34"/>
  </mergeCells>
  <pageMargins left="0.7" right="0.7" top="0.75" bottom="0.75" header="0.3" footer="0.3"/>
  <pageSetup paperSize="9" scale="61" fitToHeight="0" orientation="landscape" r:id="rId1"/>
  <rowBreaks count="1" manualBreakCount="1">
    <brk id="3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0"/>
  <sheetViews>
    <sheetView zoomScaleNormal="100" workbookViewId="0">
      <selection activeCell="B213" sqref="B213"/>
    </sheetView>
  </sheetViews>
  <sheetFormatPr defaultRowHeight="12.75" outlineLevelRow="1" x14ac:dyDescent="0.2"/>
  <cols>
    <col min="1" max="1" width="9.140625" style="130" customWidth="1"/>
    <col min="2" max="2" width="52.28515625" style="130" customWidth="1"/>
    <col min="3" max="3" width="16" style="130" customWidth="1"/>
    <col min="4" max="4" width="15.85546875" style="144" customWidth="1"/>
    <col min="5" max="5" width="14" style="144" customWidth="1"/>
    <col min="6" max="6" width="12.28515625" style="130" customWidth="1"/>
    <col min="7" max="7" width="15.5703125" style="130" customWidth="1"/>
    <col min="8" max="8" width="18.7109375" style="158" customWidth="1"/>
    <col min="9" max="9" width="43.7109375" style="145" customWidth="1"/>
    <col min="10" max="25" width="9.140625" style="130" customWidth="1"/>
    <col min="26" max="16384" width="9.140625" style="130"/>
  </cols>
  <sheetData>
    <row r="1" spans="1:23" ht="25.7" customHeight="1" x14ac:dyDescent="0.2"/>
    <row r="2" spans="1:23" s="159" customFormat="1" x14ac:dyDescent="0.25">
      <c r="A2" s="292" t="s">
        <v>529</v>
      </c>
      <c r="B2" s="292"/>
      <c r="C2" s="292"/>
      <c r="D2" s="292"/>
      <c r="E2" s="292"/>
      <c r="F2" s="292"/>
      <c r="G2" s="292"/>
      <c r="H2" s="292"/>
      <c r="I2" s="292"/>
    </row>
    <row r="3" spans="1:23" s="159" customFormat="1" x14ac:dyDescent="0.25">
      <c r="A3" s="293" t="s">
        <v>530</v>
      </c>
      <c r="B3" s="293"/>
      <c r="C3" s="293"/>
      <c r="D3" s="293"/>
      <c r="E3" s="293"/>
      <c r="F3" s="293"/>
      <c r="G3" s="293"/>
      <c r="H3" s="293"/>
      <c r="I3" s="293"/>
    </row>
    <row r="4" spans="1:23" s="159" customFormat="1" x14ac:dyDescent="0.25">
      <c r="A4" s="294" t="s">
        <v>531</v>
      </c>
      <c r="B4" s="295"/>
      <c r="C4" s="295"/>
      <c r="D4" s="295"/>
      <c r="E4" s="295"/>
      <c r="F4" s="295"/>
      <c r="G4" s="295"/>
      <c r="H4" s="295"/>
      <c r="I4" s="296"/>
    </row>
    <row r="5" spans="1:23" s="160" customFormat="1" ht="43.5" customHeight="1" x14ac:dyDescent="0.25">
      <c r="A5" s="369" t="s">
        <v>26</v>
      </c>
      <c r="B5" s="375" t="s">
        <v>28</v>
      </c>
      <c r="C5" s="375" t="s">
        <v>630</v>
      </c>
      <c r="D5" s="412" t="s">
        <v>625</v>
      </c>
      <c r="E5" s="413"/>
      <c r="F5" s="414" t="s">
        <v>1</v>
      </c>
      <c r="G5" s="415"/>
      <c r="H5" s="422" t="s">
        <v>50</v>
      </c>
      <c r="I5" s="363" t="s">
        <v>2</v>
      </c>
    </row>
    <row r="6" spans="1:23" s="160" customFormat="1" x14ac:dyDescent="0.25">
      <c r="A6" s="371"/>
      <c r="B6" s="377"/>
      <c r="C6" s="377"/>
      <c r="D6" s="161" t="s">
        <v>96</v>
      </c>
      <c r="E6" s="161" t="s">
        <v>466</v>
      </c>
      <c r="F6" s="123" t="s">
        <v>3</v>
      </c>
      <c r="G6" s="123" t="s">
        <v>4</v>
      </c>
      <c r="H6" s="423"/>
      <c r="I6" s="365"/>
    </row>
    <row r="7" spans="1:23" s="160" customFormat="1" outlineLevel="1" x14ac:dyDescent="0.25">
      <c r="A7" s="142">
        <v>1</v>
      </c>
      <c r="B7" s="131">
        <v>2</v>
      </c>
      <c r="C7" s="162"/>
      <c r="D7" s="163"/>
      <c r="E7" s="163"/>
      <c r="F7" s="162"/>
      <c r="G7" s="162"/>
      <c r="H7" s="164"/>
      <c r="I7" s="165">
        <v>10</v>
      </c>
    </row>
    <row r="8" spans="1:23" s="159" customFormat="1" x14ac:dyDescent="0.25">
      <c r="A8" s="400">
        <v>2</v>
      </c>
      <c r="B8" s="403" t="s">
        <v>51</v>
      </c>
      <c r="C8" s="218" t="s">
        <v>37</v>
      </c>
      <c r="D8" s="219">
        <f>D12</f>
        <v>29870</v>
      </c>
      <c r="E8" s="219">
        <f>E12</f>
        <v>0</v>
      </c>
      <c r="F8" s="220"/>
      <c r="G8" s="226"/>
      <c r="H8" s="416"/>
      <c r="I8" s="406"/>
    </row>
    <row r="9" spans="1:23" s="159" customFormat="1" x14ac:dyDescent="0.25">
      <c r="A9" s="401"/>
      <c r="B9" s="404"/>
      <c r="C9" s="218" t="s">
        <v>38</v>
      </c>
      <c r="D9" s="219">
        <v>0</v>
      </c>
      <c r="E9" s="219">
        <v>0</v>
      </c>
      <c r="F9" s="222"/>
      <c r="G9" s="227"/>
      <c r="H9" s="417"/>
      <c r="I9" s="407"/>
    </row>
    <row r="10" spans="1:23" s="159" customFormat="1" x14ac:dyDescent="0.25">
      <c r="A10" s="401"/>
      <c r="B10" s="404"/>
      <c r="C10" s="218" t="s">
        <v>39</v>
      </c>
      <c r="D10" s="219">
        <v>0</v>
      </c>
      <c r="E10" s="219">
        <v>0</v>
      </c>
      <c r="F10" s="222"/>
      <c r="G10" s="227"/>
      <c r="H10" s="417"/>
      <c r="I10" s="407"/>
    </row>
    <row r="11" spans="1:23" s="159" customFormat="1" ht="18" customHeight="1" x14ac:dyDescent="0.25">
      <c r="A11" s="402"/>
      <c r="B11" s="405"/>
      <c r="C11" s="218" t="s">
        <v>40</v>
      </c>
      <c r="D11" s="228">
        <f>D15</f>
        <v>29870</v>
      </c>
      <c r="E11" s="228">
        <f>E15</f>
        <v>0</v>
      </c>
      <c r="F11" s="224"/>
      <c r="G11" s="229"/>
      <c r="H11" s="418"/>
      <c r="I11" s="408"/>
      <c r="O11" s="399" t="s">
        <v>532</v>
      </c>
      <c r="P11" s="399"/>
      <c r="Q11" s="399"/>
      <c r="R11" s="399"/>
      <c r="S11" s="399"/>
      <c r="T11" s="399"/>
      <c r="U11" s="399"/>
      <c r="V11" s="399"/>
      <c r="W11" s="399"/>
    </row>
    <row r="12" spans="1:23" s="159" customFormat="1" x14ac:dyDescent="0.25">
      <c r="A12" s="409" t="s">
        <v>44</v>
      </c>
      <c r="B12" s="390" t="s">
        <v>52</v>
      </c>
      <c r="C12" s="202" t="s">
        <v>37</v>
      </c>
      <c r="D12" s="203">
        <f>D15</f>
        <v>29870</v>
      </c>
      <c r="E12" s="203">
        <f>E15</f>
        <v>0</v>
      </c>
      <c r="F12" s="215"/>
      <c r="G12" s="230"/>
      <c r="H12" s="419"/>
      <c r="I12" s="393"/>
    </row>
    <row r="13" spans="1:23" s="159" customFormat="1" x14ac:dyDescent="0.25">
      <c r="A13" s="410"/>
      <c r="B13" s="391"/>
      <c r="C13" s="202" t="s">
        <v>38</v>
      </c>
      <c r="D13" s="206">
        <v>0</v>
      </c>
      <c r="E13" s="206">
        <v>0</v>
      </c>
      <c r="F13" s="216"/>
      <c r="G13" s="231"/>
      <c r="H13" s="420"/>
      <c r="I13" s="394"/>
    </row>
    <row r="14" spans="1:23" s="159" customFormat="1" x14ac:dyDescent="0.25">
      <c r="A14" s="410"/>
      <c r="B14" s="391"/>
      <c r="C14" s="202" t="s">
        <v>39</v>
      </c>
      <c r="D14" s="206">
        <v>0</v>
      </c>
      <c r="E14" s="206">
        <v>0</v>
      </c>
      <c r="F14" s="216"/>
      <c r="G14" s="231"/>
      <c r="H14" s="420"/>
      <c r="I14" s="394"/>
    </row>
    <row r="15" spans="1:23" s="159" customFormat="1" ht="25.5" x14ac:dyDescent="0.25">
      <c r="A15" s="411"/>
      <c r="B15" s="392"/>
      <c r="C15" s="209" t="s">
        <v>40</v>
      </c>
      <c r="D15" s="210">
        <f>D19+D23+D27+D31+D35+D39+D47+D43</f>
        <v>29870</v>
      </c>
      <c r="E15" s="210">
        <f>E19+E23+E27+E31+E35+E39+E47+E43</f>
        <v>0</v>
      </c>
      <c r="F15" s="217"/>
      <c r="G15" s="232"/>
      <c r="H15" s="421"/>
      <c r="I15" s="395"/>
    </row>
    <row r="16" spans="1:23" s="159" customFormat="1" ht="15" customHeight="1" x14ac:dyDescent="0.25">
      <c r="A16" s="369" t="s">
        <v>53</v>
      </c>
      <c r="B16" s="372" t="s">
        <v>610</v>
      </c>
      <c r="C16" s="166" t="s">
        <v>37</v>
      </c>
      <c r="D16" s="150">
        <v>650</v>
      </c>
      <c r="E16" s="167">
        <v>0</v>
      </c>
      <c r="F16" s="375" t="s">
        <v>54</v>
      </c>
      <c r="G16" s="375" t="s">
        <v>626</v>
      </c>
      <c r="H16" s="360" t="s">
        <v>631</v>
      </c>
      <c r="I16" s="396" t="s">
        <v>522</v>
      </c>
    </row>
    <row r="17" spans="1:9" s="159" customFormat="1" x14ac:dyDescent="0.25">
      <c r="A17" s="370"/>
      <c r="B17" s="373"/>
      <c r="C17" s="166" t="s">
        <v>38</v>
      </c>
      <c r="D17" s="150"/>
      <c r="E17" s="167"/>
      <c r="F17" s="376"/>
      <c r="G17" s="376"/>
      <c r="H17" s="361"/>
      <c r="I17" s="397"/>
    </row>
    <row r="18" spans="1:9" s="159" customFormat="1" x14ac:dyDescent="0.25">
      <c r="A18" s="370"/>
      <c r="B18" s="373"/>
      <c r="C18" s="166" t="s">
        <v>39</v>
      </c>
      <c r="D18" s="150"/>
      <c r="E18" s="167"/>
      <c r="F18" s="376"/>
      <c r="G18" s="376"/>
      <c r="H18" s="361"/>
      <c r="I18" s="397"/>
    </row>
    <row r="19" spans="1:9" s="159" customFormat="1" ht="25.5" x14ac:dyDescent="0.25">
      <c r="A19" s="371"/>
      <c r="B19" s="374"/>
      <c r="C19" s="166" t="s">
        <v>40</v>
      </c>
      <c r="D19" s="150">
        <v>650</v>
      </c>
      <c r="E19" s="167">
        <v>0</v>
      </c>
      <c r="F19" s="377"/>
      <c r="G19" s="377"/>
      <c r="H19" s="362"/>
      <c r="I19" s="398"/>
    </row>
    <row r="20" spans="1:9" s="159" customFormat="1" ht="15" customHeight="1" x14ac:dyDescent="0.25">
      <c r="A20" s="369" t="s">
        <v>524</v>
      </c>
      <c r="B20" s="372" t="s">
        <v>523</v>
      </c>
      <c r="C20" s="166" t="s">
        <v>37</v>
      </c>
      <c r="D20" s="150">
        <v>3640</v>
      </c>
      <c r="E20" s="167">
        <v>0</v>
      </c>
      <c r="F20" s="375">
        <v>2023</v>
      </c>
      <c r="G20" s="375">
        <v>2018</v>
      </c>
      <c r="H20" s="360" t="s">
        <v>631</v>
      </c>
      <c r="I20" s="396" t="s">
        <v>525</v>
      </c>
    </row>
    <row r="21" spans="1:9" s="159" customFormat="1" x14ac:dyDescent="0.25">
      <c r="A21" s="370"/>
      <c r="B21" s="373"/>
      <c r="C21" s="166" t="s">
        <v>38</v>
      </c>
      <c r="D21" s="150"/>
      <c r="E21" s="167"/>
      <c r="F21" s="376"/>
      <c r="G21" s="376"/>
      <c r="H21" s="361"/>
      <c r="I21" s="397"/>
    </row>
    <row r="22" spans="1:9" s="159" customFormat="1" x14ac:dyDescent="0.25">
      <c r="A22" s="370"/>
      <c r="B22" s="373"/>
      <c r="C22" s="166" t="s">
        <v>39</v>
      </c>
      <c r="D22" s="150"/>
      <c r="E22" s="167"/>
      <c r="F22" s="376"/>
      <c r="G22" s="376"/>
      <c r="H22" s="361"/>
      <c r="I22" s="397"/>
    </row>
    <row r="23" spans="1:9" s="159" customFormat="1" ht="25.5" x14ac:dyDescent="0.25">
      <c r="A23" s="371"/>
      <c r="B23" s="374"/>
      <c r="C23" s="166" t="s">
        <v>40</v>
      </c>
      <c r="D23" s="150">
        <v>3640</v>
      </c>
      <c r="E23" s="167">
        <v>0</v>
      </c>
      <c r="F23" s="377"/>
      <c r="G23" s="377"/>
      <c r="H23" s="362"/>
      <c r="I23" s="398"/>
    </row>
    <row r="24" spans="1:9" s="159" customFormat="1" ht="14.25" customHeight="1" x14ac:dyDescent="0.25">
      <c r="A24" s="369" t="s">
        <v>526</v>
      </c>
      <c r="B24" s="372" t="s">
        <v>527</v>
      </c>
      <c r="C24" s="166" t="s">
        <v>37</v>
      </c>
      <c r="D24" s="150">
        <v>610</v>
      </c>
      <c r="E24" s="167">
        <v>0</v>
      </c>
      <c r="F24" s="384">
        <v>2023</v>
      </c>
      <c r="G24" s="384">
        <v>2017</v>
      </c>
      <c r="H24" s="360" t="s">
        <v>631</v>
      </c>
      <c r="I24" s="396" t="s">
        <v>528</v>
      </c>
    </row>
    <row r="25" spans="1:9" s="159" customFormat="1" x14ac:dyDescent="0.25">
      <c r="A25" s="370"/>
      <c r="B25" s="373"/>
      <c r="C25" s="166" t="s">
        <v>38</v>
      </c>
      <c r="D25" s="150"/>
      <c r="E25" s="167"/>
      <c r="F25" s="385"/>
      <c r="G25" s="385"/>
      <c r="H25" s="361"/>
      <c r="I25" s="397"/>
    </row>
    <row r="26" spans="1:9" s="159" customFormat="1" x14ac:dyDescent="0.25">
      <c r="A26" s="370"/>
      <c r="B26" s="373"/>
      <c r="C26" s="166" t="s">
        <v>39</v>
      </c>
      <c r="D26" s="150"/>
      <c r="E26" s="167"/>
      <c r="F26" s="385"/>
      <c r="G26" s="385"/>
      <c r="H26" s="361"/>
      <c r="I26" s="397"/>
    </row>
    <row r="27" spans="1:9" s="159" customFormat="1" ht="25.5" x14ac:dyDescent="0.25">
      <c r="A27" s="371"/>
      <c r="B27" s="374"/>
      <c r="C27" s="166" t="s">
        <v>40</v>
      </c>
      <c r="D27" s="150">
        <v>610</v>
      </c>
      <c r="E27" s="167">
        <v>0</v>
      </c>
      <c r="F27" s="386"/>
      <c r="G27" s="386"/>
      <c r="H27" s="362"/>
      <c r="I27" s="398"/>
    </row>
    <row r="28" spans="1:9" s="159" customFormat="1" ht="15" customHeight="1" x14ac:dyDescent="0.25">
      <c r="A28" s="369" t="s">
        <v>55</v>
      </c>
      <c r="B28" s="372" t="s">
        <v>56</v>
      </c>
      <c r="C28" s="166" t="s">
        <v>37</v>
      </c>
      <c r="D28" s="150">
        <v>2180</v>
      </c>
      <c r="E28" s="167">
        <v>0</v>
      </c>
      <c r="F28" s="375" t="s">
        <v>57</v>
      </c>
      <c r="G28" s="375" t="s">
        <v>116</v>
      </c>
      <c r="H28" s="360" t="s">
        <v>631</v>
      </c>
      <c r="I28" s="396" t="s">
        <v>533</v>
      </c>
    </row>
    <row r="29" spans="1:9" s="159" customFormat="1" x14ac:dyDescent="0.25">
      <c r="A29" s="370"/>
      <c r="B29" s="373"/>
      <c r="C29" s="166" t="s">
        <v>38</v>
      </c>
      <c r="D29" s="150"/>
      <c r="E29" s="167"/>
      <c r="F29" s="376"/>
      <c r="G29" s="376"/>
      <c r="H29" s="361"/>
      <c r="I29" s="397"/>
    </row>
    <row r="30" spans="1:9" s="159" customFormat="1" x14ac:dyDescent="0.25">
      <c r="A30" s="370"/>
      <c r="B30" s="373"/>
      <c r="C30" s="166" t="s">
        <v>39</v>
      </c>
      <c r="D30" s="150"/>
      <c r="E30" s="167"/>
      <c r="F30" s="376"/>
      <c r="G30" s="376"/>
      <c r="H30" s="361"/>
      <c r="I30" s="397"/>
    </row>
    <row r="31" spans="1:9" s="159" customFormat="1" ht="25.5" x14ac:dyDescent="0.25">
      <c r="A31" s="371"/>
      <c r="B31" s="374"/>
      <c r="C31" s="166" t="s">
        <v>40</v>
      </c>
      <c r="D31" s="150">
        <v>2180</v>
      </c>
      <c r="E31" s="167">
        <v>0</v>
      </c>
      <c r="F31" s="377"/>
      <c r="G31" s="377"/>
      <c r="H31" s="362"/>
      <c r="I31" s="398"/>
    </row>
    <row r="32" spans="1:9" s="159" customFormat="1" ht="18" customHeight="1" x14ac:dyDescent="0.25">
      <c r="A32" s="369" t="s">
        <v>58</v>
      </c>
      <c r="B32" s="372" t="s">
        <v>59</v>
      </c>
      <c r="C32" s="166" t="s">
        <v>37</v>
      </c>
      <c r="D32" s="150">
        <v>1110</v>
      </c>
      <c r="E32" s="167">
        <v>0</v>
      </c>
      <c r="F32" s="375" t="s">
        <v>60</v>
      </c>
      <c r="G32" s="375" t="s">
        <v>628</v>
      </c>
      <c r="H32" s="360" t="s">
        <v>631</v>
      </c>
      <c r="I32" s="396" t="s">
        <v>534</v>
      </c>
    </row>
    <row r="33" spans="1:9" s="159" customFormat="1" ht="17.25" customHeight="1" x14ac:dyDescent="0.25">
      <c r="A33" s="370"/>
      <c r="B33" s="373"/>
      <c r="C33" s="166" t="s">
        <v>38</v>
      </c>
      <c r="D33" s="150"/>
      <c r="E33" s="167"/>
      <c r="F33" s="376"/>
      <c r="G33" s="376"/>
      <c r="H33" s="361"/>
      <c r="I33" s="397"/>
    </row>
    <row r="34" spans="1:9" s="159" customFormat="1" ht="18.75" customHeight="1" x14ac:dyDescent="0.25">
      <c r="A34" s="370"/>
      <c r="B34" s="373"/>
      <c r="C34" s="166" t="s">
        <v>39</v>
      </c>
      <c r="D34" s="150"/>
      <c r="E34" s="167"/>
      <c r="F34" s="376"/>
      <c r="G34" s="376"/>
      <c r="H34" s="361"/>
      <c r="I34" s="397"/>
    </row>
    <row r="35" spans="1:9" s="159" customFormat="1" ht="21.75" customHeight="1" x14ac:dyDescent="0.25">
      <c r="A35" s="371"/>
      <c r="B35" s="374"/>
      <c r="C35" s="166" t="s">
        <v>40</v>
      </c>
      <c r="D35" s="150">
        <v>1110</v>
      </c>
      <c r="E35" s="167">
        <v>0</v>
      </c>
      <c r="F35" s="377"/>
      <c r="G35" s="377"/>
      <c r="H35" s="362"/>
      <c r="I35" s="398"/>
    </row>
    <row r="36" spans="1:9" s="159" customFormat="1" ht="15" customHeight="1" x14ac:dyDescent="0.25">
      <c r="A36" s="369" t="s">
        <v>61</v>
      </c>
      <c r="B36" s="372" t="s">
        <v>62</v>
      </c>
      <c r="C36" s="166" t="s">
        <v>37</v>
      </c>
      <c r="D36" s="150">
        <v>14720</v>
      </c>
      <c r="E36" s="167">
        <v>0</v>
      </c>
      <c r="F36" s="375" t="s">
        <v>54</v>
      </c>
      <c r="G36" s="375" t="s">
        <v>626</v>
      </c>
      <c r="H36" s="360" t="s">
        <v>631</v>
      </c>
      <c r="I36" s="396" t="s">
        <v>535</v>
      </c>
    </row>
    <row r="37" spans="1:9" s="159" customFormat="1" x14ac:dyDescent="0.25">
      <c r="A37" s="370"/>
      <c r="B37" s="373"/>
      <c r="C37" s="166" t="s">
        <v>38</v>
      </c>
      <c r="D37" s="150"/>
      <c r="E37" s="167"/>
      <c r="F37" s="376"/>
      <c r="G37" s="376"/>
      <c r="H37" s="361"/>
      <c r="I37" s="397"/>
    </row>
    <row r="38" spans="1:9" s="159" customFormat="1" x14ac:dyDescent="0.25">
      <c r="A38" s="370"/>
      <c r="B38" s="373"/>
      <c r="C38" s="166" t="s">
        <v>39</v>
      </c>
      <c r="D38" s="150"/>
      <c r="E38" s="167"/>
      <c r="F38" s="376"/>
      <c r="G38" s="376"/>
      <c r="H38" s="361"/>
      <c r="I38" s="397"/>
    </row>
    <row r="39" spans="1:9" s="159" customFormat="1" ht="25.5" x14ac:dyDescent="0.25">
      <c r="A39" s="371"/>
      <c r="B39" s="374"/>
      <c r="C39" s="166" t="s">
        <v>40</v>
      </c>
      <c r="D39" s="150">
        <v>14720</v>
      </c>
      <c r="E39" s="167">
        <v>0</v>
      </c>
      <c r="F39" s="377"/>
      <c r="G39" s="377"/>
      <c r="H39" s="362"/>
      <c r="I39" s="398"/>
    </row>
    <row r="40" spans="1:9" s="159" customFormat="1" ht="15" customHeight="1" x14ac:dyDescent="0.25">
      <c r="A40" s="369" t="s">
        <v>536</v>
      </c>
      <c r="B40" s="372" t="s">
        <v>537</v>
      </c>
      <c r="C40" s="166" t="s">
        <v>37</v>
      </c>
      <c r="D40" s="150">
        <v>2250</v>
      </c>
      <c r="E40" s="167">
        <v>0</v>
      </c>
      <c r="F40" s="375" t="s">
        <v>538</v>
      </c>
      <c r="G40" s="375">
        <v>2019</v>
      </c>
      <c r="H40" s="360" t="s">
        <v>631</v>
      </c>
      <c r="I40" s="396" t="s">
        <v>539</v>
      </c>
    </row>
    <row r="41" spans="1:9" s="159" customFormat="1" x14ac:dyDescent="0.25">
      <c r="A41" s="370"/>
      <c r="B41" s="373"/>
      <c r="C41" s="166" t="s">
        <v>38</v>
      </c>
      <c r="D41" s="150"/>
      <c r="E41" s="167"/>
      <c r="F41" s="376"/>
      <c r="G41" s="376"/>
      <c r="H41" s="361"/>
      <c r="I41" s="397"/>
    </row>
    <row r="42" spans="1:9" s="159" customFormat="1" x14ac:dyDescent="0.25">
      <c r="A42" s="370"/>
      <c r="B42" s="373"/>
      <c r="C42" s="166" t="s">
        <v>39</v>
      </c>
      <c r="D42" s="150"/>
      <c r="E42" s="167"/>
      <c r="F42" s="376"/>
      <c r="G42" s="376"/>
      <c r="H42" s="361"/>
      <c r="I42" s="397"/>
    </row>
    <row r="43" spans="1:9" s="159" customFormat="1" ht="25.5" x14ac:dyDescent="0.25">
      <c r="A43" s="371"/>
      <c r="B43" s="374"/>
      <c r="C43" s="166" t="s">
        <v>40</v>
      </c>
      <c r="D43" s="150">
        <v>2250</v>
      </c>
      <c r="E43" s="167">
        <v>0</v>
      </c>
      <c r="F43" s="377"/>
      <c r="G43" s="377"/>
      <c r="H43" s="362"/>
      <c r="I43" s="398"/>
    </row>
    <row r="44" spans="1:9" s="159" customFormat="1" ht="15" customHeight="1" x14ac:dyDescent="0.25">
      <c r="A44" s="369" t="s">
        <v>63</v>
      </c>
      <c r="B44" s="372" t="s">
        <v>64</v>
      </c>
      <c r="C44" s="166" t="s">
        <v>37</v>
      </c>
      <c r="D44" s="150">
        <v>4710</v>
      </c>
      <c r="E44" s="167">
        <v>0</v>
      </c>
      <c r="F44" s="375" t="s">
        <v>54</v>
      </c>
      <c r="G44" s="375">
        <v>2019</v>
      </c>
      <c r="H44" s="360" t="s">
        <v>631</v>
      </c>
      <c r="I44" s="396" t="s">
        <v>540</v>
      </c>
    </row>
    <row r="45" spans="1:9" s="159" customFormat="1" x14ac:dyDescent="0.25">
      <c r="A45" s="370"/>
      <c r="B45" s="373"/>
      <c r="C45" s="166" t="s">
        <v>38</v>
      </c>
      <c r="D45" s="150"/>
      <c r="E45" s="167"/>
      <c r="F45" s="376"/>
      <c r="G45" s="376"/>
      <c r="H45" s="361"/>
      <c r="I45" s="397"/>
    </row>
    <row r="46" spans="1:9" s="159" customFormat="1" x14ac:dyDescent="0.25">
      <c r="A46" s="370"/>
      <c r="B46" s="373"/>
      <c r="C46" s="166" t="s">
        <v>39</v>
      </c>
      <c r="D46" s="150"/>
      <c r="E46" s="167"/>
      <c r="F46" s="376"/>
      <c r="G46" s="376"/>
      <c r="H46" s="361"/>
      <c r="I46" s="397"/>
    </row>
    <row r="47" spans="1:9" s="159" customFormat="1" ht="25.5" x14ac:dyDescent="0.25">
      <c r="A47" s="371"/>
      <c r="B47" s="374"/>
      <c r="C47" s="166" t="s">
        <v>40</v>
      </c>
      <c r="D47" s="150">
        <v>4710</v>
      </c>
      <c r="E47" s="167">
        <v>0</v>
      </c>
      <c r="F47" s="377"/>
      <c r="G47" s="377"/>
      <c r="H47" s="362"/>
      <c r="I47" s="398"/>
    </row>
    <row r="48" spans="1:9" s="159" customFormat="1" x14ac:dyDescent="0.25">
      <c r="A48" s="400">
        <v>3</v>
      </c>
      <c r="B48" s="403" t="s">
        <v>65</v>
      </c>
      <c r="C48" s="218" t="s">
        <v>37</v>
      </c>
      <c r="D48" s="219">
        <f>D52+D68+D92</f>
        <v>292279.38</v>
      </c>
      <c r="E48" s="219">
        <f>E51+E49+E50</f>
        <v>7414.5861800000002</v>
      </c>
      <c r="F48" s="220"/>
      <c r="G48" s="220"/>
      <c r="H48" s="221"/>
      <c r="I48" s="406"/>
    </row>
    <row r="49" spans="1:9" s="159" customFormat="1" x14ac:dyDescent="0.25">
      <c r="A49" s="401"/>
      <c r="B49" s="404"/>
      <c r="C49" s="218" t="s">
        <v>38</v>
      </c>
      <c r="D49" s="219">
        <v>0</v>
      </c>
      <c r="E49" s="219">
        <f>E93</f>
        <v>1792.8</v>
      </c>
      <c r="F49" s="222"/>
      <c r="G49" s="222"/>
      <c r="H49" s="223"/>
      <c r="I49" s="407"/>
    </row>
    <row r="50" spans="1:9" s="159" customFormat="1" x14ac:dyDescent="0.25">
      <c r="A50" s="401"/>
      <c r="B50" s="404"/>
      <c r="C50" s="218" t="s">
        <v>39</v>
      </c>
      <c r="D50" s="219">
        <v>0</v>
      </c>
      <c r="E50" s="219">
        <f>E94</f>
        <v>1792.2</v>
      </c>
      <c r="F50" s="222"/>
      <c r="G50" s="222"/>
      <c r="H50" s="223"/>
      <c r="I50" s="407"/>
    </row>
    <row r="51" spans="1:9" s="159" customFormat="1" ht="25.5" x14ac:dyDescent="0.25">
      <c r="A51" s="402"/>
      <c r="B51" s="405"/>
      <c r="C51" s="218" t="s">
        <v>40</v>
      </c>
      <c r="D51" s="219">
        <f>D48</f>
        <v>292279.38</v>
      </c>
      <c r="E51" s="219">
        <f>E55+E71+E95</f>
        <v>3829.5861800000002</v>
      </c>
      <c r="F51" s="224"/>
      <c r="G51" s="224"/>
      <c r="H51" s="225"/>
      <c r="I51" s="408"/>
    </row>
    <row r="52" spans="1:9" s="159" customFormat="1" x14ac:dyDescent="0.25">
      <c r="A52" s="387" t="s">
        <v>541</v>
      </c>
      <c r="B52" s="390" t="s">
        <v>542</v>
      </c>
      <c r="C52" s="202" t="s">
        <v>37</v>
      </c>
      <c r="D52" s="206">
        <f>D55</f>
        <v>35740</v>
      </c>
      <c r="E52" s="206">
        <f>E55</f>
        <v>0</v>
      </c>
      <c r="F52" s="215"/>
      <c r="G52" s="215"/>
      <c r="H52" s="214"/>
      <c r="I52" s="393"/>
    </row>
    <row r="53" spans="1:9" s="159" customFormat="1" x14ac:dyDescent="0.25">
      <c r="A53" s="388"/>
      <c r="B53" s="391"/>
      <c r="C53" s="202" t="s">
        <v>38</v>
      </c>
      <c r="D53" s="206">
        <v>0</v>
      </c>
      <c r="E53" s="206"/>
      <c r="F53" s="216"/>
      <c r="G53" s="216"/>
      <c r="H53" s="208"/>
      <c r="I53" s="394"/>
    </row>
    <row r="54" spans="1:9" s="159" customFormat="1" x14ac:dyDescent="0.25">
      <c r="A54" s="388"/>
      <c r="B54" s="391"/>
      <c r="C54" s="202" t="s">
        <v>39</v>
      </c>
      <c r="D54" s="206">
        <v>0</v>
      </c>
      <c r="E54" s="206"/>
      <c r="F54" s="216"/>
      <c r="G54" s="216"/>
      <c r="H54" s="208"/>
      <c r="I54" s="394"/>
    </row>
    <row r="55" spans="1:9" s="159" customFormat="1" ht="25.5" x14ac:dyDescent="0.25">
      <c r="A55" s="389"/>
      <c r="B55" s="392"/>
      <c r="C55" s="209" t="s">
        <v>40</v>
      </c>
      <c r="D55" s="211">
        <f>D59+D63+D67</f>
        <v>35740</v>
      </c>
      <c r="E55" s="211">
        <f>E59+E63+E67</f>
        <v>0</v>
      </c>
      <c r="F55" s="217"/>
      <c r="G55" s="217"/>
      <c r="H55" s="213"/>
      <c r="I55" s="395"/>
    </row>
    <row r="56" spans="1:9" s="159" customFormat="1" ht="15" customHeight="1" x14ac:dyDescent="0.25">
      <c r="A56" s="369" t="s">
        <v>543</v>
      </c>
      <c r="B56" s="372" t="s">
        <v>544</v>
      </c>
      <c r="C56" s="166" t="s">
        <v>37</v>
      </c>
      <c r="D56" s="150">
        <v>11100</v>
      </c>
      <c r="E56" s="167">
        <f>E59</f>
        <v>0</v>
      </c>
      <c r="F56" s="384">
        <v>2023</v>
      </c>
      <c r="G56" s="384">
        <v>2020</v>
      </c>
      <c r="H56" s="360" t="s">
        <v>631</v>
      </c>
      <c r="I56" s="357" t="s">
        <v>545</v>
      </c>
    </row>
    <row r="57" spans="1:9" s="159" customFormat="1" x14ac:dyDescent="0.25">
      <c r="A57" s="370"/>
      <c r="B57" s="373"/>
      <c r="C57" s="166" t="s">
        <v>38</v>
      </c>
      <c r="D57" s="150"/>
      <c r="E57" s="167"/>
      <c r="F57" s="385"/>
      <c r="G57" s="385"/>
      <c r="H57" s="361"/>
      <c r="I57" s="358"/>
    </row>
    <row r="58" spans="1:9" s="159" customFormat="1" x14ac:dyDescent="0.25">
      <c r="A58" s="370"/>
      <c r="B58" s="373"/>
      <c r="C58" s="166" t="s">
        <v>39</v>
      </c>
      <c r="D58" s="150"/>
      <c r="E58" s="167"/>
      <c r="F58" s="385"/>
      <c r="G58" s="385"/>
      <c r="H58" s="361"/>
      <c r="I58" s="358"/>
    </row>
    <row r="59" spans="1:9" s="159" customFormat="1" ht="25.5" x14ac:dyDescent="0.25">
      <c r="A59" s="371"/>
      <c r="B59" s="374"/>
      <c r="C59" s="166" t="s">
        <v>40</v>
      </c>
      <c r="D59" s="150">
        <v>11100</v>
      </c>
      <c r="E59" s="167">
        <v>0</v>
      </c>
      <c r="F59" s="386"/>
      <c r="G59" s="386"/>
      <c r="H59" s="362"/>
      <c r="I59" s="359"/>
    </row>
    <row r="60" spans="1:9" s="159" customFormat="1" ht="15" customHeight="1" x14ac:dyDescent="0.25">
      <c r="A60" s="369" t="s">
        <v>546</v>
      </c>
      <c r="B60" s="372" t="s">
        <v>547</v>
      </c>
      <c r="C60" s="166" t="s">
        <v>37</v>
      </c>
      <c r="D60" s="150">
        <v>13540</v>
      </c>
      <c r="E60" s="167">
        <f>E63</f>
        <v>0</v>
      </c>
      <c r="F60" s="384">
        <v>2023</v>
      </c>
      <c r="G60" s="384" t="s">
        <v>626</v>
      </c>
      <c r="H60" s="360" t="s">
        <v>631</v>
      </c>
      <c r="I60" s="357" t="s">
        <v>548</v>
      </c>
    </row>
    <row r="61" spans="1:9" s="159" customFormat="1" x14ac:dyDescent="0.25">
      <c r="A61" s="370"/>
      <c r="B61" s="373"/>
      <c r="C61" s="166" t="s">
        <v>38</v>
      </c>
      <c r="D61" s="150"/>
      <c r="E61" s="167"/>
      <c r="F61" s="385"/>
      <c r="G61" s="385"/>
      <c r="H61" s="361"/>
      <c r="I61" s="358"/>
    </row>
    <row r="62" spans="1:9" s="159" customFormat="1" x14ac:dyDescent="0.25">
      <c r="A62" s="370"/>
      <c r="B62" s="373"/>
      <c r="C62" s="166" t="s">
        <v>39</v>
      </c>
      <c r="D62" s="150"/>
      <c r="E62" s="167"/>
      <c r="F62" s="385"/>
      <c r="G62" s="385"/>
      <c r="H62" s="361"/>
      <c r="I62" s="358"/>
    </row>
    <row r="63" spans="1:9" s="159" customFormat="1" ht="25.5" x14ac:dyDescent="0.25">
      <c r="A63" s="371"/>
      <c r="B63" s="374"/>
      <c r="C63" s="166" t="s">
        <v>40</v>
      </c>
      <c r="D63" s="150">
        <v>13540</v>
      </c>
      <c r="E63" s="167">
        <v>0</v>
      </c>
      <c r="F63" s="386"/>
      <c r="G63" s="386"/>
      <c r="H63" s="362"/>
      <c r="I63" s="359"/>
    </row>
    <row r="64" spans="1:9" s="159" customFormat="1" ht="15" customHeight="1" x14ac:dyDescent="0.25">
      <c r="A64" s="369" t="s">
        <v>549</v>
      </c>
      <c r="B64" s="372" t="s">
        <v>550</v>
      </c>
      <c r="C64" s="166" t="s">
        <v>37</v>
      </c>
      <c r="D64" s="150">
        <v>11100</v>
      </c>
      <c r="E64" s="167">
        <f>E67</f>
        <v>0</v>
      </c>
      <c r="F64" s="384">
        <v>2023</v>
      </c>
      <c r="G64" s="384" t="s">
        <v>626</v>
      </c>
      <c r="H64" s="360" t="s">
        <v>631</v>
      </c>
      <c r="I64" s="357" t="s">
        <v>548</v>
      </c>
    </row>
    <row r="65" spans="1:9" s="159" customFormat="1" x14ac:dyDescent="0.25">
      <c r="A65" s="370"/>
      <c r="B65" s="373"/>
      <c r="C65" s="166" t="s">
        <v>38</v>
      </c>
      <c r="D65" s="150"/>
      <c r="E65" s="167"/>
      <c r="F65" s="385"/>
      <c r="G65" s="385"/>
      <c r="H65" s="361"/>
      <c r="I65" s="358"/>
    </row>
    <row r="66" spans="1:9" s="159" customFormat="1" x14ac:dyDescent="0.25">
      <c r="A66" s="370"/>
      <c r="B66" s="373"/>
      <c r="C66" s="166" t="s">
        <v>39</v>
      </c>
      <c r="D66" s="150"/>
      <c r="E66" s="167"/>
      <c r="F66" s="385"/>
      <c r="G66" s="385"/>
      <c r="H66" s="361"/>
      <c r="I66" s="358"/>
    </row>
    <row r="67" spans="1:9" s="159" customFormat="1" ht="25.5" x14ac:dyDescent="0.25">
      <c r="A67" s="371"/>
      <c r="B67" s="374"/>
      <c r="C67" s="166" t="s">
        <v>40</v>
      </c>
      <c r="D67" s="150">
        <v>11100</v>
      </c>
      <c r="E67" s="167">
        <v>0</v>
      </c>
      <c r="F67" s="386"/>
      <c r="G67" s="386"/>
      <c r="H67" s="362"/>
      <c r="I67" s="359"/>
    </row>
    <row r="68" spans="1:9" s="159" customFormat="1" x14ac:dyDescent="0.25">
      <c r="A68" s="387" t="s">
        <v>66</v>
      </c>
      <c r="B68" s="390" t="s">
        <v>67</v>
      </c>
      <c r="C68" s="202" t="s">
        <v>37</v>
      </c>
      <c r="D68" s="206">
        <f>D72+D76+D80+D84+D88</f>
        <v>50679.38</v>
      </c>
      <c r="E68" s="206">
        <f>E71</f>
        <v>0</v>
      </c>
      <c r="F68" s="204"/>
      <c r="G68" s="204"/>
      <c r="H68" s="214"/>
      <c r="I68" s="393"/>
    </row>
    <row r="69" spans="1:9" s="159" customFormat="1" x14ac:dyDescent="0.25">
      <c r="A69" s="388"/>
      <c r="B69" s="391"/>
      <c r="C69" s="202" t="s">
        <v>38</v>
      </c>
      <c r="D69" s="206">
        <v>0</v>
      </c>
      <c r="E69" s="206"/>
      <c r="F69" s="207"/>
      <c r="G69" s="207"/>
      <c r="H69" s="208"/>
      <c r="I69" s="394"/>
    </row>
    <row r="70" spans="1:9" s="159" customFormat="1" x14ac:dyDescent="0.25">
      <c r="A70" s="388"/>
      <c r="B70" s="391"/>
      <c r="C70" s="202" t="s">
        <v>39</v>
      </c>
      <c r="D70" s="206">
        <v>0</v>
      </c>
      <c r="E70" s="206"/>
      <c r="F70" s="207"/>
      <c r="G70" s="207"/>
      <c r="H70" s="208"/>
      <c r="I70" s="394"/>
    </row>
    <row r="71" spans="1:9" s="159" customFormat="1" ht="25.5" x14ac:dyDescent="0.25">
      <c r="A71" s="389"/>
      <c r="B71" s="392"/>
      <c r="C71" s="209" t="s">
        <v>40</v>
      </c>
      <c r="D71" s="211">
        <f>D75+D79+D83+D87+D91</f>
        <v>50679.38</v>
      </c>
      <c r="E71" s="211">
        <f>E75+E79+E83+E87+E91</f>
        <v>0</v>
      </c>
      <c r="F71" s="212"/>
      <c r="G71" s="212"/>
      <c r="H71" s="213"/>
      <c r="I71" s="395"/>
    </row>
    <row r="72" spans="1:9" s="159" customFormat="1" ht="15" customHeight="1" x14ac:dyDescent="0.25">
      <c r="A72" s="369" t="s">
        <v>551</v>
      </c>
      <c r="B72" s="372" t="s">
        <v>552</v>
      </c>
      <c r="C72" s="166" t="s">
        <v>37</v>
      </c>
      <c r="D72" s="168">
        <v>8530</v>
      </c>
      <c r="E72" s="167">
        <v>0</v>
      </c>
      <c r="F72" s="384" t="s">
        <v>553</v>
      </c>
      <c r="G72" s="384">
        <v>2023</v>
      </c>
      <c r="H72" s="360" t="s">
        <v>631</v>
      </c>
      <c r="I72" s="357" t="s">
        <v>615</v>
      </c>
    </row>
    <row r="73" spans="1:9" s="159" customFormat="1" x14ac:dyDescent="0.25">
      <c r="A73" s="370"/>
      <c r="B73" s="373"/>
      <c r="C73" s="166" t="s">
        <v>38</v>
      </c>
      <c r="D73" s="150"/>
      <c r="E73" s="167"/>
      <c r="F73" s="385"/>
      <c r="G73" s="385"/>
      <c r="H73" s="361"/>
      <c r="I73" s="358"/>
    </row>
    <row r="74" spans="1:9" s="159" customFormat="1" x14ac:dyDescent="0.25">
      <c r="A74" s="370"/>
      <c r="B74" s="373"/>
      <c r="C74" s="166" t="s">
        <v>39</v>
      </c>
      <c r="D74" s="150"/>
      <c r="E74" s="167"/>
      <c r="F74" s="385"/>
      <c r="G74" s="385"/>
      <c r="H74" s="361"/>
      <c r="I74" s="358"/>
    </row>
    <row r="75" spans="1:9" s="159" customFormat="1" ht="25.5" x14ac:dyDescent="0.25">
      <c r="A75" s="371"/>
      <c r="B75" s="374"/>
      <c r="C75" s="166" t="s">
        <v>40</v>
      </c>
      <c r="D75" s="150">
        <v>8530</v>
      </c>
      <c r="E75" s="167">
        <v>0</v>
      </c>
      <c r="F75" s="386"/>
      <c r="G75" s="386"/>
      <c r="H75" s="362"/>
      <c r="I75" s="359"/>
    </row>
    <row r="76" spans="1:9" s="159" customFormat="1" ht="15" customHeight="1" x14ac:dyDescent="0.25">
      <c r="A76" s="369" t="s">
        <v>554</v>
      </c>
      <c r="B76" s="372" t="s">
        <v>555</v>
      </c>
      <c r="C76" s="166" t="s">
        <v>37</v>
      </c>
      <c r="D76" s="168">
        <v>27320</v>
      </c>
      <c r="E76" s="167">
        <v>0</v>
      </c>
      <c r="F76" s="375">
        <v>2023</v>
      </c>
      <c r="G76" s="375" t="s">
        <v>626</v>
      </c>
      <c r="H76" s="360" t="s">
        <v>631</v>
      </c>
      <c r="I76" s="357" t="s">
        <v>548</v>
      </c>
    </row>
    <row r="77" spans="1:9" s="159" customFormat="1" x14ac:dyDescent="0.25">
      <c r="A77" s="370"/>
      <c r="B77" s="373"/>
      <c r="C77" s="166" t="s">
        <v>38</v>
      </c>
      <c r="D77" s="150"/>
      <c r="E77" s="167"/>
      <c r="F77" s="376"/>
      <c r="G77" s="376"/>
      <c r="H77" s="361"/>
      <c r="I77" s="358"/>
    </row>
    <row r="78" spans="1:9" s="159" customFormat="1" x14ac:dyDescent="0.25">
      <c r="A78" s="370"/>
      <c r="B78" s="373"/>
      <c r="C78" s="166" t="s">
        <v>39</v>
      </c>
      <c r="D78" s="150"/>
      <c r="E78" s="167"/>
      <c r="F78" s="376"/>
      <c r="G78" s="376"/>
      <c r="H78" s="361"/>
      <c r="I78" s="358"/>
    </row>
    <row r="79" spans="1:9" s="159" customFormat="1" ht="25.5" x14ac:dyDescent="0.25">
      <c r="A79" s="371"/>
      <c r="B79" s="374"/>
      <c r="C79" s="166" t="s">
        <v>40</v>
      </c>
      <c r="D79" s="150">
        <v>27320</v>
      </c>
      <c r="E79" s="167">
        <v>0</v>
      </c>
      <c r="F79" s="377"/>
      <c r="G79" s="377"/>
      <c r="H79" s="362"/>
      <c r="I79" s="359"/>
    </row>
    <row r="80" spans="1:9" s="159" customFormat="1" ht="15" customHeight="1" x14ac:dyDescent="0.25">
      <c r="A80" s="369" t="s">
        <v>556</v>
      </c>
      <c r="B80" s="372" t="s">
        <v>557</v>
      </c>
      <c r="C80" s="166" t="s">
        <v>37</v>
      </c>
      <c r="D80" s="168">
        <v>901</v>
      </c>
      <c r="E80" s="167">
        <v>0</v>
      </c>
      <c r="F80" s="384" t="s">
        <v>558</v>
      </c>
      <c r="G80" s="384" t="s">
        <v>626</v>
      </c>
      <c r="H80" s="360" t="s">
        <v>631</v>
      </c>
      <c r="I80" s="357" t="s">
        <v>559</v>
      </c>
    </row>
    <row r="81" spans="1:9" s="159" customFormat="1" ht="33.75" customHeight="1" x14ac:dyDescent="0.25">
      <c r="A81" s="370"/>
      <c r="B81" s="373"/>
      <c r="C81" s="166" t="s">
        <v>38</v>
      </c>
      <c r="D81" s="150"/>
      <c r="E81" s="167"/>
      <c r="F81" s="385"/>
      <c r="G81" s="385"/>
      <c r="H81" s="361"/>
      <c r="I81" s="358"/>
    </row>
    <row r="82" spans="1:9" s="159" customFormat="1" x14ac:dyDescent="0.25">
      <c r="A82" s="370"/>
      <c r="B82" s="373"/>
      <c r="C82" s="166" t="s">
        <v>39</v>
      </c>
      <c r="D82" s="150"/>
      <c r="E82" s="167"/>
      <c r="F82" s="385"/>
      <c r="G82" s="385"/>
      <c r="H82" s="361"/>
      <c r="I82" s="358"/>
    </row>
    <row r="83" spans="1:9" s="159" customFormat="1" ht="25.5" x14ac:dyDescent="0.25">
      <c r="A83" s="371"/>
      <c r="B83" s="374"/>
      <c r="C83" s="166" t="s">
        <v>40</v>
      </c>
      <c r="D83" s="150">
        <v>901</v>
      </c>
      <c r="E83" s="167">
        <v>0</v>
      </c>
      <c r="F83" s="386"/>
      <c r="G83" s="386"/>
      <c r="H83" s="362"/>
      <c r="I83" s="359"/>
    </row>
    <row r="84" spans="1:9" s="159" customFormat="1" ht="15" customHeight="1" x14ac:dyDescent="0.25">
      <c r="A84" s="369" t="s">
        <v>560</v>
      </c>
      <c r="B84" s="372" t="s">
        <v>561</v>
      </c>
      <c r="C84" s="166" t="s">
        <v>37</v>
      </c>
      <c r="D84" s="150">
        <v>1658.38</v>
      </c>
      <c r="E84" s="167">
        <v>0</v>
      </c>
      <c r="F84" s="384" t="s">
        <v>562</v>
      </c>
      <c r="G84" s="384" t="s">
        <v>626</v>
      </c>
      <c r="H84" s="360" t="s">
        <v>631</v>
      </c>
      <c r="I84" s="357" t="s">
        <v>559</v>
      </c>
    </row>
    <row r="85" spans="1:9" s="159" customFormat="1" ht="45" customHeight="1" x14ac:dyDescent="0.25">
      <c r="A85" s="370"/>
      <c r="B85" s="373"/>
      <c r="C85" s="166" t="s">
        <v>38</v>
      </c>
      <c r="D85" s="150"/>
      <c r="E85" s="167"/>
      <c r="F85" s="385"/>
      <c r="G85" s="385"/>
      <c r="H85" s="361"/>
      <c r="I85" s="358"/>
    </row>
    <row r="86" spans="1:9" s="159" customFormat="1" x14ac:dyDescent="0.25">
      <c r="A86" s="370"/>
      <c r="B86" s="373"/>
      <c r="C86" s="166" t="s">
        <v>39</v>
      </c>
      <c r="D86" s="150"/>
      <c r="E86" s="167"/>
      <c r="F86" s="385"/>
      <c r="G86" s="385"/>
      <c r="H86" s="361"/>
      <c r="I86" s="358"/>
    </row>
    <row r="87" spans="1:9" s="159" customFormat="1" ht="25.5" x14ac:dyDescent="0.25">
      <c r="A87" s="371"/>
      <c r="B87" s="374"/>
      <c r="C87" s="166" t="s">
        <v>40</v>
      </c>
      <c r="D87" s="150">
        <v>1658.38</v>
      </c>
      <c r="E87" s="167">
        <v>0</v>
      </c>
      <c r="F87" s="386"/>
      <c r="G87" s="386"/>
      <c r="H87" s="362"/>
      <c r="I87" s="359"/>
    </row>
    <row r="88" spans="1:9" s="159" customFormat="1" ht="15" customHeight="1" x14ac:dyDescent="0.25">
      <c r="A88" s="369" t="s">
        <v>563</v>
      </c>
      <c r="B88" s="372" t="s">
        <v>564</v>
      </c>
      <c r="C88" s="166" t="s">
        <v>37</v>
      </c>
      <c r="D88" s="168">
        <v>12270</v>
      </c>
      <c r="E88" s="167">
        <v>0</v>
      </c>
      <c r="F88" s="384" t="s">
        <v>60</v>
      </c>
      <c r="G88" s="384" t="s">
        <v>626</v>
      </c>
      <c r="H88" s="360" t="s">
        <v>631</v>
      </c>
      <c r="I88" s="357" t="s">
        <v>559</v>
      </c>
    </row>
    <row r="89" spans="1:9" s="159" customFormat="1" ht="38.25" customHeight="1" x14ac:dyDescent="0.25">
      <c r="A89" s="370"/>
      <c r="B89" s="373"/>
      <c r="C89" s="166" t="s">
        <v>38</v>
      </c>
      <c r="D89" s="150"/>
      <c r="E89" s="167"/>
      <c r="F89" s="385"/>
      <c r="G89" s="385"/>
      <c r="H89" s="361"/>
      <c r="I89" s="358"/>
    </row>
    <row r="90" spans="1:9" s="159" customFormat="1" x14ac:dyDescent="0.25">
      <c r="A90" s="370"/>
      <c r="B90" s="373"/>
      <c r="C90" s="166" t="s">
        <v>39</v>
      </c>
      <c r="D90" s="150"/>
      <c r="E90" s="167"/>
      <c r="F90" s="385"/>
      <c r="G90" s="385"/>
      <c r="H90" s="361"/>
      <c r="I90" s="358"/>
    </row>
    <row r="91" spans="1:9" s="159" customFormat="1" ht="25.5" x14ac:dyDescent="0.25">
      <c r="A91" s="371"/>
      <c r="B91" s="374"/>
      <c r="C91" s="166" t="s">
        <v>40</v>
      </c>
      <c r="D91" s="150">
        <v>12270</v>
      </c>
      <c r="E91" s="167">
        <v>0</v>
      </c>
      <c r="F91" s="386"/>
      <c r="G91" s="386"/>
      <c r="H91" s="362"/>
      <c r="I91" s="359"/>
    </row>
    <row r="92" spans="1:9" s="159" customFormat="1" x14ac:dyDescent="0.25">
      <c r="A92" s="387" t="s">
        <v>68</v>
      </c>
      <c r="B92" s="390" t="s">
        <v>69</v>
      </c>
      <c r="C92" s="202" t="s">
        <v>37</v>
      </c>
      <c r="D92" s="203">
        <f>D96+D100+D104+D108+D112+D116+D120+D124+D128+D132+D136+D140+D144+D148+D152+D156+D160</f>
        <v>205860</v>
      </c>
      <c r="E92" s="203">
        <f>E93+E94+E95</f>
        <v>7414.5861800000002</v>
      </c>
      <c r="F92" s="204"/>
      <c r="G92" s="204"/>
      <c r="H92" s="205"/>
      <c r="I92" s="393"/>
    </row>
    <row r="93" spans="1:9" s="159" customFormat="1" x14ac:dyDescent="0.25">
      <c r="A93" s="388"/>
      <c r="B93" s="391"/>
      <c r="C93" s="202" t="s">
        <v>38</v>
      </c>
      <c r="D93" s="203">
        <v>0</v>
      </c>
      <c r="E93" s="206">
        <f>E157</f>
        <v>1792.8</v>
      </c>
      <c r="F93" s="207"/>
      <c r="G93" s="207"/>
      <c r="H93" s="208"/>
      <c r="I93" s="394"/>
    </row>
    <row r="94" spans="1:9" s="159" customFormat="1" x14ac:dyDescent="0.25">
      <c r="A94" s="388"/>
      <c r="B94" s="391"/>
      <c r="C94" s="202" t="s">
        <v>39</v>
      </c>
      <c r="D94" s="203">
        <v>0</v>
      </c>
      <c r="E94" s="206">
        <f>E158</f>
        <v>1792.2</v>
      </c>
      <c r="F94" s="207"/>
      <c r="G94" s="207"/>
      <c r="H94" s="208"/>
      <c r="I94" s="394"/>
    </row>
    <row r="95" spans="1:9" s="159" customFormat="1" ht="25.5" x14ac:dyDescent="0.25">
      <c r="A95" s="389"/>
      <c r="B95" s="392"/>
      <c r="C95" s="209" t="s">
        <v>40</v>
      </c>
      <c r="D95" s="210">
        <f>D92</f>
        <v>205860</v>
      </c>
      <c r="E95" s="211">
        <f>E99+E103+E107+E111+E115+E119+E123+E127+E131+E135+E139+E143+E147+E151+E155+E159+E163</f>
        <v>3829.5861800000002</v>
      </c>
      <c r="F95" s="212"/>
      <c r="G95" s="212"/>
      <c r="H95" s="213"/>
      <c r="I95" s="395"/>
    </row>
    <row r="96" spans="1:9" s="159" customFormat="1" ht="15" customHeight="1" x14ac:dyDescent="0.25">
      <c r="A96" s="369" t="s">
        <v>565</v>
      </c>
      <c r="B96" s="372" t="s">
        <v>566</v>
      </c>
      <c r="C96" s="166" t="s">
        <v>37</v>
      </c>
      <c r="D96" s="150">
        <v>43640</v>
      </c>
      <c r="E96" s="167">
        <v>0</v>
      </c>
      <c r="F96" s="384">
        <v>2023</v>
      </c>
      <c r="G96" s="384" t="s">
        <v>629</v>
      </c>
      <c r="H96" s="360" t="s">
        <v>631</v>
      </c>
      <c r="I96" s="357" t="s">
        <v>567</v>
      </c>
    </row>
    <row r="97" spans="1:9" s="159" customFormat="1" x14ac:dyDescent="0.25">
      <c r="A97" s="370"/>
      <c r="B97" s="373"/>
      <c r="C97" s="166" t="s">
        <v>38</v>
      </c>
      <c r="D97" s="150"/>
      <c r="E97" s="167"/>
      <c r="F97" s="385"/>
      <c r="G97" s="385"/>
      <c r="H97" s="361"/>
      <c r="I97" s="358"/>
    </row>
    <row r="98" spans="1:9" s="159" customFormat="1" x14ac:dyDescent="0.25">
      <c r="A98" s="370"/>
      <c r="B98" s="373"/>
      <c r="C98" s="166" t="s">
        <v>39</v>
      </c>
      <c r="D98" s="150"/>
      <c r="E98" s="167"/>
      <c r="F98" s="385"/>
      <c r="G98" s="385"/>
      <c r="H98" s="361"/>
      <c r="I98" s="358"/>
    </row>
    <row r="99" spans="1:9" s="159" customFormat="1" ht="25.5" x14ac:dyDescent="0.25">
      <c r="A99" s="371"/>
      <c r="B99" s="374"/>
      <c r="C99" s="166" t="s">
        <v>40</v>
      </c>
      <c r="D99" s="150">
        <v>43640</v>
      </c>
      <c r="E99" s="167">
        <v>0</v>
      </c>
      <c r="F99" s="386"/>
      <c r="G99" s="386"/>
      <c r="H99" s="362"/>
      <c r="I99" s="359"/>
    </row>
    <row r="100" spans="1:9" s="159" customFormat="1" ht="15" customHeight="1" x14ac:dyDescent="0.25">
      <c r="A100" s="369" t="s">
        <v>568</v>
      </c>
      <c r="B100" s="372" t="s">
        <v>569</v>
      </c>
      <c r="C100" s="166" t="s">
        <v>37</v>
      </c>
      <c r="D100" s="150">
        <v>4180</v>
      </c>
      <c r="E100" s="167">
        <v>0</v>
      </c>
      <c r="F100" s="384">
        <v>2023</v>
      </c>
      <c r="G100" s="384" t="s">
        <v>626</v>
      </c>
      <c r="H100" s="360" t="s">
        <v>631</v>
      </c>
      <c r="I100" s="357" t="s">
        <v>570</v>
      </c>
    </row>
    <row r="101" spans="1:9" s="159" customFormat="1" x14ac:dyDescent="0.25">
      <c r="A101" s="370"/>
      <c r="B101" s="373"/>
      <c r="C101" s="166" t="s">
        <v>38</v>
      </c>
      <c r="D101" s="150"/>
      <c r="E101" s="167"/>
      <c r="F101" s="385"/>
      <c r="G101" s="385"/>
      <c r="H101" s="361"/>
      <c r="I101" s="358"/>
    </row>
    <row r="102" spans="1:9" s="159" customFormat="1" x14ac:dyDescent="0.25">
      <c r="A102" s="370"/>
      <c r="B102" s="373"/>
      <c r="C102" s="166" t="s">
        <v>39</v>
      </c>
      <c r="D102" s="150"/>
      <c r="E102" s="167"/>
      <c r="F102" s="385"/>
      <c r="G102" s="385"/>
      <c r="H102" s="361"/>
      <c r="I102" s="358"/>
    </row>
    <row r="103" spans="1:9" s="159" customFormat="1" ht="25.5" x14ac:dyDescent="0.25">
      <c r="A103" s="371"/>
      <c r="B103" s="374"/>
      <c r="C103" s="166" t="s">
        <v>40</v>
      </c>
      <c r="D103" s="150">
        <v>4180</v>
      </c>
      <c r="E103" s="167">
        <v>0</v>
      </c>
      <c r="F103" s="386"/>
      <c r="G103" s="386"/>
      <c r="H103" s="362"/>
      <c r="I103" s="359"/>
    </row>
    <row r="104" spans="1:9" s="159" customFormat="1" ht="15" customHeight="1" x14ac:dyDescent="0.25">
      <c r="A104" s="369" t="s">
        <v>70</v>
      </c>
      <c r="B104" s="372" t="s">
        <v>71</v>
      </c>
      <c r="C104" s="166" t="s">
        <v>37</v>
      </c>
      <c r="D104" s="150">
        <v>21060</v>
      </c>
      <c r="E104" s="167">
        <v>0</v>
      </c>
      <c r="F104" s="384" t="s">
        <v>72</v>
      </c>
      <c r="G104" s="384">
        <v>2023</v>
      </c>
      <c r="H104" s="360" t="s">
        <v>631</v>
      </c>
      <c r="I104" s="357" t="s">
        <v>571</v>
      </c>
    </row>
    <row r="105" spans="1:9" s="159" customFormat="1" x14ac:dyDescent="0.25">
      <c r="A105" s="370"/>
      <c r="B105" s="373"/>
      <c r="C105" s="166" t="s">
        <v>38</v>
      </c>
      <c r="D105" s="150"/>
      <c r="E105" s="167"/>
      <c r="F105" s="385"/>
      <c r="G105" s="385"/>
      <c r="H105" s="361"/>
      <c r="I105" s="358"/>
    </row>
    <row r="106" spans="1:9" s="159" customFormat="1" x14ac:dyDescent="0.25">
      <c r="A106" s="370"/>
      <c r="B106" s="373"/>
      <c r="C106" s="166" t="s">
        <v>39</v>
      </c>
      <c r="D106" s="150"/>
      <c r="E106" s="167"/>
      <c r="F106" s="385"/>
      <c r="G106" s="385"/>
      <c r="H106" s="361"/>
      <c r="I106" s="358"/>
    </row>
    <row r="107" spans="1:9" s="159" customFormat="1" ht="25.5" x14ac:dyDescent="0.25">
      <c r="A107" s="371"/>
      <c r="B107" s="374"/>
      <c r="C107" s="166" t="s">
        <v>40</v>
      </c>
      <c r="D107" s="150">
        <v>21060</v>
      </c>
      <c r="E107" s="167">
        <v>0</v>
      </c>
      <c r="F107" s="386"/>
      <c r="G107" s="386"/>
      <c r="H107" s="362"/>
      <c r="I107" s="359"/>
    </row>
    <row r="108" spans="1:9" s="159" customFormat="1" ht="15" customHeight="1" x14ac:dyDescent="0.25">
      <c r="A108" s="369" t="s">
        <v>572</v>
      </c>
      <c r="B108" s="372" t="s">
        <v>573</v>
      </c>
      <c r="C108" s="166" t="s">
        <v>37</v>
      </c>
      <c r="D108" s="150">
        <v>5420</v>
      </c>
      <c r="E108" s="167">
        <v>0</v>
      </c>
      <c r="F108" s="384">
        <v>2023</v>
      </c>
      <c r="G108" s="384" t="s">
        <v>626</v>
      </c>
      <c r="H108" s="360" t="s">
        <v>631</v>
      </c>
      <c r="I108" s="357" t="s">
        <v>574</v>
      </c>
    </row>
    <row r="109" spans="1:9" s="159" customFormat="1" x14ac:dyDescent="0.25">
      <c r="A109" s="370"/>
      <c r="B109" s="373"/>
      <c r="C109" s="166" t="s">
        <v>38</v>
      </c>
      <c r="D109" s="150"/>
      <c r="E109" s="167"/>
      <c r="F109" s="385"/>
      <c r="G109" s="385"/>
      <c r="H109" s="361"/>
      <c r="I109" s="358"/>
    </row>
    <row r="110" spans="1:9" s="159" customFormat="1" x14ac:dyDescent="0.25">
      <c r="A110" s="370"/>
      <c r="B110" s="373"/>
      <c r="C110" s="166" t="s">
        <v>39</v>
      </c>
      <c r="D110" s="150"/>
      <c r="E110" s="167"/>
      <c r="F110" s="385"/>
      <c r="G110" s="385"/>
      <c r="H110" s="361"/>
      <c r="I110" s="358"/>
    </row>
    <row r="111" spans="1:9" s="159" customFormat="1" ht="25.5" x14ac:dyDescent="0.25">
      <c r="A111" s="371"/>
      <c r="B111" s="374"/>
      <c r="C111" s="166" t="s">
        <v>40</v>
      </c>
      <c r="D111" s="150">
        <v>5420</v>
      </c>
      <c r="E111" s="167">
        <v>0</v>
      </c>
      <c r="F111" s="386"/>
      <c r="G111" s="386"/>
      <c r="H111" s="362"/>
      <c r="I111" s="359"/>
    </row>
    <row r="112" spans="1:9" s="171" customFormat="1" ht="15" customHeight="1" x14ac:dyDescent="0.25">
      <c r="A112" s="378" t="s">
        <v>575</v>
      </c>
      <c r="B112" s="381" t="s">
        <v>576</v>
      </c>
      <c r="C112" s="169" t="s">
        <v>37</v>
      </c>
      <c r="D112" s="168">
        <v>5650</v>
      </c>
      <c r="E112" s="170">
        <v>0</v>
      </c>
      <c r="F112" s="384">
        <v>2023</v>
      </c>
      <c r="G112" s="375" t="s">
        <v>626</v>
      </c>
      <c r="H112" s="360" t="s">
        <v>631</v>
      </c>
      <c r="I112" s="357" t="s">
        <v>577</v>
      </c>
    </row>
    <row r="113" spans="1:9" s="171" customFormat="1" x14ac:dyDescent="0.25">
      <c r="A113" s="379"/>
      <c r="B113" s="382"/>
      <c r="C113" s="169" t="s">
        <v>38</v>
      </c>
      <c r="D113" s="168"/>
      <c r="E113" s="170"/>
      <c r="F113" s="385"/>
      <c r="G113" s="376"/>
      <c r="H113" s="361"/>
      <c r="I113" s="358"/>
    </row>
    <row r="114" spans="1:9" s="171" customFormat="1" x14ac:dyDescent="0.25">
      <c r="A114" s="379"/>
      <c r="B114" s="382"/>
      <c r="C114" s="169" t="s">
        <v>39</v>
      </c>
      <c r="D114" s="168"/>
      <c r="E114" s="170"/>
      <c r="F114" s="385"/>
      <c r="G114" s="376"/>
      <c r="H114" s="361"/>
      <c r="I114" s="358"/>
    </row>
    <row r="115" spans="1:9" s="171" customFormat="1" ht="25.5" x14ac:dyDescent="0.25">
      <c r="A115" s="380"/>
      <c r="B115" s="383"/>
      <c r="C115" s="169" t="s">
        <v>40</v>
      </c>
      <c r="D115" s="168">
        <v>5650</v>
      </c>
      <c r="E115" s="170">
        <v>0</v>
      </c>
      <c r="F115" s="386"/>
      <c r="G115" s="377"/>
      <c r="H115" s="362"/>
      <c r="I115" s="359"/>
    </row>
    <row r="116" spans="1:9" s="159" customFormat="1" ht="15" customHeight="1" x14ac:dyDescent="0.25">
      <c r="A116" s="369" t="s">
        <v>578</v>
      </c>
      <c r="B116" s="372" t="s">
        <v>579</v>
      </c>
      <c r="C116" s="166" t="s">
        <v>37</v>
      </c>
      <c r="D116" s="150">
        <v>16129.999999999998</v>
      </c>
      <c r="E116" s="167">
        <v>0</v>
      </c>
      <c r="F116" s="375">
        <v>2023</v>
      </c>
      <c r="G116" s="375" t="s">
        <v>626</v>
      </c>
      <c r="H116" s="360" t="s">
        <v>631</v>
      </c>
      <c r="I116" s="357" t="s">
        <v>580</v>
      </c>
    </row>
    <row r="117" spans="1:9" s="159" customFormat="1" x14ac:dyDescent="0.25">
      <c r="A117" s="370"/>
      <c r="B117" s="373"/>
      <c r="C117" s="166" t="s">
        <v>38</v>
      </c>
      <c r="D117" s="150"/>
      <c r="E117" s="167"/>
      <c r="F117" s="376"/>
      <c r="G117" s="376"/>
      <c r="H117" s="361"/>
      <c r="I117" s="358"/>
    </row>
    <row r="118" spans="1:9" s="159" customFormat="1" x14ac:dyDescent="0.25">
      <c r="A118" s="370"/>
      <c r="B118" s="373"/>
      <c r="C118" s="166" t="s">
        <v>39</v>
      </c>
      <c r="D118" s="150"/>
      <c r="E118" s="167"/>
      <c r="F118" s="376"/>
      <c r="G118" s="376"/>
      <c r="H118" s="361"/>
      <c r="I118" s="358"/>
    </row>
    <row r="119" spans="1:9" s="159" customFormat="1" ht="25.5" x14ac:dyDescent="0.25">
      <c r="A119" s="371"/>
      <c r="B119" s="374"/>
      <c r="C119" s="166" t="s">
        <v>40</v>
      </c>
      <c r="D119" s="150">
        <v>16129.999999999998</v>
      </c>
      <c r="E119" s="167">
        <v>0</v>
      </c>
      <c r="F119" s="377"/>
      <c r="G119" s="377"/>
      <c r="H119" s="362"/>
      <c r="I119" s="359"/>
    </row>
    <row r="120" spans="1:9" s="159" customFormat="1" ht="15" customHeight="1" x14ac:dyDescent="0.25">
      <c r="A120" s="369" t="s">
        <v>581</v>
      </c>
      <c r="B120" s="372" t="s">
        <v>582</v>
      </c>
      <c r="C120" s="166" t="s">
        <v>37</v>
      </c>
      <c r="D120" s="150">
        <v>29430</v>
      </c>
      <c r="E120" s="167">
        <v>0</v>
      </c>
      <c r="F120" s="375">
        <v>2023</v>
      </c>
      <c r="G120" s="375" t="s">
        <v>626</v>
      </c>
      <c r="H120" s="360" t="s">
        <v>631</v>
      </c>
      <c r="I120" s="357" t="s">
        <v>583</v>
      </c>
    </row>
    <row r="121" spans="1:9" s="159" customFormat="1" x14ac:dyDescent="0.25">
      <c r="A121" s="370"/>
      <c r="B121" s="373"/>
      <c r="C121" s="166" t="s">
        <v>38</v>
      </c>
      <c r="D121" s="150"/>
      <c r="E121" s="167"/>
      <c r="F121" s="376"/>
      <c r="G121" s="376"/>
      <c r="H121" s="361"/>
      <c r="I121" s="358"/>
    </row>
    <row r="122" spans="1:9" s="159" customFormat="1" x14ac:dyDescent="0.25">
      <c r="A122" s="370"/>
      <c r="B122" s="373"/>
      <c r="C122" s="166" t="s">
        <v>39</v>
      </c>
      <c r="D122" s="150"/>
      <c r="E122" s="167"/>
      <c r="F122" s="376"/>
      <c r="G122" s="376"/>
      <c r="H122" s="361"/>
      <c r="I122" s="358"/>
    </row>
    <row r="123" spans="1:9" s="159" customFormat="1" ht="25.5" x14ac:dyDescent="0.25">
      <c r="A123" s="371"/>
      <c r="B123" s="374"/>
      <c r="C123" s="166" t="s">
        <v>40</v>
      </c>
      <c r="D123" s="150">
        <v>29430</v>
      </c>
      <c r="E123" s="167">
        <v>0</v>
      </c>
      <c r="F123" s="377"/>
      <c r="G123" s="377"/>
      <c r="H123" s="362"/>
      <c r="I123" s="359"/>
    </row>
    <row r="124" spans="1:9" s="159" customFormat="1" ht="15" customHeight="1" x14ac:dyDescent="0.25">
      <c r="A124" s="369" t="s">
        <v>584</v>
      </c>
      <c r="B124" s="372" t="s">
        <v>585</v>
      </c>
      <c r="C124" s="166" t="s">
        <v>37</v>
      </c>
      <c r="D124" s="150">
        <v>6330</v>
      </c>
      <c r="E124" s="167">
        <v>0</v>
      </c>
      <c r="F124" s="375">
        <v>2023</v>
      </c>
      <c r="G124" s="375" t="s">
        <v>626</v>
      </c>
      <c r="H124" s="360" t="s">
        <v>631</v>
      </c>
      <c r="I124" s="357" t="s">
        <v>586</v>
      </c>
    </row>
    <row r="125" spans="1:9" s="159" customFormat="1" x14ac:dyDescent="0.25">
      <c r="A125" s="370"/>
      <c r="B125" s="373"/>
      <c r="C125" s="166" t="s">
        <v>38</v>
      </c>
      <c r="D125" s="150"/>
      <c r="E125" s="167"/>
      <c r="F125" s="376"/>
      <c r="G125" s="376"/>
      <c r="H125" s="361"/>
      <c r="I125" s="358"/>
    </row>
    <row r="126" spans="1:9" s="159" customFormat="1" x14ac:dyDescent="0.25">
      <c r="A126" s="370"/>
      <c r="B126" s="373"/>
      <c r="C126" s="166" t="s">
        <v>39</v>
      </c>
      <c r="D126" s="150"/>
      <c r="E126" s="167"/>
      <c r="F126" s="376"/>
      <c r="G126" s="376"/>
      <c r="H126" s="361"/>
      <c r="I126" s="358"/>
    </row>
    <row r="127" spans="1:9" s="159" customFormat="1" ht="25.5" x14ac:dyDescent="0.25">
      <c r="A127" s="371"/>
      <c r="B127" s="374"/>
      <c r="C127" s="166" t="s">
        <v>40</v>
      </c>
      <c r="D127" s="150">
        <v>6330</v>
      </c>
      <c r="E127" s="167">
        <v>0</v>
      </c>
      <c r="F127" s="377"/>
      <c r="G127" s="377"/>
      <c r="H127" s="362"/>
      <c r="I127" s="359"/>
    </row>
    <row r="128" spans="1:9" s="159" customFormat="1" ht="15" customHeight="1" x14ac:dyDescent="0.25">
      <c r="A128" s="369" t="s">
        <v>587</v>
      </c>
      <c r="B128" s="372" t="s">
        <v>588</v>
      </c>
      <c r="C128" s="166" t="s">
        <v>37</v>
      </c>
      <c r="D128" s="150">
        <v>1590</v>
      </c>
      <c r="E128" s="167">
        <v>0</v>
      </c>
      <c r="F128" s="375">
        <v>2023</v>
      </c>
      <c r="G128" s="375" t="s">
        <v>626</v>
      </c>
      <c r="H128" s="360" t="s">
        <v>631</v>
      </c>
      <c r="I128" s="357" t="s">
        <v>589</v>
      </c>
    </row>
    <row r="129" spans="1:9" s="159" customFormat="1" x14ac:dyDescent="0.25">
      <c r="A129" s="370"/>
      <c r="B129" s="373"/>
      <c r="C129" s="166" t="s">
        <v>38</v>
      </c>
      <c r="D129" s="150"/>
      <c r="E129" s="167"/>
      <c r="F129" s="376"/>
      <c r="G129" s="376"/>
      <c r="H129" s="361"/>
      <c r="I129" s="358"/>
    </row>
    <row r="130" spans="1:9" s="159" customFormat="1" x14ac:dyDescent="0.25">
      <c r="A130" s="370"/>
      <c r="B130" s="373"/>
      <c r="C130" s="166" t="s">
        <v>39</v>
      </c>
      <c r="D130" s="150"/>
      <c r="E130" s="167"/>
      <c r="F130" s="376"/>
      <c r="G130" s="376"/>
      <c r="H130" s="361"/>
      <c r="I130" s="358"/>
    </row>
    <row r="131" spans="1:9" s="159" customFormat="1" ht="25.5" x14ac:dyDescent="0.25">
      <c r="A131" s="371"/>
      <c r="B131" s="374"/>
      <c r="C131" s="166" t="s">
        <v>40</v>
      </c>
      <c r="D131" s="150">
        <v>1590</v>
      </c>
      <c r="E131" s="167">
        <v>0</v>
      </c>
      <c r="F131" s="377"/>
      <c r="G131" s="377"/>
      <c r="H131" s="362"/>
      <c r="I131" s="359"/>
    </row>
    <row r="132" spans="1:9" s="159" customFormat="1" ht="15" customHeight="1" x14ac:dyDescent="0.25">
      <c r="A132" s="369" t="s">
        <v>590</v>
      </c>
      <c r="B132" s="372" t="s">
        <v>591</v>
      </c>
      <c r="C132" s="166" t="s">
        <v>37</v>
      </c>
      <c r="D132" s="150">
        <v>8530</v>
      </c>
      <c r="E132" s="167">
        <v>0</v>
      </c>
      <c r="F132" s="375">
        <v>2023</v>
      </c>
      <c r="G132" s="375" t="s">
        <v>626</v>
      </c>
      <c r="H132" s="360" t="s">
        <v>631</v>
      </c>
      <c r="I132" s="357" t="s">
        <v>592</v>
      </c>
    </row>
    <row r="133" spans="1:9" s="159" customFormat="1" x14ac:dyDescent="0.25">
      <c r="A133" s="370"/>
      <c r="B133" s="373"/>
      <c r="C133" s="166" t="s">
        <v>38</v>
      </c>
      <c r="D133" s="150"/>
      <c r="E133" s="167"/>
      <c r="F133" s="376"/>
      <c r="G133" s="376"/>
      <c r="H133" s="361"/>
      <c r="I133" s="358"/>
    </row>
    <row r="134" spans="1:9" s="159" customFormat="1" x14ac:dyDescent="0.25">
      <c r="A134" s="370"/>
      <c r="B134" s="373"/>
      <c r="C134" s="166" t="s">
        <v>39</v>
      </c>
      <c r="D134" s="150"/>
      <c r="E134" s="167"/>
      <c r="F134" s="376"/>
      <c r="G134" s="376"/>
      <c r="H134" s="361"/>
      <c r="I134" s="358"/>
    </row>
    <row r="135" spans="1:9" s="159" customFormat="1" ht="25.5" x14ac:dyDescent="0.25">
      <c r="A135" s="371"/>
      <c r="B135" s="374"/>
      <c r="C135" s="166" t="s">
        <v>40</v>
      </c>
      <c r="D135" s="150">
        <v>8530</v>
      </c>
      <c r="E135" s="167">
        <v>0</v>
      </c>
      <c r="F135" s="377"/>
      <c r="G135" s="377"/>
      <c r="H135" s="362"/>
      <c r="I135" s="359"/>
    </row>
    <row r="136" spans="1:9" s="159" customFormat="1" ht="15" customHeight="1" x14ac:dyDescent="0.25">
      <c r="A136" s="369" t="s">
        <v>593</v>
      </c>
      <c r="B136" s="372" t="s">
        <v>594</v>
      </c>
      <c r="C136" s="166" t="s">
        <v>37</v>
      </c>
      <c r="D136" s="150">
        <v>1660</v>
      </c>
      <c r="E136" s="167">
        <v>0</v>
      </c>
      <c r="F136" s="375">
        <v>2023</v>
      </c>
      <c r="G136" s="375" t="s">
        <v>626</v>
      </c>
      <c r="H136" s="360" t="s">
        <v>631</v>
      </c>
      <c r="I136" s="357" t="s">
        <v>589</v>
      </c>
    </row>
    <row r="137" spans="1:9" s="159" customFormat="1" x14ac:dyDescent="0.25">
      <c r="A137" s="370"/>
      <c r="B137" s="373"/>
      <c r="C137" s="166" t="s">
        <v>38</v>
      </c>
      <c r="D137" s="150"/>
      <c r="E137" s="167"/>
      <c r="F137" s="376"/>
      <c r="G137" s="376"/>
      <c r="H137" s="361"/>
      <c r="I137" s="358"/>
    </row>
    <row r="138" spans="1:9" s="159" customFormat="1" x14ac:dyDescent="0.25">
      <c r="A138" s="370"/>
      <c r="B138" s="373"/>
      <c r="C138" s="166" t="s">
        <v>39</v>
      </c>
      <c r="D138" s="150"/>
      <c r="E138" s="167"/>
      <c r="F138" s="376"/>
      <c r="G138" s="376"/>
      <c r="H138" s="361"/>
      <c r="I138" s="358"/>
    </row>
    <row r="139" spans="1:9" s="159" customFormat="1" ht="25.5" x14ac:dyDescent="0.25">
      <c r="A139" s="371"/>
      <c r="B139" s="374"/>
      <c r="C139" s="166" t="s">
        <v>40</v>
      </c>
      <c r="D139" s="150">
        <v>1660</v>
      </c>
      <c r="E139" s="167">
        <v>0</v>
      </c>
      <c r="F139" s="377"/>
      <c r="G139" s="377"/>
      <c r="H139" s="362"/>
      <c r="I139" s="359"/>
    </row>
    <row r="140" spans="1:9" s="201" customFormat="1" ht="15" customHeight="1" x14ac:dyDescent="0.25">
      <c r="A140" s="351" t="s">
        <v>595</v>
      </c>
      <c r="B140" s="354" t="s">
        <v>596</v>
      </c>
      <c r="C140" s="172" t="s">
        <v>37</v>
      </c>
      <c r="D140" s="173">
        <v>4920</v>
      </c>
      <c r="E140" s="174">
        <f>E143</f>
        <v>684.65800000000002</v>
      </c>
      <c r="F140" s="363">
        <v>2023</v>
      </c>
      <c r="G140" s="363">
        <v>2023</v>
      </c>
      <c r="H140" s="360" t="s">
        <v>631</v>
      </c>
      <c r="I140" s="357" t="s">
        <v>597</v>
      </c>
    </row>
    <row r="141" spans="1:9" s="201" customFormat="1" x14ac:dyDescent="0.25">
      <c r="A141" s="352"/>
      <c r="B141" s="355"/>
      <c r="C141" s="172" t="s">
        <v>38</v>
      </c>
      <c r="D141" s="173"/>
      <c r="E141" s="174"/>
      <c r="F141" s="364"/>
      <c r="G141" s="364"/>
      <c r="H141" s="361"/>
      <c r="I141" s="358"/>
    </row>
    <row r="142" spans="1:9" s="201" customFormat="1" x14ac:dyDescent="0.25">
      <c r="A142" s="352"/>
      <c r="B142" s="355"/>
      <c r="C142" s="172" t="s">
        <v>39</v>
      </c>
      <c r="D142" s="173"/>
      <c r="E142" s="174"/>
      <c r="F142" s="364"/>
      <c r="G142" s="364"/>
      <c r="H142" s="361"/>
      <c r="I142" s="358"/>
    </row>
    <row r="143" spans="1:9" s="201" customFormat="1" ht="48.75" customHeight="1" x14ac:dyDescent="0.25">
      <c r="A143" s="353"/>
      <c r="B143" s="356"/>
      <c r="C143" s="172" t="s">
        <v>40</v>
      </c>
      <c r="D143" s="173">
        <v>4920</v>
      </c>
      <c r="E143" s="174">
        <f>684.658</f>
        <v>684.65800000000002</v>
      </c>
      <c r="F143" s="365"/>
      <c r="G143" s="365"/>
      <c r="H143" s="362"/>
      <c r="I143" s="359"/>
    </row>
    <row r="144" spans="1:9" s="201" customFormat="1" ht="15" customHeight="1" x14ac:dyDescent="0.25">
      <c r="A144" s="351" t="s">
        <v>598</v>
      </c>
      <c r="B144" s="354" t="s">
        <v>599</v>
      </c>
      <c r="C144" s="172" t="s">
        <v>37</v>
      </c>
      <c r="D144" s="173">
        <v>3500</v>
      </c>
      <c r="E144" s="174">
        <v>0</v>
      </c>
      <c r="F144" s="363">
        <v>2023</v>
      </c>
      <c r="G144" s="363" t="s">
        <v>626</v>
      </c>
      <c r="H144" s="360" t="s">
        <v>631</v>
      </c>
      <c r="I144" s="357" t="s">
        <v>600</v>
      </c>
    </row>
    <row r="145" spans="1:9" s="201" customFormat="1" x14ac:dyDescent="0.25">
      <c r="A145" s="352"/>
      <c r="B145" s="355"/>
      <c r="C145" s="172" t="s">
        <v>38</v>
      </c>
      <c r="D145" s="173"/>
      <c r="E145" s="174"/>
      <c r="F145" s="364"/>
      <c r="G145" s="364"/>
      <c r="H145" s="361"/>
      <c r="I145" s="358"/>
    </row>
    <row r="146" spans="1:9" s="201" customFormat="1" x14ac:dyDescent="0.25">
      <c r="A146" s="352"/>
      <c r="B146" s="355"/>
      <c r="C146" s="172" t="s">
        <v>39</v>
      </c>
      <c r="D146" s="173"/>
      <c r="E146" s="174"/>
      <c r="F146" s="364"/>
      <c r="G146" s="364"/>
      <c r="H146" s="361"/>
      <c r="I146" s="358"/>
    </row>
    <row r="147" spans="1:9" s="201" customFormat="1" ht="25.5" x14ac:dyDescent="0.25">
      <c r="A147" s="353"/>
      <c r="B147" s="356"/>
      <c r="C147" s="172" t="s">
        <v>40</v>
      </c>
      <c r="D147" s="173">
        <v>3500</v>
      </c>
      <c r="E147" s="174">
        <v>0</v>
      </c>
      <c r="F147" s="365"/>
      <c r="G147" s="365"/>
      <c r="H147" s="362"/>
      <c r="I147" s="359"/>
    </row>
    <row r="148" spans="1:9" s="201" customFormat="1" ht="15" customHeight="1" x14ac:dyDescent="0.25">
      <c r="A148" s="351" t="s">
        <v>601</v>
      </c>
      <c r="B148" s="354" t="s">
        <v>602</v>
      </c>
      <c r="C148" s="172" t="s">
        <v>37</v>
      </c>
      <c r="D148" s="173">
        <v>6640</v>
      </c>
      <c r="E148" s="174">
        <v>0</v>
      </c>
      <c r="F148" s="363">
        <v>2023</v>
      </c>
      <c r="G148" s="363">
        <v>2022</v>
      </c>
      <c r="H148" s="360" t="s">
        <v>631</v>
      </c>
      <c r="I148" s="357" t="s">
        <v>603</v>
      </c>
    </row>
    <row r="149" spans="1:9" s="201" customFormat="1" x14ac:dyDescent="0.25">
      <c r="A149" s="352"/>
      <c r="B149" s="355"/>
      <c r="C149" s="172" t="s">
        <v>38</v>
      </c>
      <c r="D149" s="173"/>
      <c r="E149" s="174"/>
      <c r="F149" s="364"/>
      <c r="G149" s="364"/>
      <c r="H149" s="361"/>
      <c r="I149" s="358"/>
    </row>
    <row r="150" spans="1:9" s="201" customFormat="1" x14ac:dyDescent="0.25">
      <c r="A150" s="352"/>
      <c r="B150" s="355"/>
      <c r="C150" s="172" t="s">
        <v>39</v>
      </c>
      <c r="D150" s="173"/>
      <c r="E150" s="174"/>
      <c r="F150" s="364"/>
      <c r="G150" s="364"/>
      <c r="H150" s="361"/>
      <c r="I150" s="358"/>
    </row>
    <row r="151" spans="1:9" s="201" customFormat="1" ht="25.5" x14ac:dyDescent="0.25">
      <c r="A151" s="353"/>
      <c r="B151" s="356"/>
      <c r="C151" s="172" t="s">
        <v>40</v>
      </c>
      <c r="D151" s="173">
        <v>6640</v>
      </c>
      <c r="E151" s="174">
        <v>0</v>
      </c>
      <c r="F151" s="365"/>
      <c r="G151" s="365"/>
      <c r="H151" s="362"/>
      <c r="I151" s="359"/>
    </row>
    <row r="152" spans="1:9" s="201" customFormat="1" ht="15" customHeight="1" x14ac:dyDescent="0.25">
      <c r="A152" s="351" t="s">
        <v>604</v>
      </c>
      <c r="B152" s="354" t="s">
        <v>605</v>
      </c>
      <c r="C152" s="172" t="s">
        <v>37</v>
      </c>
      <c r="D152" s="173">
        <v>10030</v>
      </c>
      <c r="E152" s="174">
        <v>0</v>
      </c>
      <c r="F152" s="363">
        <v>2023</v>
      </c>
      <c r="G152" s="363" t="s">
        <v>626</v>
      </c>
      <c r="H152" s="360" t="s">
        <v>631</v>
      </c>
      <c r="I152" s="357" t="s">
        <v>606</v>
      </c>
    </row>
    <row r="153" spans="1:9" s="201" customFormat="1" x14ac:dyDescent="0.25">
      <c r="A153" s="352"/>
      <c r="B153" s="355"/>
      <c r="C153" s="172" t="s">
        <v>38</v>
      </c>
      <c r="D153" s="173"/>
      <c r="E153" s="174"/>
      <c r="F153" s="364"/>
      <c r="G153" s="364"/>
      <c r="H153" s="361"/>
      <c r="I153" s="358"/>
    </row>
    <row r="154" spans="1:9" s="201" customFormat="1" x14ac:dyDescent="0.25">
      <c r="A154" s="352"/>
      <c r="B154" s="355"/>
      <c r="C154" s="172" t="s">
        <v>39</v>
      </c>
      <c r="D154" s="173"/>
      <c r="E154" s="174"/>
      <c r="F154" s="364"/>
      <c r="G154" s="364"/>
      <c r="H154" s="361"/>
      <c r="I154" s="358"/>
    </row>
    <row r="155" spans="1:9" s="201" customFormat="1" ht="25.5" x14ac:dyDescent="0.25">
      <c r="A155" s="353"/>
      <c r="B155" s="356"/>
      <c r="C155" s="172" t="s">
        <v>40</v>
      </c>
      <c r="D155" s="173">
        <v>10030</v>
      </c>
      <c r="E155" s="174">
        <v>0</v>
      </c>
      <c r="F155" s="365"/>
      <c r="G155" s="365"/>
      <c r="H155" s="362"/>
      <c r="I155" s="359"/>
    </row>
    <row r="156" spans="1:9" s="201" customFormat="1" ht="15" customHeight="1" x14ac:dyDescent="0.25">
      <c r="A156" s="351" t="s">
        <v>607</v>
      </c>
      <c r="B156" s="354" t="s">
        <v>608</v>
      </c>
      <c r="C156" s="172" t="s">
        <v>37</v>
      </c>
      <c r="D156" s="173">
        <v>4930</v>
      </c>
      <c r="E156" s="174">
        <f>E157+E158+E159</f>
        <v>4630.9461799999999</v>
      </c>
      <c r="F156" s="363">
        <v>2023</v>
      </c>
      <c r="G156" s="363">
        <v>2023</v>
      </c>
      <c r="H156" s="360" t="s">
        <v>631</v>
      </c>
      <c r="I156" s="357" t="s">
        <v>597</v>
      </c>
    </row>
    <row r="157" spans="1:9" s="201" customFormat="1" x14ac:dyDescent="0.25">
      <c r="A157" s="352"/>
      <c r="B157" s="355"/>
      <c r="C157" s="172" t="s">
        <v>38</v>
      </c>
      <c r="D157" s="173"/>
      <c r="E157" s="174">
        <f>1792800/1000</f>
        <v>1792.8</v>
      </c>
      <c r="F157" s="364"/>
      <c r="G157" s="364"/>
      <c r="H157" s="361"/>
      <c r="I157" s="358"/>
    </row>
    <row r="158" spans="1:9" s="201" customFormat="1" x14ac:dyDescent="0.25">
      <c r="A158" s="352"/>
      <c r="B158" s="355"/>
      <c r="C158" s="172" t="s">
        <v>39</v>
      </c>
      <c r="D158" s="173"/>
      <c r="E158" s="174">
        <f>(448200+1344000)/1000</f>
        <v>1792.2</v>
      </c>
      <c r="F158" s="364"/>
      <c r="G158" s="364"/>
      <c r="H158" s="361"/>
      <c r="I158" s="358"/>
    </row>
    <row r="159" spans="1:9" s="201" customFormat="1" ht="64.5" customHeight="1" x14ac:dyDescent="0.25">
      <c r="A159" s="353"/>
      <c r="B159" s="356"/>
      <c r="C159" s="172" t="s">
        <v>40</v>
      </c>
      <c r="D159" s="173">
        <v>4930</v>
      </c>
      <c r="E159" s="174">
        <f>1045946.18/1000</f>
        <v>1045.9461800000001</v>
      </c>
      <c r="F159" s="365"/>
      <c r="G159" s="365"/>
      <c r="H159" s="362"/>
      <c r="I159" s="359"/>
    </row>
    <row r="160" spans="1:9" s="201" customFormat="1" ht="15" customHeight="1" x14ac:dyDescent="0.25">
      <c r="A160" s="351" t="s">
        <v>73</v>
      </c>
      <c r="B160" s="354" t="s">
        <v>74</v>
      </c>
      <c r="C160" s="172" t="s">
        <v>37</v>
      </c>
      <c r="D160" s="173">
        <v>32220</v>
      </c>
      <c r="E160" s="174">
        <f>E163</f>
        <v>2098.982</v>
      </c>
      <c r="F160" s="363" t="s">
        <v>72</v>
      </c>
      <c r="G160" s="363" t="s">
        <v>626</v>
      </c>
      <c r="H160" s="360" t="s">
        <v>631</v>
      </c>
      <c r="I160" s="357" t="s">
        <v>609</v>
      </c>
    </row>
    <row r="161" spans="1:9" s="201" customFormat="1" x14ac:dyDescent="0.25">
      <c r="A161" s="352"/>
      <c r="B161" s="355"/>
      <c r="C161" s="172" t="s">
        <v>38</v>
      </c>
      <c r="D161" s="173"/>
      <c r="E161" s="174"/>
      <c r="F161" s="364"/>
      <c r="G161" s="364"/>
      <c r="H161" s="361"/>
      <c r="I161" s="358"/>
    </row>
    <row r="162" spans="1:9" s="201" customFormat="1" x14ac:dyDescent="0.25">
      <c r="A162" s="352"/>
      <c r="B162" s="355"/>
      <c r="C162" s="172" t="s">
        <v>39</v>
      </c>
      <c r="D162" s="173"/>
      <c r="E162" s="174"/>
      <c r="F162" s="364"/>
      <c r="G162" s="364"/>
      <c r="H162" s="361"/>
      <c r="I162" s="358"/>
    </row>
    <row r="163" spans="1:9" s="201" customFormat="1" ht="48.75" customHeight="1" x14ac:dyDescent="0.25">
      <c r="A163" s="353"/>
      <c r="B163" s="356"/>
      <c r="C163" s="172" t="s">
        <v>40</v>
      </c>
      <c r="D163" s="173">
        <v>32220</v>
      </c>
      <c r="E163" s="174">
        <f>2098.982</f>
        <v>2098.982</v>
      </c>
      <c r="F163" s="365"/>
      <c r="G163" s="365"/>
      <c r="H163" s="362"/>
      <c r="I163" s="359"/>
    </row>
    <row r="164" spans="1:9" ht="15" customHeight="1" x14ac:dyDescent="0.2">
      <c r="A164" s="348"/>
      <c r="B164" s="348" t="s">
        <v>632</v>
      </c>
      <c r="C164" s="233" t="s">
        <v>37</v>
      </c>
      <c r="D164" s="234">
        <f>D165+D166+D167</f>
        <v>322149.38</v>
      </c>
      <c r="E164" s="234">
        <f>E165+E166+E167</f>
        <v>7414.5861800000002</v>
      </c>
      <c r="F164" s="235"/>
      <c r="G164" s="235"/>
      <c r="H164" s="366"/>
      <c r="I164" s="366"/>
    </row>
    <row r="165" spans="1:9" x14ac:dyDescent="0.2">
      <c r="A165" s="349"/>
      <c r="B165" s="349"/>
      <c r="C165" s="233" t="s">
        <v>38</v>
      </c>
      <c r="D165" s="234">
        <v>0</v>
      </c>
      <c r="E165" s="234">
        <f>E49</f>
        <v>1792.8</v>
      </c>
      <c r="F165" s="236"/>
      <c r="G165" s="236"/>
      <c r="H165" s="367"/>
      <c r="I165" s="367"/>
    </row>
    <row r="166" spans="1:9" x14ac:dyDescent="0.2">
      <c r="A166" s="349"/>
      <c r="B166" s="349"/>
      <c r="C166" s="233" t="s">
        <v>39</v>
      </c>
      <c r="D166" s="234">
        <v>0</v>
      </c>
      <c r="E166" s="234">
        <f>E50</f>
        <v>1792.2</v>
      </c>
      <c r="F166" s="236"/>
      <c r="G166" s="236"/>
      <c r="H166" s="367"/>
      <c r="I166" s="367"/>
    </row>
    <row r="167" spans="1:9" ht="25.5" x14ac:dyDescent="0.2">
      <c r="A167" s="350"/>
      <c r="B167" s="350"/>
      <c r="C167" s="237" t="s">
        <v>40</v>
      </c>
      <c r="D167" s="234">
        <f>D51+D11</f>
        <v>322149.38</v>
      </c>
      <c r="E167" s="234">
        <f>E51+E11</f>
        <v>3829.5861800000002</v>
      </c>
      <c r="F167" s="238"/>
      <c r="G167" s="238"/>
      <c r="H167" s="368"/>
      <c r="I167" s="368"/>
    </row>
    <row r="168" spans="1:9" ht="38.25" x14ac:dyDescent="0.2">
      <c r="A168" s="147" t="s">
        <v>633</v>
      </c>
      <c r="B168" s="148" t="s">
        <v>634</v>
      </c>
      <c r="C168" s="152"/>
      <c r="D168" s="167">
        <v>317460</v>
      </c>
      <c r="E168" s="167" t="s">
        <v>626</v>
      </c>
      <c r="F168" s="147" t="s">
        <v>636</v>
      </c>
      <c r="G168" s="152"/>
      <c r="H168" s="141" t="s">
        <v>637</v>
      </c>
      <c r="I168" s="175" t="s">
        <v>659</v>
      </c>
    </row>
    <row r="169" spans="1:9" ht="38.25" x14ac:dyDescent="0.2">
      <c r="A169" s="147" t="s">
        <v>638</v>
      </c>
      <c r="B169" s="148" t="s">
        <v>639</v>
      </c>
      <c r="C169" s="151"/>
      <c r="D169" s="167">
        <v>69200</v>
      </c>
      <c r="E169" s="167"/>
      <c r="F169" s="176">
        <v>2020</v>
      </c>
      <c r="G169" s="151"/>
      <c r="H169" s="141" t="s">
        <v>637</v>
      </c>
      <c r="I169" s="175" t="s">
        <v>660</v>
      </c>
    </row>
    <row r="170" spans="1:9" ht="34.5" customHeight="1" x14ac:dyDescent="0.2">
      <c r="A170" s="177" t="s">
        <v>640</v>
      </c>
      <c r="B170" s="178" t="s">
        <v>641</v>
      </c>
      <c r="C170" s="179"/>
      <c r="D170" s="170">
        <v>425170</v>
      </c>
      <c r="E170" s="167"/>
      <c r="F170" s="180" t="s">
        <v>642</v>
      </c>
      <c r="G170" s="179"/>
      <c r="H170" s="141" t="s">
        <v>637</v>
      </c>
      <c r="I170" s="175" t="s">
        <v>661</v>
      </c>
    </row>
    <row r="171" spans="1:9" ht="38.25" x14ac:dyDescent="0.2">
      <c r="A171" s="177" t="s">
        <v>643</v>
      </c>
      <c r="B171" s="178" t="s">
        <v>644</v>
      </c>
      <c r="C171" s="181"/>
      <c r="D171" s="170">
        <v>258570</v>
      </c>
      <c r="E171" s="182"/>
      <c r="F171" s="183" t="s">
        <v>636</v>
      </c>
      <c r="G171" s="181"/>
      <c r="H171" s="141" t="s">
        <v>637</v>
      </c>
      <c r="I171" s="175" t="s">
        <v>662</v>
      </c>
    </row>
    <row r="172" spans="1:9" ht="38.25" x14ac:dyDescent="0.2">
      <c r="A172" s="147" t="s">
        <v>645</v>
      </c>
      <c r="B172" s="148" t="s">
        <v>646</v>
      </c>
      <c r="C172" s="181"/>
      <c r="D172" s="167">
        <v>1220277</v>
      </c>
      <c r="E172" s="182">
        <v>22038</v>
      </c>
      <c r="F172" s="183" t="s">
        <v>647</v>
      </c>
      <c r="G172" s="181"/>
      <c r="H172" s="141" t="s">
        <v>637</v>
      </c>
      <c r="I172" s="175" t="s">
        <v>651</v>
      </c>
    </row>
    <row r="173" spans="1:9" ht="38.25" x14ac:dyDescent="0.2">
      <c r="A173" s="147" t="s">
        <v>649</v>
      </c>
      <c r="B173" s="148" t="s">
        <v>650</v>
      </c>
      <c r="C173" s="184"/>
      <c r="D173" s="182">
        <v>41158</v>
      </c>
      <c r="E173" s="182">
        <v>41158</v>
      </c>
      <c r="F173" s="185" t="s">
        <v>484</v>
      </c>
      <c r="G173" s="184"/>
      <c r="H173" s="141" t="s">
        <v>637</v>
      </c>
      <c r="I173" s="175" t="s">
        <v>648</v>
      </c>
    </row>
    <row r="174" spans="1:9" ht="36.75" customHeight="1" x14ac:dyDescent="0.2">
      <c r="A174" s="147" t="s">
        <v>652</v>
      </c>
      <c r="B174" s="148" t="s">
        <v>653</v>
      </c>
      <c r="C174" s="149"/>
      <c r="D174" s="146">
        <v>72760</v>
      </c>
      <c r="E174" s="154"/>
      <c r="F174" s="137" t="s">
        <v>658</v>
      </c>
      <c r="G174" s="149"/>
      <c r="H174" s="141" t="s">
        <v>637</v>
      </c>
      <c r="I174" s="175" t="s">
        <v>663</v>
      </c>
    </row>
    <row r="175" spans="1:9" ht="36.75" customHeight="1" x14ac:dyDescent="0.2">
      <c r="A175" s="147" t="s">
        <v>654</v>
      </c>
      <c r="B175" s="148" t="s">
        <v>655</v>
      </c>
      <c r="C175" s="151"/>
      <c r="D175" s="146">
        <v>53900</v>
      </c>
      <c r="E175" s="155"/>
      <c r="F175" s="153" t="s">
        <v>54</v>
      </c>
      <c r="G175" s="151"/>
      <c r="H175" s="141" t="s">
        <v>637</v>
      </c>
      <c r="I175" s="175" t="s">
        <v>664</v>
      </c>
    </row>
    <row r="176" spans="1:9" ht="36.75" customHeight="1" x14ac:dyDescent="0.2">
      <c r="A176" s="147" t="s">
        <v>656</v>
      </c>
      <c r="B176" s="148" t="s">
        <v>657</v>
      </c>
      <c r="C176" s="151"/>
      <c r="D176" s="146">
        <v>103160</v>
      </c>
      <c r="E176" s="155"/>
      <c r="F176" s="153" t="s">
        <v>627</v>
      </c>
      <c r="G176" s="151"/>
      <c r="H176" s="141" t="s">
        <v>637</v>
      </c>
      <c r="I176" s="175" t="s">
        <v>665</v>
      </c>
    </row>
    <row r="177" spans="1:9" ht="38.25" x14ac:dyDescent="0.2">
      <c r="A177" s="147" t="s">
        <v>666</v>
      </c>
      <c r="B177" s="148" t="s">
        <v>667</v>
      </c>
      <c r="C177" s="151"/>
      <c r="D177" s="186">
        <v>334900</v>
      </c>
      <c r="E177" s="155"/>
      <c r="F177" s="153" t="s">
        <v>647</v>
      </c>
      <c r="G177" s="151"/>
      <c r="H177" s="141" t="s">
        <v>637</v>
      </c>
      <c r="I177" s="175" t="s">
        <v>670</v>
      </c>
    </row>
    <row r="178" spans="1:9" ht="38.25" x14ac:dyDescent="0.2">
      <c r="A178" s="147" t="s">
        <v>668</v>
      </c>
      <c r="B178" s="148" t="s">
        <v>669</v>
      </c>
      <c r="C178" s="151"/>
      <c r="D178" s="155">
        <v>21730</v>
      </c>
      <c r="E178" s="155"/>
      <c r="F178" s="153">
        <v>2020</v>
      </c>
      <c r="G178" s="151"/>
      <c r="H178" s="141" t="s">
        <v>637</v>
      </c>
      <c r="I178" s="175" t="s">
        <v>671</v>
      </c>
    </row>
    <row r="179" spans="1:9" ht="34.5" customHeight="1" x14ac:dyDescent="0.2">
      <c r="A179" s="177" t="s">
        <v>672</v>
      </c>
      <c r="B179" s="178" t="s">
        <v>673</v>
      </c>
      <c r="C179" s="151"/>
      <c r="D179" s="187">
        <v>243020</v>
      </c>
      <c r="E179" s="155"/>
      <c r="F179" s="153" t="s">
        <v>642</v>
      </c>
      <c r="G179" s="151"/>
      <c r="H179" s="141" t="s">
        <v>637</v>
      </c>
      <c r="I179" s="175" t="s">
        <v>662</v>
      </c>
    </row>
    <row r="180" spans="1:9" ht="34.5" customHeight="1" x14ac:dyDescent="0.2">
      <c r="A180" s="177" t="s">
        <v>674</v>
      </c>
      <c r="B180" s="178" t="s">
        <v>675</v>
      </c>
      <c r="C180" s="151"/>
      <c r="D180" s="155">
        <v>266210</v>
      </c>
      <c r="E180" s="155"/>
      <c r="F180" s="153" t="s">
        <v>108</v>
      </c>
      <c r="G180" s="151"/>
      <c r="H180" s="141" t="s">
        <v>637</v>
      </c>
      <c r="I180" s="175" t="s">
        <v>676</v>
      </c>
    </row>
    <row r="181" spans="1:9" ht="29.25" customHeight="1" x14ac:dyDescent="0.2">
      <c r="A181" s="147" t="s">
        <v>677</v>
      </c>
      <c r="B181" s="148" t="s">
        <v>678</v>
      </c>
      <c r="C181" s="151"/>
      <c r="D181" s="143">
        <v>376820</v>
      </c>
      <c r="E181" s="155"/>
      <c r="F181" s="153" t="s">
        <v>647</v>
      </c>
      <c r="G181" s="151"/>
      <c r="H181" s="141" t="s">
        <v>637</v>
      </c>
      <c r="I181" s="175" t="s">
        <v>676</v>
      </c>
    </row>
    <row r="182" spans="1:9" s="159" customFormat="1" ht="35.25" customHeight="1" x14ac:dyDescent="0.25">
      <c r="A182" s="157" t="s">
        <v>626</v>
      </c>
      <c r="B182" s="156" t="s">
        <v>679</v>
      </c>
      <c r="C182" s="188"/>
      <c r="D182" s="167">
        <v>155963</v>
      </c>
      <c r="E182" s="167">
        <v>54135</v>
      </c>
      <c r="F182" s="188" t="s">
        <v>680</v>
      </c>
      <c r="G182" s="188"/>
      <c r="H182" s="141" t="s">
        <v>637</v>
      </c>
      <c r="I182" s="175" t="s">
        <v>681</v>
      </c>
    </row>
    <row r="183" spans="1:9" s="159" customFormat="1" ht="28.5" customHeight="1" x14ac:dyDescent="0.25">
      <c r="A183" s="239"/>
      <c r="B183" s="239" t="s">
        <v>682</v>
      </c>
      <c r="C183" s="240"/>
      <c r="D183" s="241">
        <f>SUM(D168:D182)</f>
        <v>3960298</v>
      </c>
      <c r="E183" s="241">
        <f>SUM(E172:E182)</f>
        <v>117331</v>
      </c>
      <c r="F183" s="240"/>
      <c r="G183" s="240"/>
      <c r="H183" s="242"/>
      <c r="I183" s="242"/>
    </row>
    <row r="184" spans="1:9" s="159" customFormat="1" ht="28.5" customHeight="1" x14ac:dyDescent="0.25">
      <c r="A184" s="239"/>
      <c r="B184" s="239" t="s">
        <v>698</v>
      </c>
      <c r="C184" s="240"/>
      <c r="D184" s="241">
        <f>D183+D164</f>
        <v>4282447.38</v>
      </c>
      <c r="E184" s="241">
        <f>E183+E164</f>
        <v>124745.58618</v>
      </c>
      <c r="F184" s="240"/>
      <c r="G184" s="240"/>
      <c r="H184" s="242"/>
      <c r="I184" s="242"/>
    </row>
    <row r="185" spans="1:9" ht="28.5" customHeight="1" x14ac:dyDescent="0.2">
      <c r="C185" s="132"/>
      <c r="F185" s="132"/>
      <c r="G185" s="132"/>
      <c r="H185" s="189"/>
      <c r="I185" s="190"/>
    </row>
    <row r="186" spans="1:9" hidden="1" x14ac:dyDescent="0.2">
      <c r="A186" s="191" t="s">
        <v>683</v>
      </c>
      <c r="C186" s="132"/>
      <c r="F186" s="132"/>
      <c r="G186" s="132"/>
      <c r="H186" s="189"/>
      <c r="I186" s="190"/>
    </row>
    <row r="187" spans="1:9" hidden="1" x14ac:dyDescent="0.2">
      <c r="A187" s="192" t="s">
        <v>684</v>
      </c>
      <c r="C187" s="132"/>
      <c r="F187" s="132"/>
      <c r="G187" s="132"/>
      <c r="H187" s="189"/>
      <c r="I187" s="190"/>
    </row>
    <row r="188" spans="1:9" hidden="1" x14ac:dyDescent="0.2">
      <c r="A188" s="133" t="s">
        <v>685</v>
      </c>
      <c r="B188" s="136"/>
      <c r="C188" s="136"/>
      <c r="D188" s="193"/>
      <c r="E188" s="193"/>
      <c r="F188" s="136"/>
      <c r="G188" s="136"/>
      <c r="H188" s="189"/>
      <c r="I188" s="190"/>
    </row>
    <row r="189" spans="1:9" hidden="1" x14ac:dyDescent="0.2">
      <c r="A189" s="134"/>
      <c r="B189" s="136"/>
      <c r="C189" s="136"/>
      <c r="D189" s="193"/>
      <c r="E189" s="193"/>
      <c r="F189" s="136"/>
      <c r="G189" s="136"/>
      <c r="H189" s="189"/>
      <c r="I189" s="190"/>
    </row>
    <row r="190" spans="1:9" hidden="1" x14ac:dyDescent="0.2">
      <c r="A190" s="194" t="s">
        <v>613</v>
      </c>
      <c r="B190" s="132"/>
      <c r="C190" s="132"/>
      <c r="F190" s="132"/>
      <c r="G190" s="132"/>
      <c r="H190" s="189"/>
      <c r="I190" s="190"/>
    </row>
    <row r="191" spans="1:9" hidden="1" x14ac:dyDescent="0.2">
      <c r="A191" s="133" t="s">
        <v>686</v>
      </c>
    </row>
    <row r="192" spans="1:9" hidden="1" x14ac:dyDescent="0.2">
      <c r="B192" s="132"/>
    </row>
    <row r="193" spans="1:7" hidden="1" x14ac:dyDescent="0.2">
      <c r="A193" s="191" t="s">
        <v>635</v>
      </c>
      <c r="B193" s="133"/>
    </row>
    <row r="194" spans="1:7" hidden="1" x14ac:dyDescent="0.2">
      <c r="A194" s="192" t="s">
        <v>611</v>
      </c>
      <c r="B194" s="134"/>
    </row>
    <row r="195" spans="1:7" hidden="1" x14ac:dyDescent="0.2">
      <c r="A195" s="133" t="s">
        <v>612</v>
      </c>
      <c r="B195" s="134"/>
    </row>
    <row r="196" spans="1:7" hidden="1" x14ac:dyDescent="0.2">
      <c r="A196" s="134"/>
      <c r="B196" s="135"/>
    </row>
    <row r="197" spans="1:7" hidden="1" x14ac:dyDescent="0.2">
      <c r="A197" s="194" t="s">
        <v>613</v>
      </c>
    </row>
    <row r="198" spans="1:7" hidden="1" x14ac:dyDescent="0.2">
      <c r="A198" s="133" t="s">
        <v>614</v>
      </c>
    </row>
    <row r="200" spans="1:7" ht="15" x14ac:dyDescent="0.2">
      <c r="A200" s="262" t="s">
        <v>696</v>
      </c>
      <c r="B200" s="262"/>
      <c r="C200" s="262"/>
      <c r="D200" s="262"/>
      <c r="E200" s="262"/>
      <c r="F200" s="262"/>
      <c r="G200" s="262"/>
    </row>
  </sheetData>
  <mergeCells count="234">
    <mergeCell ref="H5:H6"/>
    <mergeCell ref="I5:I6"/>
    <mergeCell ref="B5:B6"/>
    <mergeCell ref="H36:H39"/>
    <mergeCell ref="H40:H43"/>
    <mergeCell ref="H44:H47"/>
    <mergeCell ref="H56:H59"/>
    <mergeCell ref="H60:H63"/>
    <mergeCell ref="H64:H67"/>
    <mergeCell ref="H28:H31"/>
    <mergeCell ref="H32:H35"/>
    <mergeCell ref="G16:G19"/>
    <mergeCell ref="G20:G23"/>
    <mergeCell ref="G24:G27"/>
    <mergeCell ref="G28:G31"/>
    <mergeCell ref="G32:G35"/>
    <mergeCell ref="F32:F35"/>
    <mergeCell ref="A32:A35"/>
    <mergeCell ref="B32:B35"/>
    <mergeCell ref="I32:I35"/>
    <mergeCell ref="G64:G67"/>
    <mergeCell ref="G72:G75"/>
    <mergeCell ref="G76:G79"/>
    <mergeCell ref="G80:G83"/>
    <mergeCell ref="G84:G87"/>
    <mergeCell ref="G88:G91"/>
    <mergeCell ref="A40:A43"/>
    <mergeCell ref="B40:B43"/>
    <mergeCell ref="I40:I43"/>
    <mergeCell ref="A36:A39"/>
    <mergeCell ref="B36:B39"/>
    <mergeCell ref="I36:I39"/>
    <mergeCell ref="F36:F39"/>
    <mergeCell ref="F40:F43"/>
    <mergeCell ref="A48:A51"/>
    <mergeCell ref="B48:B51"/>
    <mergeCell ref="I48:I51"/>
    <mergeCell ref="G36:G39"/>
    <mergeCell ref="G40:G43"/>
    <mergeCell ref="G44:G47"/>
    <mergeCell ref="G56:G59"/>
    <mergeCell ref="A2:I2"/>
    <mergeCell ref="A20:A23"/>
    <mergeCell ref="B20:B23"/>
    <mergeCell ref="I20:I23"/>
    <mergeCell ref="A28:A31"/>
    <mergeCell ref="B28:B31"/>
    <mergeCell ref="I28:I31"/>
    <mergeCell ref="D5:E5"/>
    <mergeCell ref="F5:G5"/>
    <mergeCell ref="F16:F19"/>
    <mergeCell ref="F20:F23"/>
    <mergeCell ref="F24:F27"/>
    <mergeCell ref="F28:F31"/>
    <mergeCell ref="A16:A19"/>
    <mergeCell ref="B16:B19"/>
    <mergeCell ref="I16:I19"/>
    <mergeCell ref="A3:I3"/>
    <mergeCell ref="A4:I4"/>
    <mergeCell ref="A5:A6"/>
    <mergeCell ref="C5:C6"/>
    <mergeCell ref="H8:H11"/>
    <mergeCell ref="H12:H15"/>
    <mergeCell ref="H16:H19"/>
    <mergeCell ref="H20:H23"/>
    <mergeCell ref="O11:W11"/>
    <mergeCell ref="A8:A11"/>
    <mergeCell ref="B8:B11"/>
    <mergeCell ref="I8:I11"/>
    <mergeCell ref="A12:A15"/>
    <mergeCell ref="B12:B15"/>
    <mergeCell ref="I12:I15"/>
    <mergeCell ref="A24:A27"/>
    <mergeCell ref="B24:B27"/>
    <mergeCell ref="I24:I27"/>
    <mergeCell ref="H24:H27"/>
    <mergeCell ref="A44:A47"/>
    <mergeCell ref="B44:B47"/>
    <mergeCell ref="I44:I47"/>
    <mergeCell ref="F44:F47"/>
    <mergeCell ref="A52:A55"/>
    <mergeCell ref="B52:B55"/>
    <mergeCell ref="I52:I55"/>
    <mergeCell ref="A60:A63"/>
    <mergeCell ref="B60:B63"/>
    <mergeCell ref="I60:I63"/>
    <mergeCell ref="A56:A59"/>
    <mergeCell ref="B56:B59"/>
    <mergeCell ref="I56:I59"/>
    <mergeCell ref="F56:F59"/>
    <mergeCell ref="F60:F63"/>
    <mergeCell ref="G60:G63"/>
    <mergeCell ref="A68:A71"/>
    <mergeCell ref="B68:B71"/>
    <mergeCell ref="I68:I71"/>
    <mergeCell ref="A64:A67"/>
    <mergeCell ref="B64:B67"/>
    <mergeCell ref="I64:I67"/>
    <mergeCell ref="F64:F67"/>
    <mergeCell ref="A72:A75"/>
    <mergeCell ref="B72:B75"/>
    <mergeCell ref="I72:I75"/>
    <mergeCell ref="F72:F75"/>
    <mergeCell ref="H72:H75"/>
    <mergeCell ref="A80:A83"/>
    <mergeCell ref="B80:B83"/>
    <mergeCell ref="I80:I83"/>
    <mergeCell ref="A76:A79"/>
    <mergeCell ref="B76:B79"/>
    <mergeCell ref="I76:I79"/>
    <mergeCell ref="F76:F79"/>
    <mergeCell ref="F80:F83"/>
    <mergeCell ref="H80:H83"/>
    <mergeCell ref="H76:H79"/>
    <mergeCell ref="A88:A91"/>
    <mergeCell ref="B88:B91"/>
    <mergeCell ref="I88:I91"/>
    <mergeCell ref="A84:A87"/>
    <mergeCell ref="B84:B87"/>
    <mergeCell ref="I84:I87"/>
    <mergeCell ref="F84:F87"/>
    <mergeCell ref="F88:F91"/>
    <mergeCell ref="H84:H87"/>
    <mergeCell ref="H88:H91"/>
    <mergeCell ref="A96:A99"/>
    <mergeCell ref="B96:B99"/>
    <mergeCell ref="I96:I99"/>
    <mergeCell ref="A92:A95"/>
    <mergeCell ref="B92:B95"/>
    <mergeCell ref="I92:I95"/>
    <mergeCell ref="F96:F99"/>
    <mergeCell ref="H96:H99"/>
    <mergeCell ref="A104:A107"/>
    <mergeCell ref="B104:B107"/>
    <mergeCell ref="I104:I107"/>
    <mergeCell ref="A100:A103"/>
    <mergeCell ref="B100:B103"/>
    <mergeCell ref="I100:I103"/>
    <mergeCell ref="F100:F103"/>
    <mergeCell ref="F104:F107"/>
    <mergeCell ref="H100:H103"/>
    <mergeCell ref="H104:H107"/>
    <mergeCell ref="G96:G99"/>
    <mergeCell ref="G100:G103"/>
    <mergeCell ref="G104:G107"/>
    <mergeCell ref="A112:A115"/>
    <mergeCell ref="B112:B115"/>
    <mergeCell ref="I112:I115"/>
    <mergeCell ref="A108:A111"/>
    <mergeCell ref="B108:B111"/>
    <mergeCell ref="I108:I111"/>
    <mergeCell ref="F108:F111"/>
    <mergeCell ref="F112:F115"/>
    <mergeCell ref="H108:H111"/>
    <mergeCell ref="H112:H115"/>
    <mergeCell ref="G108:G111"/>
    <mergeCell ref="G112:G115"/>
    <mergeCell ref="A120:A123"/>
    <mergeCell ref="B120:B123"/>
    <mergeCell ref="I120:I123"/>
    <mergeCell ref="A116:A119"/>
    <mergeCell ref="B116:B119"/>
    <mergeCell ref="I116:I119"/>
    <mergeCell ref="F116:F119"/>
    <mergeCell ref="F120:F123"/>
    <mergeCell ref="G120:G123"/>
    <mergeCell ref="H116:H119"/>
    <mergeCell ref="H120:H123"/>
    <mergeCell ref="G116:G119"/>
    <mergeCell ref="A128:A131"/>
    <mergeCell ref="B128:B131"/>
    <mergeCell ref="I128:I131"/>
    <mergeCell ref="A124:A127"/>
    <mergeCell ref="B124:B127"/>
    <mergeCell ref="I124:I127"/>
    <mergeCell ref="F124:F127"/>
    <mergeCell ref="F128:F131"/>
    <mergeCell ref="G124:G127"/>
    <mergeCell ref="G128:G131"/>
    <mergeCell ref="H124:H127"/>
    <mergeCell ref="H128:H131"/>
    <mergeCell ref="A132:A135"/>
    <mergeCell ref="B132:B135"/>
    <mergeCell ref="I132:I135"/>
    <mergeCell ref="A136:A139"/>
    <mergeCell ref="B136:B139"/>
    <mergeCell ref="I136:I139"/>
    <mergeCell ref="F132:F135"/>
    <mergeCell ref="F136:F139"/>
    <mergeCell ref="G132:G135"/>
    <mergeCell ref="G136:G139"/>
    <mergeCell ref="H132:H135"/>
    <mergeCell ref="H136:H139"/>
    <mergeCell ref="A140:A143"/>
    <mergeCell ref="B140:B143"/>
    <mergeCell ref="I140:I143"/>
    <mergeCell ref="A144:A147"/>
    <mergeCell ref="B144:B147"/>
    <mergeCell ref="I144:I147"/>
    <mergeCell ref="F140:F143"/>
    <mergeCell ref="F144:F147"/>
    <mergeCell ref="G140:G143"/>
    <mergeCell ref="G144:G147"/>
    <mergeCell ref="H140:H143"/>
    <mergeCell ref="H144:H147"/>
    <mergeCell ref="A148:A151"/>
    <mergeCell ref="B148:B151"/>
    <mergeCell ref="I148:I151"/>
    <mergeCell ref="A152:A155"/>
    <mergeCell ref="B152:B155"/>
    <mergeCell ref="I152:I155"/>
    <mergeCell ref="F148:F151"/>
    <mergeCell ref="F152:F155"/>
    <mergeCell ref="G148:G151"/>
    <mergeCell ref="G152:G155"/>
    <mergeCell ref="H148:H151"/>
    <mergeCell ref="H152:H155"/>
    <mergeCell ref="A200:G200"/>
    <mergeCell ref="A164:A167"/>
    <mergeCell ref="B164:B167"/>
    <mergeCell ref="A156:A159"/>
    <mergeCell ref="B156:B159"/>
    <mergeCell ref="I156:I159"/>
    <mergeCell ref="A160:A163"/>
    <mergeCell ref="B160:B163"/>
    <mergeCell ref="I160:I163"/>
    <mergeCell ref="H160:H163"/>
    <mergeCell ref="G160:G163"/>
    <mergeCell ref="H164:H167"/>
    <mergeCell ref="I164:I167"/>
    <mergeCell ref="G156:G159"/>
    <mergeCell ref="F156:F159"/>
    <mergeCell ref="F160:F163"/>
    <mergeCell ref="H156:H159"/>
  </mergeCells>
  <conditionalFormatting sqref="I8:I15 H7:I7">
    <cfRule type="cellIs" dxfId="5" priority="6" operator="equal">
      <formula>0</formula>
    </cfRule>
  </conditionalFormatting>
  <conditionalFormatting sqref="I5">
    <cfRule type="cellIs" dxfId="4" priority="7" operator="equal">
      <formula>0</formula>
    </cfRule>
  </conditionalFormatting>
  <conditionalFormatting sqref="I48:I55">
    <cfRule type="cellIs" dxfId="3" priority="2" operator="equal">
      <formula>0</formula>
    </cfRule>
  </conditionalFormatting>
  <conditionalFormatting sqref="I68:I71">
    <cfRule type="cellIs" dxfId="2" priority="4" operator="equal">
      <formula>0</formula>
    </cfRule>
  </conditionalFormatting>
  <conditionalFormatting sqref="I92:I95">
    <cfRule type="cellIs" dxfId="1" priority="3" operator="equal">
      <formula>0</formula>
    </cfRule>
  </conditionalFormatting>
  <conditionalFormatting sqref="F8:F11">
    <cfRule type="cellIs" dxfId="0" priority="1" operator="equal">
      <formula>0</formula>
    </cfRule>
  </conditionalFormatting>
  <printOptions horizontalCentered="1"/>
  <pageMargins left="0" right="0" top="0" bottom="0" header="0" footer="0"/>
  <pageSetup paperSize="9" scale="51" fitToHeight="0" orientation="portrait" verticalDpi="0"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zoomScaleNormal="100" workbookViewId="0">
      <selection activeCell="A23" sqref="A23:XFD23"/>
    </sheetView>
  </sheetViews>
  <sheetFormatPr defaultRowHeight="15" x14ac:dyDescent="0.25"/>
  <cols>
    <col min="1" max="1" width="12" bestFit="1" customWidth="1"/>
    <col min="2" max="2" width="24.140625" customWidth="1"/>
    <col min="3" max="3" width="22.140625" customWidth="1"/>
    <col min="4" max="4" width="17.5703125" customWidth="1"/>
    <col min="5" max="5" width="17.140625" customWidth="1"/>
    <col min="6" max="6" width="22.42578125" customWidth="1"/>
    <col min="7" max="7" width="24.7109375" style="14" customWidth="1"/>
    <col min="8" max="8" width="27.28515625" customWidth="1"/>
    <col min="9" max="9" width="40.140625" customWidth="1"/>
  </cols>
  <sheetData>
    <row r="2" spans="1:9" ht="40.5" customHeight="1" x14ac:dyDescent="0.25">
      <c r="A2" s="427" t="s">
        <v>506</v>
      </c>
      <c r="B2" s="427"/>
      <c r="C2" s="427"/>
      <c r="D2" s="427"/>
      <c r="E2" s="427"/>
      <c r="F2" s="427"/>
      <c r="G2" s="427"/>
      <c r="H2" s="427"/>
    </row>
    <row r="3" spans="1:9" x14ac:dyDescent="0.25">
      <c r="A3" s="15"/>
      <c r="B3" s="15"/>
      <c r="C3" s="15"/>
      <c r="D3" s="15"/>
      <c r="E3" s="15"/>
      <c r="F3" s="15"/>
      <c r="G3" s="15"/>
      <c r="H3" s="15"/>
    </row>
    <row r="4" spans="1:9" x14ac:dyDescent="0.25">
      <c r="A4" s="428" t="s">
        <v>75</v>
      </c>
      <c r="B4" s="431" t="s">
        <v>0</v>
      </c>
      <c r="C4" s="434" t="s">
        <v>465</v>
      </c>
      <c r="D4" s="435"/>
      <c r="E4" s="435"/>
      <c r="F4" s="435"/>
      <c r="G4" s="435"/>
      <c r="H4" s="436"/>
    </row>
    <row r="5" spans="1:9" ht="36" customHeight="1" x14ac:dyDescent="0.25">
      <c r="A5" s="429"/>
      <c r="B5" s="432"/>
      <c r="C5" s="437" t="s">
        <v>94</v>
      </c>
      <c r="D5" s="438"/>
      <c r="E5" s="437" t="s">
        <v>1</v>
      </c>
      <c r="F5" s="438"/>
      <c r="G5" s="439" t="s">
        <v>50</v>
      </c>
      <c r="H5" s="431" t="s">
        <v>2</v>
      </c>
    </row>
    <row r="6" spans="1:9" ht="21" customHeight="1" x14ac:dyDescent="0.25">
      <c r="A6" s="430"/>
      <c r="B6" s="433"/>
      <c r="C6" s="16" t="s">
        <v>96</v>
      </c>
      <c r="D6" s="16" t="s">
        <v>466</v>
      </c>
      <c r="E6" s="16" t="s">
        <v>3</v>
      </c>
      <c r="F6" s="16" t="s">
        <v>4</v>
      </c>
      <c r="G6" s="440"/>
      <c r="H6" s="433"/>
    </row>
    <row r="7" spans="1:9" x14ac:dyDescent="0.25">
      <c r="A7" s="424" t="s">
        <v>77</v>
      </c>
      <c r="B7" s="425"/>
      <c r="C7" s="425"/>
      <c r="D7" s="425"/>
      <c r="E7" s="425"/>
      <c r="F7" s="425"/>
      <c r="G7" s="425"/>
      <c r="H7" s="426"/>
    </row>
    <row r="8" spans="1:9" ht="140.25" customHeight="1" x14ac:dyDescent="0.25">
      <c r="A8" s="16" t="s">
        <v>78</v>
      </c>
      <c r="B8" s="17" t="s">
        <v>79</v>
      </c>
      <c r="C8" s="18">
        <v>3331</v>
      </c>
      <c r="D8" s="18">
        <v>3683</v>
      </c>
      <c r="E8" s="24">
        <v>2023</v>
      </c>
      <c r="F8" s="24">
        <v>2023</v>
      </c>
      <c r="G8" s="24" t="s">
        <v>95</v>
      </c>
      <c r="H8" s="19" t="s">
        <v>512</v>
      </c>
      <c r="I8" s="118" t="s">
        <v>507</v>
      </c>
    </row>
    <row r="9" spans="1:9" x14ac:dyDescent="0.25">
      <c r="A9" s="424" t="s">
        <v>80</v>
      </c>
      <c r="B9" s="425"/>
      <c r="C9" s="425"/>
      <c r="D9" s="425"/>
      <c r="E9" s="425"/>
      <c r="F9" s="425"/>
      <c r="G9" s="425"/>
      <c r="H9" s="426"/>
    </row>
    <row r="10" spans="1:9" x14ac:dyDescent="0.25">
      <c r="A10" s="424" t="s">
        <v>81</v>
      </c>
      <c r="B10" s="425"/>
      <c r="C10" s="425"/>
      <c r="D10" s="425"/>
      <c r="E10" s="425"/>
      <c r="F10" s="425"/>
      <c r="G10" s="425"/>
      <c r="H10" s="426"/>
    </row>
    <row r="11" spans="1:9" x14ac:dyDescent="0.25">
      <c r="A11" s="424" t="s">
        <v>82</v>
      </c>
      <c r="B11" s="425"/>
      <c r="C11" s="425"/>
      <c r="D11" s="425"/>
      <c r="E11" s="425"/>
      <c r="F11" s="425"/>
      <c r="G11" s="425"/>
      <c r="H11" s="426"/>
    </row>
    <row r="12" spans="1:9" ht="45" x14ac:dyDescent="0.25">
      <c r="A12" s="119" t="s">
        <v>508</v>
      </c>
      <c r="B12" s="26" t="s">
        <v>509</v>
      </c>
      <c r="C12" s="120">
        <v>444.79</v>
      </c>
      <c r="D12" s="120">
        <v>394.79</v>
      </c>
      <c r="E12" s="24">
        <v>2023</v>
      </c>
      <c r="F12" s="24">
        <v>2023</v>
      </c>
      <c r="G12" s="24" t="s">
        <v>95</v>
      </c>
      <c r="H12" s="34" t="s">
        <v>512</v>
      </c>
    </row>
    <row r="13" spans="1:9" s="30" customFormat="1" ht="81.75" customHeight="1" x14ac:dyDescent="0.25">
      <c r="A13" s="119" t="s">
        <v>510</v>
      </c>
      <c r="B13" s="91" t="s">
        <v>511</v>
      </c>
      <c r="C13" s="120">
        <v>528</v>
      </c>
      <c r="D13" s="120">
        <v>3559.62</v>
      </c>
      <c r="E13" s="24">
        <v>2023</v>
      </c>
      <c r="F13" s="24">
        <v>2023</v>
      </c>
      <c r="G13" s="24" t="s">
        <v>95</v>
      </c>
      <c r="H13" s="34" t="s">
        <v>512</v>
      </c>
    </row>
    <row r="14" spans="1:9" ht="60" x14ac:dyDescent="0.25">
      <c r="A14" s="16" t="s">
        <v>83</v>
      </c>
      <c r="B14" s="17" t="s">
        <v>84</v>
      </c>
      <c r="C14" s="18">
        <v>1428</v>
      </c>
      <c r="D14" s="18">
        <v>1400</v>
      </c>
      <c r="E14" s="24" t="s">
        <v>85</v>
      </c>
      <c r="F14" s="24">
        <v>2023</v>
      </c>
      <c r="G14" s="24" t="s">
        <v>95</v>
      </c>
      <c r="H14" s="19" t="s">
        <v>513</v>
      </c>
    </row>
    <row r="15" spans="1:9" x14ac:dyDescent="0.25">
      <c r="A15" s="20" t="s">
        <v>86</v>
      </c>
      <c r="B15" s="21"/>
      <c r="C15" s="21"/>
      <c r="D15" s="21"/>
      <c r="E15" s="21"/>
      <c r="F15" s="21"/>
      <c r="G15" s="21"/>
      <c r="H15" s="22"/>
    </row>
    <row r="16" spans="1:9" ht="105" x14ac:dyDescent="0.25">
      <c r="A16" s="16" t="s">
        <v>87</v>
      </c>
      <c r="B16" s="17" t="s">
        <v>88</v>
      </c>
      <c r="C16" s="18">
        <v>4188</v>
      </c>
      <c r="D16" s="18">
        <v>0</v>
      </c>
      <c r="E16" s="25">
        <v>2023</v>
      </c>
      <c r="F16" s="25" t="s">
        <v>126</v>
      </c>
      <c r="G16" s="24" t="s">
        <v>95</v>
      </c>
      <c r="H16" s="19" t="s">
        <v>514</v>
      </c>
    </row>
    <row r="17" spans="1:8" ht="30" x14ac:dyDescent="0.25">
      <c r="A17" s="119" t="s">
        <v>516</v>
      </c>
      <c r="B17" s="17" t="s">
        <v>515</v>
      </c>
      <c r="C17" s="18">
        <v>3862</v>
      </c>
      <c r="D17" s="18">
        <v>0</v>
      </c>
      <c r="E17" s="25">
        <v>2023</v>
      </c>
      <c r="F17" s="25">
        <v>2024</v>
      </c>
      <c r="G17" s="24" t="s">
        <v>95</v>
      </c>
      <c r="H17" s="19" t="s">
        <v>517</v>
      </c>
    </row>
    <row r="18" spans="1:8" ht="33.75" customHeight="1" x14ac:dyDescent="0.25">
      <c r="A18" s="16" t="s">
        <v>90</v>
      </c>
      <c r="B18" s="17" t="s">
        <v>91</v>
      </c>
      <c r="C18" s="18">
        <v>265.57</v>
      </c>
      <c r="D18" s="18">
        <v>1314</v>
      </c>
      <c r="E18" s="25">
        <v>2023</v>
      </c>
      <c r="F18" s="25">
        <v>2022</v>
      </c>
      <c r="G18" s="24" t="s">
        <v>95</v>
      </c>
      <c r="H18" s="19" t="s">
        <v>89</v>
      </c>
    </row>
    <row r="19" spans="1:8" s="30" customFormat="1" ht="113.25" customHeight="1" x14ac:dyDescent="0.25">
      <c r="A19" s="121" t="s">
        <v>518</v>
      </c>
      <c r="B19" s="32" t="s">
        <v>99</v>
      </c>
      <c r="C19" s="33">
        <v>28448</v>
      </c>
      <c r="D19" s="33">
        <v>22125</v>
      </c>
      <c r="E19" s="35" t="s">
        <v>519</v>
      </c>
      <c r="F19" s="35">
        <v>2023</v>
      </c>
      <c r="G19" s="243" t="s">
        <v>631</v>
      </c>
      <c r="H19" s="34" t="s">
        <v>520</v>
      </c>
    </row>
    <row r="20" spans="1:8" s="30" customFormat="1" ht="113.25" customHeight="1" x14ac:dyDescent="0.25">
      <c r="A20" s="121" t="s">
        <v>521</v>
      </c>
      <c r="B20" s="32" t="s">
        <v>101</v>
      </c>
      <c r="C20" s="33">
        <v>58949</v>
      </c>
      <c r="D20" s="33">
        <v>57039</v>
      </c>
      <c r="E20" s="35" t="s">
        <v>100</v>
      </c>
      <c r="F20" s="35">
        <v>2023</v>
      </c>
      <c r="G20" s="243" t="s">
        <v>631</v>
      </c>
      <c r="H20" s="34" t="s">
        <v>520</v>
      </c>
    </row>
    <row r="21" spans="1:8" ht="45" x14ac:dyDescent="0.25">
      <c r="A21" s="23" t="s">
        <v>92</v>
      </c>
      <c r="B21" s="17" t="s">
        <v>93</v>
      </c>
      <c r="C21" s="18">
        <v>43059</v>
      </c>
      <c r="D21" s="18">
        <v>0</v>
      </c>
      <c r="E21" s="25">
        <v>2022</v>
      </c>
      <c r="F21" s="25" t="s">
        <v>126</v>
      </c>
      <c r="G21" s="24" t="s">
        <v>95</v>
      </c>
      <c r="H21" s="34" t="s">
        <v>517</v>
      </c>
    </row>
    <row r="22" spans="1:8" x14ac:dyDescent="0.25">
      <c r="A22" s="254"/>
      <c r="B22" s="254" t="s">
        <v>701</v>
      </c>
      <c r="C22" s="255">
        <f>SUM(C8,(C12:C14),(C16:C21))</f>
        <v>144503.35999999999</v>
      </c>
      <c r="D22" s="255">
        <f>SUM(D8,(D12:D14),(D16:D21))</f>
        <v>89515.41</v>
      </c>
      <c r="E22" s="254"/>
      <c r="F22" s="254"/>
      <c r="G22" s="254"/>
      <c r="H22" s="254"/>
    </row>
    <row r="23" spans="1:8" hidden="1" x14ac:dyDescent="0.25">
      <c r="C23" s="55" t="s">
        <v>130</v>
      </c>
      <c r="D23" t="s">
        <v>131</v>
      </c>
    </row>
    <row r="25" spans="1:8" x14ac:dyDescent="0.25">
      <c r="A25" s="262" t="s">
        <v>174</v>
      </c>
      <c r="B25" s="262"/>
      <c r="C25" s="262"/>
      <c r="D25" s="262"/>
      <c r="E25" s="262"/>
      <c r="F25" s="262"/>
      <c r="G25" s="262"/>
    </row>
  </sheetData>
  <mergeCells count="13">
    <mergeCell ref="A2:H2"/>
    <mergeCell ref="A4:A6"/>
    <mergeCell ref="B4:B6"/>
    <mergeCell ref="C4:H4"/>
    <mergeCell ref="C5:D5"/>
    <mergeCell ref="E5:F5"/>
    <mergeCell ref="G5:G6"/>
    <mergeCell ref="H5:H6"/>
    <mergeCell ref="A25:G25"/>
    <mergeCell ref="A11:H11"/>
    <mergeCell ref="A9:H9"/>
    <mergeCell ref="A10:H10"/>
    <mergeCell ref="A7:H7"/>
  </mergeCells>
  <pageMargins left="0.7" right="0.7" top="0.75" bottom="0.75" header="0.3" footer="0.3"/>
  <pageSetup paperSize="9" scale="48" orientation="landscape" verticalDpi="0" r:id="rId1"/>
  <rowBreaks count="1" manualBreakCount="1">
    <brk id="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view="pageBreakPreview" zoomScale="60" zoomScaleNormal="100" workbookViewId="0">
      <selection activeCell="A15" sqref="A15:XFD15"/>
    </sheetView>
  </sheetViews>
  <sheetFormatPr defaultRowHeight="15" x14ac:dyDescent="0.25"/>
  <cols>
    <col min="2" max="2" width="36.85546875" customWidth="1"/>
    <col min="3" max="3" width="12.140625" customWidth="1"/>
    <col min="4" max="4" width="13.140625" customWidth="1"/>
    <col min="5" max="5" width="14" customWidth="1"/>
    <col min="6" max="6" width="15.42578125" customWidth="1"/>
    <col min="7" max="7" width="24.42578125" style="30" customWidth="1"/>
    <col min="8" max="8" width="27.85546875" customWidth="1"/>
  </cols>
  <sheetData>
    <row r="1" spans="1:11" ht="51" customHeight="1" x14ac:dyDescent="0.25">
      <c r="A1" s="441" t="s">
        <v>492</v>
      </c>
      <c r="B1" s="441"/>
      <c r="C1" s="441"/>
      <c r="D1" s="441"/>
      <c r="E1" s="441"/>
      <c r="F1" s="441"/>
      <c r="G1" s="441"/>
      <c r="H1" s="441"/>
      <c r="I1" s="36"/>
    </row>
    <row r="2" spans="1:11" x14ac:dyDescent="0.25">
      <c r="A2" s="428" t="s">
        <v>75</v>
      </c>
      <c r="B2" s="431" t="s">
        <v>0</v>
      </c>
      <c r="C2" s="434" t="s">
        <v>465</v>
      </c>
      <c r="D2" s="435"/>
      <c r="E2" s="435"/>
      <c r="F2" s="435"/>
      <c r="G2" s="435"/>
      <c r="H2" s="436"/>
    </row>
    <row r="3" spans="1:11" ht="30" customHeight="1" x14ac:dyDescent="0.25">
      <c r="A3" s="429"/>
      <c r="B3" s="432"/>
      <c r="C3" s="437" t="s">
        <v>112</v>
      </c>
      <c r="D3" s="438"/>
      <c r="E3" s="437" t="s">
        <v>1</v>
      </c>
      <c r="F3" s="438"/>
      <c r="G3" s="439" t="s">
        <v>50</v>
      </c>
      <c r="H3" s="431" t="s">
        <v>2</v>
      </c>
    </row>
    <row r="4" spans="1:11" x14ac:dyDescent="0.25">
      <c r="A4" s="430"/>
      <c r="B4" s="433"/>
      <c r="C4" s="31" t="s">
        <v>96</v>
      </c>
      <c r="D4" s="31" t="s">
        <v>466</v>
      </c>
      <c r="E4" s="31" t="s">
        <v>3</v>
      </c>
      <c r="F4" s="31" t="s">
        <v>4</v>
      </c>
      <c r="G4" s="440"/>
      <c r="H4" s="433"/>
    </row>
    <row r="5" spans="1:11" x14ac:dyDescent="0.25">
      <c r="A5" s="424" t="s">
        <v>102</v>
      </c>
      <c r="B5" s="425"/>
      <c r="C5" s="425"/>
      <c r="D5" s="425"/>
      <c r="E5" s="425"/>
      <c r="F5" s="425"/>
      <c r="G5" s="425"/>
      <c r="H5" s="426"/>
    </row>
    <row r="6" spans="1:11" s="30" customFormat="1" ht="120" x14ac:dyDescent="0.25">
      <c r="A6" s="31" t="s">
        <v>103</v>
      </c>
      <c r="B6" s="32" t="s">
        <v>104</v>
      </c>
      <c r="C6" s="33">
        <v>100000</v>
      </c>
      <c r="D6" s="33">
        <v>0</v>
      </c>
      <c r="E6" s="33" t="s">
        <v>72</v>
      </c>
      <c r="F6" s="33"/>
      <c r="G6" s="33" t="s">
        <v>95</v>
      </c>
      <c r="H6" s="34" t="s">
        <v>105</v>
      </c>
    </row>
    <row r="7" spans="1:11" s="30" customFormat="1" ht="45" x14ac:dyDescent="0.25">
      <c r="A7" s="31" t="s">
        <v>497</v>
      </c>
      <c r="B7" s="32" t="s">
        <v>498</v>
      </c>
      <c r="C7" s="33">
        <v>20227</v>
      </c>
      <c r="D7" s="33">
        <v>23353</v>
      </c>
      <c r="E7" s="33" t="s">
        <v>85</v>
      </c>
      <c r="F7" s="35">
        <v>2023</v>
      </c>
      <c r="G7" s="33" t="s">
        <v>95</v>
      </c>
      <c r="H7" s="34" t="s">
        <v>500</v>
      </c>
    </row>
    <row r="8" spans="1:11" ht="50.25" customHeight="1" x14ac:dyDescent="0.25">
      <c r="A8" s="31" t="s">
        <v>499</v>
      </c>
      <c r="B8" s="116" t="s">
        <v>501</v>
      </c>
      <c r="C8" s="117">
        <v>20227</v>
      </c>
      <c r="D8" s="117">
        <v>23535</v>
      </c>
      <c r="E8" s="33" t="s">
        <v>502</v>
      </c>
      <c r="F8" s="35">
        <v>2024</v>
      </c>
      <c r="G8" s="33" t="s">
        <v>95</v>
      </c>
      <c r="H8" s="34" t="s">
        <v>500</v>
      </c>
    </row>
    <row r="9" spans="1:11" x14ac:dyDescent="0.25">
      <c r="A9" s="442" t="s">
        <v>106</v>
      </c>
      <c r="B9" s="443"/>
      <c r="C9" s="443"/>
      <c r="D9" s="443"/>
      <c r="E9" s="443"/>
      <c r="F9" s="443"/>
      <c r="G9" s="443"/>
      <c r="H9" s="444"/>
    </row>
    <row r="10" spans="1:11" s="30" customFormat="1" x14ac:dyDescent="0.25">
      <c r="A10" s="88"/>
      <c r="B10" s="89"/>
      <c r="C10" s="89"/>
      <c r="D10" s="89"/>
      <c r="E10" s="89"/>
      <c r="F10" s="89"/>
      <c r="G10" s="89"/>
      <c r="H10" s="90"/>
    </row>
    <row r="11" spans="1:11" ht="60" x14ac:dyDescent="0.25">
      <c r="A11" s="31" t="s">
        <v>107</v>
      </c>
      <c r="B11" s="32" t="s">
        <v>689</v>
      </c>
      <c r="C11" s="33">
        <v>26962.87</v>
      </c>
      <c r="D11" s="33">
        <v>979</v>
      </c>
      <c r="E11" s="33" t="s">
        <v>108</v>
      </c>
      <c r="F11" s="35">
        <v>2023</v>
      </c>
      <c r="G11" s="33" t="s">
        <v>95</v>
      </c>
      <c r="H11" s="34" t="s">
        <v>504</v>
      </c>
      <c r="K11" s="115" t="s">
        <v>503</v>
      </c>
    </row>
    <row r="12" spans="1:11" x14ac:dyDescent="0.25">
      <c r="A12" s="424" t="s">
        <v>109</v>
      </c>
      <c r="B12" s="425"/>
      <c r="C12" s="425"/>
      <c r="D12" s="425"/>
      <c r="E12" s="425"/>
      <c r="F12" s="425"/>
      <c r="G12" s="425"/>
      <c r="H12" s="426"/>
    </row>
    <row r="13" spans="1:11" ht="60" x14ac:dyDescent="0.25">
      <c r="A13" s="31" t="s">
        <v>110</v>
      </c>
      <c r="B13" s="32" t="s">
        <v>111</v>
      </c>
      <c r="C13" s="33">
        <v>164285</v>
      </c>
      <c r="D13" s="33"/>
      <c r="E13" s="35" t="s">
        <v>108</v>
      </c>
      <c r="F13" s="35"/>
      <c r="G13" s="33" t="s">
        <v>95</v>
      </c>
      <c r="H13" s="34" t="s">
        <v>505</v>
      </c>
    </row>
    <row r="14" spans="1:11" x14ac:dyDescent="0.25">
      <c r="A14" s="252"/>
      <c r="B14" s="252" t="s">
        <v>701</v>
      </c>
      <c r="C14" s="253">
        <f>C13+C11+C8+C7+C6</f>
        <v>331701.87</v>
      </c>
      <c r="D14" s="253">
        <f>D13+D11+D8+D7+D6</f>
        <v>47867</v>
      </c>
      <c r="E14" s="252"/>
      <c r="F14" s="252"/>
      <c r="G14" s="252"/>
      <c r="H14" s="252"/>
    </row>
    <row r="15" spans="1:11" hidden="1" x14ac:dyDescent="0.25">
      <c r="C15" s="55">
        <v>4</v>
      </c>
      <c r="D15" s="55">
        <v>2</v>
      </c>
    </row>
    <row r="17" spans="1:7" x14ac:dyDescent="0.25">
      <c r="A17" s="262" t="s">
        <v>174</v>
      </c>
      <c r="B17" s="262"/>
      <c r="C17" s="262"/>
      <c r="D17" s="262"/>
      <c r="E17" s="262"/>
      <c r="F17" s="262"/>
      <c r="G17" s="262"/>
    </row>
  </sheetData>
  <mergeCells count="12">
    <mergeCell ref="A17:G17"/>
    <mergeCell ref="A1:H1"/>
    <mergeCell ref="A5:H5"/>
    <mergeCell ref="A9:H9"/>
    <mergeCell ref="A12:H12"/>
    <mergeCell ref="A2:A4"/>
    <mergeCell ref="B2:B4"/>
    <mergeCell ref="C2:H2"/>
    <mergeCell ref="C3:D3"/>
    <mergeCell ref="E3:F3"/>
    <mergeCell ref="G3:G4"/>
    <mergeCell ref="H3:H4"/>
  </mergeCells>
  <pageMargins left="0.7" right="0.7" top="0.75" bottom="0.75" header="0.3" footer="0.3"/>
  <pageSetup paperSize="9"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84" zoomScaleNormal="100" zoomScaleSheetLayoutView="84" workbookViewId="0">
      <selection activeCell="H32" sqref="H32"/>
    </sheetView>
  </sheetViews>
  <sheetFormatPr defaultRowHeight="15" x14ac:dyDescent="0.25"/>
  <cols>
    <col min="1" max="1" width="5" customWidth="1"/>
    <col min="2" max="2" width="26.28515625" customWidth="1"/>
    <col min="3" max="3" width="11.5703125" customWidth="1"/>
    <col min="4" max="4" width="12.140625" customWidth="1"/>
    <col min="5" max="5" width="9.28515625" customWidth="1"/>
    <col min="6" max="7" width="9" customWidth="1"/>
    <col min="8" max="8" width="31.5703125" customWidth="1"/>
  </cols>
  <sheetData>
    <row r="1" spans="1:9" x14ac:dyDescent="0.25">
      <c r="A1" s="445" t="s">
        <v>464</v>
      </c>
      <c r="B1" s="266"/>
      <c r="C1" s="266"/>
      <c r="D1" s="266"/>
      <c r="E1" s="266"/>
      <c r="F1" s="266"/>
      <c r="G1" s="266"/>
      <c r="H1" s="266"/>
    </row>
    <row r="2" spans="1:9" ht="15" customHeight="1" x14ac:dyDescent="0.25">
      <c r="A2" s="446"/>
      <c r="B2" s="446"/>
      <c r="C2" s="446"/>
      <c r="D2" s="446"/>
      <c r="E2" s="446"/>
      <c r="F2" s="446"/>
      <c r="G2" s="446"/>
      <c r="H2" s="446"/>
    </row>
    <row r="3" spans="1:9" ht="15" customHeight="1" x14ac:dyDescent="0.25">
      <c r="A3" s="450"/>
      <c r="B3" s="451"/>
      <c r="C3" s="451"/>
      <c r="D3" s="451"/>
      <c r="E3" s="451"/>
      <c r="F3" s="451"/>
      <c r="G3" s="451"/>
      <c r="H3" s="451"/>
    </row>
    <row r="4" spans="1:9" x14ac:dyDescent="0.25">
      <c r="A4" s="452" t="s">
        <v>26</v>
      </c>
      <c r="B4" s="452" t="s">
        <v>0</v>
      </c>
      <c r="C4" s="414" t="s">
        <v>465</v>
      </c>
      <c r="D4" s="414"/>
      <c r="E4" s="414"/>
      <c r="F4" s="414"/>
      <c r="G4" s="414"/>
      <c r="H4" s="414"/>
      <c r="I4" s="57"/>
    </row>
    <row r="5" spans="1:9" ht="51.75" customHeight="1" x14ac:dyDescent="0.25">
      <c r="A5" s="452"/>
      <c r="B5" s="452"/>
      <c r="C5" s="414" t="s">
        <v>76</v>
      </c>
      <c r="D5" s="415"/>
      <c r="E5" s="414" t="s">
        <v>1</v>
      </c>
      <c r="F5" s="415"/>
      <c r="G5" s="453" t="s">
        <v>50</v>
      </c>
      <c r="H5" s="452" t="s">
        <v>2</v>
      </c>
      <c r="I5" s="57"/>
    </row>
    <row r="6" spans="1:9" ht="25.5" x14ac:dyDescent="0.25">
      <c r="A6" s="452"/>
      <c r="B6" s="452"/>
      <c r="C6" s="70" t="s">
        <v>34</v>
      </c>
      <c r="D6" s="70" t="s">
        <v>466</v>
      </c>
      <c r="E6" s="70" t="s">
        <v>3</v>
      </c>
      <c r="F6" s="70" t="s">
        <v>4</v>
      </c>
      <c r="G6" s="454"/>
      <c r="H6" s="452"/>
      <c r="I6" s="57"/>
    </row>
    <row r="7" spans="1:9" x14ac:dyDescent="0.25">
      <c r="A7" s="414"/>
      <c r="B7" s="414"/>
      <c r="C7" s="414"/>
      <c r="D7" s="414"/>
      <c r="E7" s="414"/>
      <c r="F7" s="414"/>
      <c r="G7" s="414"/>
      <c r="H7" s="414"/>
      <c r="I7" s="57"/>
    </row>
    <row r="8" spans="1:9" ht="105" customHeight="1" x14ac:dyDescent="0.25">
      <c r="A8" s="71" t="s">
        <v>45</v>
      </c>
      <c r="B8" s="59" t="s">
        <v>132</v>
      </c>
      <c r="C8" s="73">
        <v>205706.48</v>
      </c>
      <c r="D8" s="73">
        <v>122850</v>
      </c>
      <c r="E8" s="74">
        <v>2023</v>
      </c>
      <c r="F8" s="74">
        <v>2023</v>
      </c>
      <c r="G8" s="74" t="s">
        <v>139</v>
      </c>
      <c r="H8" s="62" t="s">
        <v>467</v>
      </c>
      <c r="I8" s="57"/>
    </row>
    <row r="9" spans="1:9" ht="78" customHeight="1" x14ac:dyDescent="0.25">
      <c r="A9" s="72" t="s">
        <v>41</v>
      </c>
      <c r="B9" s="75" t="s">
        <v>133</v>
      </c>
      <c r="C9" s="76">
        <v>0</v>
      </c>
      <c r="D9" s="76">
        <v>0</v>
      </c>
      <c r="E9" s="74" t="s">
        <v>126</v>
      </c>
      <c r="F9" s="74" t="s">
        <v>126</v>
      </c>
      <c r="G9" s="74" t="s">
        <v>139</v>
      </c>
      <c r="H9" s="77" t="s">
        <v>468</v>
      </c>
      <c r="I9" s="57"/>
    </row>
    <row r="10" spans="1:9" s="30" customFormat="1" ht="27" hidden="1" customHeight="1" x14ac:dyDescent="0.25">
      <c r="A10" s="80"/>
      <c r="B10" s="81"/>
      <c r="C10" s="82">
        <f>C8+C9</f>
        <v>205706.48</v>
      </c>
      <c r="D10" s="82">
        <f>D8+D9</f>
        <v>122850</v>
      </c>
      <c r="E10" s="83"/>
      <c r="F10" s="83"/>
      <c r="G10" s="83"/>
      <c r="H10" s="84"/>
      <c r="I10" s="57"/>
    </row>
    <row r="11" spans="1:9" ht="11.25" customHeight="1" x14ac:dyDescent="0.25">
      <c r="A11" s="447"/>
      <c r="B11" s="448"/>
      <c r="C11" s="448"/>
      <c r="D11" s="448"/>
      <c r="E11" s="448"/>
      <c r="F11" s="448"/>
      <c r="G11" s="448"/>
      <c r="H11" s="448"/>
      <c r="I11" s="57"/>
    </row>
    <row r="12" spans="1:9" ht="25.5" hidden="1" customHeight="1" x14ac:dyDescent="0.25">
      <c r="A12" s="449"/>
      <c r="B12" s="449"/>
      <c r="C12" s="449"/>
      <c r="D12" s="449"/>
      <c r="E12" s="449"/>
      <c r="F12" s="449"/>
      <c r="G12" s="449"/>
      <c r="H12" s="449"/>
      <c r="I12" s="57"/>
    </row>
    <row r="13" spans="1:9" x14ac:dyDescent="0.25">
      <c r="A13" s="262" t="s">
        <v>174</v>
      </c>
      <c r="B13" s="262"/>
      <c r="C13" s="262"/>
      <c r="D13" s="262"/>
      <c r="E13" s="262"/>
      <c r="F13" s="262"/>
      <c r="G13" s="262"/>
    </row>
  </sheetData>
  <mergeCells count="12">
    <mergeCell ref="A7:H7"/>
    <mergeCell ref="A1:H2"/>
    <mergeCell ref="A11:H12"/>
    <mergeCell ref="A13:G13"/>
    <mergeCell ref="A3:H3"/>
    <mergeCell ref="A4:A6"/>
    <mergeCell ref="B4:B6"/>
    <mergeCell ref="C4:H4"/>
    <mergeCell ref="C5:D5"/>
    <mergeCell ref="E5:F5"/>
    <mergeCell ref="H5:H6"/>
    <mergeCell ref="G5:G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96" zoomScaleNormal="73" zoomScaleSheetLayoutView="96" workbookViewId="0">
      <pane ySplit="4" topLeftCell="A10" activePane="bottomLeft" state="frozen"/>
      <selection pane="bottomLeft" activeCell="E11" sqref="E11"/>
    </sheetView>
  </sheetViews>
  <sheetFormatPr defaultRowHeight="15" x14ac:dyDescent="0.25"/>
  <cols>
    <col min="1" max="1" width="5.5703125" customWidth="1"/>
    <col min="2" max="2" width="41.42578125" customWidth="1"/>
    <col min="3" max="3" width="13" customWidth="1"/>
    <col min="4" max="4" width="13.42578125" customWidth="1"/>
    <col min="5" max="5" width="10.42578125" customWidth="1"/>
    <col min="6" max="6" width="10.28515625" customWidth="1"/>
    <col min="7" max="7" width="11" customWidth="1"/>
    <col min="8" max="8" width="25.7109375" customWidth="1"/>
  </cols>
  <sheetData>
    <row r="1" spans="1:10" ht="54" customHeight="1" x14ac:dyDescent="0.25">
      <c r="A1" s="450" t="s">
        <v>464</v>
      </c>
      <c r="B1" s="451"/>
      <c r="C1" s="451"/>
      <c r="D1" s="451"/>
      <c r="E1" s="451"/>
      <c r="F1" s="451"/>
      <c r="G1" s="451"/>
      <c r="H1" s="451"/>
    </row>
    <row r="2" spans="1:10" x14ac:dyDescent="0.25">
      <c r="A2" s="457" t="s">
        <v>26</v>
      </c>
      <c r="B2" s="460" t="s">
        <v>0</v>
      </c>
      <c r="C2" s="463" t="s">
        <v>465</v>
      </c>
      <c r="D2" s="464"/>
      <c r="E2" s="464"/>
      <c r="F2" s="464"/>
      <c r="G2" s="464"/>
      <c r="H2" s="465"/>
      <c r="I2" s="57"/>
      <c r="J2" s="57"/>
    </row>
    <row r="3" spans="1:10" x14ac:dyDescent="0.25">
      <c r="A3" s="458"/>
      <c r="B3" s="461"/>
      <c r="C3" s="414" t="s">
        <v>76</v>
      </c>
      <c r="D3" s="415"/>
      <c r="E3" s="414" t="s">
        <v>1</v>
      </c>
      <c r="F3" s="415"/>
      <c r="G3" s="422" t="s">
        <v>50</v>
      </c>
      <c r="H3" s="460" t="s">
        <v>2</v>
      </c>
      <c r="I3" s="57"/>
      <c r="J3" s="57"/>
    </row>
    <row r="4" spans="1:10" ht="25.5" x14ac:dyDescent="0.25">
      <c r="A4" s="459"/>
      <c r="B4" s="462"/>
      <c r="C4" s="70" t="s">
        <v>34</v>
      </c>
      <c r="D4" s="70" t="s">
        <v>466</v>
      </c>
      <c r="E4" s="70" t="s">
        <v>3</v>
      </c>
      <c r="F4" s="70" t="s">
        <v>4</v>
      </c>
      <c r="G4" s="423"/>
      <c r="H4" s="462"/>
      <c r="I4" s="57"/>
      <c r="J4" s="57"/>
    </row>
    <row r="5" spans="1:10" x14ac:dyDescent="0.25">
      <c r="A5" s="455"/>
      <c r="B5" s="455"/>
      <c r="C5" s="455"/>
      <c r="D5" s="455"/>
      <c r="E5" s="455"/>
      <c r="F5" s="455"/>
      <c r="G5" s="455"/>
      <c r="H5" s="455"/>
      <c r="I5" s="57"/>
      <c r="J5" s="57"/>
    </row>
    <row r="6" spans="1:10" ht="69" customHeight="1" x14ac:dyDescent="0.25">
      <c r="A6" s="58" t="s">
        <v>45</v>
      </c>
      <c r="B6" s="59" t="s">
        <v>134</v>
      </c>
      <c r="C6" s="60">
        <v>0</v>
      </c>
      <c r="D6" s="60">
        <v>0</v>
      </c>
      <c r="E6" s="61">
        <v>2023</v>
      </c>
      <c r="F6" s="61">
        <v>2023</v>
      </c>
      <c r="G6" s="62" t="s">
        <v>145</v>
      </c>
      <c r="H6" s="62" t="s">
        <v>470</v>
      </c>
      <c r="I6" s="57"/>
      <c r="J6" s="57"/>
    </row>
    <row r="7" spans="1:10" ht="82.5" customHeight="1" x14ac:dyDescent="0.25">
      <c r="A7" s="63" t="s">
        <v>113</v>
      </c>
      <c r="B7" s="64" t="s">
        <v>135</v>
      </c>
      <c r="C7" s="60">
        <v>0</v>
      </c>
      <c r="D7" s="60">
        <v>0</v>
      </c>
      <c r="E7" s="61">
        <v>2023</v>
      </c>
      <c r="F7" s="61">
        <v>2023</v>
      </c>
      <c r="G7" s="62" t="s">
        <v>474</v>
      </c>
      <c r="H7" s="64" t="s">
        <v>469</v>
      </c>
      <c r="I7" s="57"/>
      <c r="J7" s="57"/>
    </row>
    <row r="8" spans="1:10" ht="114.75" customHeight="1" x14ac:dyDescent="0.25">
      <c r="A8" s="63" t="s">
        <v>140</v>
      </c>
      <c r="B8" s="64" t="s">
        <v>136</v>
      </c>
      <c r="C8" s="65">
        <f>C9+C10</f>
        <v>1854599.26</v>
      </c>
      <c r="D8" s="65">
        <f>D9+D10</f>
        <v>1849083.42</v>
      </c>
      <c r="E8" s="61">
        <v>2023</v>
      </c>
      <c r="F8" s="61">
        <v>2023</v>
      </c>
      <c r="G8" s="62" t="s">
        <v>142</v>
      </c>
      <c r="H8" s="69" t="s">
        <v>126</v>
      </c>
      <c r="I8" s="57"/>
      <c r="J8" s="57"/>
    </row>
    <row r="9" spans="1:10" ht="132" customHeight="1" x14ac:dyDescent="0.25">
      <c r="A9" s="63" t="s">
        <v>13</v>
      </c>
      <c r="B9" s="64" t="s">
        <v>136</v>
      </c>
      <c r="C9" s="65">
        <v>1854599.26</v>
      </c>
      <c r="D9" s="66">
        <v>1849083.42</v>
      </c>
      <c r="E9" s="61">
        <v>2023</v>
      </c>
      <c r="F9" s="61">
        <v>2023</v>
      </c>
      <c r="G9" s="62" t="s">
        <v>139</v>
      </c>
      <c r="H9" s="64" t="s">
        <v>471</v>
      </c>
      <c r="I9" s="57"/>
      <c r="J9" s="57"/>
    </row>
    <row r="10" spans="1:10" s="30" customFormat="1" ht="131.25" customHeight="1" x14ac:dyDescent="0.25">
      <c r="A10" s="63" t="s">
        <v>141</v>
      </c>
      <c r="B10" s="64" t="s">
        <v>136</v>
      </c>
      <c r="C10" s="65">
        <v>0</v>
      </c>
      <c r="D10" s="66">
        <v>0</v>
      </c>
      <c r="E10" s="61" t="s">
        <v>126</v>
      </c>
      <c r="F10" s="61" t="s">
        <v>126</v>
      </c>
      <c r="G10" s="62" t="s">
        <v>137</v>
      </c>
      <c r="H10" s="64" t="s">
        <v>472</v>
      </c>
      <c r="I10" s="57"/>
      <c r="J10" s="57"/>
    </row>
    <row r="11" spans="1:10" ht="90" customHeight="1" x14ac:dyDescent="0.25">
      <c r="A11" s="63" t="s">
        <v>143</v>
      </c>
      <c r="B11" s="67" t="s">
        <v>138</v>
      </c>
      <c r="C11" s="65">
        <f>C12</f>
        <v>3949541.08</v>
      </c>
      <c r="D11" s="65">
        <f>D12</f>
        <v>3858738.51</v>
      </c>
      <c r="E11" s="61">
        <v>2023</v>
      </c>
      <c r="F11" s="61">
        <v>2023</v>
      </c>
      <c r="G11" s="62" t="s">
        <v>139</v>
      </c>
      <c r="H11" s="69" t="s">
        <v>126</v>
      </c>
      <c r="I11" s="57"/>
      <c r="J11" s="57"/>
    </row>
    <row r="12" spans="1:10" ht="111.75" customHeight="1" x14ac:dyDescent="0.25">
      <c r="A12" s="63" t="s">
        <v>144</v>
      </c>
      <c r="B12" s="64" t="s">
        <v>138</v>
      </c>
      <c r="C12" s="65">
        <v>3949541.08</v>
      </c>
      <c r="D12" s="65">
        <v>3858738.51</v>
      </c>
      <c r="E12" s="61">
        <v>2023</v>
      </c>
      <c r="F12" s="61">
        <v>2023</v>
      </c>
      <c r="G12" s="62" t="s">
        <v>139</v>
      </c>
      <c r="H12" s="64" t="s">
        <v>473</v>
      </c>
      <c r="I12" s="57"/>
      <c r="J12" s="57"/>
    </row>
    <row r="13" spans="1:10" hidden="1" x14ac:dyDescent="0.25">
      <c r="A13" s="68"/>
      <c r="B13" s="57"/>
      <c r="C13" s="85">
        <f>C6+C7+C8+C11</f>
        <v>5804140.3399999999</v>
      </c>
      <c r="D13" s="85">
        <f>D6+D7+D8+D11</f>
        <v>5707821.9299999997</v>
      </c>
      <c r="E13" s="57"/>
      <c r="F13" s="57"/>
      <c r="G13" s="57"/>
      <c r="H13" s="57"/>
      <c r="I13" s="57"/>
      <c r="J13" s="57"/>
    </row>
    <row r="14" spans="1:10" ht="9" customHeight="1" x14ac:dyDescent="0.25">
      <c r="A14" s="56"/>
      <c r="B14" s="456"/>
      <c r="C14" s="449"/>
      <c r="D14" s="449"/>
      <c r="E14" s="449"/>
      <c r="F14" s="449"/>
      <c r="G14" s="449"/>
      <c r="H14" s="449"/>
    </row>
    <row r="15" spans="1:10" x14ac:dyDescent="0.25">
      <c r="A15" s="262" t="s">
        <v>174</v>
      </c>
      <c r="B15" s="262"/>
      <c r="C15" s="262"/>
      <c r="D15" s="262"/>
      <c r="E15" s="262"/>
      <c r="F15" s="262"/>
      <c r="G15" s="262"/>
    </row>
  </sheetData>
  <mergeCells count="11">
    <mergeCell ref="A5:H5"/>
    <mergeCell ref="B14:H14"/>
    <mergeCell ref="A1:H1"/>
    <mergeCell ref="A15:G15"/>
    <mergeCell ref="A2:A4"/>
    <mergeCell ref="B2:B4"/>
    <mergeCell ref="C2:H2"/>
    <mergeCell ref="C3:D3"/>
    <mergeCell ref="E3:F3"/>
    <mergeCell ref="G3:G4"/>
    <mergeCell ref="H3:H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0"/>
  <sheetViews>
    <sheetView view="pageBreakPreview" zoomScaleNormal="100" zoomScaleSheetLayoutView="100" workbookViewId="0">
      <selection activeCell="G6" sqref="G6"/>
    </sheetView>
  </sheetViews>
  <sheetFormatPr defaultRowHeight="15" x14ac:dyDescent="0.25"/>
  <cols>
    <col min="1" max="1" width="9.140625" style="37"/>
    <col min="2" max="2" width="30.85546875" style="37" customWidth="1"/>
    <col min="3" max="3" width="12.5703125" style="37" customWidth="1"/>
    <col min="4" max="4" width="14.7109375" style="37" customWidth="1"/>
    <col min="5" max="5" width="12.28515625" style="37" customWidth="1"/>
    <col min="6" max="6" width="15" style="37" customWidth="1"/>
    <col min="7" max="7" width="84.5703125" style="37" customWidth="1"/>
    <col min="8" max="16384" width="9.140625" style="37"/>
  </cols>
  <sheetData>
    <row r="2" spans="1:8" ht="37.5" customHeight="1" x14ac:dyDescent="0.25">
      <c r="A2" s="427" t="s">
        <v>693</v>
      </c>
      <c r="B2" s="427"/>
      <c r="C2" s="427"/>
      <c r="D2" s="427"/>
      <c r="E2" s="427"/>
      <c r="F2" s="427"/>
      <c r="G2" s="427"/>
      <c r="H2" s="36"/>
    </row>
    <row r="3" spans="1:8" ht="15" customHeight="1" x14ac:dyDescent="0.25">
      <c r="A3" s="431" t="s">
        <v>27</v>
      </c>
      <c r="B3" s="431" t="s">
        <v>0</v>
      </c>
      <c r="C3" s="434" t="s">
        <v>465</v>
      </c>
      <c r="D3" s="435"/>
      <c r="E3" s="435"/>
      <c r="F3" s="435"/>
      <c r="G3" s="436"/>
    </row>
    <row r="4" spans="1:8" ht="49.5" customHeight="1" x14ac:dyDescent="0.25">
      <c r="A4" s="432"/>
      <c r="B4" s="432"/>
      <c r="C4" s="437" t="s">
        <v>151</v>
      </c>
      <c r="D4" s="438"/>
      <c r="E4" s="437" t="s">
        <v>1</v>
      </c>
      <c r="F4" s="438"/>
      <c r="G4" s="431" t="s">
        <v>2</v>
      </c>
    </row>
    <row r="5" spans="1:8" x14ac:dyDescent="0.25">
      <c r="A5" s="433"/>
      <c r="B5" s="433"/>
      <c r="C5" s="195" t="s">
        <v>34</v>
      </c>
      <c r="D5" s="195" t="s">
        <v>466</v>
      </c>
      <c r="E5" s="195" t="s">
        <v>3</v>
      </c>
      <c r="F5" s="195" t="s">
        <v>4</v>
      </c>
      <c r="G5" s="433"/>
    </row>
    <row r="6" spans="1:8" ht="183.75" customHeight="1" x14ac:dyDescent="0.25">
      <c r="A6" s="38" t="s">
        <v>43</v>
      </c>
      <c r="B6" s="32" t="s">
        <v>114</v>
      </c>
      <c r="C6" s="41">
        <v>10391</v>
      </c>
      <c r="D6" s="39">
        <v>0</v>
      </c>
      <c r="E6" s="39" t="s">
        <v>49</v>
      </c>
      <c r="F6" s="40">
        <v>2021</v>
      </c>
      <c r="G6" s="34" t="s">
        <v>690</v>
      </c>
    </row>
    <row r="7" spans="1:8" ht="75" x14ac:dyDescent="0.25">
      <c r="A7" s="38" t="s">
        <v>44</v>
      </c>
      <c r="B7" s="32" t="s">
        <v>115</v>
      </c>
      <c r="C7" s="41">
        <v>6510</v>
      </c>
      <c r="D7" s="41">
        <v>8760.6</v>
      </c>
      <c r="E7" s="39" t="s">
        <v>97</v>
      </c>
      <c r="F7" s="39" t="s">
        <v>519</v>
      </c>
      <c r="G7" s="34" t="s">
        <v>691</v>
      </c>
    </row>
    <row r="8" spans="1:8" ht="15" hidden="1" customHeight="1" x14ac:dyDescent="0.25">
      <c r="C8" s="86">
        <f>C6+C7</f>
        <v>16901</v>
      </c>
      <c r="D8" s="86">
        <f>D6+D7</f>
        <v>8760.6</v>
      </c>
    </row>
    <row r="10" spans="1:8" ht="30" customHeight="1" x14ac:dyDescent="0.25">
      <c r="A10" s="466" t="s">
        <v>692</v>
      </c>
      <c r="B10" s="466"/>
      <c r="C10" s="466"/>
      <c r="D10" s="466"/>
      <c r="E10" s="466"/>
      <c r="F10" s="466"/>
      <c r="G10" s="466"/>
    </row>
  </sheetData>
  <mergeCells count="8">
    <mergeCell ref="A10:G10"/>
    <mergeCell ref="G4:G5"/>
    <mergeCell ref="A2:G2"/>
    <mergeCell ref="A3:A5"/>
    <mergeCell ref="B3:B5"/>
    <mergeCell ref="C3:G3"/>
    <mergeCell ref="C4:D4"/>
    <mergeCell ref="E4:F4"/>
  </mergeCells>
  <pageMargins left="0.7" right="0.7" top="0.75" bottom="0.75" header="0.3" footer="0.3"/>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topLeftCell="A7" zoomScale="80" zoomScaleNormal="100" zoomScaleSheetLayoutView="80" workbookViewId="0">
      <selection activeCell="F5" sqref="F5:F7"/>
    </sheetView>
  </sheetViews>
  <sheetFormatPr defaultColWidth="9.140625" defaultRowHeight="15" x14ac:dyDescent="0.25"/>
  <cols>
    <col min="1" max="1" width="42.42578125" style="46" customWidth="1"/>
    <col min="2" max="2" width="16.85546875" style="46" customWidth="1"/>
    <col min="3" max="3" width="18.5703125" style="46" customWidth="1"/>
    <col min="4" max="4" width="19.85546875" style="48" customWidth="1"/>
    <col min="5" max="5" width="17.28515625" style="48" customWidth="1"/>
    <col min="6" max="6" width="114.28515625" style="46" customWidth="1"/>
    <col min="7" max="7" width="18.28515625" style="45" customWidth="1"/>
    <col min="8" max="8" width="22.42578125" style="46" customWidth="1"/>
    <col min="9" max="16384" width="9.140625" style="46"/>
  </cols>
  <sheetData>
    <row r="1" spans="1:9" s="42" customFormat="1" ht="43.5" customHeight="1" x14ac:dyDescent="0.25">
      <c r="A1" s="441" t="s">
        <v>708</v>
      </c>
      <c r="B1" s="441"/>
      <c r="C1" s="441"/>
      <c r="D1" s="441"/>
      <c r="E1" s="441"/>
      <c r="F1" s="441"/>
    </row>
    <row r="2" spans="1:9" s="42" customFormat="1" ht="24.75" customHeight="1" x14ac:dyDescent="0.25">
      <c r="A2" s="480" t="s">
        <v>117</v>
      </c>
      <c r="B2" s="480" t="s">
        <v>118</v>
      </c>
      <c r="C2" s="480" t="s">
        <v>119</v>
      </c>
      <c r="D2" s="480" t="s">
        <v>120</v>
      </c>
      <c r="E2" s="480"/>
      <c r="F2" s="480" t="s">
        <v>121</v>
      </c>
    </row>
    <row r="3" spans="1:9" s="42" customFormat="1" ht="37.5" customHeight="1" x14ac:dyDescent="0.25">
      <c r="A3" s="483"/>
      <c r="B3" s="483"/>
      <c r="C3" s="483"/>
      <c r="D3" s="50" t="s">
        <v>125</v>
      </c>
      <c r="E3" s="50" t="s">
        <v>709</v>
      </c>
      <c r="F3" s="483"/>
    </row>
    <row r="4" spans="1:9" s="52" customFormat="1" ht="18.75" customHeight="1" x14ac:dyDescent="0.25">
      <c r="A4" s="481" t="s">
        <v>146</v>
      </c>
      <c r="B4" s="481"/>
      <c r="C4" s="481"/>
      <c r="D4" s="481"/>
      <c r="E4" s="481"/>
      <c r="F4" s="482"/>
      <c r="G4" s="51"/>
      <c r="H4" s="51"/>
      <c r="I4" s="51"/>
    </row>
    <row r="5" spans="1:9" s="44" customFormat="1" ht="44.25" customHeight="1" x14ac:dyDescent="0.25">
      <c r="A5" s="474" t="s">
        <v>172</v>
      </c>
      <c r="B5" s="198" t="s">
        <v>695</v>
      </c>
      <c r="C5" s="196" t="s">
        <v>124</v>
      </c>
      <c r="D5" s="78">
        <f>D6</f>
        <v>510105380.63</v>
      </c>
      <c r="E5" s="197">
        <f>E6</f>
        <v>508310859.22000003</v>
      </c>
      <c r="F5" s="475" t="s">
        <v>694</v>
      </c>
      <c r="G5" s="43"/>
    </row>
    <row r="6" spans="1:9" s="44" customFormat="1" ht="409.6" customHeight="1" x14ac:dyDescent="0.25">
      <c r="A6" s="474"/>
      <c r="B6" s="478" t="s">
        <v>123</v>
      </c>
      <c r="C6" s="470"/>
      <c r="D6" s="480">
        <v>510105380.63</v>
      </c>
      <c r="E6" s="480">
        <v>508310859.22000003</v>
      </c>
      <c r="F6" s="476"/>
      <c r="G6" s="43"/>
    </row>
    <row r="7" spans="1:9" s="44" customFormat="1" ht="197.25" customHeight="1" x14ac:dyDescent="0.25">
      <c r="A7" s="474"/>
      <c r="B7" s="479"/>
      <c r="C7" s="471"/>
      <c r="D7" s="480"/>
      <c r="E7" s="480"/>
      <c r="F7" s="477"/>
      <c r="G7" s="43"/>
    </row>
    <row r="8" spans="1:9" s="44" customFormat="1" ht="18.75" customHeight="1" x14ac:dyDescent="0.25">
      <c r="A8" s="467" t="s">
        <v>147</v>
      </c>
      <c r="B8" s="467"/>
      <c r="C8" s="467"/>
      <c r="D8" s="467"/>
      <c r="E8" s="467"/>
      <c r="F8" s="467"/>
      <c r="G8" s="43"/>
    </row>
    <row r="9" spans="1:9" s="44" customFormat="1" ht="18.75" customHeight="1" x14ac:dyDescent="0.25">
      <c r="A9" s="468" t="s">
        <v>148</v>
      </c>
      <c r="B9" s="49" t="s">
        <v>122</v>
      </c>
      <c r="C9" s="470" t="s">
        <v>124</v>
      </c>
      <c r="D9" s="199">
        <f>D10</f>
        <v>944958141.66999996</v>
      </c>
      <c r="E9" s="199">
        <f>E10</f>
        <v>937496289.88999999</v>
      </c>
      <c r="F9" s="472" t="s">
        <v>149</v>
      </c>
      <c r="G9" s="43"/>
    </row>
    <row r="10" spans="1:9" s="44" customFormat="1" ht="32.25" customHeight="1" x14ac:dyDescent="0.25">
      <c r="A10" s="469"/>
      <c r="B10" s="49" t="s">
        <v>123</v>
      </c>
      <c r="C10" s="471"/>
      <c r="D10" s="200">
        <v>944958141.66999996</v>
      </c>
      <c r="E10" s="200">
        <v>937496289.88999999</v>
      </c>
      <c r="F10" s="473"/>
      <c r="G10" s="43"/>
    </row>
    <row r="11" spans="1:9" s="44" customFormat="1" ht="44.25" customHeight="1" x14ac:dyDescent="0.25">
      <c r="D11" s="47"/>
      <c r="E11" s="47"/>
      <c r="G11" s="43"/>
    </row>
    <row r="12" spans="1:9" s="44" customFormat="1" x14ac:dyDescent="0.25">
      <c r="A12" s="44" t="s">
        <v>173</v>
      </c>
      <c r="D12" s="47"/>
      <c r="E12" s="47"/>
      <c r="G12" s="43"/>
    </row>
    <row r="13" spans="1:9" x14ac:dyDescent="0.25">
      <c r="A13" s="46" t="s">
        <v>706</v>
      </c>
    </row>
  </sheetData>
  <mergeCells count="17">
    <mergeCell ref="A4:F4"/>
    <mergeCell ref="A1:F1"/>
    <mergeCell ref="A2:A3"/>
    <mergeCell ref="B2:B3"/>
    <mergeCell ref="C2:C3"/>
    <mergeCell ref="D2:E2"/>
    <mergeCell ref="F2:F3"/>
    <mergeCell ref="A8:F8"/>
    <mergeCell ref="A9:A10"/>
    <mergeCell ref="C9:C10"/>
    <mergeCell ref="F9:F10"/>
    <mergeCell ref="C6:C7"/>
    <mergeCell ref="A5:A7"/>
    <mergeCell ref="F5:F7"/>
    <mergeCell ref="B6:B7"/>
    <mergeCell ref="D6:D7"/>
    <mergeCell ref="E6:E7"/>
  </mergeCells>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9</vt:i4>
      </vt:variant>
    </vt:vector>
  </HeadingPairs>
  <TitlesOfParts>
    <vt:vector size="19" baseType="lpstr">
      <vt:lpstr>ЭС</vt:lpstr>
      <vt:lpstr>ГС</vt:lpstr>
      <vt:lpstr>ТС</vt:lpstr>
      <vt:lpstr>ВС</vt:lpstr>
      <vt:lpstr>ВО</vt:lpstr>
      <vt:lpstr>Э.сб ПУ</vt:lpstr>
      <vt:lpstr>Э.сб</vt:lpstr>
      <vt:lpstr>ТКО</vt:lpstr>
      <vt:lpstr>ТИ</vt:lpstr>
      <vt:lpstr>СВОД</vt:lpstr>
      <vt:lpstr>ВО!Область_печати</vt:lpstr>
      <vt:lpstr>ВС!Область_печати</vt:lpstr>
      <vt:lpstr>ГС!Область_печати</vt:lpstr>
      <vt:lpstr>СВОД!Область_печати</vt:lpstr>
      <vt:lpstr>ТИ!Область_печати</vt:lpstr>
      <vt:lpstr>ТКО!Область_печати</vt:lpstr>
      <vt:lpstr>Э.сб!Область_печати</vt:lpstr>
      <vt:lpstr>'Э.сб ПУ'!Область_печати</vt:lpstr>
      <vt:lpstr>ЭС!Область_печати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Чеботарев А.С.</dc:creator>
  <cp:lastModifiedBy>Лапкина Наталья Ивановна</cp:lastModifiedBy>
  <cp:lastPrinted>2024-02-20T12:01:15Z</cp:lastPrinted>
  <dcterms:created xsi:type="dcterms:W3CDTF">2017-10-03T12:55:55Z</dcterms:created>
  <dcterms:modified xsi:type="dcterms:W3CDTF">2024-04-11T11:52:43Z</dcterms:modified>
</cp:coreProperties>
</file>