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Приложение 1" sheetId="1" r:id="rId1"/>
  </sheets>
  <definedNames>
    <definedName name="Z_0D9F4DDA_893D_41B7_A9F6_F1A50F832FB0_.wvu.PrintArea" localSheetId="0" hidden="1">'Приложение 1'!$A$1:$E$69</definedName>
    <definedName name="Z_0D9F4DDA_893D_41B7_A9F6_F1A50F832FB0_.wvu.PrintTitles" localSheetId="0" hidden="1">'Приложение 1'!$7:$9</definedName>
    <definedName name="Z_6894C51B_D698_4A3A_9EA7_0D8991184EEA_.wvu.PrintArea" localSheetId="0" hidden="1">'Приложение 1'!$A$1:$E$69</definedName>
    <definedName name="Z_6894C51B_D698_4A3A_9EA7_0D8991184EEA_.wvu.PrintTitles" localSheetId="0" hidden="1">'Приложение 1'!$7:$9</definedName>
    <definedName name="Z_8AE946C2_6CAA_4F75_8464_099A17125344_.wvu.PrintArea" localSheetId="0" hidden="1">'Приложение 1'!$A$1:$E$69</definedName>
    <definedName name="Z_8AE946C2_6CAA_4F75_8464_099A17125344_.wvu.PrintTitles" localSheetId="0" hidden="1">'Приложение 1'!$7:$9</definedName>
    <definedName name="Z_CDEAFC3C_5B0C_465F_BBC9_6A99516347D6_.wvu.PrintArea" localSheetId="0" hidden="1">'Приложение 1'!$A$1:$E$69</definedName>
    <definedName name="Z_CDEAFC3C_5B0C_465F_BBC9_6A99516347D6_.wvu.PrintTitles" localSheetId="0" hidden="1">'Приложение 1'!$7:$9</definedName>
    <definedName name="Z_E335D183_7E40_43C7_B881_EE310803F14F_.wvu.PrintArea" localSheetId="0" hidden="1">'Приложение 1'!$A$1:$E$69</definedName>
    <definedName name="Z_E335D183_7E40_43C7_B881_EE310803F14F_.wvu.PrintTitles" localSheetId="0" hidden="1">'Приложение 1'!$7:$9</definedName>
    <definedName name="_xlnm.Print_Titles" localSheetId="0">'Приложение 1'!$7:$9</definedName>
    <definedName name="_xlnm.Print_Area" localSheetId="0">'Приложение 1'!$A$1:$E$65</definedName>
  </definedNames>
  <calcPr fullCalcOnLoad="1"/>
</workbook>
</file>

<file path=xl/sharedStrings.xml><?xml version="1.0" encoding="utf-8"?>
<sst xmlns="http://schemas.openxmlformats.org/spreadsheetml/2006/main" count="122" uniqueCount="122">
  <si>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</si>
  <si>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</si>
  <si>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</si>
  <si>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</si>
  <si>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</si>
  <si>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</si>
  <si>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</si>
  <si>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</si>
  <si>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</si>
  <si>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</si>
  <si>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</si>
  <si>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</si>
  <si>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</si>
  <si>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</si>
  <si>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</si>
  <si>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</si>
  <si>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</si>
  <si>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</si>
  <si>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</si>
  <si>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Единый сельскохозяйственный налог</t>
  </si>
  <si>
    <t>НАЛОГОВЫЕ И НЕНАЛОГОВЫЕ ДОХОДЫ</t>
  </si>
  <si>
    <t>Налог на доходы физических лиц</t>
  </si>
  <si>
    <t>Платежи от государственных и муниципальных унитарных предприятий</t>
  </si>
  <si>
    <t xml:space="preserve">ВСЕГО </t>
  </si>
  <si>
    <t>Доходы от оказания платных услуг (работ)</t>
  </si>
  <si>
    <t>Доходы от компенсации затрат государства</t>
  </si>
  <si>
    <t>к решению Думы города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</si>
  <si>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</si>
  <si>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</si>
  <si>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</si>
  <si>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Код классификации доходов</t>
  </si>
  <si>
    <t>Наименование кода классификации доходов</t>
  </si>
  <si>
    <t>(рублей)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</si>
  <si>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</si>
  <si>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</si>
  <si>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>Приложение 1</t>
  </si>
  <si>
    <t xml:space="preserve">Доходы от продажи земельных участков, находящихся в государственной и муниципальной собственности </t>
  </si>
  <si>
    <r>
      <t>Налог, взимаемый в связи с применением упроще</t>
    </r>
    <r>
      <rPr>
        <sz val="14"/>
        <color indexed="8"/>
        <rFont val="Times New Roman CYR"/>
        <family val="1"/>
      </rPr>
      <t>нной системы налогообложения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</si>
  <si>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</si>
  <si>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</si>
  <si>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</si>
  <si>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</si>
  <si>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</si>
  <si>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бюджетов городских округов от возврата организациями остатков субсидий прошлых лет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</si>
  <si>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</si>
  <si>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</si>
  <si>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</si>
  <si>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</si>
  <si>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</si>
  <si>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</si>
  <si>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</si>
  <si>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000 1 05 03000 01 0000 110</t>
  </si>
  <si>
    <t>000 1 05 04000 02 0000 110</t>
  </si>
  <si>
    <t>000 1 06 00000 00 0000 000</t>
  </si>
  <si>
    <t xml:space="preserve">000 1 06 01000 00 0000 110 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</si>
  <si>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</si>
  <si>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</si>
  <si>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</si>
  <si>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</si>
  <si>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</si>
  <si>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000 1 11 01000 00 0000 120</t>
  </si>
  <si>
    <t>000 1 11 05000 00 0000 120</t>
  </si>
  <si>
    <t>000 1 11 07000 00 0000 120</t>
  </si>
  <si>
    <t xml:space="preserve">000 1 11 09000 00 0000 120 </t>
  </si>
  <si>
    <t xml:space="preserve">000 1 12 00000 00 0000 000 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</si>
  <si>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</si>
  <si>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</si>
  <si>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</si>
  <si>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</si>
  <si>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</si>
  <si>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</si>
  <si>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</si>
  <si>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</si>
  <si>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</si>
  <si>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</si>
  <si>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</si>
  <si>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</si>
  <si>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</si>
  <si>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</si>
  <si>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</si>
  <si>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</si>
  <si>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</si>
  <si>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</si>
  <si>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000 2 02 20000 00 0000 150</t>
  </si>
  <si>
    <t>000 2 02 30000 00  0000 150</t>
  </si>
  <si>
    <t>000 2 02 40000 00  0000 150</t>
  </si>
  <si>
    <t>000 2 18 04000 04 0000 150</t>
  </si>
  <si>
    <t>000 2 19 00000 04 0000 150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</si>
  <si>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</si>
  <si>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
000  1 06 04000 02 0000 110
</t>
  </si>
  <si>
    <t xml:space="preserve">
Транспортный налог
</t>
  </si>
  <si>
    <t>000 2 02 10000 00 0000 150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</si>
  <si>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</si>
  <si>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</si>
  <si>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</si>
  <si>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</si>
  <si>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</si>
  <si>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000 1 16 01000 01 0000 140</t>
  </si>
  <si>
    <t>000 1 16 10000 00 0000 140</t>
  </si>
  <si>
    <t>000 1 16 11000 01 0000 140</t>
  </si>
  <si>
    <t>от __________ № _________</t>
  </si>
  <si>
    <t>2023 год</t>
  </si>
  <si>
    <t>Административные штрафы, установленные законами субъектов  Российской Федерации об административных правонарушениях</t>
  </si>
  <si>
    <t>2024 год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</si>
  <si>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</si>
  <si>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</si>
  <si>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оказания платных услуг и компенсации затрат государства</t>
  </si>
  <si>
    <t>1 16 02000 02 0000 140</t>
  </si>
  <si>
    <t>2025 год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</si>
  <si>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</si>
  <si>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</si>
  <si>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 xml:space="preserve">Безвозмездные поступления от государственных (муниципальных) организаций </t>
  </si>
  <si>
    <t>000 1 16 01330 01 0000 140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</si>
  <si>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</si>
  <si>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000 1 16 07000 00 0000 140</t>
  </si>
  <si>
    <t>000 2 03 00000 00 0000 000</t>
  </si>
  <si>
    <t>000 1 14 13000 00 0000 410</t>
  </si>
  <si>
    <t>Доходы от приватизации имущества, находящегося в государственной и муниципальной собственности</t>
  </si>
  <si>
    <t>000 1 17 15040 04 0000 180</t>
  </si>
  <si>
    <t>Инициативные платежи</t>
  </si>
  <si>
    <t>Доходы бюджета города Сургута по группам, подгруппам и статьям классификации 
доходов бюджетов на 2023 год и плановый период 2024 – 2025 годов</t>
  </si>
  <si>
    <t>Сумма на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</si>
</sst>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0.0%"/>
    <numFmt numFmtId="177" formatCode="0.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color indexed="8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sz val="16"/>
      <color indexed="8"/>
      <name val="Times New Roman Cyr"/>
      <family val="1"/>
    </font>
    <font>
      <sz val="16"/>
      <color indexed="8"/>
      <name val="Times New Roman"/>
      <family val="1"/>
    </font>
    <font>
      <sz val="14"/>
      <color indexed="8"/>
      <name val="Times New Roman Cyr"/>
      <family val="1"/>
    </font>
    <font>
      <sz val="18"/>
      <color indexed="8"/>
      <name val="Times New Roman Cyr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 CYR"/>
      <family val="1"/>
    </font>
    <font>
      <b/>
      <sz val="14"/>
      <color theme="1"/>
      <name val="Times New Roman Cyr"/>
      <family val="1"/>
    </font>
    <font>
      <sz val="16"/>
      <color theme="1"/>
      <name val="Times New Roman Cyr"/>
      <family val="1"/>
    </font>
    <font>
      <sz val="16"/>
      <color theme="1"/>
      <name val="Times New Roman"/>
      <family val="1"/>
    </font>
    <font>
      <sz val="14"/>
      <color rgb="FF000000"/>
      <name val="Times New Roman Cyr"/>
      <family val="1"/>
    </font>
    <font>
      <sz val="18"/>
      <color theme="1"/>
      <name val="Times New Roman Cyr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justify"/>
    </xf>
    <xf numFmtId="0" fontId="47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justify"/>
    </xf>
    <xf numFmtId="0" fontId="45" fillId="0" borderId="1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justify"/>
    </xf>
    <xf numFmtId="0" fontId="45" fillId="0" borderId="14" xfId="0" applyFont="1" applyFill="1" applyBorder="1" applyAlignment="1">
      <alignment horizontal="center" vertical="center"/>
    </xf>
    <xf numFmtId="1" fontId="45" fillId="0" borderId="1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wrapText="1"/>
    </xf>
    <xf numFmtId="0" fontId="48" fillId="0" borderId="0" xfId="0" applyFont="1" applyFill="1" applyAlignment="1">
      <alignment horizontal="left" wrapText="1"/>
    </xf>
    <xf numFmtId="0" fontId="45" fillId="0" borderId="0" xfId="0" applyFont="1" applyFill="1" applyAlignment="1">
      <alignment wrapText="1"/>
    </xf>
    <xf numFmtId="4" fontId="45" fillId="0" borderId="11" xfId="0" applyNumberFormat="1" applyFont="1" applyFill="1" applyBorder="1" applyAlignment="1">
      <alignment horizontal="right" vertical="center"/>
    </xf>
    <xf numFmtId="4" fontId="45" fillId="0" borderId="15" xfId="0" applyNumberFormat="1" applyFont="1" applyFill="1" applyBorder="1" applyAlignment="1">
      <alignment horizontal="right" vertical="center"/>
    </xf>
    <xf numFmtId="4" fontId="45" fillId="0" borderId="10" xfId="0" applyNumberFormat="1" applyFont="1" applyFill="1" applyBorder="1" applyAlignment="1">
      <alignment horizontal="right" vertical="center"/>
    </xf>
    <xf numFmtId="4" fontId="45" fillId="0" borderId="12" xfId="0" applyNumberFormat="1" applyFont="1" applyFill="1" applyBorder="1" applyAlignment="1">
      <alignment horizontal="right" vertical="center"/>
    </xf>
    <xf numFmtId="4" fontId="45" fillId="32" borderId="11" xfId="0" applyNumberFormat="1" applyFont="1" applyFill="1" applyBorder="1" applyAlignment="1">
      <alignment horizontal="right" vertical="center"/>
    </xf>
    <xf numFmtId="4" fontId="45" fillId="32" borderId="10" xfId="0" applyNumberFormat="1" applyFont="1" applyFill="1" applyBorder="1" applyAlignment="1">
      <alignment horizontal="right" vertical="center"/>
    </xf>
    <xf numFmtId="4" fontId="45" fillId="32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center" vertical="center"/>
    </xf>
    <xf numFmtId="4" fontId="45" fillId="0" borderId="0" xfId="0" applyNumberFormat="1" applyFont="1" applyFill="1" applyAlignment="1">
      <alignment/>
    </xf>
    <xf numFmtId="4" fontId="45" fillId="32" borderId="16" xfId="0" applyNumberFormat="1" applyFont="1" applyFill="1" applyBorder="1" applyAlignment="1">
      <alignment horizontal="right" vertical="center"/>
    </xf>
    <xf numFmtId="4" fontId="45" fillId="32" borderId="15" xfId="0" applyNumberFormat="1" applyFont="1" applyFill="1" applyBorder="1" applyAlignment="1">
      <alignment horizontal="right" vertical="center"/>
    </xf>
    <xf numFmtId="4" fontId="45" fillId="32" borderId="13" xfId="0" applyNumberFormat="1" applyFont="1" applyFill="1" applyBorder="1" applyAlignment="1">
      <alignment horizontal="right" vertical="center"/>
    </xf>
    <xf numFmtId="4" fontId="45" fillId="32" borderId="14" xfId="0" applyNumberFormat="1" applyFont="1" applyFill="1" applyBorder="1" applyAlignment="1">
      <alignment horizontal="right" vertical="center"/>
    </xf>
    <xf numFmtId="4" fontId="45" fillId="32" borderId="17" xfId="0" applyNumberFormat="1" applyFont="1" applyFill="1" applyBorder="1" applyAlignment="1">
      <alignment horizontal="right" vertical="center"/>
    </xf>
    <xf numFmtId="4" fontId="4" fillId="32" borderId="14" xfId="0" applyNumberFormat="1" applyFont="1" applyFill="1" applyBorder="1" applyAlignment="1">
      <alignment horizontal="right" vertical="center"/>
    </xf>
    <xf numFmtId="4" fontId="45" fillId="32" borderId="12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4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 vertical="justify"/>
    </xf>
    <xf numFmtId="4" fontId="45" fillId="0" borderId="0" xfId="0" applyNumberFormat="1" applyFont="1" applyFill="1" applyAlignment="1">
      <alignment vertical="justify"/>
    </xf>
    <xf numFmtId="0" fontId="45" fillId="0" borderId="17" xfId="0" applyFont="1" applyFill="1" applyBorder="1" applyAlignment="1">
      <alignment horizontal="justify" vertical="center" wrapText="1"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8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45" fillId="0" borderId="19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top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justify" vertical="center" wrapText="1"/>
    </xf>
    <xf numFmtId="4" fontId="45" fillId="0" borderId="17" xfId="0" applyNumberFormat="1" applyFont="1" applyFill="1" applyBorder="1" applyAlignment="1">
      <alignment horizontal="right" vertical="center"/>
    </xf>
    <xf numFmtId="4" fontId="46" fillId="0" borderId="0" xfId="0" applyNumberFormat="1" applyFont="1" applyFill="1" applyBorder="1" applyAlignment="1">
      <alignment vertical="justify"/>
    </xf>
    <xf numFmtId="4" fontId="45" fillId="0" borderId="20" xfId="0" applyNumberFormat="1" applyFont="1" applyFill="1" applyBorder="1" applyAlignment="1">
      <alignment horizontal="right" vertical="center"/>
    </xf>
    <xf numFmtId="0" fontId="45" fillId="0" borderId="17" xfId="0" applyFont="1" applyFill="1" applyBorder="1" applyAlignment="1">
      <alignment horizontal="center" vertical="center"/>
    </xf>
    <xf numFmtId="4" fontId="4" fillId="32" borderId="11" xfId="0" applyNumberFormat="1" applyFont="1" applyFill="1" applyBorder="1" applyAlignment="1">
      <alignment horizontal="right" vertical="center"/>
    </xf>
    <xf numFmtId="4" fontId="45" fillId="32" borderId="2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45" fillId="0" borderId="22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justify"/>
    </xf>
    <xf numFmtId="0" fontId="49" fillId="0" borderId="10" xfId="0" applyFont="1" applyFill="1" applyBorder="1" applyAlignment="1">
      <alignment horizontal="justify" wrapText="1"/>
    </xf>
    <xf numFmtId="0" fontId="49" fillId="0" borderId="12" xfId="0" applyFont="1" applyFill="1" applyBorder="1" applyAlignment="1">
      <alignment horizontal="justify" wrapText="1"/>
    </xf>
    <xf numFmtId="4" fontId="45" fillId="32" borderId="1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justify" vertical="center" wrapText="1"/>
    </xf>
    <xf numFmtId="0" fontId="49" fillId="0" borderId="22" xfId="0" applyFont="1" applyFill="1" applyBorder="1" applyAlignment="1">
      <alignment horizontal="justify" wrapText="1"/>
    </xf>
    <xf numFmtId="4" fontId="45" fillId="32" borderId="22" xfId="0" applyNumberFormat="1" applyFont="1" applyFill="1" applyBorder="1" applyAlignment="1">
      <alignment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wrapText="1"/>
    </xf>
    <xf numFmtId="0" fontId="45" fillId="0" borderId="0" xfId="0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/>
    </xf>
    <xf numFmtId="0" fontId="45" fillId="0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0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45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view="pageBreakPreview" zoomScale="60" zoomScaleNormal="75" workbookViewId="0" topLeftCell="A1">
      <selection activeCell="S16" sqref="S16"/>
    </sheetView>
  </sheetViews>
  <sheetFormatPr defaultColWidth="9.00390625" defaultRowHeight="12.75"/>
  <cols>
    <col min="1" max="1" width="38.625" style="16" customWidth="1"/>
    <col min="2" max="2" width="37.25390625" style="20" customWidth="1"/>
    <col min="3" max="3" width="23.25390625" style="6" customWidth="1"/>
    <col min="4" max="4" width="27.25390625" style="6" customWidth="1"/>
    <col min="5" max="5" width="28.25390625" style="6" customWidth="1"/>
    <col min="6" max="6" width="28.375" style="6" customWidth="1"/>
    <col min="7" max="7" width="25.25390625" style="6" customWidth="1"/>
    <col min="8" max="8" width="28.00390625" style="6" customWidth="1"/>
    <col min="9" max="16384" width="9.125" style="6" customWidth="1"/>
  </cols>
  <sheetData>
    <row r="1" spans="1:5" s="4" customFormat="1" ht="33" customHeight="1">
      <c r="A1" s="3"/>
      <c r="B1" s="18"/>
      <c r="D1" s="78" t="s">
        <v>35</v>
      </c>
      <c r="E1" s="78"/>
    </row>
    <row r="2" spans="1:5" s="4" customFormat="1" ht="23.25" customHeight="1">
      <c r="A2" s="3"/>
      <c r="B2" s="19"/>
      <c r="D2" s="78" t="s">
        <v>26</v>
      </c>
      <c r="E2" s="78"/>
    </row>
    <row r="3" spans="1:5" ht="22.5" customHeight="1">
      <c r="A3" s="5"/>
      <c r="B3" s="19"/>
      <c r="D3" s="79" t="s">
        <v>100</v>
      </c>
      <c r="E3" s="79"/>
    </row>
    <row r="4" spans="1:2" ht="12" customHeight="1">
      <c r="A4" s="5"/>
      <c r="B4" s="19"/>
    </row>
    <row r="5" spans="1:5" ht="63.75" customHeight="1">
      <c r="A5" s="85" t="s">
        <v>120</v>
      </c>
      <c r="B5" s="85"/>
      <c r="C5" s="85"/>
      <c r="D5" s="86"/>
      <c r="E5" s="86"/>
    </row>
    <row r="6" spans="1:5" ht="27.75" customHeight="1">
      <c r="A6" s="17"/>
      <c r="B6" s="17"/>
      <c r="D6" s="80" t="s">
        <v>32</v>
      </c>
      <c r="E6" s="80"/>
    </row>
    <row r="7" spans="1:5" ht="33" customHeight="1">
      <c r="A7" s="75" t="s">
        <v>30</v>
      </c>
      <c r="B7" s="87" t="s">
        <v>31</v>
      </c>
      <c r="C7" s="83" t="s">
        <v>121</v>
      </c>
      <c r="D7" s="84"/>
      <c r="E7" s="84"/>
    </row>
    <row r="8" spans="1:5" ht="21.75" customHeight="1">
      <c r="A8" s="76"/>
      <c r="B8" s="88"/>
      <c r="C8" s="81" t="s">
        <v>101</v>
      </c>
      <c r="D8" s="81" t="s">
        <v>103</v>
      </c>
      <c r="E8" s="75" t="s">
        <v>108</v>
      </c>
    </row>
    <row r="9" spans="1:5" ht="11.25" customHeight="1">
      <c r="A9" s="77"/>
      <c r="B9" s="89"/>
      <c r="C9" s="82"/>
      <c r="D9" s="82"/>
      <c r="E9" s="82"/>
    </row>
    <row r="10" spans="1:6" ht="28.5" customHeight="1">
      <c r="A10" s="9"/>
      <c r="B10" s="54" t="s">
        <v>23</v>
      </c>
      <c r="C10" s="27">
        <f>C11+C54</f>
        <v>40601375061.409996</v>
      </c>
      <c r="D10" s="27">
        <f>D11+D54</f>
        <v>36666958789.73</v>
      </c>
      <c r="E10" s="27">
        <f>E11+E54</f>
        <v>34198638013.100006</v>
      </c>
      <c r="F10" s="30"/>
    </row>
    <row r="11" spans="1:9" s="8" customFormat="1" ht="44.25" customHeight="1">
      <c r="A11" s="7" t="s">
        <v>44</v>
      </c>
      <c r="B11" s="48" t="s">
        <v>20</v>
      </c>
      <c r="C11" s="25">
        <f>C12+C14+C16+C20+C24+C27+C33+C35+C38+C44+C51</f>
        <v>15204146228.119999</v>
      </c>
      <c r="D11" s="25">
        <f>D12+D14+D16+D20+D24+D27+D33+D35+D38+D44+D51</f>
        <v>14945254329.620005</v>
      </c>
      <c r="E11" s="25">
        <f>E12+E14+E16+E20+E24+E27+E33+E35+E38+E44+E51</f>
        <v>15835486410.220003</v>
      </c>
      <c r="F11" s="40"/>
      <c r="G11" s="40"/>
      <c r="H11" s="40"/>
      <c r="I11" s="40"/>
    </row>
    <row r="12" spans="1:8" s="2" customFormat="1" ht="27" customHeight="1">
      <c r="A12" s="7" t="s">
        <v>45</v>
      </c>
      <c r="B12" s="44" t="s">
        <v>0</v>
      </c>
      <c r="C12" s="25">
        <f>C13</f>
        <v>10483424444.25</v>
      </c>
      <c r="D12" s="25">
        <f>D13</f>
        <v>10219320478.61</v>
      </c>
      <c r="E12" s="25">
        <f>E13</f>
        <v>11009979941.77</v>
      </c>
      <c r="F12" s="41"/>
      <c r="G12" s="41"/>
      <c r="H12" s="41"/>
    </row>
    <row r="13" spans="1:8" s="11" customFormat="1" ht="41.25" customHeight="1">
      <c r="A13" s="10" t="s">
        <v>46</v>
      </c>
      <c r="B13" s="43" t="s">
        <v>21</v>
      </c>
      <c r="C13" s="26">
        <v>10483424444.25</v>
      </c>
      <c r="D13" s="22">
        <v>10219320478.61</v>
      </c>
      <c r="E13" s="23">
        <v>11009979941.77</v>
      </c>
      <c r="F13" s="42"/>
      <c r="G13" s="42"/>
      <c r="H13" s="42"/>
    </row>
    <row r="14" spans="1:5" s="11" customFormat="1" ht="79.5" customHeight="1">
      <c r="A14" s="7" t="s">
        <v>47</v>
      </c>
      <c r="B14" s="44" t="s">
        <v>33</v>
      </c>
      <c r="C14" s="25">
        <f>C15</f>
        <v>54947100</v>
      </c>
      <c r="D14" s="25">
        <f>D15</f>
        <v>60652800</v>
      </c>
      <c r="E14" s="25">
        <f>E15</f>
        <v>64477700</v>
      </c>
    </row>
    <row r="15" spans="1:5" s="11" customFormat="1" ht="73.5" customHeight="1">
      <c r="A15" s="15" t="s">
        <v>48</v>
      </c>
      <c r="B15" s="43" t="s">
        <v>28</v>
      </c>
      <c r="C15" s="24">
        <v>54947100</v>
      </c>
      <c r="D15" s="60">
        <v>60652800</v>
      </c>
      <c r="E15" s="24">
        <v>64477700</v>
      </c>
    </row>
    <row r="16" spans="1:5" s="2" customFormat="1" ht="23.25" customHeight="1">
      <c r="A16" s="1" t="s">
        <v>49</v>
      </c>
      <c r="B16" s="44" t="s">
        <v>1</v>
      </c>
      <c r="C16" s="26">
        <f>C17+C18+C19</f>
        <v>2149328098.07</v>
      </c>
      <c r="D16" s="32">
        <f>D17+D18+D19</f>
        <v>2211889504.6699996</v>
      </c>
      <c r="E16" s="26">
        <f>E17+E18+E19</f>
        <v>2285734004.48</v>
      </c>
    </row>
    <row r="17" spans="1:5" s="2" customFormat="1" ht="66.75" customHeight="1">
      <c r="A17" s="1" t="s">
        <v>50</v>
      </c>
      <c r="B17" s="46" t="s">
        <v>37</v>
      </c>
      <c r="C17" s="26">
        <v>2055017769.54</v>
      </c>
      <c r="D17" s="22">
        <v>2113806179.34</v>
      </c>
      <c r="E17" s="23">
        <v>2183722152.86</v>
      </c>
    </row>
    <row r="18" spans="1:5" s="11" customFormat="1" ht="42" customHeight="1">
      <c r="A18" s="1" t="s">
        <v>51</v>
      </c>
      <c r="B18" s="46" t="s">
        <v>19</v>
      </c>
      <c r="C18" s="26">
        <v>432980.94</v>
      </c>
      <c r="D18" s="22">
        <v>450883.84</v>
      </c>
      <c r="E18" s="23">
        <v>474112.47</v>
      </c>
    </row>
    <row r="19" spans="1:5" s="11" customFormat="1" ht="57.75" customHeight="1">
      <c r="A19" s="9" t="s">
        <v>52</v>
      </c>
      <c r="B19" s="43" t="s">
        <v>29</v>
      </c>
      <c r="C19" s="27">
        <v>93877347.59</v>
      </c>
      <c r="D19" s="23">
        <v>97632441.49</v>
      </c>
      <c r="E19" s="23">
        <v>101537739.15</v>
      </c>
    </row>
    <row r="20" spans="1:5" s="2" customFormat="1" ht="30" customHeight="1">
      <c r="A20" s="14" t="s">
        <v>53</v>
      </c>
      <c r="B20" s="57" t="s">
        <v>2</v>
      </c>
      <c r="C20" s="21">
        <f>C21+C22+C23</f>
        <v>1147651196.87</v>
      </c>
      <c r="D20" s="21">
        <f>D21+D22+D23</f>
        <v>1285536661.02</v>
      </c>
      <c r="E20" s="21">
        <f>E21+E22+E23</f>
        <v>1309493481.53</v>
      </c>
    </row>
    <row r="21" spans="1:5" s="2" customFormat="1" ht="38.25" customHeight="1">
      <c r="A21" s="1" t="s">
        <v>54</v>
      </c>
      <c r="B21" s="46" t="s">
        <v>3</v>
      </c>
      <c r="C21" s="23">
        <v>275527141.5</v>
      </c>
      <c r="D21" s="23">
        <v>326651134.35</v>
      </c>
      <c r="E21" s="23">
        <v>337549971.58</v>
      </c>
    </row>
    <row r="22" spans="1:5" s="2" customFormat="1" ht="28.5" customHeight="1">
      <c r="A22" s="38" t="s">
        <v>89</v>
      </c>
      <c r="B22" s="53" t="s">
        <v>90</v>
      </c>
      <c r="C22" s="23">
        <v>223011654.95</v>
      </c>
      <c r="D22" s="23">
        <v>227676016.49</v>
      </c>
      <c r="E22" s="23">
        <v>232553157.09</v>
      </c>
    </row>
    <row r="23" spans="1:5" s="2" customFormat="1" ht="28.5" customHeight="1">
      <c r="A23" s="1" t="s">
        <v>55</v>
      </c>
      <c r="B23" s="46" t="s">
        <v>4</v>
      </c>
      <c r="C23" s="23">
        <v>649112400.42</v>
      </c>
      <c r="D23" s="23">
        <v>731209510.18</v>
      </c>
      <c r="E23" s="23">
        <v>739390352.86</v>
      </c>
    </row>
    <row r="24" spans="1:5" s="2" customFormat="1" ht="24.75" customHeight="1">
      <c r="A24" s="7" t="s">
        <v>56</v>
      </c>
      <c r="B24" s="44" t="s">
        <v>17</v>
      </c>
      <c r="C24" s="25">
        <f>C25+C26</f>
        <v>102090581.85</v>
      </c>
      <c r="D24" s="31">
        <f>D25+D26</f>
        <v>104953782.85</v>
      </c>
      <c r="E24" s="25">
        <f>E25+E26</f>
        <v>104953782.85</v>
      </c>
    </row>
    <row r="25" spans="1:5" s="2" customFormat="1" ht="82.5" customHeight="1">
      <c r="A25" s="1" t="s">
        <v>57</v>
      </c>
      <c r="B25" s="46" t="s">
        <v>18</v>
      </c>
      <c r="C25" s="26">
        <v>102213582.85</v>
      </c>
      <c r="D25" s="23">
        <v>102213582.85</v>
      </c>
      <c r="E25" s="23">
        <v>102213582.85</v>
      </c>
    </row>
    <row r="26" spans="1:5" s="2" customFormat="1" ht="86.25" customHeight="1">
      <c r="A26" s="9" t="s">
        <v>58</v>
      </c>
      <c r="B26" s="43" t="s">
        <v>5</v>
      </c>
      <c r="C26" s="27">
        <f>2880200-100000-2903201</f>
        <v>-123001</v>
      </c>
      <c r="D26" s="24">
        <v>2740200</v>
      </c>
      <c r="E26" s="24">
        <v>2740200</v>
      </c>
    </row>
    <row r="27" spans="1:6" s="13" customFormat="1" ht="89.25" customHeight="1">
      <c r="A27" s="12" t="s">
        <v>59</v>
      </c>
      <c r="B27" s="57" t="s">
        <v>6</v>
      </c>
      <c r="C27" s="25">
        <f>C28+C29+C31+C32+C30</f>
        <v>783466473.3199999</v>
      </c>
      <c r="D27" s="25">
        <f>D28+D29+D31+D32+D30</f>
        <v>772104166.77</v>
      </c>
      <c r="E27" s="25">
        <f>E28+E29+E31+E32+E30</f>
        <v>773288403.1299999</v>
      </c>
      <c r="F27" s="59"/>
    </row>
    <row r="28" spans="1:5" s="13" customFormat="1" ht="195.75" customHeight="1">
      <c r="A28" s="9" t="s">
        <v>60</v>
      </c>
      <c r="B28" s="43" t="s">
        <v>16</v>
      </c>
      <c r="C28" s="27">
        <v>16677589.32</v>
      </c>
      <c r="D28" s="27">
        <v>7615339.32</v>
      </c>
      <c r="E28" s="27">
        <v>7615339.32</v>
      </c>
    </row>
    <row r="29" spans="1:5" s="11" customFormat="1" ht="233.25" customHeight="1">
      <c r="A29" s="7" t="s">
        <v>61</v>
      </c>
      <c r="B29" s="49" t="s">
        <v>38</v>
      </c>
      <c r="C29" s="25">
        <f>670129779.43+15459130</f>
        <v>685588909.43</v>
      </c>
      <c r="D29" s="21">
        <v>672388778.2</v>
      </c>
      <c r="E29" s="21">
        <v>672961031.18</v>
      </c>
    </row>
    <row r="30" spans="1:5" s="11" customFormat="1" ht="131.25" customHeight="1">
      <c r="A30" s="1" t="s">
        <v>104</v>
      </c>
      <c r="B30" s="50" t="s">
        <v>105</v>
      </c>
      <c r="C30" s="26">
        <v>424376.43</v>
      </c>
      <c r="D30" s="23">
        <v>488967.43</v>
      </c>
      <c r="E30" s="23">
        <v>488967.43</v>
      </c>
    </row>
    <row r="31" spans="1:5" s="11" customFormat="1" ht="63" customHeight="1">
      <c r="A31" s="1" t="s">
        <v>62</v>
      </c>
      <c r="B31" s="46" t="s">
        <v>22</v>
      </c>
      <c r="C31" s="26">
        <v>10783679.09</v>
      </c>
      <c r="D31" s="26">
        <v>10321578.93</v>
      </c>
      <c r="E31" s="26">
        <v>10014280.79</v>
      </c>
    </row>
    <row r="32" spans="1:5" s="11" customFormat="1" ht="239.25" customHeight="1">
      <c r="A32" s="9" t="s">
        <v>63</v>
      </c>
      <c r="B32" s="51" t="s">
        <v>39</v>
      </c>
      <c r="C32" s="27">
        <f>59817102.81+10174816.24</f>
        <v>69991919.05</v>
      </c>
      <c r="D32" s="24">
        <f>61276756.49+20012746.4</f>
        <v>81289502.89</v>
      </c>
      <c r="E32" s="24">
        <f>61395528.15+20813256.26</f>
        <v>82208784.41</v>
      </c>
    </row>
    <row r="33" spans="1:5" s="2" customFormat="1" ht="42.75" customHeight="1">
      <c r="A33" s="1" t="s">
        <v>64</v>
      </c>
      <c r="B33" s="46" t="s">
        <v>7</v>
      </c>
      <c r="C33" s="26">
        <f>C34</f>
        <v>-20829969.72</v>
      </c>
      <c r="D33" s="26">
        <f>D34</f>
        <v>21677935.29</v>
      </c>
      <c r="E33" s="26">
        <f>E34</f>
        <v>21677935.29</v>
      </c>
    </row>
    <row r="34" spans="1:5" s="11" customFormat="1" ht="55.5" customHeight="1">
      <c r="A34" s="1" t="s">
        <v>65</v>
      </c>
      <c r="B34" s="43" t="s">
        <v>8</v>
      </c>
      <c r="C34" s="26">
        <f>18772277.14-39602246.86</f>
        <v>-20829969.72</v>
      </c>
      <c r="D34" s="26">
        <v>21677935.29</v>
      </c>
      <c r="E34" s="26">
        <v>21677935.29</v>
      </c>
    </row>
    <row r="35" spans="1:5" s="11" customFormat="1" ht="63.75" customHeight="1">
      <c r="A35" s="7" t="s">
        <v>66</v>
      </c>
      <c r="B35" s="44" t="s">
        <v>106</v>
      </c>
      <c r="C35" s="25">
        <f>C36+C37</f>
        <v>189593619.74</v>
      </c>
      <c r="D35" s="25">
        <f>D36+D37</f>
        <v>61355931.099999994</v>
      </c>
      <c r="E35" s="25">
        <f>E36+E37</f>
        <v>61355931.099999994</v>
      </c>
    </row>
    <row r="36" spans="1:5" s="11" customFormat="1" ht="43.5" customHeight="1">
      <c r="A36" s="1" t="s">
        <v>67</v>
      </c>
      <c r="B36" s="46" t="s">
        <v>24</v>
      </c>
      <c r="C36" s="26">
        <f>23582906.13-50000</f>
        <v>23532906.13</v>
      </c>
      <c r="D36" s="26">
        <v>23582906.13</v>
      </c>
      <c r="E36" s="26">
        <v>23582906.13</v>
      </c>
    </row>
    <row r="37" spans="1:5" s="11" customFormat="1" ht="39.75" customHeight="1">
      <c r="A37" s="1" t="s">
        <v>68</v>
      </c>
      <c r="B37" s="46" t="s">
        <v>25</v>
      </c>
      <c r="C37" s="27">
        <f>37773024.97+241137+128046551.64</f>
        <v>166060713.61</v>
      </c>
      <c r="D37" s="26">
        <v>37773024.97</v>
      </c>
      <c r="E37" s="26">
        <v>37773024.97</v>
      </c>
    </row>
    <row r="38" spans="1:5" s="2" customFormat="1" ht="64.5" customHeight="1">
      <c r="A38" s="7" t="s">
        <v>69</v>
      </c>
      <c r="B38" s="44" t="s">
        <v>9</v>
      </c>
      <c r="C38" s="33">
        <f>C39+C40+C41+C42+C43</f>
        <v>156348120.15000004</v>
      </c>
      <c r="D38" s="25">
        <f>D39+D40+D41+D42</f>
        <v>96747098.53</v>
      </c>
      <c r="E38" s="25">
        <f>E39+E40+E41+E42</f>
        <v>93510509.29</v>
      </c>
    </row>
    <row r="39" spans="1:5" s="2" customFormat="1" ht="36.75" customHeight="1">
      <c r="A39" s="1" t="s">
        <v>70</v>
      </c>
      <c r="B39" s="46" t="s">
        <v>10</v>
      </c>
      <c r="C39" s="34">
        <f>17598562.42+3174245.44</f>
        <v>20772807.860000003</v>
      </c>
      <c r="D39" s="23">
        <v>16887060.86</v>
      </c>
      <c r="E39" s="23">
        <v>12720530.12</v>
      </c>
    </row>
    <row r="40" spans="1:5" s="11" customFormat="1" ht="239.25" customHeight="1">
      <c r="A40" s="9" t="s">
        <v>71</v>
      </c>
      <c r="B40" s="51" t="s">
        <v>40</v>
      </c>
      <c r="C40" s="35">
        <f>19903693.93+156450</f>
        <v>20060143.93</v>
      </c>
      <c r="D40" s="58">
        <v>13411402.06</v>
      </c>
      <c r="E40" s="24">
        <v>14655006.85</v>
      </c>
    </row>
    <row r="41" spans="1:5" s="11" customFormat="1" ht="93.75" customHeight="1">
      <c r="A41" s="7" t="s">
        <v>72</v>
      </c>
      <c r="B41" s="57" t="s">
        <v>36</v>
      </c>
      <c r="C41" s="25">
        <v>63712504.26</v>
      </c>
      <c r="D41" s="25">
        <v>56079349.46</v>
      </c>
      <c r="E41" s="25">
        <v>55765686.17</v>
      </c>
    </row>
    <row r="42" spans="1:5" s="11" customFormat="1" ht="200.25" customHeight="1">
      <c r="A42" s="1" t="s">
        <v>73</v>
      </c>
      <c r="B42" s="56" t="s">
        <v>42</v>
      </c>
      <c r="C42" s="26">
        <v>10369286.15</v>
      </c>
      <c r="D42" s="26">
        <v>10369286.15</v>
      </c>
      <c r="E42" s="26">
        <v>10369286.15</v>
      </c>
    </row>
    <row r="43" spans="1:5" s="11" customFormat="1" ht="89.25" customHeight="1">
      <c r="A43" s="9" t="s">
        <v>116</v>
      </c>
      <c r="B43" s="70" t="s">
        <v>117</v>
      </c>
      <c r="C43" s="27">
        <f>36659377.95+4774000</f>
        <v>41433377.95</v>
      </c>
      <c r="D43" s="27">
        <v>0</v>
      </c>
      <c r="E43" s="27">
        <v>0</v>
      </c>
    </row>
    <row r="44" spans="1:5" s="2" customFormat="1" ht="51.75" customHeight="1">
      <c r="A44" s="7" t="s">
        <v>74</v>
      </c>
      <c r="B44" s="57" t="s">
        <v>11</v>
      </c>
      <c r="C44" s="62">
        <f>C45+C48+C49+C50+C47+C46</f>
        <v>139288110.09</v>
      </c>
      <c r="D44" s="62">
        <f>D45+D48+D49+D50+D47+D46</f>
        <v>92272317.53</v>
      </c>
      <c r="E44" s="62">
        <f>E45+E48+E49+E50+E47+E46</f>
        <v>92271067.53</v>
      </c>
    </row>
    <row r="45" spans="1:6" s="13" customFormat="1" ht="108" customHeight="1">
      <c r="A45" s="1" t="s">
        <v>97</v>
      </c>
      <c r="B45" s="56" t="s">
        <v>93</v>
      </c>
      <c r="C45" s="39">
        <v>22579327.03</v>
      </c>
      <c r="D45" s="28">
        <v>19683404.74</v>
      </c>
      <c r="E45" s="28">
        <v>19682154.74</v>
      </c>
      <c r="F45" s="66"/>
    </row>
    <row r="46" spans="1:5" s="13" customFormat="1" ht="328.5" customHeight="1">
      <c r="A46" s="1" t="s">
        <v>112</v>
      </c>
      <c r="B46" s="56" t="s">
        <v>113</v>
      </c>
      <c r="C46" s="39">
        <v>2488630.19</v>
      </c>
      <c r="D46" s="28">
        <v>1367400</v>
      </c>
      <c r="E46" s="28">
        <v>1367400</v>
      </c>
    </row>
    <row r="47" spans="1:5" s="13" customFormat="1" ht="132" customHeight="1">
      <c r="A47" s="9" t="s">
        <v>107</v>
      </c>
      <c r="B47" s="70" t="s">
        <v>102</v>
      </c>
      <c r="C47" s="64">
        <v>2673500</v>
      </c>
      <c r="D47" s="64">
        <v>2673500</v>
      </c>
      <c r="E47" s="64">
        <v>2673500</v>
      </c>
    </row>
    <row r="48" spans="1:5" s="2" customFormat="1" ht="314.25" customHeight="1">
      <c r="A48" s="1" t="s">
        <v>114</v>
      </c>
      <c r="B48" s="46" t="s">
        <v>94</v>
      </c>
      <c r="C48" s="28">
        <v>92928776.43</v>
      </c>
      <c r="D48" s="28">
        <v>50605395.24</v>
      </c>
      <c r="E48" s="28">
        <v>50605395.24</v>
      </c>
    </row>
    <row r="49" spans="1:5" s="2" customFormat="1" ht="57" customHeight="1">
      <c r="A49" s="1" t="s">
        <v>98</v>
      </c>
      <c r="B49" s="52" t="s">
        <v>95</v>
      </c>
      <c r="C49" s="28">
        <v>3004153.83</v>
      </c>
      <c r="D49" s="28">
        <v>2328894.94</v>
      </c>
      <c r="E49" s="28">
        <v>2328894.94</v>
      </c>
    </row>
    <row r="50" spans="1:5" s="2" customFormat="1" ht="48" customHeight="1">
      <c r="A50" s="9" t="s">
        <v>99</v>
      </c>
      <c r="B50" s="43" t="s">
        <v>96</v>
      </c>
      <c r="C50" s="64">
        <v>15613722.61</v>
      </c>
      <c r="D50" s="64">
        <v>15613722.61</v>
      </c>
      <c r="E50" s="64">
        <v>15613722.61</v>
      </c>
    </row>
    <row r="51" spans="1:5" s="2" customFormat="1" ht="32.25" customHeight="1">
      <c r="A51" s="7" t="s">
        <v>75</v>
      </c>
      <c r="B51" s="44" t="s">
        <v>12</v>
      </c>
      <c r="C51" s="33">
        <f>C52+C53</f>
        <v>18838453.5</v>
      </c>
      <c r="D51" s="33">
        <f>D52</f>
        <v>18743653.25</v>
      </c>
      <c r="E51" s="25">
        <f>E52</f>
        <v>18743653.249999996</v>
      </c>
    </row>
    <row r="52" spans="1:5" s="11" customFormat="1" ht="51" customHeight="1">
      <c r="A52" s="1" t="s">
        <v>76</v>
      </c>
      <c r="B52" s="46" t="s">
        <v>13</v>
      </c>
      <c r="C52" s="34">
        <f>28918469.49+2800.25-10174816.24</f>
        <v>18746453.5</v>
      </c>
      <c r="D52" s="34">
        <f>38756399.65-20012746.4</f>
        <v>18743653.25</v>
      </c>
      <c r="E52" s="26">
        <f>39556909.51-20813256.26</f>
        <v>18743653.249999996</v>
      </c>
    </row>
    <row r="53" spans="1:5" s="11" customFormat="1" ht="51" customHeight="1">
      <c r="A53" s="1" t="s">
        <v>118</v>
      </c>
      <c r="B53" s="46" t="s">
        <v>119</v>
      </c>
      <c r="C53" s="34">
        <f>5000+87000</f>
        <v>92000</v>
      </c>
      <c r="D53" s="34">
        <v>0</v>
      </c>
      <c r="E53" s="26">
        <v>0</v>
      </c>
    </row>
    <row r="54" spans="1:8" s="13" customFormat="1" ht="45" customHeight="1">
      <c r="A54" s="9" t="s">
        <v>77</v>
      </c>
      <c r="B54" s="70" t="s">
        <v>14</v>
      </c>
      <c r="C54" s="27">
        <f>C55+C62+C64+C60</f>
        <v>25397228833.289997</v>
      </c>
      <c r="D54" s="27">
        <f>D55+D62+D64+D60</f>
        <v>21721704460.11</v>
      </c>
      <c r="E54" s="27">
        <f>E55+E62+E64+E60</f>
        <v>18363151602.88</v>
      </c>
      <c r="F54" s="59">
        <f>C54/1000000</f>
        <v>25397.22883329</v>
      </c>
      <c r="G54" s="59">
        <f>D54/1000000</f>
        <v>21721.704460110002</v>
      </c>
      <c r="H54" s="59">
        <f>E54/1000000</f>
        <v>18363.15160288</v>
      </c>
    </row>
    <row r="55" spans="1:8" s="2" customFormat="1" ht="80.25" customHeight="1">
      <c r="A55" s="14" t="s">
        <v>78</v>
      </c>
      <c r="B55" s="46" t="s">
        <v>15</v>
      </c>
      <c r="C55" s="36">
        <f>C56+C57+C58+C59</f>
        <v>25316635672.739998</v>
      </c>
      <c r="D55" s="36">
        <f>D56+D57+D58+D59</f>
        <v>21697555300</v>
      </c>
      <c r="E55" s="62">
        <f>E56+E57+E58+E59</f>
        <v>18340458600</v>
      </c>
      <c r="F55" s="41"/>
      <c r="G55" s="41"/>
      <c r="H55" s="41"/>
    </row>
    <row r="56" spans="1:5" s="2" customFormat="1" ht="65.25" customHeight="1">
      <c r="A56" s="14" t="s">
        <v>91</v>
      </c>
      <c r="B56" s="46" t="s">
        <v>92</v>
      </c>
      <c r="C56" s="36">
        <f>505943700+139373700+65327200</f>
        <v>710644600</v>
      </c>
      <c r="D56" s="36">
        <v>610449100</v>
      </c>
      <c r="E56" s="39">
        <v>249130200</v>
      </c>
    </row>
    <row r="57" spans="1:5" s="11" customFormat="1" ht="82.5" customHeight="1">
      <c r="A57" s="14" t="s">
        <v>83</v>
      </c>
      <c r="B57" s="46" t="s">
        <v>27</v>
      </c>
      <c r="C57" s="34">
        <f>8201494300-669175079.95+144697778.69</f>
        <v>7677016998.74</v>
      </c>
      <c r="D57" s="34">
        <f>5262569000-891393700-109843700</f>
        <v>4261331600</v>
      </c>
      <c r="E57" s="26">
        <f>3950543400-1102967700+76528100</f>
        <v>2924103800</v>
      </c>
    </row>
    <row r="58" spans="1:5" s="11" customFormat="1" ht="69.75" customHeight="1">
      <c r="A58" s="14" t="s">
        <v>84</v>
      </c>
      <c r="B58" s="46" t="s">
        <v>41</v>
      </c>
      <c r="C58" s="34">
        <f>15881080300+560782300-1500000</f>
        <v>16440362600</v>
      </c>
      <c r="D58" s="34">
        <v>16468011500</v>
      </c>
      <c r="E58" s="26">
        <v>14809461500</v>
      </c>
    </row>
    <row r="59" spans="1:5" s="11" customFormat="1" ht="51" customHeight="1">
      <c r="A59" s="61" t="s">
        <v>85</v>
      </c>
      <c r="B59" s="43" t="s">
        <v>34</v>
      </c>
      <c r="C59" s="35">
        <f>437808080+29880312+16354596+4568486</f>
        <v>488611474</v>
      </c>
      <c r="D59" s="35">
        <v>357763100</v>
      </c>
      <c r="E59" s="27">
        <v>357763100</v>
      </c>
    </row>
    <row r="60" spans="1:5" s="11" customFormat="1" ht="69.75" customHeight="1">
      <c r="A60" s="1" t="s">
        <v>115</v>
      </c>
      <c r="B60" s="47" t="s">
        <v>111</v>
      </c>
      <c r="C60" s="34">
        <f>C61</f>
        <v>193117247.34</v>
      </c>
      <c r="D60" s="34">
        <f>D61</f>
        <v>16725747.34</v>
      </c>
      <c r="E60" s="26">
        <f>E61</f>
        <v>15269590.11</v>
      </c>
    </row>
    <row r="61" spans="1:5" s="11" customFormat="1" ht="93" customHeight="1">
      <c r="A61" s="9" t="s">
        <v>109</v>
      </c>
      <c r="B61" s="45" t="s">
        <v>110</v>
      </c>
      <c r="C61" s="35">
        <v>193117247.34</v>
      </c>
      <c r="D61" s="35">
        <v>16725747.34</v>
      </c>
      <c r="E61" s="27">
        <v>15269590.11</v>
      </c>
    </row>
    <row r="62" spans="1:5" s="11" customFormat="1" ht="138.75" customHeight="1">
      <c r="A62" s="73" t="s">
        <v>79</v>
      </c>
      <c r="B62" s="74" t="s">
        <v>88</v>
      </c>
      <c r="C62" s="63">
        <f>C63</f>
        <v>18187052.610000003</v>
      </c>
      <c r="D62" s="63">
        <f>D63</f>
        <v>18187052.610000003</v>
      </c>
      <c r="E62" s="63">
        <f>E63</f>
        <v>18187052.610000003</v>
      </c>
    </row>
    <row r="63" spans="1:5" s="11" customFormat="1" ht="90" customHeight="1">
      <c r="A63" s="73" t="s">
        <v>86</v>
      </c>
      <c r="B63" s="74" t="s">
        <v>43</v>
      </c>
      <c r="C63" s="63">
        <f>17899639.35+287413.26</f>
        <v>18187052.610000003</v>
      </c>
      <c r="D63" s="63">
        <f>17899639.35+287413.26</f>
        <v>18187052.610000003</v>
      </c>
      <c r="E63" s="63">
        <f>17899639.35+287413.26</f>
        <v>18187052.610000003</v>
      </c>
    </row>
    <row r="64" spans="1:5" ht="99.75" customHeight="1">
      <c r="A64" s="29" t="s">
        <v>80</v>
      </c>
      <c r="B64" s="67" t="s">
        <v>81</v>
      </c>
      <c r="C64" s="69">
        <f>C65</f>
        <v>-130711139.39999999</v>
      </c>
      <c r="D64" s="69">
        <f>D65</f>
        <v>-10763639.84</v>
      </c>
      <c r="E64" s="69">
        <f>E65</f>
        <v>-10763639.84</v>
      </c>
    </row>
    <row r="65" spans="1:5" ht="114" customHeight="1">
      <c r="A65" s="9" t="s">
        <v>87</v>
      </c>
      <c r="B65" s="68" t="s">
        <v>82</v>
      </c>
      <c r="C65" s="37">
        <f>-26147508.88-104563630.52</f>
        <v>-130711139.39999999</v>
      </c>
      <c r="D65" s="37">
        <v>-10763639.84</v>
      </c>
      <c r="E65" s="37">
        <v>-10763639.84</v>
      </c>
    </row>
    <row r="66" spans="1:5" ht="114" customHeight="1">
      <c r="A66" s="65"/>
      <c r="B66" s="71"/>
      <c r="C66" s="72"/>
      <c r="D66" s="72"/>
      <c r="E66" s="72"/>
    </row>
    <row r="67" spans="2:3" ht="18.75">
      <c r="B67" s="55"/>
      <c r="C67" s="30"/>
    </row>
    <row r="68" ht="18.75">
      <c r="B68" s="55"/>
    </row>
    <row r="69" spans="2:5" ht="18.75">
      <c r="B69" s="55"/>
      <c r="C69" s="30"/>
      <c r="D69" s="30"/>
      <c r="E69" s="30"/>
    </row>
    <row r="71" spans="3:5" ht="18.75">
      <c r="C71" s="30"/>
      <c r="D71" s="30"/>
      <c r="E71" s="30"/>
    </row>
  </sheetData>
  <sheetProtection/>
  <mergeCells count="11">
    <mergeCell ref="B7:B9"/>
    <mergeCell ref="A7:A9"/>
    <mergeCell ref="D1:E1"/>
    <mergeCell ref="D2:E2"/>
    <mergeCell ref="D3:E3"/>
    <mergeCell ref="D6:E6"/>
    <mergeCell ref="C8:C9"/>
    <mergeCell ref="C7:E7"/>
    <mergeCell ref="A5:E5"/>
    <mergeCell ref="E8:E9"/>
    <mergeCell ref="D8:D9"/>
  </mergeCells>
  <printOptions horizontalCentered="1"/>
  <pageMargins left="0.7874015748031497" right="0.3937007874015748" top="0.3937007874015748" bottom="0.3937007874015748" header="0" footer="0"/>
  <pageSetup firstPageNumber="5" useFirstPageNumber="1" fitToHeight="0" fitToWidth="1" horizontalDpi="600" verticalDpi="600" orientation="portrait" paperSize="9" scale="59" r:id="rId1"/>
  <headerFooter scaleWithDoc="0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</dc:creator>
  <cp:keywords/>
  <dc:description/>
  <cp:lastModifiedBy>Меркурьева Наталья Михайловна</cp:lastModifiedBy>
  <cp:lastPrinted>2023-09-06T10:38:28Z</cp:lastPrinted>
  <dcterms:created xsi:type="dcterms:W3CDTF">2007-11-27T05:49:08Z</dcterms:created>
  <dcterms:modified xsi:type="dcterms:W3CDTF">2023-09-06T10:38:38Z</dcterms:modified>
  <cp:category/>
  <cp:version/>
  <cp:contentType/>
  <cp:contentStatus/>
</cp:coreProperties>
</file>