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Бюджет - 2024-2026\Проект бюджета на 2024-2026 годы\Дополнительные материалы для размещения на сайте\"/>
    </mc:Choice>
  </mc:AlternateContent>
  <bookViews>
    <workbookView xWindow="0" yWindow="60" windowWidth="28800" windowHeight="11640"/>
  </bookViews>
  <sheets>
    <sheet name="Бюджет" sheetId="1" r:id="rId1"/>
  </sheets>
  <definedNames>
    <definedName name="_xlnm._FilterDatabase" localSheetId="0" hidden="1">Бюджет!$A$4:$I$4</definedName>
    <definedName name="APPT" localSheetId="0">Бюджет!$C$11</definedName>
    <definedName name="FIO" localSheetId="0">Бюджет!#REF!</definedName>
    <definedName name="SIGN" localSheetId="0">Бюджет!$A$11:$G$11</definedName>
    <definedName name="Z_4EF6CA57_C2DB_4824_8B9D_606FE02D271D_.wvu.PrintArea" localSheetId="0" hidden="1">Бюджет!$A$1:$I$61</definedName>
    <definedName name="Z_8F7DC824_71B4_4260_A2D6_1CFD4C82B678_.wvu.PrintArea" localSheetId="0" hidden="1">Бюджет!$A$1:$I$61</definedName>
    <definedName name="_xlnm.Print_Area" localSheetId="0">Бюджет!$A$1:$M$61</definedName>
  </definedNames>
  <calcPr calcId="162913" fullPrecision="0"/>
  <customWorkbookViews>
    <customWorkbookView name="Маганёва Екатерина Николаевна - Личное представление" guid="{4EF6CA57-C2DB-4824-8B9D-606FE02D271D}" mergeInterval="0" personalView="1" maximized="1" xWindow="-8" yWindow="-8" windowWidth="1296" windowHeight="1000" activeSheetId="1"/>
    <customWorkbookView name="Вершинина Мария Игоревна - Личное представление" guid="{8F7DC824-71B4-4260-A2D6-1CFD4C82B678}" mergeInterval="0" personalView="1" maximized="1" windowWidth="1276" windowHeight="779" activeSheetId="1"/>
  </customWorkbookViews>
</workbook>
</file>

<file path=xl/calcChain.xml><?xml version="1.0" encoding="utf-8"?>
<calcChain xmlns="http://schemas.openxmlformats.org/spreadsheetml/2006/main">
  <c r="J12" i="1" l="1"/>
  <c r="M12" i="1"/>
  <c r="M11" i="1"/>
  <c r="L12" i="1"/>
  <c r="L11" i="1"/>
  <c r="F38" i="1" l="1"/>
  <c r="F48" i="1"/>
  <c r="G48" i="1"/>
  <c r="H48" i="1"/>
  <c r="I48" i="1"/>
  <c r="E48" i="1"/>
  <c r="M52" i="1"/>
  <c r="L52" i="1"/>
  <c r="K52" i="1"/>
  <c r="J52" i="1"/>
  <c r="F20" i="1"/>
  <c r="G20" i="1"/>
  <c r="M20" i="1" s="1"/>
  <c r="H20" i="1"/>
  <c r="I20" i="1"/>
  <c r="E20" i="1"/>
  <c r="K20" i="1" s="1"/>
  <c r="M21" i="1"/>
  <c r="L21" i="1"/>
  <c r="K21" i="1"/>
  <c r="J21" i="1"/>
  <c r="E6" i="1"/>
  <c r="E15" i="1"/>
  <c r="E29" i="1"/>
  <c r="E34" i="1"/>
  <c r="E37" i="1"/>
  <c r="E43" i="1"/>
  <c r="E46" i="1"/>
  <c r="E53" i="1"/>
  <c r="E58" i="1"/>
  <c r="E60" i="1"/>
  <c r="E5" i="1" l="1"/>
  <c r="J7" i="1"/>
  <c r="M22" i="1" l="1"/>
  <c r="K22" i="1"/>
  <c r="M59" i="1"/>
  <c r="M57" i="1"/>
  <c r="M56" i="1"/>
  <c r="M55" i="1"/>
  <c r="M54" i="1"/>
  <c r="M51" i="1"/>
  <c r="M50" i="1"/>
  <c r="M49" i="1"/>
  <c r="M47" i="1"/>
  <c r="M45" i="1"/>
  <c r="M44" i="1"/>
  <c r="M42" i="1"/>
  <c r="M41" i="1"/>
  <c r="M40" i="1"/>
  <c r="M39" i="1"/>
  <c r="M38" i="1"/>
  <c r="M36" i="1"/>
  <c r="M35" i="1"/>
  <c r="M33" i="1"/>
  <c r="M32" i="1"/>
  <c r="M31" i="1"/>
  <c r="M30" i="1"/>
  <c r="M28" i="1"/>
  <c r="M27" i="1"/>
  <c r="M26" i="1"/>
  <c r="M25" i="1"/>
  <c r="M24" i="1"/>
  <c r="M23" i="1"/>
  <c r="M19" i="1"/>
  <c r="M18" i="1"/>
  <c r="M17" i="1"/>
  <c r="M16" i="1"/>
  <c r="M14" i="1"/>
  <c r="M13" i="1"/>
  <c r="M10" i="1"/>
  <c r="M9" i="1"/>
  <c r="M8" i="1"/>
  <c r="M7" i="1"/>
  <c r="L59" i="1"/>
  <c r="L57" i="1"/>
  <c r="L56" i="1"/>
  <c r="L55" i="1"/>
  <c r="L54" i="1"/>
  <c r="L51" i="1"/>
  <c r="L50" i="1"/>
  <c r="L49" i="1"/>
  <c r="L47" i="1"/>
  <c r="L45" i="1"/>
  <c r="L44" i="1"/>
  <c r="L42" i="1"/>
  <c r="L41" i="1"/>
  <c r="L40" i="1"/>
  <c r="L39" i="1"/>
  <c r="L38" i="1"/>
  <c r="L36" i="1"/>
  <c r="L35" i="1"/>
  <c r="L33" i="1"/>
  <c r="L32" i="1"/>
  <c r="L31" i="1"/>
  <c r="L30" i="1"/>
  <c r="L28" i="1"/>
  <c r="L27" i="1"/>
  <c r="L26" i="1"/>
  <c r="L25" i="1"/>
  <c r="L24" i="1"/>
  <c r="L23" i="1"/>
  <c r="L22" i="1"/>
  <c r="L19" i="1"/>
  <c r="L18" i="1"/>
  <c r="L17" i="1"/>
  <c r="L16" i="1"/>
  <c r="L14" i="1"/>
  <c r="L13" i="1"/>
  <c r="L10" i="1"/>
  <c r="L9" i="1"/>
  <c r="L8" i="1"/>
  <c r="L7" i="1"/>
  <c r="K61" i="1"/>
  <c r="K59" i="1"/>
  <c r="K57" i="1"/>
  <c r="K56" i="1"/>
  <c r="K55" i="1"/>
  <c r="K54" i="1"/>
  <c r="K51" i="1"/>
  <c r="K50" i="1"/>
  <c r="K49" i="1"/>
  <c r="K47" i="1"/>
  <c r="K45" i="1"/>
  <c r="K44" i="1"/>
  <c r="K42" i="1"/>
  <c r="K41" i="1"/>
  <c r="K40" i="1"/>
  <c r="K39" i="1"/>
  <c r="K38" i="1"/>
  <c r="K36" i="1"/>
  <c r="K35" i="1"/>
  <c r="K33" i="1"/>
  <c r="K32" i="1"/>
  <c r="K31" i="1"/>
  <c r="K30" i="1"/>
  <c r="K28" i="1"/>
  <c r="K26" i="1"/>
  <c r="K25" i="1"/>
  <c r="K24" i="1"/>
  <c r="K23" i="1"/>
  <c r="K19" i="1"/>
  <c r="K18" i="1"/>
  <c r="K17" i="1"/>
  <c r="K16" i="1"/>
  <c r="K14" i="1"/>
  <c r="K11" i="1"/>
  <c r="K10" i="1"/>
  <c r="K9" i="1"/>
  <c r="K8" i="1"/>
  <c r="K7" i="1"/>
  <c r="J61" i="1"/>
  <c r="J59" i="1"/>
  <c r="J57" i="1"/>
  <c r="J56" i="1"/>
  <c r="J55" i="1"/>
  <c r="J54" i="1"/>
  <c r="J51" i="1"/>
  <c r="J50" i="1"/>
  <c r="J49" i="1"/>
  <c r="J47" i="1"/>
  <c r="J45" i="1"/>
  <c r="J44" i="1"/>
  <c r="J42" i="1"/>
  <c r="J41" i="1"/>
  <c r="J40" i="1"/>
  <c r="J39" i="1"/>
  <c r="J38" i="1"/>
  <c r="J36" i="1"/>
  <c r="J35" i="1"/>
  <c r="J33" i="1"/>
  <c r="J32" i="1"/>
  <c r="J31" i="1"/>
  <c r="J30" i="1"/>
  <c r="J28" i="1"/>
  <c r="J27" i="1"/>
  <c r="J26" i="1"/>
  <c r="J25" i="1"/>
  <c r="J24" i="1"/>
  <c r="J23" i="1"/>
  <c r="J22" i="1"/>
  <c r="J19" i="1"/>
  <c r="J18" i="1"/>
  <c r="J17" i="1"/>
  <c r="J16" i="1"/>
  <c r="J14" i="1"/>
  <c r="J13" i="1"/>
  <c r="J11" i="1"/>
  <c r="J10" i="1"/>
  <c r="J9" i="1"/>
  <c r="J8" i="1"/>
  <c r="J48" i="1" l="1"/>
  <c r="L48" i="1"/>
  <c r="L20" i="1"/>
  <c r="J20" i="1"/>
  <c r="M61" i="1" l="1"/>
  <c r="L61" i="1"/>
  <c r="F34" i="1"/>
  <c r="G37" i="1" l="1"/>
  <c r="G53" i="1"/>
  <c r="I60" i="1" l="1"/>
  <c r="H60" i="1"/>
  <c r="G60" i="1"/>
  <c r="I58" i="1"/>
  <c r="H58" i="1"/>
  <c r="G58" i="1"/>
  <c r="I53" i="1"/>
  <c r="H53" i="1"/>
  <c r="I46" i="1"/>
  <c r="H46" i="1"/>
  <c r="G46" i="1"/>
  <c r="I43" i="1"/>
  <c r="H43" i="1"/>
  <c r="G43" i="1"/>
  <c r="I37" i="1"/>
  <c r="H37" i="1"/>
  <c r="I34" i="1"/>
  <c r="H34" i="1"/>
  <c r="G34" i="1"/>
  <c r="I29" i="1"/>
  <c r="H29" i="1"/>
  <c r="G29" i="1"/>
  <c r="I15" i="1"/>
  <c r="H15" i="1"/>
  <c r="G15" i="1"/>
  <c r="I6" i="1"/>
  <c r="H6" i="1"/>
  <c r="G6" i="1"/>
  <c r="L34" i="1" l="1"/>
  <c r="M34" i="1"/>
  <c r="G5" i="1"/>
  <c r="K5" i="1" s="1"/>
  <c r="I5" i="1"/>
  <c r="H5" i="1"/>
  <c r="K6" i="1" l="1"/>
  <c r="J6" i="1"/>
  <c r="K43" i="1" l="1"/>
  <c r="J43" i="1"/>
  <c r="F53" i="1"/>
  <c r="M53" i="1" l="1"/>
  <c r="L53" i="1"/>
  <c r="J46" i="1"/>
  <c r="K46" i="1"/>
  <c r="K48" i="1"/>
  <c r="K34" i="1"/>
  <c r="J34" i="1"/>
  <c r="K53" i="1"/>
  <c r="J53" i="1"/>
  <c r="J15" i="1" l="1"/>
  <c r="K15" i="1"/>
  <c r="J29" i="1"/>
  <c r="K29" i="1"/>
  <c r="K37" i="1"/>
  <c r="J37" i="1"/>
  <c r="F60" i="1"/>
  <c r="F58" i="1"/>
  <c r="F46" i="1"/>
  <c r="F43" i="1"/>
  <c r="F37" i="1"/>
  <c r="F29" i="1"/>
  <c r="F15" i="1"/>
  <c r="F6" i="1"/>
  <c r="M37" i="1" l="1"/>
  <c r="L37" i="1"/>
  <c r="M6" i="1"/>
  <c r="L6" i="1"/>
  <c r="M29" i="1"/>
  <c r="L29" i="1"/>
  <c r="M46" i="1"/>
  <c r="L46" i="1"/>
  <c r="L58" i="1"/>
  <c r="M58" i="1"/>
  <c r="L15" i="1"/>
  <c r="M15" i="1"/>
  <c r="M60" i="1"/>
  <c r="L60" i="1"/>
  <c r="M43" i="1"/>
  <c r="L43" i="1"/>
  <c r="M48" i="1"/>
  <c r="F5" i="1"/>
  <c r="L5" i="1" l="1"/>
  <c r="M5" i="1"/>
  <c r="K58" i="1" l="1"/>
  <c r="J58" i="1"/>
  <c r="J60" i="1"/>
  <c r="K60" i="1"/>
  <c r="J5" i="1" l="1"/>
</calcChain>
</file>

<file path=xl/sharedStrings.xml><?xml version="1.0" encoding="utf-8"?>
<sst xmlns="http://schemas.openxmlformats.org/spreadsheetml/2006/main" count="241" uniqueCount="142">
  <si>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</si>
  <si>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</si>
  <si>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</si>
  <si>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</si>
  <si>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</si>
  <si>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</si>
  <si>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</si>
  <si>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</si>
  <si>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</si>
  <si>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</si>
  <si>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</si>
  <si>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</si>
  <si>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</si>
  <si>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</si>
  <si>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</si>
  <si>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</si>
  <si>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</si>
  <si>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</si>
  <si>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</si>
  <si>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</si>
  <si>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</si>
  <si>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</si>
  <si>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</si>
  <si>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</si>
  <si>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</si>
  <si>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</si>
  <si>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</si>
  <si>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</si>
  <si>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</si>
  <si>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</si>
  <si>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</si>
  <si>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</si>
  <si>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№ п/п</t>
  </si>
  <si>
    <t>Наименование</t>
  </si>
  <si>
    <t>Раздел</t>
  </si>
  <si>
    <t>Подраз дел</t>
  </si>
  <si>
    <t>1.</t>
  </si>
  <si>
    <t>1.1.</t>
  </si>
  <si>
    <t>1.2.</t>
  </si>
  <si>
    <t>1.3.</t>
  </si>
  <si>
    <t>1.4.</t>
  </si>
  <si>
    <t>1.5.</t>
  </si>
  <si>
    <t>1.6.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</si>
  <si>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</si>
  <si>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</si>
  <si>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</si>
  <si>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</si>
  <si>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</si>
  <si>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</si>
  <si>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</si>
  <si>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</si>
  <si>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</si>
  <si>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</si>
  <si>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</si>
  <si>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</si>
  <si>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</si>
  <si>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</si>
  <si>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</si>
  <si>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t>4.3.</t>
  </si>
  <si>
    <t>4.4.</t>
  </si>
  <si>
    <t>5.</t>
  </si>
  <si>
    <t>5.1.</t>
  </si>
  <si>
    <t>5.2.</t>
  </si>
  <si>
    <t>6.</t>
  </si>
  <si>
    <t>6.1.</t>
  </si>
  <si>
    <t>6.2.</t>
  </si>
  <si>
    <t>6.3.</t>
  </si>
  <si>
    <t>6.4.</t>
  </si>
  <si>
    <t>7.</t>
  </si>
  <si>
    <t>7.1.</t>
  </si>
  <si>
    <t>7.2.</t>
  </si>
  <si>
    <t>8.</t>
  </si>
  <si>
    <t>8.1.</t>
  </si>
  <si>
    <t>9.</t>
  </si>
  <si>
    <t>9.1.</t>
  </si>
  <si>
    <t>9.2.</t>
  </si>
  <si>
    <t>9.3.</t>
  </si>
  <si>
    <t>10.</t>
  </si>
  <si>
    <t>11.</t>
  </si>
  <si>
    <t>11.1.</t>
  </si>
  <si>
    <t>12.</t>
  </si>
  <si>
    <t>12.1.</t>
  </si>
  <si>
    <t>ВСЕГО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</si>
  <si>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</si>
  <si>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</si>
  <si>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</si>
  <si>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</si>
  <si>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</si>
  <si>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</si>
  <si>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</si>
  <si>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</si>
  <si>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</si>
  <si>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</si>
  <si>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</si>
  <si>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</si>
  <si>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00</t>
  </si>
  <si>
    <t>02</t>
  </si>
  <si>
    <t>14</t>
  </si>
  <si>
    <t>1.7.</t>
  </si>
  <si>
    <t>1.8.</t>
  </si>
  <si>
    <t>Резервные фонды</t>
  </si>
  <si>
    <t>Обеспечение проведения выборов и референдумов</t>
  </si>
  <si>
    <t>Физическая культура</t>
  </si>
  <si>
    <t>10.3.</t>
  </si>
  <si>
    <t>10.1.</t>
  </si>
  <si>
    <t>10.2.</t>
  </si>
  <si>
    <t>6.5.</t>
  </si>
  <si>
    <t>Дополнительное образование детей</t>
  </si>
  <si>
    <t>Молодежная политика</t>
  </si>
  <si>
    <t>Спорт высших достижений</t>
  </si>
  <si>
    <t>10.4.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</si>
  <si>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</si>
  <si>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</si>
  <si>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</si>
  <si>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</si>
  <si>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</si>
  <si>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</si>
  <si>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</si>
  <si>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</si>
  <si>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</si>
  <si>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</si>
  <si>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</si>
  <si>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</si>
  <si>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</si>
  <si>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</si>
  <si>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</si>
  <si>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отклонение, руб.</t>
  </si>
  <si>
    <t>отношение, %</t>
  </si>
  <si>
    <t>План на 2025 год,
руб.</t>
  </si>
  <si>
    <t xml:space="preserve"> Сведения о расходах бюджета по разделам и подразделам классификации расходов 
на 2024 год и плановый период 2025-2026 годов в сравнении с ожидаемым исполнением за 2023 год и данным за 2022 год</t>
  </si>
  <si>
    <t>Исполнение за 2022 год, руб.</t>
  </si>
  <si>
    <t>Ожидаемое исполнение за 2023
год, руб.</t>
  </si>
  <si>
    <t>План на 2024 год, 
руб.</t>
  </si>
  <si>
    <t>План на 2026 год,
руб.</t>
  </si>
  <si>
    <t>Сравнение плана 2024 года с исполнением за 2022 год</t>
  </si>
  <si>
    <t>Сравнение плана 2024 года с ожидаемым исполнением 
за 2023 год</t>
  </si>
  <si>
    <t>2.4.</t>
  </si>
  <si>
    <t>Прикладные научные исследования в области национальной экономики</t>
  </si>
  <si>
    <t>3.8.</t>
  </si>
  <si>
    <t>Общеэкономические вопросы</t>
  </si>
  <si>
    <t>9.4.</t>
  </si>
  <si>
    <t>Другие вопросы в области социальной политики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</si>
</sst>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4" x14ac:knownFonts="1">
    <font>
      <sz val="10"/>
      <name val="Arial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/>
    <xf numFmtId="0" fontId="1" fillId="2" borderId="0" xfId="0" applyFont="1" applyFill="1"/>
    <xf numFmtId="4" fontId="1" fillId="2" borderId="0" xfId="0" applyNumberFormat="1" applyFont="1" applyFill="1"/>
    <xf numFmtId="165" fontId="1" fillId="2" borderId="0" xfId="0" applyNumberFormat="1" applyFont="1" applyFill="1"/>
    <xf numFmtId="0" fontId="1" fillId="2" borderId="0" xfId="0" applyFont="1" applyFill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 applyProtection="1">
      <alignment horizontal="right" vertical="center" wrapText="1"/>
    </xf>
    <xf numFmtId="165" fontId="1" fillId="2" borderId="1" xfId="0" applyNumberFormat="1" applyFont="1" applyFill="1" applyBorder="1" applyAlignment="1" applyProtection="1">
      <alignment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Fill="1"/>
    <xf numFmtId="0" fontId="1" fillId="2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61"/>
  <sheetViews>
    <sheetView showGridLines="0" tabSelected="1" view="pageBreakPreview" zoomScale="75" zoomScaleNormal="75" zoomScaleSheetLayoutView="75" workbookViewId="0">
      <selection activeCell="J13" sqref="J13"/>
    </sheetView>
  </sheetViews>
  <sheetFormatPr defaultRowHeight="18.75" x14ac:dyDescent="0.3"/>
  <cols>
    <col min="1" max="1" width="8.28515625" style="15" customWidth="1"/>
    <col min="2" max="2" width="62.85546875" style="15" customWidth="1"/>
    <col min="3" max="4" width="8.28515625" style="26" customWidth="1"/>
    <col min="5" max="5" width="23.28515625" style="15" customWidth="1"/>
    <col min="6" max="6" width="26.42578125" style="27" customWidth="1"/>
    <col min="7" max="8" width="26.5703125" style="15" customWidth="1"/>
    <col min="9" max="9" width="26.5703125" style="14" customWidth="1"/>
    <col min="10" max="10" width="24.42578125" style="15" customWidth="1"/>
    <col min="11" max="11" width="22.7109375" style="15" customWidth="1"/>
    <col min="12" max="12" width="25.5703125" style="15" customWidth="1"/>
    <col min="13" max="13" width="17" style="15" customWidth="1"/>
    <col min="14" max="14" width="20.7109375" style="15" bestFit="1" customWidth="1"/>
    <col min="15" max="15" width="12.28515625" style="15" bestFit="1" customWidth="1"/>
    <col min="16" max="16" width="9.140625" style="17"/>
    <col min="17" max="17" width="19.85546875" style="15" customWidth="1"/>
    <col min="18" max="16384" width="9.140625" style="15"/>
  </cols>
  <sheetData>
    <row r="1" spans="1:14" ht="64.5" customHeight="1" x14ac:dyDescent="0.3">
      <c r="A1" s="28" t="s">
        <v>129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x14ac:dyDescent="0.3">
      <c r="A2" s="13"/>
      <c r="B2" s="13"/>
      <c r="C2" s="18"/>
      <c r="D2" s="18"/>
      <c r="E2" s="16"/>
      <c r="F2" s="19"/>
      <c r="G2" s="12"/>
      <c r="H2" s="13"/>
      <c r="M2" s="20"/>
    </row>
    <row r="3" spans="1:14" ht="62.25" customHeight="1" x14ac:dyDescent="0.3">
      <c r="A3" s="31" t="s">
        <v>32</v>
      </c>
      <c r="B3" s="31" t="s">
        <v>33</v>
      </c>
      <c r="C3" s="32" t="s">
        <v>34</v>
      </c>
      <c r="D3" s="32" t="s">
        <v>35</v>
      </c>
      <c r="E3" s="31" t="s">
        <v>130</v>
      </c>
      <c r="F3" s="29" t="s">
        <v>131</v>
      </c>
      <c r="G3" s="31" t="s">
        <v>132</v>
      </c>
      <c r="H3" s="31" t="s">
        <v>128</v>
      </c>
      <c r="I3" s="31" t="s">
        <v>133</v>
      </c>
      <c r="J3" s="29" t="s">
        <v>134</v>
      </c>
      <c r="K3" s="30"/>
      <c r="L3" s="29" t="s">
        <v>135</v>
      </c>
      <c r="M3" s="30"/>
    </row>
    <row r="4" spans="1:14" ht="27.75" customHeight="1" x14ac:dyDescent="0.3">
      <c r="A4" s="31"/>
      <c r="B4" s="31"/>
      <c r="C4" s="32"/>
      <c r="D4" s="32"/>
      <c r="E4" s="31"/>
      <c r="F4" s="29"/>
      <c r="G4" s="31"/>
      <c r="H4" s="31"/>
      <c r="I4" s="31"/>
      <c r="J4" s="1" t="s">
        <v>126</v>
      </c>
      <c r="K4" s="1" t="s">
        <v>127</v>
      </c>
      <c r="L4" s="1" t="s">
        <v>126</v>
      </c>
      <c r="M4" s="1" t="s">
        <v>127</v>
      </c>
    </row>
    <row r="5" spans="1:14" x14ac:dyDescent="0.3">
      <c r="A5" s="10"/>
      <c r="B5" s="11" t="s">
        <v>82</v>
      </c>
      <c r="C5" s="10"/>
      <c r="D5" s="10"/>
      <c r="E5" s="8">
        <f>E6+E15+E20+E29+E34+E37+E43+E46+E48+E53+E58+E60</f>
        <v>36607988879.949997</v>
      </c>
      <c r="F5" s="8">
        <f>F6+F15+F20+F29+F34+F37+F43+F46+F48+F53+F58+F60</f>
        <v>41896749423.300003</v>
      </c>
      <c r="G5" s="8">
        <f>G6+G15+G20+G29+G34+G37+G43+G46+G48+G53+G58+G60</f>
        <v>42615736808.220001</v>
      </c>
      <c r="H5" s="8">
        <f>H6+H15+H20+H29+H34+H37+H43+H46+H48+H53+H58+H60</f>
        <v>39821513752.260002</v>
      </c>
      <c r="I5" s="8">
        <f>I6+I15+I20+I29+I34+I37+I43+I46+I48+I53+I58+I60</f>
        <v>39961607124.540001</v>
      </c>
      <c r="J5" s="8">
        <f>G5-E5</f>
        <v>6007747928.2700005</v>
      </c>
      <c r="K5" s="21">
        <f>G5/E5*100</f>
        <v>116.4</v>
      </c>
      <c r="L5" s="8">
        <f>G5-F5</f>
        <v>718987384.91999996</v>
      </c>
      <c r="M5" s="21">
        <f>G5/F5*100</f>
        <v>101.7</v>
      </c>
      <c r="N5" s="16"/>
    </row>
    <row r="6" spans="1:14" x14ac:dyDescent="0.3">
      <c r="A6" s="10" t="s">
        <v>36</v>
      </c>
      <c r="B6" s="11" t="s">
        <v>111</v>
      </c>
      <c r="C6" s="10" t="s">
        <v>83</v>
      </c>
      <c r="D6" s="10" t="s">
        <v>95</v>
      </c>
      <c r="E6" s="9">
        <f>SUM(E7:E14)</f>
        <v>2293068074.6799998</v>
      </c>
      <c r="F6" s="9">
        <f>SUM(F7:F14)</f>
        <v>2781881235.7199998</v>
      </c>
      <c r="G6" s="9">
        <f>SUM(G7:G14)</f>
        <v>3937417801.8000002</v>
      </c>
      <c r="H6" s="9">
        <f t="shared" ref="H6:I6" si="0">SUM(H7:H14)</f>
        <v>4224538749.5300002</v>
      </c>
      <c r="I6" s="9">
        <f t="shared" si="0"/>
        <v>4505721353.4200001</v>
      </c>
      <c r="J6" s="9">
        <f t="shared" ref="J6:J61" si="1">G6-E6</f>
        <v>1644349727.1199999</v>
      </c>
      <c r="K6" s="22">
        <f t="shared" ref="K6:K61" si="2">G6/E6*100</f>
        <v>171.7</v>
      </c>
      <c r="L6" s="9">
        <f t="shared" ref="L6:L61" si="3">G6-F6</f>
        <v>1155536566.0799999</v>
      </c>
      <c r="M6" s="22">
        <f t="shared" ref="M6:M61" si="4">G6/F6*100</f>
        <v>141.5</v>
      </c>
      <c r="N6" s="16"/>
    </row>
    <row r="7" spans="1:14" ht="56.25" x14ac:dyDescent="0.3">
      <c r="A7" s="2" t="s">
        <v>37</v>
      </c>
      <c r="B7" s="4" t="s">
        <v>0</v>
      </c>
      <c r="C7" s="5" t="s">
        <v>83</v>
      </c>
      <c r="D7" s="5" t="s">
        <v>96</v>
      </c>
      <c r="E7" s="3">
        <v>7146999.6699999999</v>
      </c>
      <c r="F7" s="3">
        <v>11052571.779999999</v>
      </c>
      <c r="G7" s="3">
        <v>10622906.74</v>
      </c>
      <c r="H7" s="3">
        <v>10524440.74</v>
      </c>
      <c r="I7" s="3">
        <v>10622906.74</v>
      </c>
      <c r="J7" s="3">
        <f>G7-E7</f>
        <v>3475907.07</v>
      </c>
      <c r="K7" s="23">
        <f t="shared" si="2"/>
        <v>148.6</v>
      </c>
      <c r="L7" s="3">
        <f t="shared" si="3"/>
        <v>-429665.04</v>
      </c>
      <c r="M7" s="23">
        <f t="shared" si="4"/>
        <v>96.1</v>
      </c>
      <c r="N7" s="16"/>
    </row>
    <row r="8" spans="1:14" ht="75" x14ac:dyDescent="0.3">
      <c r="A8" s="2" t="s">
        <v>38</v>
      </c>
      <c r="B8" s="4" t="s">
        <v>1</v>
      </c>
      <c r="C8" s="5" t="s">
        <v>83</v>
      </c>
      <c r="D8" s="5" t="s">
        <v>84</v>
      </c>
      <c r="E8" s="3">
        <v>80438460.890000001</v>
      </c>
      <c r="F8" s="3">
        <v>90095575.159999996</v>
      </c>
      <c r="G8" s="3">
        <v>89276721.269999996</v>
      </c>
      <c r="H8" s="3">
        <v>89276721.269999996</v>
      </c>
      <c r="I8" s="3">
        <v>89276721.269999996</v>
      </c>
      <c r="J8" s="3">
        <f t="shared" si="1"/>
        <v>8838260.3800000008</v>
      </c>
      <c r="K8" s="23">
        <f t="shared" si="2"/>
        <v>111</v>
      </c>
      <c r="L8" s="3">
        <f t="shared" si="3"/>
        <v>-818853.89</v>
      </c>
      <c r="M8" s="23">
        <f t="shared" si="4"/>
        <v>99.1</v>
      </c>
      <c r="N8" s="16"/>
    </row>
    <row r="9" spans="1:14" ht="75" x14ac:dyDescent="0.3">
      <c r="A9" s="2" t="s">
        <v>39</v>
      </c>
      <c r="B9" s="4" t="s">
        <v>2</v>
      </c>
      <c r="C9" s="5" t="s">
        <v>83</v>
      </c>
      <c r="D9" s="5" t="s">
        <v>85</v>
      </c>
      <c r="E9" s="3">
        <v>663452496.60000002</v>
      </c>
      <c r="F9" s="3">
        <v>765280526.72000003</v>
      </c>
      <c r="G9" s="3">
        <v>771417133.63</v>
      </c>
      <c r="H9" s="3">
        <v>768875174.39999998</v>
      </c>
      <c r="I9" s="3">
        <v>769997373.01999998</v>
      </c>
      <c r="J9" s="3">
        <f t="shared" si="1"/>
        <v>107964637.03</v>
      </c>
      <c r="K9" s="23">
        <f t="shared" si="2"/>
        <v>116.3</v>
      </c>
      <c r="L9" s="3">
        <f t="shared" si="3"/>
        <v>6136606.9100000001</v>
      </c>
      <c r="M9" s="23">
        <f t="shared" si="4"/>
        <v>100.8</v>
      </c>
      <c r="N9" s="16"/>
    </row>
    <row r="10" spans="1:14" x14ac:dyDescent="0.3">
      <c r="A10" s="2" t="s">
        <v>40</v>
      </c>
      <c r="B10" s="4" t="s">
        <v>3</v>
      </c>
      <c r="C10" s="5" t="s">
        <v>83</v>
      </c>
      <c r="D10" s="5" t="s">
        <v>86</v>
      </c>
      <c r="E10" s="3">
        <v>27600</v>
      </c>
      <c r="F10" s="3">
        <v>9100</v>
      </c>
      <c r="G10" s="3">
        <v>33600</v>
      </c>
      <c r="H10" s="3">
        <v>36900</v>
      </c>
      <c r="I10" s="3">
        <v>457800</v>
      </c>
      <c r="J10" s="3">
        <f t="shared" si="1"/>
        <v>6000</v>
      </c>
      <c r="K10" s="23">
        <f t="shared" si="2"/>
        <v>121.7</v>
      </c>
      <c r="L10" s="3">
        <f t="shared" si="3"/>
        <v>24500</v>
      </c>
      <c r="M10" s="23">
        <f t="shared" si="4"/>
        <v>369.2</v>
      </c>
      <c r="N10" s="16"/>
    </row>
    <row r="11" spans="1:14" ht="56.25" x14ac:dyDescent="0.3">
      <c r="A11" s="2" t="s">
        <v>41</v>
      </c>
      <c r="B11" s="4" t="s">
        <v>4</v>
      </c>
      <c r="C11" s="5" t="s">
        <v>83</v>
      </c>
      <c r="D11" s="5" t="s">
        <v>87</v>
      </c>
      <c r="E11" s="3">
        <v>209061516.02000001</v>
      </c>
      <c r="F11" s="3">
        <v>247651072.38</v>
      </c>
      <c r="G11" s="3">
        <v>243267210.58000001</v>
      </c>
      <c r="H11" s="3">
        <v>242845362.72999999</v>
      </c>
      <c r="I11" s="3">
        <v>242581636.72999999</v>
      </c>
      <c r="J11" s="3">
        <f t="shared" si="1"/>
        <v>34205694.560000002</v>
      </c>
      <c r="K11" s="23">
        <f t="shared" si="2"/>
        <v>116.4</v>
      </c>
      <c r="L11" s="3">
        <f>G11-F11</f>
        <v>-4383861.8</v>
      </c>
      <c r="M11" s="23">
        <f>G11/F11*100</f>
        <v>98.2</v>
      </c>
      <c r="N11" s="16"/>
    </row>
    <row r="12" spans="1:14" x14ac:dyDescent="0.3">
      <c r="A12" s="2" t="s">
        <v>42</v>
      </c>
      <c r="B12" s="4" t="s">
        <v>101</v>
      </c>
      <c r="C12" s="5" t="s">
        <v>83</v>
      </c>
      <c r="D12" s="5" t="s">
        <v>88</v>
      </c>
      <c r="E12" s="3"/>
      <c r="F12" s="3">
        <v>11195440.51</v>
      </c>
      <c r="G12" s="3">
        <v>2539201.5699999998</v>
      </c>
      <c r="H12" s="3"/>
      <c r="I12" s="3"/>
      <c r="J12" s="3">
        <f>G12-E12</f>
        <v>2539201.5699999998</v>
      </c>
      <c r="K12" s="23"/>
      <c r="L12" s="3">
        <f>G12-F12</f>
        <v>-8656238.9399999995</v>
      </c>
      <c r="M12" s="23">
        <f>G12/F12*100</f>
        <v>22.7</v>
      </c>
      <c r="N12" s="16"/>
    </row>
    <row r="13" spans="1:14" x14ac:dyDescent="0.3">
      <c r="A13" s="2" t="s">
        <v>98</v>
      </c>
      <c r="B13" s="4" t="s">
        <v>100</v>
      </c>
      <c r="C13" s="5" t="s">
        <v>83</v>
      </c>
      <c r="D13" s="5" t="s">
        <v>92</v>
      </c>
      <c r="E13" s="3"/>
      <c r="F13" s="3">
        <v>60103314.140000001</v>
      </c>
      <c r="G13" s="3">
        <v>85000000</v>
      </c>
      <c r="H13" s="3">
        <v>85000000</v>
      </c>
      <c r="I13" s="3">
        <v>55000000</v>
      </c>
      <c r="J13" s="3">
        <f t="shared" si="1"/>
        <v>85000000</v>
      </c>
      <c r="K13" s="23"/>
      <c r="L13" s="3">
        <f t="shared" si="3"/>
        <v>24896685.859999999</v>
      </c>
      <c r="M13" s="23">
        <f t="shared" si="4"/>
        <v>141.4</v>
      </c>
      <c r="N13" s="16"/>
    </row>
    <row r="14" spans="1:14" x14ac:dyDescent="0.3">
      <c r="A14" s="2" t="s">
        <v>99</v>
      </c>
      <c r="B14" s="4" t="s">
        <v>5</v>
      </c>
      <c r="C14" s="5" t="s">
        <v>83</v>
      </c>
      <c r="D14" s="5" t="s">
        <v>94</v>
      </c>
      <c r="E14" s="3">
        <v>1332941001.5</v>
      </c>
      <c r="F14" s="3">
        <v>1596493635.03</v>
      </c>
      <c r="G14" s="3">
        <v>2735261028.0100002</v>
      </c>
      <c r="H14" s="3">
        <v>3027980150.3899999</v>
      </c>
      <c r="I14" s="3">
        <v>3337784915.6599998</v>
      </c>
      <c r="J14" s="3">
        <f t="shared" si="1"/>
        <v>1402320026.51</v>
      </c>
      <c r="K14" s="23">
        <f t="shared" si="2"/>
        <v>205.2</v>
      </c>
      <c r="L14" s="3">
        <f t="shared" si="3"/>
        <v>1138767392.98</v>
      </c>
      <c r="M14" s="23">
        <f t="shared" si="4"/>
        <v>171.3</v>
      </c>
      <c r="N14" s="16"/>
    </row>
    <row r="15" spans="1:14" ht="47.25" customHeight="1" x14ac:dyDescent="0.3">
      <c r="A15" s="10" t="s">
        <v>43</v>
      </c>
      <c r="B15" s="11" t="s">
        <v>112</v>
      </c>
      <c r="C15" s="10" t="s">
        <v>84</v>
      </c>
      <c r="D15" s="10" t="s">
        <v>95</v>
      </c>
      <c r="E15" s="9">
        <f>SUM(E16:E19)</f>
        <v>336974400.77999997</v>
      </c>
      <c r="F15" s="9">
        <f>SUM(F16:F19)</f>
        <v>396764821.80000001</v>
      </c>
      <c r="G15" s="9">
        <f>SUM(G16:G19)</f>
        <v>284066278.56999999</v>
      </c>
      <c r="H15" s="9">
        <f t="shared" ref="H15:I15" si="5">SUM(H16:H19)</f>
        <v>278979287.64999998</v>
      </c>
      <c r="I15" s="9">
        <f t="shared" si="5"/>
        <v>278592376.04000002</v>
      </c>
      <c r="J15" s="9">
        <f t="shared" si="1"/>
        <v>-52908122.210000001</v>
      </c>
      <c r="K15" s="22">
        <f t="shared" si="2"/>
        <v>84.3</v>
      </c>
      <c r="L15" s="9">
        <f t="shared" si="3"/>
        <v>-112698543.23</v>
      </c>
      <c r="M15" s="22">
        <f t="shared" si="4"/>
        <v>71.599999999999994</v>
      </c>
      <c r="N15" s="16"/>
    </row>
    <row r="16" spans="1:14" ht="21.75" customHeight="1" x14ac:dyDescent="0.3">
      <c r="A16" s="2" t="s">
        <v>44</v>
      </c>
      <c r="B16" s="4" t="s">
        <v>6</v>
      </c>
      <c r="C16" s="5" t="s">
        <v>84</v>
      </c>
      <c r="D16" s="5" t="s">
        <v>85</v>
      </c>
      <c r="E16" s="3">
        <v>33661434.439999998</v>
      </c>
      <c r="F16" s="3">
        <v>42001237.460000001</v>
      </c>
      <c r="G16" s="3">
        <v>14951920</v>
      </c>
      <c r="H16" s="3">
        <v>13886220</v>
      </c>
      <c r="I16" s="3">
        <v>13886220</v>
      </c>
      <c r="J16" s="3">
        <f t="shared" si="1"/>
        <v>-18709514.440000001</v>
      </c>
      <c r="K16" s="23">
        <f t="shared" si="2"/>
        <v>44.4</v>
      </c>
      <c r="L16" s="3">
        <f t="shared" si="3"/>
        <v>-27049317.460000001</v>
      </c>
      <c r="M16" s="23">
        <f t="shared" si="4"/>
        <v>35.6</v>
      </c>
      <c r="N16" s="16"/>
    </row>
    <row r="17" spans="1:14" ht="21.75" customHeight="1" x14ac:dyDescent="0.3">
      <c r="A17" s="2" t="s">
        <v>45</v>
      </c>
      <c r="B17" s="4" t="s">
        <v>123</v>
      </c>
      <c r="C17" s="5" t="s">
        <v>84</v>
      </c>
      <c r="D17" s="5" t="s">
        <v>90</v>
      </c>
      <c r="E17" s="3">
        <v>233936706.84</v>
      </c>
      <c r="F17" s="3">
        <v>248901678.19999999</v>
      </c>
      <c r="G17" s="3">
        <v>42757310.899999999</v>
      </c>
      <c r="H17" s="3">
        <v>42337281.299999997</v>
      </c>
      <c r="I17" s="3">
        <v>41974705.299999997</v>
      </c>
      <c r="J17" s="3">
        <f t="shared" si="1"/>
        <v>-191179395.94</v>
      </c>
      <c r="K17" s="23">
        <f t="shared" si="2"/>
        <v>18.3</v>
      </c>
      <c r="L17" s="3">
        <f t="shared" si="3"/>
        <v>-206144367.30000001</v>
      </c>
      <c r="M17" s="23">
        <f t="shared" si="4"/>
        <v>17.2</v>
      </c>
      <c r="N17" s="16"/>
    </row>
    <row r="18" spans="1:14" ht="62.25" customHeight="1" x14ac:dyDescent="0.3">
      <c r="A18" s="2" t="s">
        <v>46</v>
      </c>
      <c r="B18" s="4" t="s">
        <v>122</v>
      </c>
      <c r="C18" s="5" t="s">
        <v>84</v>
      </c>
      <c r="D18" s="5" t="s">
        <v>91</v>
      </c>
      <c r="E18" s="3">
        <v>7262836.8899999997</v>
      </c>
      <c r="F18" s="3">
        <v>19756554.859999999</v>
      </c>
      <c r="G18" s="3">
        <v>219796642.25</v>
      </c>
      <c r="H18" s="3">
        <v>216173945.93000001</v>
      </c>
      <c r="I18" s="3">
        <v>216149610.31999999</v>
      </c>
      <c r="J18" s="3">
        <f t="shared" si="1"/>
        <v>212533805.36000001</v>
      </c>
      <c r="K18" s="23">
        <f t="shared" si="2"/>
        <v>3026.3</v>
      </c>
      <c r="L18" s="3">
        <f t="shared" si="3"/>
        <v>200040087.38999999</v>
      </c>
      <c r="M18" s="23">
        <f t="shared" si="4"/>
        <v>1112.5</v>
      </c>
      <c r="N18" s="16"/>
    </row>
    <row r="19" spans="1:14" ht="37.5" x14ac:dyDescent="0.3">
      <c r="A19" s="2" t="s">
        <v>136</v>
      </c>
      <c r="B19" s="4" t="s">
        <v>7</v>
      </c>
      <c r="C19" s="5" t="s">
        <v>84</v>
      </c>
      <c r="D19" s="5" t="s">
        <v>97</v>
      </c>
      <c r="E19" s="3">
        <v>62113422.609999999</v>
      </c>
      <c r="F19" s="3">
        <v>86105351.280000001</v>
      </c>
      <c r="G19" s="3">
        <v>6560405.4199999999</v>
      </c>
      <c r="H19" s="3">
        <v>6581840.4199999999</v>
      </c>
      <c r="I19" s="3">
        <v>6581840.4199999999</v>
      </c>
      <c r="J19" s="3">
        <f t="shared" si="1"/>
        <v>-55553017.189999998</v>
      </c>
      <c r="K19" s="23">
        <f t="shared" si="2"/>
        <v>10.6</v>
      </c>
      <c r="L19" s="3">
        <f t="shared" si="3"/>
        <v>-79544945.859999999</v>
      </c>
      <c r="M19" s="23">
        <f t="shared" si="4"/>
        <v>7.6</v>
      </c>
      <c r="N19" s="16"/>
    </row>
    <row r="20" spans="1:14" x14ac:dyDescent="0.3">
      <c r="A20" s="10" t="s">
        <v>47</v>
      </c>
      <c r="B20" s="11" t="s">
        <v>113</v>
      </c>
      <c r="C20" s="10" t="s">
        <v>85</v>
      </c>
      <c r="D20" s="10" t="s">
        <v>95</v>
      </c>
      <c r="E20" s="9">
        <f>SUM(E21:E28)</f>
        <v>5277914309.3999996</v>
      </c>
      <c r="F20" s="9">
        <f t="shared" ref="F20:L20" si="6">SUM(F21:F28)</f>
        <v>5665603414.4200001</v>
      </c>
      <c r="G20" s="9">
        <f t="shared" si="6"/>
        <v>5932744201.3400002</v>
      </c>
      <c r="H20" s="9">
        <f t="shared" si="6"/>
        <v>4678341145.2600002</v>
      </c>
      <c r="I20" s="9">
        <f t="shared" si="6"/>
        <v>4956527531.0100002</v>
      </c>
      <c r="J20" s="9">
        <f t="shared" si="6"/>
        <v>654829891.94000006</v>
      </c>
      <c r="K20" s="22">
        <f t="shared" si="2"/>
        <v>112.4</v>
      </c>
      <c r="L20" s="9">
        <f t="shared" si="6"/>
        <v>267140786.91999999</v>
      </c>
      <c r="M20" s="22">
        <f t="shared" si="4"/>
        <v>104.7</v>
      </c>
      <c r="N20" s="16"/>
    </row>
    <row r="21" spans="1:14" x14ac:dyDescent="0.3">
      <c r="A21" s="2" t="s">
        <v>48</v>
      </c>
      <c r="B21" s="4" t="s">
        <v>139</v>
      </c>
      <c r="C21" s="5" t="s">
        <v>85</v>
      </c>
      <c r="D21" s="5" t="s">
        <v>83</v>
      </c>
      <c r="E21" s="3">
        <v>14890186.380000001</v>
      </c>
      <c r="F21" s="3">
        <v>13473700</v>
      </c>
      <c r="G21" s="3"/>
      <c r="H21" s="3"/>
      <c r="I21" s="3"/>
      <c r="J21" s="3">
        <f t="shared" ref="J21" si="7">G21-E21</f>
        <v>-14890186.380000001</v>
      </c>
      <c r="K21" s="23">
        <f>G21/E21*100</f>
        <v>0</v>
      </c>
      <c r="L21" s="3">
        <f t="shared" ref="L21" si="8">G21-F21</f>
        <v>-13473700</v>
      </c>
      <c r="M21" s="23">
        <f>G21/F21*100</f>
        <v>0</v>
      </c>
      <c r="N21" s="16"/>
    </row>
    <row r="22" spans="1:14" x14ac:dyDescent="0.3">
      <c r="A22" s="2" t="s">
        <v>49</v>
      </c>
      <c r="B22" s="4" t="s">
        <v>8</v>
      </c>
      <c r="C22" s="5" t="s">
        <v>85</v>
      </c>
      <c r="D22" s="5" t="s">
        <v>86</v>
      </c>
      <c r="E22" s="3">
        <v>58254391.57</v>
      </c>
      <c r="F22" s="3">
        <v>106151338.54000001</v>
      </c>
      <c r="G22" s="3">
        <v>41729600.859999999</v>
      </c>
      <c r="H22" s="3">
        <v>40803122.450000003</v>
      </c>
      <c r="I22" s="3">
        <v>49668612.259999998</v>
      </c>
      <c r="J22" s="3">
        <f t="shared" si="1"/>
        <v>-16524790.710000001</v>
      </c>
      <c r="K22" s="23">
        <f>G22/E22*100</f>
        <v>71.599999999999994</v>
      </c>
      <c r="L22" s="3">
        <f t="shared" si="3"/>
        <v>-64421737.68</v>
      </c>
      <c r="M22" s="23">
        <f>G22/F22*100</f>
        <v>39.299999999999997</v>
      </c>
      <c r="N22" s="16"/>
    </row>
    <row r="23" spans="1:14" x14ac:dyDescent="0.3">
      <c r="A23" s="2" t="s">
        <v>50</v>
      </c>
      <c r="B23" s="4" t="s">
        <v>9</v>
      </c>
      <c r="C23" s="5" t="s">
        <v>85</v>
      </c>
      <c r="D23" s="5" t="s">
        <v>88</v>
      </c>
      <c r="E23" s="3">
        <v>14387446.050000001</v>
      </c>
      <c r="F23" s="3">
        <v>15136361.119999999</v>
      </c>
      <c r="G23" s="3">
        <v>17170275.120000001</v>
      </c>
      <c r="H23" s="3">
        <v>17168971.859999999</v>
      </c>
      <c r="I23" s="3">
        <v>17168971.859999999</v>
      </c>
      <c r="J23" s="3">
        <f t="shared" si="1"/>
        <v>2782829.07</v>
      </c>
      <c r="K23" s="23">
        <f t="shared" si="2"/>
        <v>119.3</v>
      </c>
      <c r="L23" s="3">
        <f t="shared" si="3"/>
        <v>2033914</v>
      </c>
      <c r="M23" s="23">
        <f t="shared" si="4"/>
        <v>113.4</v>
      </c>
      <c r="N23" s="16"/>
    </row>
    <row r="24" spans="1:14" x14ac:dyDescent="0.3">
      <c r="A24" s="2" t="s">
        <v>51</v>
      </c>
      <c r="B24" s="4" t="s">
        <v>10</v>
      </c>
      <c r="C24" s="5" t="s">
        <v>85</v>
      </c>
      <c r="D24" s="5" t="s">
        <v>89</v>
      </c>
      <c r="E24" s="3">
        <v>972008509.40999997</v>
      </c>
      <c r="F24" s="3">
        <v>1088124198.3800001</v>
      </c>
      <c r="G24" s="3">
        <v>1393649577</v>
      </c>
      <c r="H24" s="3">
        <v>1261618116.1099999</v>
      </c>
      <c r="I24" s="3">
        <v>1268139721.99</v>
      </c>
      <c r="J24" s="3">
        <f t="shared" si="1"/>
        <v>421641067.58999997</v>
      </c>
      <c r="K24" s="23">
        <f t="shared" si="2"/>
        <v>143.4</v>
      </c>
      <c r="L24" s="3">
        <f t="shared" si="3"/>
        <v>305525378.62</v>
      </c>
      <c r="M24" s="23">
        <f t="shared" si="4"/>
        <v>128.1</v>
      </c>
      <c r="N24" s="16"/>
    </row>
    <row r="25" spans="1:14" x14ac:dyDescent="0.3">
      <c r="A25" s="2" t="s">
        <v>52</v>
      </c>
      <c r="B25" s="4" t="s">
        <v>11</v>
      </c>
      <c r="C25" s="5" t="s">
        <v>85</v>
      </c>
      <c r="D25" s="5" t="s">
        <v>90</v>
      </c>
      <c r="E25" s="3">
        <v>3497318759.5300002</v>
      </c>
      <c r="F25" s="3">
        <v>3571614158.6100001</v>
      </c>
      <c r="G25" s="3">
        <v>3590963083.9400001</v>
      </c>
      <c r="H25" s="3">
        <v>2494639203.7600002</v>
      </c>
      <c r="I25" s="3">
        <v>2797701161.9699998</v>
      </c>
      <c r="J25" s="3">
        <f t="shared" si="1"/>
        <v>93644324.409999996</v>
      </c>
      <c r="K25" s="23">
        <f t="shared" si="2"/>
        <v>102.7</v>
      </c>
      <c r="L25" s="3">
        <f t="shared" si="3"/>
        <v>19348925.329999998</v>
      </c>
      <c r="M25" s="23">
        <f t="shared" si="4"/>
        <v>100.5</v>
      </c>
      <c r="N25" s="16"/>
    </row>
    <row r="26" spans="1:14" x14ac:dyDescent="0.3">
      <c r="A26" s="2" t="s">
        <v>53</v>
      </c>
      <c r="B26" s="4" t="s">
        <v>12</v>
      </c>
      <c r="C26" s="5" t="s">
        <v>85</v>
      </c>
      <c r="D26" s="5" t="s">
        <v>91</v>
      </c>
      <c r="E26" s="3">
        <v>219004322.84999999</v>
      </c>
      <c r="F26" s="3">
        <v>288103842.36000001</v>
      </c>
      <c r="G26" s="3">
        <v>276483444.87</v>
      </c>
      <c r="H26" s="3">
        <v>254728102.78999999</v>
      </c>
      <c r="I26" s="3">
        <v>254476438.18000001</v>
      </c>
      <c r="J26" s="3">
        <f t="shared" si="1"/>
        <v>57479122.020000003</v>
      </c>
      <c r="K26" s="23">
        <f t="shared" si="2"/>
        <v>126.2</v>
      </c>
      <c r="L26" s="3">
        <f t="shared" si="3"/>
        <v>-11620397.49</v>
      </c>
      <c r="M26" s="23">
        <f t="shared" si="4"/>
        <v>96</v>
      </c>
      <c r="N26" s="16"/>
    </row>
    <row r="27" spans="1:14" ht="37.5" x14ac:dyDescent="0.3">
      <c r="A27" s="2" t="s">
        <v>54</v>
      </c>
      <c r="B27" s="4" t="s">
        <v>137</v>
      </c>
      <c r="C27" s="5" t="s">
        <v>85</v>
      </c>
      <c r="D27" s="5" t="s">
        <v>92</v>
      </c>
      <c r="E27" s="3"/>
      <c r="F27" s="3">
        <v>41473770.329999998</v>
      </c>
      <c r="G27" s="3">
        <v>32426229.670000002</v>
      </c>
      <c r="H27" s="3"/>
      <c r="I27" s="3"/>
      <c r="J27" s="3">
        <f t="shared" si="1"/>
        <v>32426229.670000002</v>
      </c>
      <c r="K27" s="23"/>
      <c r="L27" s="3">
        <f t="shared" si="3"/>
        <v>-9047540.6600000001</v>
      </c>
      <c r="M27" s="23">
        <f t="shared" si="4"/>
        <v>78.2</v>
      </c>
      <c r="N27" s="16"/>
    </row>
    <row r="28" spans="1:14" ht="24.75" customHeight="1" x14ac:dyDescent="0.3">
      <c r="A28" s="2" t="s">
        <v>138</v>
      </c>
      <c r="B28" s="4" t="s">
        <v>13</v>
      </c>
      <c r="C28" s="5" t="s">
        <v>85</v>
      </c>
      <c r="D28" s="5" t="s">
        <v>93</v>
      </c>
      <c r="E28" s="3">
        <v>502050693.61000001</v>
      </c>
      <c r="F28" s="3">
        <v>541526045.08000004</v>
      </c>
      <c r="G28" s="3">
        <v>580321989.88</v>
      </c>
      <c r="H28" s="3">
        <v>609383628.28999996</v>
      </c>
      <c r="I28" s="3">
        <v>569372624.75</v>
      </c>
      <c r="J28" s="3">
        <f t="shared" si="1"/>
        <v>78271296.269999996</v>
      </c>
      <c r="K28" s="23">
        <f t="shared" si="2"/>
        <v>115.6</v>
      </c>
      <c r="L28" s="3">
        <f t="shared" si="3"/>
        <v>38795944.799999997</v>
      </c>
      <c r="M28" s="23">
        <f t="shared" si="4"/>
        <v>107.2</v>
      </c>
      <c r="N28" s="16"/>
    </row>
    <row r="29" spans="1:14" ht="36" customHeight="1" x14ac:dyDescent="0.3">
      <c r="A29" s="10" t="s">
        <v>55</v>
      </c>
      <c r="B29" s="11" t="s">
        <v>114</v>
      </c>
      <c r="C29" s="10" t="s">
        <v>86</v>
      </c>
      <c r="D29" s="10" t="s">
        <v>95</v>
      </c>
      <c r="E29" s="9">
        <f>SUM(E30:E33)</f>
        <v>4216771441.21</v>
      </c>
      <c r="F29" s="9">
        <f>SUM(F30:F33)</f>
        <v>5592890612.3500004</v>
      </c>
      <c r="G29" s="9">
        <f>SUM(G30:G33)</f>
        <v>3258783783.1199999</v>
      </c>
      <c r="H29" s="9">
        <f t="shared" ref="H29:I29" si="9">SUM(H30:H33)</f>
        <v>2186995437.46</v>
      </c>
      <c r="I29" s="9">
        <f t="shared" si="9"/>
        <v>1361601165.1300001</v>
      </c>
      <c r="J29" s="9">
        <f t="shared" si="1"/>
        <v>-957987658.09000003</v>
      </c>
      <c r="K29" s="22">
        <f t="shared" si="2"/>
        <v>77.3</v>
      </c>
      <c r="L29" s="9">
        <f t="shared" si="3"/>
        <v>-2334106829.23</v>
      </c>
      <c r="M29" s="22">
        <f t="shared" si="4"/>
        <v>58.3</v>
      </c>
      <c r="N29" s="16"/>
    </row>
    <row r="30" spans="1:14" x14ac:dyDescent="0.3">
      <c r="A30" s="2" t="s">
        <v>56</v>
      </c>
      <c r="B30" s="4" t="s">
        <v>14</v>
      </c>
      <c r="C30" s="5" t="s">
        <v>86</v>
      </c>
      <c r="D30" s="5" t="s">
        <v>83</v>
      </c>
      <c r="E30" s="3">
        <v>2038063326.1099999</v>
      </c>
      <c r="F30" s="3">
        <v>2318344191.8499999</v>
      </c>
      <c r="G30" s="3">
        <v>283583149.07999998</v>
      </c>
      <c r="H30" s="3">
        <v>267172358.16</v>
      </c>
      <c r="I30" s="3">
        <v>274329825.44</v>
      </c>
      <c r="J30" s="3">
        <f t="shared" si="1"/>
        <v>-1754480177.03</v>
      </c>
      <c r="K30" s="23">
        <f t="shared" si="2"/>
        <v>13.9</v>
      </c>
      <c r="L30" s="3">
        <f t="shared" si="3"/>
        <v>-2034761042.77</v>
      </c>
      <c r="M30" s="23">
        <f t="shared" si="4"/>
        <v>12.2</v>
      </c>
      <c r="N30" s="16"/>
    </row>
    <row r="31" spans="1:14" x14ac:dyDescent="0.3">
      <c r="A31" s="2" t="s">
        <v>57</v>
      </c>
      <c r="B31" s="4" t="s">
        <v>15</v>
      </c>
      <c r="C31" s="5" t="s">
        <v>86</v>
      </c>
      <c r="D31" s="5" t="s">
        <v>96</v>
      </c>
      <c r="E31" s="3">
        <v>1238769172.1099999</v>
      </c>
      <c r="F31" s="3">
        <v>2109888160.97</v>
      </c>
      <c r="G31" s="3">
        <v>1979967058.54</v>
      </c>
      <c r="H31" s="3">
        <v>1097996481.8900001</v>
      </c>
      <c r="I31" s="3">
        <v>340996062.72000003</v>
      </c>
      <c r="J31" s="3">
        <f t="shared" si="1"/>
        <v>741197886.42999995</v>
      </c>
      <c r="K31" s="23">
        <f t="shared" si="2"/>
        <v>159.80000000000001</v>
      </c>
      <c r="L31" s="3">
        <f t="shared" si="3"/>
        <v>-129921102.43000001</v>
      </c>
      <c r="M31" s="23">
        <f t="shared" si="4"/>
        <v>93.8</v>
      </c>
      <c r="N31" s="16"/>
    </row>
    <row r="32" spans="1:14" x14ac:dyDescent="0.3">
      <c r="A32" s="2" t="s">
        <v>58</v>
      </c>
      <c r="B32" s="4" t="s">
        <v>16</v>
      </c>
      <c r="C32" s="5" t="s">
        <v>86</v>
      </c>
      <c r="D32" s="5" t="s">
        <v>84</v>
      </c>
      <c r="E32" s="3">
        <v>745779202.05999994</v>
      </c>
      <c r="F32" s="3">
        <v>938109154.44000006</v>
      </c>
      <c r="G32" s="3">
        <v>764855721.90999997</v>
      </c>
      <c r="H32" s="3">
        <v>591992654.13</v>
      </c>
      <c r="I32" s="3">
        <v>515024377.38999999</v>
      </c>
      <c r="J32" s="3">
        <f t="shared" si="1"/>
        <v>19076519.850000001</v>
      </c>
      <c r="K32" s="23">
        <f t="shared" si="2"/>
        <v>102.6</v>
      </c>
      <c r="L32" s="3">
        <f t="shared" si="3"/>
        <v>-173253432.53</v>
      </c>
      <c r="M32" s="23">
        <f t="shared" si="4"/>
        <v>81.5</v>
      </c>
      <c r="N32" s="16"/>
    </row>
    <row r="33" spans="1:14" ht="37.5" x14ac:dyDescent="0.3">
      <c r="A33" s="2" t="s">
        <v>59</v>
      </c>
      <c r="B33" s="4" t="s">
        <v>17</v>
      </c>
      <c r="C33" s="5" t="s">
        <v>86</v>
      </c>
      <c r="D33" s="5" t="s">
        <v>86</v>
      </c>
      <c r="E33" s="3">
        <v>194159740.93000001</v>
      </c>
      <c r="F33" s="3">
        <v>226549105.09</v>
      </c>
      <c r="G33" s="3">
        <v>230377853.59</v>
      </c>
      <c r="H33" s="3">
        <v>229833943.28</v>
      </c>
      <c r="I33" s="3">
        <v>231250899.58000001</v>
      </c>
      <c r="J33" s="3">
        <f t="shared" si="1"/>
        <v>36218112.659999996</v>
      </c>
      <c r="K33" s="23">
        <f t="shared" si="2"/>
        <v>118.7</v>
      </c>
      <c r="L33" s="3">
        <f t="shared" si="3"/>
        <v>3828748.5</v>
      </c>
      <c r="M33" s="23">
        <f t="shared" si="4"/>
        <v>101.7</v>
      </c>
      <c r="N33" s="16"/>
    </row>
    <row r="34" spans="1:14" x14ac:dyDescent="0.3">
      <c r="A34" s="10" t="s">
        <v>60</v>
      </c>
      <c r="B34" s="11" t="s">
        <v>115</v>
      </c>
      <c r="C34" s="10" t="s">
        <v>87</v>
      </c>
      <c r="D34" s="10" t="s">
        <v>95</v>
      </c>
      <c r="E34" s="9">
        <f>SUM(E35:E36)</f>
        <v>1665681380.48</v>
      </c>
      <c r="F34" s="9">
        <f>SUM(F35:F36)</f>
        <v>1127718075.01</v>
      </c>
      <c r="G34" s="9">
        <f>SUM(G35:G36)</f>
        <v>1090712251.8</v>
      </c>
      <c r="H34" s="9">
        <f t="shared" ref="H34:I34" si="10">SUM(H35:H36)</f>
        <v>103321653.8</v>
      </c>
      <c r="I34" s="9">
        <f t="shared" si="10"/>
        <v>103517051.8</v>
      </c>
      <c r="J34" s="9">
        <f t="shared" si="1"/>
        <v>-574969128.67999995</v>
      </c>
      <c r="K34" s="22">
        <f t="shared" si="2"/>
        <v>65.5</v>
      </c>
      <c r="L34" s="9">
        <f t="shared" si="3"/>
        <v>-37005823.210000001</v>
      </c>
      <c r="M34" s="22">
        <f t="shared" si="4"/>
        <v>96.7</v>
      </c>
      <c r="N34" s="16"/>
    </row>
    <row r="35" spans="1:14" ht="37.5" x14ac:dyDescent="0.3">
      <c r="A35" s="2" t="s">
        <v>61</v>
      </c>
      <c r="B35" s="4" t="s">
        <v>18</v>
      </c>
      <c r="C35" s="5" t="s">
        <v>87</v>
      </c>
      <c r="D35" s="5" t="s">
        <v>84</v>
      </c>
      <c r="E35" s="3">
        <v>929313.69</v>
      </c>
      <c r="F35" s="3">
        <v>603666.9</v>
      </c>
      <c r="G35" s="3">
        <v>603366.59</v>
      </c>
      <c r="H35" s="3">
        <v>603366.59</v>
      </c>
      <c r="I35" s="3">
        <v>603366.59</v>
      </c>
      <c r="J35" s="3">
        <f t="shared" si="1"/>
        <v>-325947.09999999998</v>
      </c>
      <c r="K35" s="23">
        <f t="shared" si="2"/>
        <v>64.900000000000006</v>
      </c>
      <c r="L35" s="3">
        <f t="shared" si="3"/>
        <v>-300.31</v>
      </c>
      <c r="M35" s="23">
        <f t="shared" si="4"/>
        <v>100</v>
      </c>
      <c r="N35" s="16"/>
    </row>
    <row r="36" spans="1:14" ht="37.5" x14ac:dyDescent="0.3">
      <c r="A36" s="2" t="s">
        <v>62</v>
      </c>
      <c r="B36" s="4" t="s">
        <v>19</v>
      </c>
      <c r="C36" s="5" t="s">
        <v>87</v>
      </c>
      <c r="D36" s="5" t="s">
        <v>86</v>
      </c>
      <c r="E36" s="3">
        <v>1664752066.79</v>
      </c>
      <c r="F36" s="3">
        <v>1127114408.1099999</v>
      </c>
      <c r="G36" s="3">
        <v>1090108885.21</v>
      </c>
      <c r="H36" s="3">
        <v>102718287.20999999</v>
      </c>
      <c r="I36" s="3">
        <v>102913685.20999999</v>
      </c>
      <c r="J36" s="3">
        <f t="shared" si="1"/>
        <v>-574643181.58000004</v>
      </c>
      <c r="K36" s="23">
        <f t="shared" si="2"/>
        <v>65.5</v>
      </c>
      <c r="L36" s="3">
        <f t="shared" si="3"/>
        <v>-37005522.899999999</v>
      </c>
      <c r="M36" s="23">
        <f t="shared" si="4"/>
        <v>96.7</v>
      </c>
      <c r="N36" s="16"/>
    </row>
    <row r="37" spans="1:14" x14ac:dyDescent="0.3">
      <c r="A37" s="10" t="s">
        <v>63</v>
      </c>
      <c r="B37" s="11" t="s">
        <v>116</v>
      </c>
      <c r="C37" s="10" t="s">
        <v>88</v>
      </c>
      <c r="D37" s="10" t="s">
        <v>95</v>
      </c>
      <c r="E37" s="9">
        <f>SUM(E38:E42)</f>
        <v>19344138508.669998</v>
      </c>
      <c r="F37" s="9">
        <f>SUM(F38:F42)</f>
        <v>21873706671.700001</v>
      </c>
      <c r="G37" s="9">
        <f>SUM(G38:G42)</f>
        <v>23579085109.740002</v>
      </c>
      <c r="H37" s="9">
        <f>SUM(H38:H42)</f>
        <v>23969187817.849998</v>
      </c>
      <c r="I37" s="9">
        <f>SUM(I38:I42)</f>
        <v>24151055489.459999</v>
      </c>
      <c r="J37" s="9">
        <f t="shared" si="1"/>
        <v>4234946601.0700002</v>
      </c>
      <c r="K37" s="22">
        <f t="shared" si="2"/>
        <v>121.9</v>
      </c>
      <c r="L37" s="9">
        <f t="shared" si="3"/>
        <v>1705378438.04</v>
      </c>
      <c r="M37" s="22">
        <f t="shared" si="4"/>
        <v>107.8</v>
      </c>
      <c r="N37" s="16"/>
    </row>
    <row r="38" spans="1:14" x14ac:dyDescent="0.3">
      <c r="A38" s="2" t="s">
        <v>64</v>
      </c>
      <c r="B38" s="4" t="s">
        <v>20</v>
      </c>
      <c r="C38" s="5" t="s">
        <v>88</v>
      </c>
      <c r="D38" s="5" t="s">
        <v>83</v>
      </c>
      <c r="E38" s="3">
        <v>7791772543.0500002</v>
      </c>
      <c r="F38" s="3">
        <f>8521740853.88-94325700</f>
        <v>8427415153.8800001</v>
      </c>
      <c r="G38" s="3">
        <v>8704046316.5400009</v>
      </c>
      <c r="H38" s="3">
        <v>8692292931.7399998</v>
      </c>
      <c r="I38" s="3">
        <v>8747639063.9899998</v>
      </c>
      <c r="J38" s="3">
        <f t="shared" si="1"/>
        <v>912273773.49000001</v>
      </c>
      <c r="K38" s="23">
        <f t="shared" si="2"/>
        <v>111.7</v>
      </c>
      <c r="L38" s="3">
        <f t="shared" si="3"/>
        <v>276631162.66000003</v>
      </c>
      <c r="M38" s="23">
        <f t="shared" si="4"/>
        <v>103.3</v>
      </c>
      <c r="N38" s="16"/>
    </row>
    <row r="39" spans="1:14" x14ac:dyDescent="0.3">
      <c r="A39" s="2" t="s">
        <v>65</v>
      </c>
      <c r="B39" s="4" t="s">
        <v>21</v>
      </c>
      <c r="C39" s="5" t="s">
        <v>88</v>
      </c>
      <c r="D39" s="5" t="s">
        <v>96</v>
      </c>
      <c r="E39" s="3">
        <v>9586343978.5</v>
      </c>
      <c r="F39" s="3">
        <v>11162882539.809999</v>
      </c>
      <c r="G39" s="3">
        <v>12498708667.77</v>
      </c>
      <c r="H39" s="3">
        <v>12967204821.200001</v>
      </c>
      <c r="I39" s="3">
        <v>13139540914.440001</v>
      </c>
      <c r="J39" s="3">
        <f t="shared" si="1"/>
        <v>2912364689.27</v>
      </c>
      <c r="K39" s="23">
        <f t="shared" si="2"/>
        <v>130.4</v>
      </c>
      <c r="L39" s="3">
        <f t="shared" si="3"/>
        <v>1335826127.96</v>
      </c>
      <c r="M39" s="23">
        <f t="shared" si="4"/>
        <v>112</v>
      </c>
      <c r="N39" s="16"/>
    </row>
    <row r="40" spans="1:14" x14ac:dyDescent="0.3">
      <c r="A40" s="2" t="s">
        <v>66</v>
      </c>
      <c r="B40" s="4" t="s">
        <v>107</v>
      </c>
      <c r="C40" s="5" t="s">
        <v>88</v>
      </c>
      <c r="D40" s="5" t="s">
        <v>84</v>
      </c>
      <c r="E40" s="3">
        <v>923153801.78999996</v>
      </c>
      <c r="F40" s="3">
        <v>1050659659.14</v>
      </c>
      <c r="G40" s="3">
        <v>1106617984.49</v>
      </c>
      <c r="H40" s="3">
        <v>1063914550.1</v>
      </c>
      <c r="I40" s="3">
        <v>1025015784.87</v>
      </c>
      <c r="J40" s="3">
        <f t="shared" si="1"/>
        <v>183464182.69999999</v>
      </c>
      <c r="K40" s="23">
        <f t="shared" si="2"/>
        <v>119.9</v>
      </c>
      <c r="L40" s="3">
        <f t="shared" si="3"/>
        <v>55958325.350000001</v>
      </c>
      <c r="M40" s="23">
        <f t="shared" si="4"/>
        <v>105.3</v>
      </c>
      <c r="N40" s="16"/>
    </row>
    <row r="41" spans="1:14" x14ac:dyDescent="0.3">
      <c r="A41" s="2" t="s">
        <v>67</v>
      </c>
      <c r="B41" s="4" t="s">
        <v>108</v>
      </c>
      <c r="C41" s="5" t="s">
        <v>88</v>
      </c>
      <c r="D41" s="5" t="s">
        <v>88</v>
      </c>
      <c r="E41" s="3">
        <v>478656409.79000002</v>
      </c>
      <c r="F41" s="3">
        <v>422901210.61000001</v>
      </c>
      <c r="G41" s="3">
        <v>410347209.08999997</v>
      </c>
      <c r="H41" s="3">
        <v>381604568.01999998</v>
      </c>
      <c r="I41" s="3">
        <v>379635985.51999998</v>
      </c>
      <c r="J41" s="3">
        <f t="shared" si="1"/>
        <v>-68309200.700000003</v>
      </c>
      <c r="K41" s="23">
        <f t="shared" si="2"/>
        <v>85.7</v>
      </c>
      <c r="L41" s="3">
        <f t="shared" si="3"/>
        <v>-12554001.52</v>
      </c>
      <c r="M41" s="23">
        <f t="shared" si="4"/>
        <v>97</v>
      </c>
      <c r="N41" s="16"/>
    </row>
    <row r="42" spans="1:14" x14ac:dyDescent="0.3">
      <c r="A42" s="2" t="s">
        <v>106</v>
      </c>
      <c r="B42" s="4" t="s">
        <v>22</v>
      </c>
      <c r="C42" s="5" t="s">
        <v>88</v>
      </c>
      <c r="D42" s="5" t="s">
        <v>90</v>
      </c>
      <c r="E42" s="3">
        <v>564211775.53999996</v>
      </c>
      <c r="F42" s="3">
        <v>809848108.25999999</v>
      </c>
      <c r="G42" s="3">
        <v>859364931.85000002</v>
      </c>
      <c r="H42" s="3">
        <v>864170946.78999996</v>
      </c>
      <c r="I42" s="3">
        <v>859223740.63999999</v>
      </c>
      <c r="J42" s="3">
        <f t="shared" si="1"/>
        <v>295153156.31</v>
      </c>
      <c r="K42" s="23">
        <f t="shared" si="2"/>
        <v>152.30000000000001</v>
      </c>
      <c r="L42" s="3">
        <f t="shared" si="3"/>
        <v>49516823.590000004</v>
      </c>
      <c r="M42" s="23">
        <f t="shared" si="4"/>
        <v>106.1</v>
      </c>
      <c r="N42" s="16"/>
    </row>
    <row r="43" spans="1:14" x14ac:dyDescent="0.3">
      <c r="A43" s="10" t="s">
        <v>68</v>
      </c>
      <c r="B43" s="11" t="s">
        <v>117</v>
      </c>
      <c r="C43" s="10" t="s">
        <v>89</v>
      </c>
      <c r="D43" s="10" t="s">
        <v>95</v>
      </c>
      <c r="E43" s="9">
        <f>SUM(E44:E45)</f>
        <v>1361570003.8299999</v>
      </c>
      <c r="F43" s="9">
        <f>SUM(F44:F45)</f>
        <v>1571238610.22</v>
      </c>
      <c r="G43" s="9">
        <f>SUM(G44:G45)</f>
        <v>1474760341.8</v>
      </c>
      <c r="H43" s="9">
        <f t="shared" ref="H43:I43" si="11">SUM(H44:H45)</f>
        <v>1481005947.3199999</v>
      </c>
      <c r="I43" s="9">
        <f t="shared" si="11"/>
        <v>1441896005.1199999</v>
      </c>
      <c r="J43" s="9">
        <f t="shared" si="1"/>
        <v>113190337.97</v>
      </c>
      <c r="K43" s="22">
        <f t="shared" si="2"/>
        <v>108.3</v>
      </c>
      <c r="L43" s="9">
        <f t="shared" si="3"/>
        <v>-96478268.420000002</v>
      </c>
      <c r="M43" s="22">
        <f t="shared" si="4"/>
        <v>93.9</v>
      </c>
      <c r="N43" s="16"/>
    </row>
    <row r="44" spans="1:14" x14ac:dyDescent="0.3">
      <c r="A44" s="2" t="s">
        <v>69</v>
      </c>
      <c r="B44" s="4" t="s">
        <v>23</v>
      </c>
      <c r="C44" s="5" t="s">
        <v>89</v>
      </c>
      <c r="D44" s="5" t="s">
        <v>83</v>
      </c>
      <c r="E44" s="3">
        <v>1284223377</v>
      </c>
      <c r="F44" s="3">
        <v>1477971116.4000001</v>
      </c>
      <c r="G44" s="3">
        <v>1384228244.1099999</v>
      </c>
      <c r="H44" s="3">
        <v>1390098393.6300001</v>
      </c>
      <c r="I44" s="3">
        <v>1350881607.4300001</v>
      </c>
      <c r="J44" s="3">
        <f t="shared" si="1"/>
        <v>100004867.11</v>
      </c>
      <c r="K44" s="23">
        <f t="shared" si="2"/>
        <v>107.8</v>
      </c>
      <c r="L44" s="3">
        <f t="shared" si="3"/>
        <v>-93742872.290000007</v>
      </c>
      <c r="M44" s="23">
        <f t="shared" si="4"/>
        <v>93.7</v>
      </c>
      <c r="N44" s="16"/>
    </row>
    <row r="45" spans="1:14" ht="26.25" customHeight="1" x14ac:dyDescent="0.3">
      <c r="A45" s="2" t="s">
        <v>70</v>
      </c>
      <c r="B45" s="4" t="s">
        <v>24</v>
      </c>
      <c r="C45" s="5" t="s">
        <v>89</v>
      </c>
      <c r="D45" s="5" t="s">
        <v>85</v>
      </c>
      <c r="E45" s="3">
        <v>77346626.829999998</v>
      </c>
      <c r="F45" s="3">
        <v>93267493.819999993</v>
      </c>
      <c r="G45" s="3">
        <v>90532097.689999998</v>
      </c>
      <c r="H45" s="3">
        <v>90907553.689999998</v>
      </c>
      <c r="I45" s="3">
        <v>91014397.689999998</v>
      </c>
      <c r="J45" s="3">
        <f t="shared" si="1"/>
        <v>13185470.859999999</v>
      </c>
      <c r="K45" s="23">
        <f t="shared" si="2"/>
        <v>117</v>
      </c>
      <c r="L45" s="3">
        <f t="shared" si="3"/>
        <v>-2735396.13</v>
      </c>
      <c r="M45" s="23">
        <f t="shared" si="4"/>
        <v>97.1</v>
      </c>
      <c r="N45" s="16"/>
    </row>
    <row r="46" spans="1:14" x14ac:dyDescent="0.3">
      <c r="A46" s="10" t="s">
        <v>71</v>
      </c>
      <c r="B46" s="11" t="s">
        <v>118</v>
      </c>
      <c r="C46" s="10" t="s">
        <v>90</v>
      </c>
      <c r="D46" s="10" t="s">
        <v>95</v>
      </c>
      <c r="E46" s="9">
        <f>E47</f>
        <v>5696514.0800000001</v>
      </c>
      <c r="F46" s="9">
        <f>F47</f>
        <v>4353081.0199999996</v>
      </c>
      <c r="G46" s="9">
        <f>G47</f>
        <v>6949545.5300000003</v>
      </c>
      <c r="H46" s="9">
        <f t="shared" ref="H46:I46" si="12">H47</f>
        <v>6949545.5300000003</v>
      </c>
      <c r="I46" s="9">
        <f t="shared" si="12"/>
        <v>6949545.5300000003</v>
      </c>
      <c r="J46" s="9">
        <f t="shared" si="1"/>
        <v>1253031.45</v>
      </c>
      <c r="K46" s="22">
        <f t="shared" si="2"/>
        <v>122</v>
      </c>
      <c r="L46" s="9">
        <f t="shared" si="3"/>
        <v>2596464.5099999998</v>
      </c>
      <c r="M46" s="22">
        <f t="shared" si="4"/>
        <v>159.6</v>
      </c>
      <c r="N46" s="16"/>
    </row>
    <row r="47" spans="1:14" x14ac:dyDescent="0.3">
      <c r="A47" s="2" t="s">
        <v>72</v>
      </c>
      <c r="B47" s="4" t="s">
        <v>25</v>
      </c>
      <c r="C47" s="5" t="s">
        <v>90</v>
      </c>
      <c r="D47" s="5" t="s">
        <v>90</v>
      </c>
      <c r="E47" s="3">
        <v>5696514.0800000001</v>
      </c>
      <c r="F47" s="3">
        <v>4353081.0199999996</v>
      </c>
      <c r="G47" s="3">
        <v>6949545.5300000003</v>
      </c>
      <c r="H47" s="3">
        <v>6949545.5300000003</v>
      </c>
      <c r="I47" s="3">
        <v>6949545.5300000003</v>
      </c>
      <c r="J47" s="3">
        <f t="shared" si="1"/>
        <v>1253031.45</v>
      </c>
      <c r="K47" s="23">
        <f t="shared" si="2"/>
        <v>122</v>
      </c>
      <c r="L47" s="3">
        <f t="shared" si="3"/>
        <v>2596464.5099999998</v>
      </c>
      <c r="M47" s="23">
        <f t="shared" si="4"/>
        <v>159.6</v>
      </c>
      <c r="N47" s="16"/>
    </row>
    <row r="48" spans="1:14" x14ac:dyDescent="0.3">
      <c r="A48" s="10" t="s">
        <v>73</v>
      </c>
      <c r="B48" s="11" t="s">
        <v>119</v>
      </c>
      <c r="C48" s="10" t="s">
        <v>91</v>
      </c>
      <c r="D48" s="10" t="s">
        <v>95</v>
      </c>
      <c r="E48" s="9">
        <f>SUM(E49:E52)</f>
        <v>731006192.42999995</v>
      </c>
      <c r="F48" s="9">
        <f t="shared" ref="F48:L48" si="13">SUM(F49:F52)</f>
        <v>634000616.19000006</v>
      </c>
      <c r="G48" s="9">
        <f t="shared" si="13"/>
        <v>652051927.57000005</v>
      </c>
      <c r="H48" s="9">
        <f t="shared" si="13"/>
        <v>462923927.10000002</v>
      </c>
      <c r="I48" s="9">
        <f t="shared" si="13"/>
        <v>476024827.10000002</v>
      </c>
      <c r="J48" s="9">
        <f t="shared" si="13"/>
        <v>-78954264.859999999</v>
      </c>
      <c r="K48" s="22">
        <f t="shared" si="2"/>
        <v>89.2</v>
      </c>
      <c r="L48" s="9">
        <f t="shared" si="13"/>
        <v>18051311.379999999</v>
      </c>
      <c r="M48" s="22">
        <f t="shared" si="4"/>
        <v>102.8</v>
      </c>
      <c r="N48" s="16"/>
    </row>
    <row r="49" spans="1:14" x14ac:dyDescent="0.3">
      <c r="A49" s="2" t="s">
        <v>74</v>
      </c>
      <c r="B49" s="4" t="s">
        <v>26</v>
      </c>
      <c r="C49" s="5" t="s">
        <v>91</v>
      </c>
      <c r="D49" s="5" t="s">
        <v>83</v>
      </c>
      <c r="E49" s="3">
        <v>25371514</v>
      </c>
      <c r="F49" s="3">
        <v>32165718</v>
      </c>
      <c r="G49" s="3">
        <v>32127658.079999998</v>
      </c>
      <c r="H49" s="3">
        <v>32127658.079999998</v>
      </c>
      <c r="I49" s="3">
        <v>32127658.079999998</v>
      </c>
      <c r="J49" s="3">
        <f t="shared" si="1"/>
        <v>6756144.0800000001</v>
      </c>
      <c r="K49" s="23">
        <f t="shared" si="2"/>
        <v>126.6</v>
      </c>
      <c r="L49" s="3">
        <f t="shared" si="3"/>
        <v>-38059.919999999998</v>
      </c>
      <c r="M49" s="23">
        <f t="shared" si="4"/>
        <v>99.9</v>
      </c>
      <c r="N49" s="16"/>
    </row>
    <row r="50" spans="1:14" x14ac:dyDescent="0.3">
      <c r="A50" s="2" t="s">
        <v>75</v>
      </c>
      <c r="B50" s="4" t="s">
        <v>27</v>
      </c>
      <c r="C50" s="5" t="s">
        <v>91</v>
      </c>
      <c r="D50" s="5" t="s">
        <v>84</v>
      </c>
      <c r="E50" s="3">
        <v>198453484.88999999</v>
      </c>
      <c r="F50" s="3">
        <v>359735990.44</v>
      </c>
      <c r="G50" s="6">
        <v>380551269.49000001</v>
      </c>
      <c r="H50" s="6">
        <v>187094969.02000001</v>
      </c>
      <c r="I50" s="6">
        <v>198813869.02000001</v>
      </c>
      <c r="J50" s="6">
        <f t="shared" si="1"/>
        <v>182097784.59999999</v>
      </c>
      <c r="K50" s="24">
        <f t="shared" si="2"/>
        <v>191.8</v>
      </c>
      <c r="L50" s="6">
        <f t="shared" si="3"/>
        <v>20815279.050000001</v>
      </c>
      <c r="M50" s="24">
        <f t="shared" si="4"/>
        <v>105.8</v>
      </c>
      <c r="N50" s="16"/>
    </row>
    <row r="51" spans="1:14" x14ac:dyDescent="0.3">
      <c r="A51" s="2" t="s">
        <v>76</v>
      </c>
      <c r="B51" s="4" t="s">
        <v>28</v>
      </c>
      <c r="C51" s="5" t="s">
        <v>91</v>
      </c>
      <c r="D51" s="5" t="s">
        <v>85</v>
      </c>
      <c r="E51" s="3">
        <v>389994769.07999998</v>
      </c>
      <c r="F51" s="3">
        <v>241869184.25999999</v>
      </c>
      <c r="G51" s="6">
        <v>239373000</v>
      </c>
      <c r="H51" s="6">
        <v>243701300</v>
      </c>
      <c r="I51" s="6">
        <v>245083300</v>
      </c>
      <c r="J51" s="6">
        <f t="shared" si="1"/>
        <v>-150621769.08000001</v>
      </c>
      <c r="K51" s="24">
        <f t="shared" si="2"/>
        <v>61.4</v>
      </c>
      <c r="L51" s="6">
        <f t="shared" si="3"/>
        <v>-2496184.2599999998</v>
      </c>
      <c r="M51" s="24">
        <f t="shared" si="4"/>
        <v>99</v>
      </c>
      <c r="N51" s="16"/>
    </row>
    <row r="52" spans="1:14" x14ac:dyDescent="0.3">
      <c r="A52" s="2" t="s">
        <v>140</v>
      </c>
      <c r="B52" s="4" t="s">
        <v>141</v>
      </c>
      <c r="C52" s="5" t="s">
        <v>91</v>
      </c>
      <c r="D52" s="5" t="s">
        <v>87</v>
      </c>
      <c r="E52" s="3">
        <v>117186424.45999999</v>
      </c>
      <c r="F52" s="3">
        <v>229723.49</v>
      </c>
      <c r="G52" s="6"/>
      <c r="H52" s="6"/>
      <c r="I52" s="6"/>
      <c r="J52" s="6">
        <f t="shared" ref="J52" si="14">G52-E52</f>
        <v>-117186424.45999999</v>
      </c>
      <c r="K52" s="24">
        <f t="shared" ref="K52" si="15">G52/E52*100</f>
        <v>0</v>
      </c>
      <c r="L52" s="6">
        <f t="shared" ref="L52" si="16">G52-F52</f>
        <v>-229723.49</v>
      </c>
      <c r="M52" s="24">
        <f t="shared" ref="M52" si="17">G52/F52*100</f>
        <v>0</v>
      </c>
      <c r="N52" s="16"/>
    </row>
    <row r="53" spans="1:14" x14ac:dyDescent="0.3">
      <c r="A53" s="10" t="s">
        <v>77</v>
      </c>
      <c r="B53" s="11" t="s">
        <v>120</v>
      </c>
      <c r="C53" s="10" t="s">
        <v>92</v>
      </c>
      <c r="D53" s="10" t="s">
        <v>95</v>
      </c>
      <c r="E53" s="9">
        <f>E54+E55+E56+E57</f>
        <v>1317121107.5899999</v>
      </c>
      <c r="F53" s="9">
        <f>F54+F55+F56+F57</f>
        <v>2116488677.5</v>
      </c>
      <c r="G53" s="9">
        <f>SUM(G54:G57)</f>
        <v>1945467309.5</v>
      </c>
      <c r="H53" s="9">
        <f t="shared" ref="H53:I53" si="18">SUM(H54:H57)</f>
        <v>1672832326.72</v>
      </c>
      <c r="I53" s="9">
        <f t="shared" si="18"/>
        <v>1663123492.98</v>
      </c>
      <c r="J53" s="9">
        <f t="shared" si="1"/>
        <v>628346201.90999997</v>
      </c>
      <c r="K53" s="22">
        <f t="shared" si="2"/>
        <v>147.69999999999999</v>
      </c>
      <c r="L53" s="9">
        <f t="shared" si="3"/>
        <v>-171021368</v>
      </c>
      <c r="M53" s="22">
        <f t="shared" si="4"/>
        <v>91.9</v>
      </c>
      <c r="N53" s="16"/>
    </row>
    <row r="54" spans="1:14" x14ac:dyDescent="0.3">
      <c r="A54" s="2" t="s">
        <v>104</v>
      </c>
      <c r="B54" s="4" t="s">
        <v>102</v>
      </c>
      <c r="C54" s="5" t="s">
        <v>92</v>
      </c>
      <c r="D54" s="5" t="s">
        <v>83</v>
      </c>
      <c r="E54" s="7">
        <v>1053175949.95</v>
      </c>
      <c r="F54" s="7">
        <v>79931067.010000005</v>
      </c>
      <c r="G54" s="7">
        <v>187656206.12</v>
      </c>
      <c r="H54" s="7">
        <v>183624417.36000001</v>
      </c>
      <c r="I54" s="7">
        <v>177289056.53</v>
      </c>
      <c r="J54" s="7">
        <f t="shared" si="1"/>
        <v>-865519743.83000004</v>
      </c>
      <c r="K54" s="25">
        <f t="shared" si="2"/>
        <v>17.8</v>
      </c>
      <c r="L54" s="7">
        <f t="shared" si="3"/>
        <v>107725139.11</v>
      </c>
      <c r="M54" s="25">
        <f t="shared" si="4"/>
        <v>234.8</v>
      </c>
      <c r="N54" s="16"/>
    </row>
    <row r="55" spans="1:14" x14ac:dyDescent="0.3">
      <c r="A55" s="2" t="s">
        <v>105</v>
      </c>
      <c r="B55" s="4" t="s">
        <v>29</v>
      </c>
      <c r="C55" s="5" t="s">
        <v>92</v>
      </c>
      <c r="D55" s="5" t="s">
        <v>96</v>
      </c>
      <c r="E55" s="3">
        <v>166805758.88</v>
      </c>
      <c r="F55" s="3">
        <v>777451794.45000005</v>
      </c>
      <c r="G55" s="3">
        <v>462822708.18000001</v>
      </c>
      <c r="H55" s="3">
        <v>191053221.03</v>
      </c>
      <c r="I55" s="3">
        <v>192999728.19999999</v>
      </c>
      <c r="J55" s="3">
        <f t="shared" si="1"/>
        <v>296016949.30000001</v>
      </c>
      <c r="K55" s="23">
        <f t="shared" si="2"/>
        <v>277.5</v>
      </c>
      <c r="L55" s="3">
        <f t="shared" si="3"/>
        <v>-314629086.26999998</v>
      </c>
      <c r="M55" s="23">
        <f t="shared" si="4"/>
        <v>59.5</v>
      </c>
      <c r="N55" s="16"/>
    </row>
    <row r="56" spans="1:14" x14ac:dyDescent="0.3">
      <c r="A56" s="2" t="s">
        <v>103</v>
      </c>
      <c r="B56" s="4" t="s">
        <v>109</v>
      </c>
      <c r="C56" s="5" t="s">
        <v>92</v>
      </c>
      <c r="D56" s="5" t="s">
        <v>84</v>
      </c>
      <c r="E56" s="3">
        <v>67863548.120000005</v>
      </c>
      <c r="F56" s="3">
        <v>1224392262.49</v>
      </c>
      <c r="G56" s="3">
        <v>1259699004.6900001</v>
      </c>
      <c r="H56" s="3">
        <v>1262504255.8199999</v>
      </c>
      <c r="I56" s="3">
        <v>1257545317.74</v>
      </c>
      <c r="J56" s="3">
        <f t="shared" si="1"/>
        <v>1191835456.5699999</v>
      </c>
      <c r="K56" s="23">
        <f t="shared" si="2"/>
        <v>1856.2</v>
      </c>
      <c r="L56" s="3">
        <f t="shared" si="3"/>
        <v>35306742.200000003</v>
      </c>
      <c r="M56" s="23">
        <f t="shared" si="4"/>
        <v>102.9</v>
      </c>
      <c r="N56" s="16"/>
    </row>
    <row r="57" spans="1:14" ht="37.5" x14ac:dyDescent="0.3">
      <c r="A57" s="2" t="s">
        <v>110</v>
      </c>
      <c r="B57" s="4" t="s">
        <v>30</v>
      </c>
      <c r="C57" s="5" t="s">
        <v>92</v>
      </c>
      <c r="D57" s="5" t="s">
        <v>86</v>
      </c>
      <c r="E57" s="3">
        <v>29275850.640000001</v>
      </c>
      <c r="F57" s="3">
        <v>34713553.549999997</v>
      </c>
      <c r="G57" s="3">
        <v>35289390.509999998</v>
      </c>
      <c r="H57" s="3">
        <v>35650432.509999998</v>
      </c>
      <c r="I57" s="3">
        <v>35289390.509999998</v>
      </c>
      <c r="J57" s="3">
        <f t="shared" si="1"/>
        <v>6013539.8700000001</v>
      </c>
      <c r="K57" s="23">
        <f t="shared" si="2"/>
        <v>120.5</v>
      </c>
      <c r="L57" s="3">
        <f t="shared" si="3"/>
        <v>575836.96</v>
      </c>
      <c r="M57" s="23">
        <f t="shared" si="4"/>
        <v>101.7</v>
      </c>
      <c r="N57" s="16"/>
    </row>
    <row r="58" spans="1:14" x14ac:dyDescent="0.3">
      <c r="A58" s="10" t="s">
        <v>78</v>
      </c>
      <c r="B58" s="11" t="s">
        <v>121</v>
      </c>
      <c r="C58" s="10" t="s">
        <v>93</v>
      </c>
      <c r="D58" s="10" t="s">
        <v>95</v>
      </c>
      <c r="E58" s="9">
        <f>SUM(E59)</f>
        <v>3365267.68</v>
      </c>
      <c r="F58" s="9">
        <f>F59</f>
        <v>3564450</v>
      </c>
      <c r="G58" s="9">
        <f>SUM(G59)</f>
        <v>3614597.6</v>
      </c>
      <c r="H58" s="9">
        <f t="shared" ref="H58:I58" si="19">SUM(H59)</f>
        <v>3591026.53</v>
      </c>
      <c r="I58" s="9">
        <f t="shared" si="19"/>
        <v>3593078.85</v>
      </c>
      <c r="J58" s="9">
        <f t="shared" si="1"/>
        <v>249329.92000000001</v>
      </c>
      <c r="K58" s="22">
        <f t="shared" si="2"/>
        <v>107.4</v>
      </c>
      <c r="L58" s="9">
        <f t="shared" si="3"/>
        <v>50147.6</v>
      </c>
      <c r="M58" s="22">
        <f t="shared" si="4"/>
        <v>101.4</v>
      </c>
      <c r="N58" s="16"/>
    </row>
    <row r="59" spans="1:14" x14ac:dyDescent="0.3">
      <c r="A59" s="2" t="s">
        <v>79</v>
      </c>
      <c r="B59" s="4" t="s">
        <v>31</v>
      </c>
      <c r="C59" s="5" t="s">
        <v>93</v>
      </c>
      <c r="D59" s="5" t="s">
        <v>96</v>
      </c>
      <c r="E59" s="3">
        <v>3365267.68</v>
      </c>
      <c r="F59" s="3">
        <v>3564450</v>
      </c>
      <c r="G59" s="3">
        <v>3614597.6</v>
      </c>
      <c r="H59" s="3">
        <v>3591026.53</v>
      </c>
      <c r="I59" s="3">
        <v>3593078.85</v>
      </c>
      <c r="J59" s="3">
        <f t="shared" si="1"/>
        <v>249329.92000000001</v>
      </c>
      <c r="K59" s="23">
        <f t="shared" si="2"/>
        <v>107.4</v>
      </c>
      <c r="L59" s="3">
        <f t="shared" si="3"/>
        <v>50147.6</v>
      </c>
      <c r="M59" s="23">
        <f t="shared" si="4"/>
        <v>101.4</v>
      </c>
      <c r="N59" s="16"/>
    </row>
    <row r="60" spans="1:14" ht="40.5" customHeight="1" x14ac:dyDescent="0.3">
      <c r="A60" s="10" t="s">
        <v>80</v>
      </c>
      <c r="B60" s="11" t="s">
        <v>125</v>
      </c>
      <c r="C60" s="10" t="s">
        <v>94</v>
      </c>
      <c r="D60" s="10" t="s">
        <v>95</v>
      </c>
      <c r="E60" s="9">
        <f>E61</f>
        <v>54681679.119999997</v>
      </c>
      <c r="F60" s="9">
        <f>F61</f>
        <v>128539157.37</v>
      </c>
      <c r="G60" s="9">
        <f>G61</f>
        <v>450083659.85000002</v>
      </c>
      <c r="H60" s="9">
        <f t="shared" ref="H60:I60" si="20">H61</f>
        <v>752846887.50999999</v>
      </c>
      <c r="I60" s="9">
        <f t="shared" si="20"/>
        <v>1013005208.1</v>
      </c>
      <c r="J60" s="9">
        <f t="shared" si="1"/>
        <v>395401980.73000002</v>
      </c>
      <c r="K60" s="22">
        <f t="shared" si="2"/>
        <v>823.1</v>
      </c>
      <c r="L60" s="9">
        <f t="shared" si="3"/>
        <v>321544502.48000002</v>
      </c>
      <c r="M60" s="22">
        <f t="shared" si="4"/>
        <v>350.2</v>
      </c>
      <c r="N60" s="16"/>
    </row>
    <row r="61" spans="1:14" ht="37.5" x14ac:dyDescent="0.3">
      <c r="A61" s="2" t="s">
        <v>81</v>
      </c>
      <c r="B61" s="4" t="s">
        <v>124</v>
      </c>
      <c r="C61" s="5" t="s">
        <v>94</v>
      </c>
      <c r="D61" s="5" t="s">
        <v>83</v>
      </c>
      <c r="E61" s="3">
        <v>54681679.119999997</v>
      </c>
      <c r="F61" s="3">
        <v>128539157.37</v>
      </c>
      <c r="G61" s="3">
        <v>450083659.85000002</v>
      </c>
      <c r="H61" s="3">
        <v>752846887.50999999</v>
      </c>
      <c r="I61" s="3">
        <v>1013005208.1</v>
      </c>
      <c r="J61" s="3">
        <f t="shared" si="1"/>
        <v>395401980.73000002</v>
      </c>
      <c r="K61" s="23">
        <f t="shared" si="2"/>
        <v>823.1</v>
      </c>
      <c r="L61" s="3">
        <f t="shared" si="3"/>
        <v>321544502.48000002</v>
      </c>
      <c r="M61" s="23">
        <f t="shared" si="4"/>
        <v>350.2</v>
      </c>
      <c r="N61" s="16"/>
    </row>
  </sheetData>
  <customSheetViews>
    <customSheetView guid="{4EF6CA57-C2DB-4824-8B9D-606FE02D271D}" scale="50" showPageBreaks="1" showGridLines="0" fitToPage="1" printArea="1">
      <selection sqref="A1:J1"/>
      <pageMargins left="0.39370078740157483" right="0.39370078740157483" top="0.59055118110236227" bottom="0.15748031496062992" header="0.51181102362204722" footer="0.15748031496062992"/>
      <pageSetup paperSize="9" scale="42" firstPageNumber="24" fitToHeight="0" orientation="landscape" useFirstPageNumber="1" r:id="rId1"/>
    </customSheetView>
    <customSheetView guid="{8F7DC824-71B4-4260-A2D6-1CFD4C82B678}" scale="50" showPageBreaks="1" showGridLines="0" fitToPage="1" printArea="1" topLeftCell="B33">
      <selection activeCell="J40" sqref="J40"/>
      <pageMargins left="0.39370078740157483" right="0.39370078740157483" top="0.59055118110236227" bottom="0.15748031496062992" header="0.51181102362204722" footer="0.15748031496062992"/>
      <pageSetup paperSize="9" scale="42" firstPageNumber="24" fitToHeight="0" orientation="landscape" useFirstPageNumber="1" r:id="rId2"/>
    </customSheetView>
  </customSheetViews>
  <mergeCells count="12">
    <mergeCell ref="A1:M1"/>
    <mergeCell ref="J3:K3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39370078740157483" right="0.39370078740157483" top="0.59055118110236227" bottom="0.15748031496062992" header="0.51181102362204722" footer="0.15748031496062992"/>
  <pageSetup paperSize="9" scale="46" firstPageNumber="24" fitToHeight="0" orientation="landscape" useFirstPageNumber="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Фаткуллина Альфия Анваровна</cp:lastModifiedBy>
  <cp:lastPrinted>2021-11-09T11:17:25Z</cp:lastPrinted>
  <dcterms:created xsi:type="dcterms:W3CDTF">2002-03-11T10:22:12Z</dcterms:created>
  <dcterms:modified xsi:type="dcterms:W3CDTF">2023-11-14T13:06:26Z</dcterms:modified>
</cp:coreProperties>
</file>