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Бюджет - 2024-2026\Проект бюджета на 2024-2026 годы\Дополнительные материалы для размещения на сайте\"/>
    </mc:Choice>
  </mc:AlternateContent>
  <bookViews>
    <workbookView xWindow="0" yWindow="0" windowWidth="28800" windowHeight="11100"/>
  </bookViews>
  <sheets>
    <sheet name="доходы" sheetId="1" r:id="rId1"/>
  </sheets>
  <definedNames>
    <definedName name="_xlnm._FilterDatabase" localSheetId="0" hidden="1">доходы!$A$2:$H$39</definedName>
    <definedName name="APPT" localSheetId="0">доходы!#REF!</definedName>
    <definedName name="FIO" localSheetId="0">доходы!#REF!</definedName>
    <definedName name="SIGN" localSheetId="0">доходы!#REF!</definedName>
    <definedName name="Z_0802AC52_9BE3_448E_99B9_F0CAE3C10C31_.wvu.FilterData" localSheetId="0" hidden="1">доходы!$A$2:$F$39</definedName>
    <definedName name="Z_160F787A_22F3_43B5_9A33_36FAC870A14F_.wvu.FilterData" localSheetId="0" hidden="1">доходы!$A$2:$F$39</definedName>
    <definedName name="Z_160F787A_22F3_43B5_9A33_36FAC870A14F_.wvu.PrintArea" localSheetId="0" hidden="1">доходы!$A$1:$H$39</definedName>
    <definedName name="Z_160F787A_22F3_43B5_9A33_36FAC870A14F_.wvu.PrintTitles" localSheetId="0" hidden="1">доходы!$2:$2</definedName>
    <definedName name="Z_B3365E97_AD1B_44E7_A643_0049F1E0C955_.wvu.FilterData" localSheetId="0" hidden="1">доходы!$A$2:$F$39</definedName>
    <definedName name="Z_B3365E97_AD1B_44E7_A643_0049F1E0C955_.wvu.PrintArea" localSheetId="0" hidden="1">доходы!$A$1:$H$39</definedName>
    <definedName name="Z_B3365E97_AD1B_44E7_A643_0049F1E0C955_.wvu.PrintTitles" localSheetId="0" hidden="1">доходы!$2:$2</definedName>
    <definedName name="_xlnm.Print_Titles" localSheetId="0">доходы!$2:$2</definedName>
    <definedName name="_xlnm.Print_Area" localSheetId="0">доходы!$A$1:$L$65</definedName>
  </definedNames>
  <calcPr calcId="162913" fullPrecision="0"/>
  <customWorkbookViews>
    <customWorkbookView name="Вершинина Мария Игоревна - Личное представление" guid="{B3365E97-AD1B-44E7-A643-0049F1E0C955}" mergeInterval="0" personalView="1" maximized="1" windowWidth="1276" windowHeight="779" activeSheetId="1"/>
    <customWorkbookView name="Маганёва Екатерина Николаевна - Личное представление" guid="{160F787A-22F3-43B5-9A33-36FAC870A14F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G59" i="1" l="1"/>
  <c r="G50" i="1"/>
  <c r="F35" i="1" l="1"/>
  <c r="G35" i="1"/>
  <c r="H35" i="1"/>
  <c r="E48" i="1" l="1"/>
  <c r="E41" i="1"/>
  <c r="E35" i="1"/>
  <c r="J60" i="1" l="1"/>
  <c r="J61" i="1"/>
  <c r="J57" i="1"/>
  <c r="E19" i="1" l="1"/>
  <c r="E10" i="1"/>
  <c r="K30" i="1" l="1"/>
  <c r="I30" i="1"/>
  <c r="F8" i="1" l="1"/>
  <c r="G8" i="1"/>
  <c r="H8" i="1"/>
  <c r="I11" i="1" l="1"/>
  <c r="I9" i="1"/>
  <c r="I8" i="1"/>
  <c r="J8" i="1" l="1"/>
  <c r="J6" i="1"/>
  <c r="F60" i="1"/>
  <c r="G60" i="1"/>
  <c r="H60" i="1"/>
  <c r="K27" i="1"/>
  <c r="K40" i="1"/>
  <c r="L37" i="1"/>
  <c r="D35" i="1" l="1"/>
  <c r="D5" i="1" s="1"/>
  <c r="I40" i="1"/>
  <c r="D23" i="1"/>
  <c r="I27" i="1"/>
  <c r="D53" i="1"/>
  <c r="D41" i="1"/>
  <c r="D58" i="1"/>
  <c r="J43" i="1"/>
  <c r="D8" i="1" l="1"/>
  <c r="I43" i="1" l="1"/>
  <c r="K59" i="1"/>
  <c r="I59" i="1"/>
  <c r="L63" i="1"/>
  <c r="J55" i="1"/>
  <c r="J50" i="1"/>
  <c r="L39" i="1"/>
  <c r="L24" i="1"/>
  <c r="G41" i="1"/>
  <c r="H23" i="1"/>
  <c r="G23" i="1"/>
  <c r="F23" i="1"/>
  <c r="H58" i="1"/>
  <c r="G58" i="1"/>
  <c r="F58" i="1"/>
  <c r="I58" i="1" s="1"/>
  <c r="E58" i="1"/>
  <c r="K43" i="1"/>
  <c r="E23" i="1"/>
  <c r="L43" i="1"/>
  <c r="L42" i="1"/>
  <c r="J42" i="1"/>
  <c r="H41" i="1"/>
  <c r="F41" i="1"/>
  <c r="K58" i="1" l="1"/>
  <c r="H48" i="1"/>
  <c r="G48" i="1"/>
  <c r="F48" i="1"/>
  <c r="D48" i="1"/>
  <c r="D4" i="1"/>
  <c r="J26" i="1"/>
  <c r="J48" i="1" l="1"/>
  <c r="L54" i="1"/>
  <c r="L47" i="1"/>
  <c r="L46" i="1"/>
  <c r="L45" i="1"/>
  <c r="L44" i="1"/>
  <c r="L29" i="1"/>
  <c r="L26" i="1"/>
  <c r="J54" i="1"/>
  <c r="J47" i="1"/>
  <c r="J46" i="1"/>
  <c r="J45" i="1"/>
  <c r="J44" i="1"/>
  <c r="J29" i="1"/>
  <c r="I61" i="1"/>
  <c r="I51" i="1"/>
  <c r="I26" i="1"/>
  <c r="K51" i="1"/>
  <c r="E64" i="1"/>
  <c r="G15" i="1" l="1"/>
  <c r="F15" i="1"/>
  <c r="E15" i="1"/>
  <c r="D15" i="1"/>
  <c r="D60" i="1"/>
  <c r="J17" i="1"/>
  <c r="D6" i="1"/>
  <c r="I60" i="1" l="1"/>
  <c r="K15" i="1"/>
  <c r="K23" i="1"/>
  <c r="K61" i="1" l="1"/>
  <c r="E53" i="1"/>
  <c r="E52" i="1" s="1"/>
  <c r="E60" i="1"/>
  <c r="L17" i="1"/>
  <c r="K60" i="1" l="1"/>
  <c r="I17" i="1"/>
  <c r="I47" i="1"/>
  <c r="I46" i="1"/>
  <c r="I45" i="1"/>
  <c r="I44" i="1"/>
  <c r="I42" i="1"/>
  <c r="K26" i="1"/>
  <c r="K65" i="1"/>
  <c r="K63" i="1"/>
  <c r="K57" i="1"/>
  <c r="K56" i="1"/>
  <c r="K55" i="1"/>
  <c r="K54" i="1"/>
  <c r="K50" i="1"/>
  <c r="K49" i="1"/>
  <c r="K47" i="1"/>
  <c r="K46" i="1"/>
  <c r="K45" i="1"/>
  <c r="K44" i="1"/>
  <c r="K42" i="1"/>
  <c r="K39" i="1"/>
  <c r="K38" i="1"/>
  <c r="K37" i="1"/>
  <c r="K36" i="1"/>
  <c r="K34" i="1"/>
  <c r="K33" i="1"/>
  <c r="K31" i="1"/>
  <c r="K29" i="1"/>
  <c r="K28" i="1"/>
  <c r="K25" i="1"/>
  <c r="K24" i="1"/>
  <c r="K22" i="1"/>
  <c r="K21" i="1"/>
  <c r="K20" i="1"/>
  <c r="K18" i="1"/>
  <c r="K17" i="1"/>
  <c r="K16" i="1"/>
  <c r="K14" i="1"/>
  <c r="K13" i="1"/>
  <c r="K12" i="1"/>
  <c r="K11" i="1"/>
  <c r="K9" i="1"/>
  <c r="K7" i="1"/>
  <c r="K41" i="1"/>
  <c r="K48" i="1" l="1"/>
  <c r="I41" i="1"/>
  <c r="G62" i="1"/>
  <c r="G64" i="1" l="1"/>
  <c r="H15" i="1" l="1"/>
  <c r="H64" i="1" l="1"/>
  <c r="F64" i="1"/>
  <c r="H62" i="1"/>
  <c r="F62" i="1"/>
  <c r="L62" i="1" s="1"/>
  <c r="E62" i="1"/>
  <c r="H53" i="1"/>
  <c r="G53" i="1"/>
  <c r="G52" i="1" s="1"/>
  <c r="F53" i="1"/>
  <c r="L41" i="1"/>
  <c r="H32" i="1"/>
  <c r="G32" i="1"/>
  <c r="F32" i="1"/>
  <c r="E32" i="1"/>
  <c r="H30" i="1"/>
  <c r="G30" i="1"/>
  <c r="F30" i="1"/>
  <c r="E30" i="1"/>
  <c r="H19" i="1"/>
  <c r="G19" i="1"/>
  <c r="F19" i="1"/>
  <c r="H10" i="1"/>
  <c r="G10" i="1"/>
  <c r="F10" i="1"/>
  <c r="E8" i="1"/>
  <c r="H6" i="1"/>
  <c r="G6" i="1"/>
  <c r="F6" i="1"/>
  <c r="E6" i="1"/>
  <c r="J41" i="1"/>
  <c r="L65" i="1"/>
  <c r="L57" i="1"/>
  <c r="L56" i="1"/>
  <c r="L55" i="1"/>
  <c r="L50" i="1"/>
  <c r="L38" i="1"/>
  <c r="L36" i="1"/>
  <c r="L34" i="1"/>
  <c r="L33" i="1"/>
  <c r="L28" i="1"/>
  <c r="L25" i="1"/>
  <c r="L23" i="1"/>
  <c r="L20" i="1"/>
  <c r="L18" i="1"/>
  <c r="L16" i="1"/>
  <c r="L14" i="1"/>
  <c r="L13" i="1"/>
  <c r="L11" i="1"/>
  <c r="L9" i="1"/>
  <c r="L7" i="1"/>
  <c r="J65" i="1"/>
  <c r="J56" i="1"/>
  <c r="J38" i="1"/>
  <c r="J36" i="1"/>
  <c r="J34" i="1"/>
  <c r="J33" i="1"/>
  <c r="J31" i="1"/>
  <c r="J28" i="1"/>
  <c r="J25" i="1"/>
  <c r="J24" i="1"/>
  <c r="J21" i="1"/>
  <c r="J20" i="1"/>
  <c r="J18" i="1"/>
  <c r="J16" i="1"/>
  <c r="J14" i="1"/>
  <c r="J13" i="1"/>
  <c r="J11" i="1"/>
  <c r="J9" i="1"/>
  <c r="J7" i="1"/>
  <c r="I65" i="1"/>
  <c r="I63" i="1"/>
  <c r="I57" i="1"/>
  <c r="I56" i="1"/>
  <c r="I55" i="1"/>
  <c r="I54" i="1"/>
  <c r="I50" i="1"/>
  <c r="I49" i="1"/>
  <c r="I39" i="1"/>
  <c r="I38" i="1"/>
  <c r="I37" i="1"/>
  <c r="I36" i="1"/>
  <c r="I34" i="1"/>
  <c r="I33" i="1"/>
  <c r="I31" i="1"/>
  <c r="I29" i="1"/>
  <c r="I28" i="1"/>
  <c r="I25" i="1"/>
  <c r="I24" i="1"/>
  <c r="I22" i="1"/>
  <c r="I21" i="1"/>
  <c r="I20" i="1"/>
  <c r="I18" i="1"/>
  <c r="I16" i="1"/>
  <c r="I14" i="1"/>
  <c r="I13" i="1"/>
  <c r="I12" i="1"/>
  <c r="I7" i="1"/>
  <c r="D64" i="1"/>
  <c r="D62" i="1"/>
  <c r="D32" i="1"/>
  <c r="D30" i="1"/>
  <c r="D19" i="1"/>
  <c r="D10" i="1"/>
  <c r="B4" i="1" l="1"/>
  <c r="E5" i="1"/>
  <c r="D52" i="1"/>
  <c r="I23" i="1"/>
  <c r="H52" i="1"/>
  <c r="K53" i="1"/>
  <c r="F52" i="1"/>
  <c r="L52" i="1" s="1"/>
  <c r="F5" i="1"/>
  <c r="I48" i="1"/>
  <c r="I62" i="1"/>
  <c r="J64" i="1"/>
  <c r="K8" i="1"/>
  <c r="K10" i="1"/>
  <c r="K19" i="1"/>
  <c r="K32" i="1"/>
  <c r="L19" i="1"/>
  <c r="L64" i="1"/>
  <c r="K64" i="1"/>
  <c r="K62" i="1"/>
  <c r="L35" i="1"/>
  <c r="K35" i="1"/>
  <c r="L6" i="1"/>
  <c r="K6" i="1"/>
  <c r="L8" i="1"/>
  <c r="L32" i="1"/>
  <c r="L10" i="1"/>
  <c r="J10" i="1"/>
  <c r="I64" i="1"/>
  <c r="H5" i="1"/>
  <c r="G5" i="1"/>
  <c r="G4" i="1" s="1"/>
  <c r="I53" i="1"/>
  <c r="L48" i="1"/>
  <c r="I35" i="1"/>
  <c r="I32" i="1"/>
  <c r="J23" i="1"/>
  <c r="J19" i="1"/>
  <c r="I15" i="1"/>
  <c r="L53" i="1"/>
  <c r="L15" i="1"/>
  <c r="J53" i="1"/>
  <c r="J30" i="1"/>
  <c r="J35" i="1"/>
  <c r="J15" i="1"/>
  <c r="J32" i="1"/>
  <c r="I19" i="1"/>
  <c r="I10" i="1"/>
  <c r="I6" i="1"/>
  <c r="L5" i="1" l="1"/>
  <c r="J5" i="1"/>
  <c r="K52" i="1"/>
  <c r="I52" i="1"/>
  <c r="F4" i="1"/>
  <c r="I4" i="1" s="1"/>
  <c r="H4" i="1"/>
  <c r="K5" i="1"/>
  <c r="E4" i="1"/>
  <c r="J52" i="1"/>
  <c r="I5" i="1"/>
  <c r="J4" i="1" l="1"/>
  <c r="L4" i="1"/>
  <c r="K4" i="1"/>
</calcChain>
</file>

<file path=xl/sharedStrings.xml><?xml version="1.0" encoding="utf-8"?>
<sst xmlns="http://schemas.openxmlformats.org/spreadsheetml/2006/main" count="220" uniqueCount="195">
  <si>
    <t>№ п/п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</si>
  <si>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</si>
  <si>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</si>
  <si>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</si>
  <si>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</si>
  <si>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</si>
  <si>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</si>
  <si>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</si>
  <si>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</si>
  <si>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</si>
  <si>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</si>
  <si>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12.</t>
  </si>
  <si>
    <t>13.</t>
  </si>
  <si>
    <t>15.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</si>
  <si>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</si>
  <si>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</si>
  <si>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</si>
  <si>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</si>
  <si>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</si>
  <si>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</si>
  <si>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</si>
  <si>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</si>
  <si>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000 1 05 03000 01 0000 110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</si>
  <si>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</si>
  <si>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</si>
  <si>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</si>
  <si>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</si>
  <si>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</si>
  <si>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</si>
  <si>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</si>
  <si>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000 1 09 00000 00 0000 000</t>
  </si>
  <si>
    <t>000 1 11 00000 00 0000 000</t>
  </si>
  <si>
    <t xml:space="preserve"> 000 1 11 01000 00 0000 120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</si>
  <si>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</si>
  <si>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</si>
  <si>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</si>
  <si>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</si>
  <si>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</si>
  <si>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</si>
  <si>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</si>
  <si>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</si>
  <si>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</si>
  <si>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</si>
  <si>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</si>
  <si>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</si>
  <si>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</si>
  <si>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</si>
  <si>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000 1 17 00000 00 0000 000</t>
  </si>
  <si>
    <t>000 1 17 01040 04 0000 180</t>
  </si>
  <si>
    <t>000 1 17 05040 04 0000 180</t>
  </si>
  <si>
    <t>000 2 00 00000 00 0000 000</t>
  </si>
  <si>
    <t>000 2 02 00000 00 0000 000</t>
  </si>
  <si>
    <t>000 2 18 00000 00 0000 000</t>
  </si>
  <si>
    <t>000 2 19 00000 00 0000 000</t>
  </si>
  <si>
    <t>1.1.</t>
  </si>
  <si>
    <t>2.1.</t>
  </si>
  <si>
    <t>3.1.</t>
  </si>
  <si>
    <t>3.2.</t>
  </si>
  <si>
    <t>3.3.</t>
  </si>
  <si>
    <t>3.4.</t>
  </si>
  <si>
    <t>4.1.</t>
  </si>
  <si>
    <t>4.2.</t>
  </si>
  <si>
    <t>5.1.</t>
  </si>
  <si>
    <t>5.2.</t>
  </si>
  <si>
    <t>7.</t>
  </si>
  <si>
    <t>7.1.</t>
  </si>
  <si>
    <t>7.3.</t>
  </si>
  <si>
    <t>7.4.</t>
  </si>
  <si>
    <t>8.1.</t>
  </si>
  <si>
    <t>9.1.</t>
  </si>
  <si>
    <t>9.2.</t>
  </si>
  <si>
    <t>10.1.</t>
  </si>
  <si>
    <t>10.2.</t>
  </si>
  <si>
    <t>10.3.</t>
  </si>
  <si>
    <t>10.4.</t>
  </si>
  <si>
    <t>11.1.</t>
  </si>
  <si>
    <t>11.2.</t>
  </si>
  <si>
    <t>11.3.</t>
  </si>
  <si>
    <t>11.4.</t>
  </si>
  <si>
    <t>11.5.</t>
  </si>
  <si>
    <t>12.1.</t>
  </si>
  <si>
    <t>12.2.</t>
  </si>
  <si>
    <t>13.1.</t>
  </si>
  <si>
    <t>13.2.</t>
  </si>
  <si>
    <t>13.3.</t>
  </si>
  <si>
    <t>13.4.</t>
  </si>
  <si>
    <t>15.1.</t>
  </si>
  <si>
    <t>Наименование кода классификации доходов</t>
  </si>
  <si>
    <t>Код классификации доходов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</si>
  <si>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</si>
  <si>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</si>
  <si>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</si>
  <si>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</si>
  <si>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</si>
  <si>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</si>
  <si>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</si>
  <si>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</si>
  <si>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</si>
  <si>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</si>
  <si>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</si>
  <si>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</si>
  <si>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</si>
  <si>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</si>
  <si>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</si>
  <si>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</si>
  <si>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</si>
  <si>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</si>
  <si>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</si>
  <si>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</si>
  <si>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</si>
  <si>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</si>
  <si>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</si>
  <si>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</si>
  <si>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</si>
  <si>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</si>
  <si>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</si>
  <si>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квартир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</si>
  <si>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
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</si>
  <si>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</si>
  <si>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</si>
  <si>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Штрафы, санкции, возмещение ущерба</t>
  </si>
  <si>
    <t>Прочие неналоговые доходы</t>
  </si>
  <si>
    <t>Невыясненные поступления, зачисляемые в бюджеты городских округов</t>
  </si>
  <si>
    <t>Прочие неналоговые доходы  бюджетов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</si>
  <si>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</si>
  <si>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</si>
  <si>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</si>
  <si>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</si>
  <si>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</si>
  <si>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</si>
  <si>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Доходы бюджетов городских округов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</si>
  <si>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</si>
  <si>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</si>
  <si>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</t>
  </si>
  <si>
    <t>000 2 02 20000 00 0000 150</t>
  </si>
  <si>
    <t>000 2 02 30000 00  0000 150</t>
  </si>
  <si>
    <t>000 2 19 00000 04 0000 150</t>
  </si>
  <si>
    <t>отклонение, руб.</t>
  </si>
  <si>
    <t>отношение, %</t>
  </si>
  <si>
    <t>000 2 02 10000 00 0000 150</t>
  </si>
  <si>
    <t>000 2 02 40000 00  0000 150</t>
  </si>
  <si>
    <t>000 2 18 04000 04 0000 150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</si>
  <si>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</t>
  </si>
  <si>
    <t xml:space="preserve">
Транспортный налог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</si>
  <si>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</si>
  <si>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</si>
  <si>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</si>
  <si>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000 1 16 10000 00 0000 140</t>
  </si>
  <si>
    <t>Платежи в целях возмещения причиненного ущерба (убытков)</t>
  </si>
  <si>
    <t>000 1 16 11000 01 0000 140</t>
  </si>
  <si>
    <t>Платежи, уплачиваемые в целях возмещения вреда</t>
  </si>
  <si>
    <t>000 1 06 04000 02 0000 110</t>
  </si>
  <si>
    <t>000 1 11 05300 00 0000 120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</si>
  <si>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</si>
  <si>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</si>
  <si>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</si>
  <si>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16.</t>
  </si>
  <si>
    <t>16.1.</t>
  </si>
  <si>
    <t>4.3.</t>
  </si>
  <si>
    <t>более 200%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</si>
  <si>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</si>
  <si>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</si>
  <si>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</si>
  <si>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000 2 07 04000 04 0000 150</t>
  </si>
  <si>
    <t>17.</t>
  </si>
  <si>
    <t>17.1.</t>
  </si>
  <si>
    <t>План на 2024 год, руб.</t>
  </si>
  <si>
    <t>000 1 17 15020 04 0000 180</t>
  </si>
  <si>
    <t>Инициативные платежи, зачисляемые в бюджеты городских округов</t>
  </si>
  <si>
    <t>Доходы от оказания платных услуг и компенсации затрат государства</t>
  </si>
  <si>
    <t>12.3.</t>
  </si>
  <si>
    <t>План на 2025 год, руб.</t>
  </si>
  <si>
    <t>000 1 16 01330 00 0000 140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</si>
  <si>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</si>
  <si>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Безвозмездные поступления от государственных (муниципальных) организаций</t>
  </si>
  <si>
    <t>000 1 16 07000 00 0000 140</t>
  </si>
  <si>
    <t>000 2 03 00000 00  0000 000</t>
  </si>
  <si>
    <t>000 2 03 04000 04  0000 150</t>
  </si>
  <si>
    <t>Безвозмездные поступления от государственных (муниципальных) организаций в бюджеты городских округов</t>
  </si>
  <si>
    <t>7.2.</t>
  </si>
  <si>
    <t>7.5.</t>
  </si>
  <si>
    <t>11.6.</t>
  </si>
  <si>
    <t>14.</t>
  </si>
  <si>
    <t>14.1.</t>
  </si>
  <si>
    <t>Сведения о доходах бюджета по видам доходов на 2024 год и плановый период 2025-2026 годов в сравнении с ожидаемым исполнением за 2023 год и фактическим исполнением за 2022 год</t>
  </si>
  <si>
    <t>Исполнение за 2022 год, руб.</t>
  </si>
  <si>
    <t>Ожидаемое исполнение за 2023 год, руб.</t>
  </si>
  <si>
    <t>План на 2026 год, руб.</t>
  </si>
  <si>
    <t>Сравнение плана 2024 года с исполнением за 2022 год</t>
  </si>
  <si>
    <t>Сравнение плана 2024 года с ожидаемым исполнением 
за 2023 год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</si>
  <si>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</si>
  <si>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Доходы от приватизации имущества, находящегося в государственной и муниципальной собственности</t>
  </si>
  <si>
    <t>000 1 14 13000 00 0000 000</t>
  </si>
  <si>
    <t>000 1 11 05400 00 0000 120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</si>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</sst>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wrapText="1"/>
    </xf>
    <xf numFmtId="0" fontId="7" fillId="0" borderId="1" xfId="2" applyFont="1" applyFill="1" applyBorder="1" applyAlignment="1">
      <alignment wrapText="1"/>
    </xf>
    <xf numFmtId="16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" fontId="3" fillId="0" borderId="0" xfId="0" applyNumberFormat="1" applyFont="1" applyFill="1"/>
    <xf numFmtId="0" fontId="6" fillId="0" borderId="0" xfId="0" applyFont="1" applyFill="1"/>
    <xf numFmtId="4" fontId="6" fillId="0" borderId="0" xfId="0" applyNumberFormat="1" applyFont="1" applyFill="1"/>
    <xf numFmtId="4" fontId="7" fillId="0" borderId="1" xfId="0" applyNumberFormat="1" applyFont="1" applyFill="1" applyBorder="1" applyAlignment="1">
      <alignment horizontal="right" vertical="center"/>
    </xf>
    <xf numFmtId="4" fontId="7" fillId="0" borderId="4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0" fontId="3" fillId="2" borderId="0" xfId="0" applyFont="1" applyFill="1"/>
    <xf numFmtId="4" fontId="7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/>
    <xf numFmtId="49" fontId="5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4">
    <cellStyle name="Normal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71"/>
  <sheetViews>
    <sheetView showGridLines="0" tabSelected="1" view="pageBreakPreview" topLeftCell="C49" zoomScale="99" zoomScaleNormal="70" zoomScaleSheetLayoutView="99" workbookViewId="0">
      <selection activeCell="G60" sqref="G60"/>
    </sheetView>
  </sheetViews>
  <sheetFormatPr defaultColWidth="9.109375" defaultRowHeight="18" x14ac:dyDescent="0.35"/>
  <cols>
    <col min="1" max="1" width="8" style="3" customWidth="1"/>
    <col min="2" max="2" width="35.5546875" style="2" customWidth="1"/>
    <col min="3" max="3" width="60" style="2" customWidth="1"/>
    <col min="4" max="5" width="24.109375" style="2" customWidth="1"/>
    <col min="6" max="6" width="21.6640625" style="2" customWidth="1"/>
    <col min="7" max="7" width="21.33203125" style="2" customWidth="1"/>
    <col min="8" max="8" width="22.6640625" style="2" customWidth="1"/>
    <col min="9" max="9" width="20.33203125" style="32" customWidth="1"/>
    <col min="10" max="10" width="17" style="32" customWidth="1"/>
    <col min="11" max="11" width="21.44140625" style="32" customWidth="1"/>
    <col min="12" max="12" width="15.33203125" style="32" customWidth="1"/>
    <col min="13" max="13" width="20.44140625" style="1" customWidth="1"/>
    <col min="14" max="16384" width="9.109375" style="2"/>
  </cols>
  <sheetData>
    <row r="1" spans="1:13" ht="39" customHeight="1" x14ac:dyDescent="0.35">
      <c r="A1" s="34" t="s">
        <v>184</v>
      </c>
      <c r="B1" s="34"/>
      <c r="C1" s="34"/>
      <c r="D1" s="34"/>
      <c r="E1" s="34"/>
      <c r="F1" s="34"/>
      <c r="G1" s="34"/>
      <c r="H1" s="34"/>
      <c r="I1" s="35"/>
      <c r="J1" s="35"/>
      <c r="K1" s="35"/>
      <c r="L1" s="35"/>
    </row>
    <row r="2" spans="1:13" ht="63.75" customHeight="1" x14ac:dyDescent="0.35">
      <c r="A2" s="38" t="s">
        <v>0</v>
      </c>
      <c r="B2" s="40" t="s">
        <v>88</v>
      </c>
      <c r="C2" s="40" t="s">
        <v>87</v>
      </c>
      <c r="D2" s="41" t="s">
        <v>185</v>
      </c>
      <c r="E2" s="41" t="s">
        <v>186</v>
      </c>
      <c r="F2" s="41" t="s">
        <v>166</v>
      </c>
      <c r="G2" s="41" t="s">
        <v>171</v>
      </c>
      <c r="H2" s="41" t="s">
        <v>187</v>
      </c>
      <c r="I2" s="36" t="s">
        <v>188</v>
      </c>
      <c r="J2" s="37"/>
      <c r="K2" s="36" t="s">
        <v>189</v>
      </c>
      <c r="L2" s="37"/>
    </row>
    <row r="3" spans="1:13" ht="44.25" customHeight="1" x14ac:dyDescent="0.35">
      <c r="A3" s="39"/>
      <c r="B3" s="39"/>
      <c r="C3" s="39"/>
      <c r="D3" s="39"/>
      <c r="E3" s="39"/>
      <c r="F3" s="39"/>
      <c r="G3" s="39"/>
      <c r="H3" s="39"/>
      <c r="I3" s="30" t="s">
        <v>137</v>
      </c>
      <c r="J3" s="30" t="s">
        <v>138</v>
      </c>
      <c r="K3" s="30" t="s">
        <v>137</v>
      </c>
      <c r="L3" s="30" t="s">
        <v>138</v>
      </c>
    </row>
    <row r="4" spans="1:13" x14ac:dyDescent="0.35">
      <c r="A4" s="4"/>
      <c r="B4" s="33">
        <f>E7+E8+E10+E15+E19+E22</f>
        <v>14616772202.629999</v>
      </c>
      <c r="C4" s="5" t="s">
        <v>133</v>
      </c>
      <c r="D4" s="22">
        <f>D5+D52</f>
        <v>37326203391.510002</v>
      </c>
      <c r="E4" s="26">
        <f>E5+E52</f>
        <v>40498280080.07</v>
      </c>
      <c r="F4" s="26">
        <f>F5+F52</f>
        <v>40934270602.82</v>
      </c>
      <c r="G4" s="26">
        <f>G5+G52</f>
        <v>38392633463.139999</v>
      </c>
      <c r="H4" s="26">
        <f>H5+H52</f>
        <v>38696434773.790001</v>
      </c>
      <c r="I4" s="26">
        <f>F4-D4</f>
        <v>3608067211.3099999</v>
      </c>
      <c r="J4" s="31">
        <f>F4/D4*100</f>
        <v>109.7</v>
      </c>
      <c r="K4" s="26">
        <f>F4-E4</f>
        <v>435990522.75</v>
      </c>
      <c r="L4" s="31">
        <f>F4/E4*100</f>
        <v>101.1</v>
      </c>
      <c r="M4" s="21">
        <v>37326203391.510002</v>
      </c>
    </row>
    <row r="5" spans="1:13" x14ac:dyDescent="0.35">
      <c r="A5" s="6"/>
      <c r="B5" s="7" t="s">
        <v>14</v>
      </c>
      <c r="C5" s="8" t="s">
        <v>89</v>
      </c>
      <c r="D5" s="22">
        <f>D6+D15+D19+D22+D23+D30+D32+D35+D41+D48+D8+D10</f>
        <v>15752449289.67</v>
      </c>
      <c r="E5" s="26">
        <f>E6+E15+E19+E22+E23+E30+E32+E35+E41+E48+E8+E10</f>
        <v>15861214095.59</v>
      </c>
      <c r="F5" s="26">
        <f>F6+F15+F19+F22+F23+F30+F32+F35+F41+F48+F8+F10</f>
        <v>16549169513.629999</v>
      </c>
      <c r="G5" s="26">
        <f>G6+G15+G19+G22+G23+G30+G32+G35+G41+G48+G8+G10</f>
        <v>16746030331.18</v>
      </c>
      <c r="H5" s="26">
        <f>H6+H15+H19+H22+H23+H30+H32+H35+H41+H48+H8+H10</f>
        <v>17573852513.470001</v>
      </c>
      <c r="I5" s="26">
        <f t="shared" ref="I5:I65" si="0">F5-D5</f>
        <v>796720223.96000004</v>
      </c>
      <c r="J5" s="31">
        <f>F5/D5*100</f>
        <v>105.1</v>
      </c>
      <c r="K5" s="26">
        <f>F5-E5</f>
        <v>687955418.03999996</v>
      </c>
      <c r="L5" s="31">
        <f>F5/E5*100</f>
        <v>104.3</v>
      </c>
    </row>
    <row r="6" spans="1:13" x14ac:dyDescent="0.35">
      <c r="A6" s="9" t="s">
        <v>1</v>
      </c>
      <c r="B6" s="7" t="s">
        <v>15</v>
      </c>
      <c r="C6" s="10" t="s">
        <v>90</v>
      </c>
      <c r="D6" s="22">
        <f>D7</f>
        <v>10774449050.16</v>
      </c>
      <c r="E6" s="22">
        <f t="shared" ref="E6:H6" si="1">E7</f>
        <v>10897511400.719999</v>
      </c>
      <c r="F6" s="22">
        <f t="shared" si="1"/>
        <v>11547404294.280001</v>
      </c>
      <c r="G6" s="22">
        <f t="shared" si="1"/>
        <v>11670169894.16</v>
      </c>
      <c r="H6" s="22">
        <f t="shared" si="1"/>
        <v>12391294123.26</v>
      </c>
      <c r="I6" s="26">
        <f t="shared" si="0"/>
        <v>772955244.12</v>
      </c>
      <c r="J6" s="31">
        <f>F6/D6*100</f>
        <v>107.2</v>
      </c>
      <c r="K6" s="26">
        <f t="shared" ref="K6:K59" si="2">F6-E6</f>
        <v>649892893.55999994</v>
      </c>
      <c r="L6" s="31">
        <f t="shared" ref="L6:L65" si="3">F6/E6*100</f>
        <v>106</v>
      </c>
    </row>
    <row r="7" spans="1:13" x14ac:dyDescent="0.35">
      <c r="A7" s="9" t="s">
        <v>54</v>
      </c>
      <c r="B7" s="11" t="s">
        <v>16</v>
      </c>
      <c r="C7" s="8" t="s">
        <v>91</v>
      </c>
      <c r="D7" s="22">
        <v>10774449050.16</v>
      </c>
      <c r="E7" s="24">
        <v>10897511400.719999</v>
      </c>
      <c r="F7" s="24">
        <v>11547404294.280001</v>
      </c>
      <c r="G7" s="22">
        <v>11670169894.16</v>
      </c>
      <c r="H7" s="22">
        <v>12391294123.26</v>
      </c>
      <c r="I7" s="26">
        <f t="shared" si="0"/>
        <v>772955244.12</v>
      </c>
      <c r="J7" s="31">
        <f t="shared" ref="J7:J65" si="4">F7/D7*100</f>
        <v>107.2</v>
      </c>
      <c r="K7" s="26">
        <f t="shared" si="2"/>
        <v>649892893.55999994</v>
      </c>
      <c r="L7" s="31">
        <f t="shared" si="3"/>
        <v>106</v>
      </c>
      <c r="M7" s="20"/>
    </row>
    <row r="8" spans="1:13" ht="48" customHeight="1" x14ac:dyDescent="0.35">
      <c r="A8" s="9" t="s">
        <v>2</v>
      </c>
      <c r="B8" s="11" t="s">
        <v>17</v>
      </c>
      <c r="C8" s="10" t="s">
        <v>92</v>
      </c>
      <c r="D8" s="22">
        <f>D9</f>
        <v>60352675.530000001</v>
      </c>
      <c r="E8" s="22">
        <f t="shared" ref="E8:H8" si="5">E9</f>
        <v>61468380</v>
      </c>
      <c r="F8" s="22">
        <f t="shared" si="5"/>
        <v>57331742.32</v>
      </c>
      <c r="G8" s="22">
        <f t="shared" si="5"/>
        <v>60090509.880000003</v>
      </c>
      <c r="H8" s="22">
        <f t="shared" si="5"/>
        <v>81039125.280000001</v>
      </c>
      <c r="I8" s="26">
        <f>F8-D8</f>
        <v>-3020933.21</v>
      </c>
      <c r="J8" s="31">
        <f>F8/D8*100</f>
        <v>95</v>
      </c>
      <c r="K8" s="26">
        <f>F8-E8</f>
        <v>-4136637.68</v>
      </c>
      <c r="L8" s="31">
        <f t="shared" si="3"/>
        <v>93.3</v>
      </c>
    </row>
    <row r="9" spans="1:13" ht="54" x14ac:dyDescent="0.35">
      <c r="A9" s="9" t="s">
        <v>55</v>
      </c>
      <c r="B9" s="11" t="s">
        <v>18</v>
      </c>
      <c r="C9" s="8" t="s">
        <v>93</v>
      </c>
      <c r="D9" s="22">
        <v>60352675.530000001</v>
      </c>
      <c r="E9" s="24">
        <v>61468380</v>
      </c>
      <c r="F9" s="24">
        <v>57331742.32</v>
      </c>
      <c r="G9" s="25">
        <v>60090509.880000003</v>
      </c>
      <c r="H9" s="22">
        <v>81039125.280000001</v>
      </c>
      <c r="I9" s="26">
        <f>F9-D9</f>
        <v>-3020933.21</v>
      </c>
      <c r="J9" s="31">
        <f t="shared" si="4"/>
        <v>95</v>
      </c>
      <c r="K9" s="26">
        <f t="shared" si="2"/>
        <v>-4136637.68</v>
      </c>
      <c r="L9" s="31">
        <f t="shared" si="3"/>
        <v>93.3</v>
      </c>
    </row>
    <row r="10" spans="1:13" ht="30.75" customHeight="1" x14ac:dyDescent="0.35">
      <c r="A10" s="9" t="s">
        <v>3</v>
      </c>
      <c r="B10" s="11" t="s">
        <v>19</v>
      </c>
      <c r="C10" s="10" t="s">
        <v>94</v>
      </c>
      <c r="D10" s="22">
        <f>D11+D12+D13+D14</f>
        <v>2363614554.3000002</v>
      </c>
      <c r="E10" s="22">
        <f>E11+E12+E13+E14</f>
        <v>2400995291.3099999</v>
      </c>
      <c r="F10" s="22">
        <f t="shared" ref="F10:H10" si="6">F11+F12+F13+F14</f>
        <v>2464240807.1700001</v>
      </c>
      <c r="G10" s="22">
        <f t="shared" si="6"/>
        <v>2526950339.3200002</v>
      </c>
      <c r="H10" s="22">
        <f t="shared" si="6"/>
        <v>2594814301.79</v>
      </c>
      <c r="I10" s="26">
        <f t="shared" si="0"/>
        <v>100626252.87</v>
      </c>
      <c r="J10" s="31">
        <f t="shared" si="4"/>
        <v>104.3</v>
      </c>
      <c r="K10" s="26">
        <f t="shared" si="2"/>
        <v>63245515.859999999</v>
      </c>
      <c r="L10" s="31">
        <f t="shared" si="3"/>
        <v>102.6</v>
      </c>
    </row>
    <row r="11" spans="1:13" ht="36" x14ac:dyDescent="0.35">
      <c r="A11" s="12" t="s">
        <v>56</v>
      </c>
      <c r="B11" s="11" t="s">
        <v>20</v>
      </c>
      <c r="C11" s="10" t="s">
        <v>95</v>
      </c>
      <c r="D11" s="22">
        <v>2276483574.8200002</v>
      </c>
      <c r="E11" s="24">
        <v>2323696693.9400001</v>
      </c>
      <c r="F11" s="24">
        <v>2379533488.0799999</v>
      </c>
      <c r="G11" s="25">
        <v>2441472531.77</v>
      </c>
      <c r="H11" s="22">
        <v>2508557229.7199998</v>
      </c>
      <c r="I11" s="26">
        <f t="shared" si="0"/>
        <v>103049913.26000001</v>
      </c>
      <c r="J11" s="31">
        <f t="shared" si="4"/>
        <v>104.5</v>
      </c>
      <c r="K11" s="26">
        <f t="shared" si="2"/>
        <v>55836794.140000001</v>
      </c>
      <c r="L11" s="31">
        <f t="shared" si="3"/>
        <v>102.4</v>
      </c>
    </row>
    <row r="12" spans="1:13" ht="36" x14ac:dyDescent="0.35">
      <c r="A12" s="9" t="s">
        <v>57</v>
      </c>
      <c r="B12" s="11" t="s">
        <v>21</v>
      </c>
      <c r="C12" s="10" t="s">
        <v>96</v>
      </c>
      <c r="D12" s="22">
        <v>1207688.8</v>
      </c>
      <c r="E12" s="24">
        <v>-4181327.03</v>
      </c>
      <c r="F12" s="24">
        <v>0</v>
      </c>
      <c r="G12" s="25">
        <v>0</v>
      </c>
      <c r="H12" s="22">
        <v>0</v>
      </c>
      <c r="I12" s="26">
        <f t="shared" si="0"/>
        <v>-1207688.8</v>
      </c>
      <c r="J12" s="31" t="s">
        <v>194</v>
      </c>
      <c r="K12" s="26">
        <f t="shared" si="2"/>
        <v>4181327.03</v>
      </c>
      <c r="L12" s="31" t="s">
        <v>194</v>
      </c>
    </row>
    <row r="13" spans="1:13" ht="31.5" customHeight="1" x14ac:dyDescent="0.35">
      <c r="A13" s="9" t="s">
        <v>58</v>
      </c>
      <c r="B13" s="11" t="s">
        <v>22</v>
      </c>
      <c r="C13" s="10" t="s">
        <v>97</v>
      </c>
      <c r="D13" s="22">
        <v>412946.79</v>
      </c>
      <c r="E13" s="24">
        <v>534890.82999999996</v>
      </c>
      <c r="F13" s="24">
        <v>524484.18000000005</v>
      </c>
      <c r="G13" s="25">
        <v>554163.68999999994</v>
      </c>
      <c r="H13" s="22">
        <v>586100.14</v>
      </c>
      <c r="I13" s="26">
        <f t="shared" si="0"/>
        <v>111537.39</v>
      </c>
      <c r="J13" s="31">
        <f t="shared" si="4"/>
        <v>127</v>
      </c>
      <c r="K13" s="26">
        <f t="shared" si="2"/>
        <v>-10406.65</v>
      </c>
      <c r="L13" s="31">
        <f t="shared" si="3"/>
        <v>98.1</v>
      </c>
    </row>
    <row r="14" spans="1:13" ht="36" x14ac:dyDescent="0.35">
      <c r="A14" s="9" t="s">
        <v>59</v>
      </c>
      <c r="B14" s="11" t="s">
        <v>23</v>
      </c>
      <c r="C14" s="10" t="s">
        <v>98</v>
      </c>
      <c r="D14" s="22">
        <v>85510343.890000001</v>
      </c>
      <c r="E14" s="24">
        <v>80945033.569999993</v>
      </c>
      <c r="F14" s="24">
        <v>84182834.909999996</v>
      </c>
      <c r="G14" s="25">
        <v>84923643.859999999</v>
      </c>
      <c r="H14" s="22">
        <v>85670971.930000007</v>
      </c>
      <c r="I14" s="26">
        <f t="shared" si="0"/>
        <v>-1327508.98</v>
      </c>
      <c r="J14" s="31">
        <f t="shared" si="4"/>
        <v>98.4</v>
      </c>
      <c r="K14" s="26">
        <f t="shared" si="2"/>
        <v>3237801.34</v>
      </c>
      <c r="L14" s="31">
        <f t="shared" si="3"/>
        <v>104</v>
      </c>
    </row>
    <row r="15" spans="1:13" x14ac:dyDescent="0.35">
      <c r="A15" s="9" t="s">
        <v>4</v>
      </c>
      <c r="B15" s="11" t="s">
        <v>24</v>
      </c>
      <c r="C15" s="10" t="s">
        <v>99</v>
      </c>
      <c r="D15" s="22">
        <f>D16+D18+D17</f>
        <v>1184672600.0599999</v>
      </c>
      <c r="E15" s="22">
        <f>E16+E18+E17</f>
        <v>1154706710.27</v>
      </c>
      <c r="F15" s="22">
        <f>F16+F18+F17</f>
        <v>1216212094.45</v>
      </c>
      <c r="G15" s="22">
        <f>G16+G18+G17</f>
        <v>1238016693.45</v>
      </c>
      <c r="H15" s="22">
        <f t="shared" ref="H15" si="7">H16+H18+H17</f>
        <v>1256326296.1900001</v>
      </c>
      <c r="I15" s="26">
        <f t="shared" si="0"/>
        <v>31539494.390000001</v>
      </c>
      <c r="J15" s="31">
        <f t="shared" si="4"/>
        <v>102.7</v>
      </c>
      <c r="K15" s="26">
        <f>F15-E15</f>
        <v>61505384.18</v>
      </c>
      <c r="L15" s="31">
        <f t="shared" si="3"/>
        <v>105.3</v>
      </c>
    </row>
    <row r="16" spans="1:13" x14ac:dyDescent="0.35">
      <c r="A16" s="9" t="s">
        <v>60</v>
      </c>
      <c r="B16" s="11" t="s">
        <v>25</v>
      </c>
      <c r="C16" s="10" t="s">
        <v>100</v>
      </c>
      <c r="D16" s="22">
        <v>298285893.99000001</v>
      </c>
      <c r="E16" s="24">
        <v>275527141.5</v>
      </c>
      <c r="F16" s="24">
        <v>347710988.81999999</v>
      </c>
      <c r="G16" s="25">
        <v>358689077.66000003</v>
      </c>
      <c r="H16" s="22">
        <v>370764975.38999999</v>
      </c>
      <c r="I16" s="26">
        <f t="shared" si="0"/>
        <v>49425094.829999998</v>
      </c>
      <c r="J16" s="31">
        <f t="shared" si="4"/>
        <v>116.6</v>
      </c>
      <c r="K16" s="26">
        <f t="shared" si="2"/>
        <v>72183847.319999993</v>
      </c>
      <c r="L16" s="31">
        <f t="shared" si="3"/>
        <v>126.2</v>
      </c>
    </row>
    <row r="17" spans="1:12" ht="23.25" customHeight="1" x14ac:dyDescent="0.35">
      <c r="A17" s="9" t="s">
        <v>61</v>
      </c>
      <c r="B17" s="13" t="s">
        <v>151</v>
      </c>
      <c r="C17" s="14" t="s">
        <v>143</v>
      </c>
      <c r="D17" s="22">
        <v>225549812.50999999</v>
      </c>
      <c r="E17" s="24">
        <v>230067168.34999999</v>
      </c>
      <c r="F17" s="24">
        <v>235046620.16999999</v>
      </c>
      <c r="G17" s="25">
        <v>240974595.16999999</v>
      </c>
      <c r="H17" s="22">
        <v>247208300.18000001</v>
      </c>
      <c r="I17" s="26">
        <f>F17-D17</f>
        <v>9496807.6600000001</v>
      </c>
      <c r="J17" s="31">
        <f t="shared" si="4"/>
        <v>104.2</v>
      </c>
      <c r="K17" s="26">
        <f t="shared" si="2"/>
        <v>4979451.82</v>
      </c>
      <c r="L17" s="31">
        <f t="shared" si="3"/>
        <v>102.2</v>
      </c>
    </row>
    <row r="18" spans="1:12" x14ac:dyDescent="0.35">
      <c r="A18" s="9" t="s">
        <v>158</v>
      </c>
      <c r="B18" s="11" t="s">
        <v>26</v>
      </c>
      <c r="C18" s="10" t="s">
        <v>101</v>
      </c>
      <c r="D18" s="22">
        <v>660836893.55999994</v>
      </c>
      <c r="E18" s="24">
        <v>649112400.41999996</v>
      </c>
      <c r="F18" s="24">
        <v>633454485.46000004</v>
      </c>
      <c r="G18" s="25">
        <v>638353020.62</v>
      </c>
      <c r="H18" s="22">
        <v>638353020.62</v>
      </c>
      <c r="I18" s="26">
        <f t="shared" si="0"/>
        <v>-27382408.100000001</v>
      </c>
      <c r="J18" s="31">
        <f t="shared" si="4"/>
        <v>95.9</v>
      </c>
      <c r="K18" s="26">
        <f t="shared" si="2"/>
        <v>-15657914.960000001</v>
      </c>
      <c r="L18" s="31">
        <f t="shared" si="3"/>
        <v>97.6</v>
      </c>
    </row>
    <row r="19" spans="1:12" x14ac:dyDescent="0.35">
      <c r="A19" s="9" t="s">
        <v>5</v>
      </c>
      <c r="B19" s="11" t="s">
        <v>27</v>
      </c>
      <c r="C19" s="10" t="s">
        <v>102</v>
      </c>
      <c r="D19" s="22">
        <f>D20+D21</f>
        <v>106618657.83</v>
      </c>
      <c r="E19" s="22">
        <f>E20+E21</f>
        <v>102090581.84999999</v>
      </c>
      <c r="F19" s="22">
        <f t="shared" ref="F19:H19" si="8">F20+F21</f>
        <v>100085248.44</v>
      </c>
      <c r="G19" s="22">
        <f t="shared" si="8"/>
        <v>100085248.44</v>
      </c>
      <c r="H19" s="22">
        <f t="shared" si="8"/>
        <v>100085248.44</v>
      </c>
      <c r="I19" s="26">
        <f t="shared" si="0"/>
        <v>-6533409.3899999997</v>
      </c>
      <c r="J19" s="31">
        <f t="shared" si="4"/>
        <v>93.9</v>
      </c>
      <c r="K19" s="26">
        <f t="shared" si="2"/>
        <v>-2005333.41</v>
      </c>
      <c r="L19" s="31">
        <f t="shared" si="3"/>
        <v>98</v>
      </c>
    </row>
    <row r="20" spans="1:12" ht="54" x14ac:dyDescent="0.35">
      <c r="A20" s="12" t="s">
        <v>62</v>
      </c>
      <c r="B20" s="11" t="s">
        <v>28</v>
      </c>
      <c r="C20" s="10" t="s">
        <v>103</v>
      </c>
      <c r="D20" s="22">
        <v>104413257.83</v>
      </c>
      <c r="E20" s="24">
        <v>102213582.84999999</v>
      </c>
      <c r="F20" s="24">
        <v>100060248.44</v>
      </c>
      <c r="G20" s="25">
        <v>100060248.44</v>
      </c>
      <c r="H20" s="22">
        <v>100060248.44</v>
      </c>
      <c r="I20" s="26">
        <f t="shared" si="0"/>
        <v>-4353009.3899999997</v>
      </c>
      <c r="J20" s="31">
        <f t="shared" si="4"/>
        <v>95.8</v>
      </c>
      <c r="K20" s="26">
        <f t="shared" si="2"/>
        <v>-2153334.41</v>
      </c>
      <c r="L20" s="31">
        <f t="shared" si="3"/>
        <v>97.9</v>
      </c>
    </row>
    <row r="21" spans="1:12" ht="64.5" customHeight="1" x14ac:dyDescent="0.35">
      <c r="A21" s="12" t="s">
        <v>63</v>
      </c>
      <c r="B21" s="11" t="s">
        <v>29</v>
      </c>
      <c r="C21" s="10" t="s">
        <v>104</v>
      </c>
      <c r="D21" s="22">
        <v>2205400</v>
      </c>
      <c r="E21" s="24">
        <v>-123001</v>
      </c>
      <c r="F21" s="24">
        <v>25000</v>
      </c>
      <c r="G21" s="25">
        <v>25000</v>
      </c>
      <c r="H21" s="22">
        <v>25000</v>
      </c>
      <c r="I21" s="26">
        <f t="shared" si="0"/>
        <v>-2180400</v>
      </c>
      <c r="J21" s="31">
        <f t="shared" si="4"/>
        <v>1.1000000000000001</v>
      </c>
      <c r="K21" s="26">
        <f t="shared" si="2"/>
        <v>148001</v>
      </c>
      <c r="L21" s="31" t="s">
        <v>194</v>
      </c>
    </row>
    <row r="22" spans="1:12" ht="36" x14ac:dyDescent="0.35">
      <c r="A22" s="12" t="s">
        <v>6</v>
      </c>
      <c r="B22" s="11" t="s">
        <v>30</v>
      </c>
      <c r="C22" s="10" t="s">
        <v>105</v>
      </c>
      <c r="D22" s="22">
        <v>-222.65</v>
      </c>
      <c r="E22" s="24">
        <v>-161.52000000000001</v>
      </c>
      <c r="F22" s="24">
        <v>0</v>
      </c>
      <c r="G22" s="25">
        <v>0</v>
      </c>
      <c r="H22" s="22">
        <v>0</v>
      </c>
      <c r="I22" s="26">
        <f t="shared" si="0"/>
        <v>222.65</v>
      </c>
      <c r="J22" s="31" t="s">
        <v>194</v>
      </c>
      <c r="K22" s="26">
        <f t="shared" si="2"/>
        <v>161.52000000000001</v>
      </c>
      <c r="L22" s="31" t="s">
        <v>194</v>
      </c>
    </row>
    <row r="23" spans="1:12" ht="36" x14ac:dyDescent="0.35">
      <c r="A23" s="9" t="s">
        <v>64</v>
      </c>
      <c r="B23" s="11" t="s">
        <v>31</v>
      </c>
      <c r="C23" s="10" t="s">
        <v>106</v>
      </c>
      <c r="D23" s="22">
        <f>D24+D25+D28+D29+D26+D27</f>
        <v>681166831.01999998</v>
      </c>
      <c r="E23" s="26">
        <f>E24+E25+E28+E29+E26</f>
        <v>767289882.32000005</v>
      </c>
      <c r="F23" s="26">
        <f t="shared" ref="F23:I23" si="9">F24+F25+F28+F29+F26</f>
        <v>871923802.12</v>
      </c>
      <c r="G23" s="26">
        <f t="shared" si="9"/>
        <v>872177560.78999996</v>
      </c>
      <c r="H23" s="26">
        <f t="shared" si="9"/>
        <v>873106669.88</v>
      </c>
      <c r="I23" s="26">
        <f t="shared" si="9"/>
        <v>190801465.75</v>
      </c>
      <c r="J23" s="31">
        <f t="shared" si="4"/>
        <v>128</v>
      </c>
      <c r="K23" s="26">
        <f t="shared" si="2"/>
        <v>104633919.8</v>
      </c>
      <c r="L23" s="31">
        <f t="shared" si="3"/>
        <v>113.6</v>
      </c>
    </row>
    <row r="24" spans="1:12" ht="123" customHeight="1" x14ac:dyDescent="0.35">
      <c r="A24" s="9" t="s">
        <v>65</v>
      </c>
      <c r="B24" s="11" t="s">
        <v>32</v>
      </c>
      <c r="C24" s="10" t="s">
        <v>107</v>
      </c>
      <c r="D24" s="22">
        <v>15615688.609999999</v>
      </c>
      <c r="E24" s="27">
        <v>11661302.300000001</v>
      </c>
      <c r="F24" s="27">
        <v>8194046.5300000003</v>
      </c>
      <c r="G24" s="28">
        <v>8194046.5300000003</v>
      </c>
      <c r="H24" s="26">
        <v>8194046.5300000003</v>
      </c>
      <c r="I24" s="26">
        <f t="shared" si="0"/>
        <v>-7421642.0800000001</v>
      </c>
      <c r="J24" s="31">
        <f t="shared" si="4"/>
        <v>52.5</v>
      </c>
      <c r="K24" s="26">
        <f t="shared" si="2"/>
        <v>-3467255.77</v>
      </c>
      <c r="L24" s="31">
        <f t="shared" si="3"/>
        <v>70.3</v>
      </c>
    </row>
    <row r="25" spans="1:12" ht="126" x14ac:dyDescent="0.35">
      <c r="A25" s="9" t="s">
        <v>179</v>
      </c>
      <c r="B25" s="11" t="s">
        <v>33</v>
      </c>
      <c r="C25" s="10" t="s">
        <v>108</v>
      </c>
      <c r="D25" s="22">
        <v>590360332.64999998</v>
      </c>
      <c r="E25" s="27">
        <v>670150350.20000005</v>
      </c>
      <c r="F25" s="27">
        <v>764805149.39999998</v>
      </c>
      <c r="G25" s="28">
        <v>764805149.39999998</v>
      </c>
      <c r="H25" s="26">
        <v>764997144.60000002</v>
      </c>
      <c r="I25" s="26">
        <f t="shared" si="0"/>
        <v>174444816.75</v>
      </c>
      <c r="J25" s="31">
        <f t="shared" si="4"/>
        <v>129.5</v>
      </c>
      <c r="K25" s="26">
        <f t="shared" si="2"/>
        <v>94654799.200000003</v>
      </c>
      <c r="L25" s="31">
        <f t="shared" si="3"/>
        <v>114.1</v>
      </c>
    </row>
    <row r="26" spans="1:12" ht="86.25" customHeight="1" x14ac:dyDescent="0.35">
      <c r="A26" s="15" t="s">
        <v>66</v>
      </c>
      <c r="B26" s="11" t="s">
        <v>152</v>
      </c>
      <c r="C26" s="10" t="s">
        <v>153</v>
      </c>
      <c r="D26" s="22">
        <v>386651.71</v>
      </c>
      <c r="E26" s="27">
        <v>312962.03999999998</v>
      </c>
      <c r="F26" s="27">
        <v>325401.40000000002</v>
      </c>
      <c r="G26" s="28">
        <v>420323.65</v>
      </c>
      <c r="H26" s="26">
        <v>1548.65</v>
      </c>
      <c r="I26" s="26">
        <f>F26-D26</f>
        <v>-61250.31</v>
      </c>
      <c r="J26" s="31">
        <f t="shared" si="4"/>
        <v>84.2</v>
      </c>
      <c r="K26" s="26">
        <f t="shared" si="2"/>
        <v>12439.36</v>
      </c>
      <c r="L26" s="31">
        <f t="shared" si="3"/>
        <v>104</v>
      </c>
    </row>
    <row r="27" spans="1:12" ht="120.75" customHeight="1" x14ac:dyDescent="0.35">
      <c r="A27" s="15"/>
      <c r="B27" s="11" t="s">
        <v>193</v>
      </c>
      <c r="C27" s="10" t="s">
        <v>190</v>
      </c>
      <c r="D27" s="22">
        <v>44494.65</v>
      </c>
      <c r="E27" s="27">
        <v>0</v>
      </c>
      <c r="F27" s="27"/>
      <c r="G27" s="28"/>
      <c r="H27" s="26"/>
      <c r="I27" s="26">
        <f>F27-D27</f>
        <v>-44494.65</v>
      </c>
      <c r="J27" s="31" t="s">
        <v>194</v>
      </c>
      <c r="K27" s="26">
        <f t="shared" si="2"/>
        <v>0</v>
      </c>
      <c r="L27" s="31" t="s">
        <v>194</v>
      </c>
    </row>
    <row r="28" spans="1:12" ht="36" x14ac:dyDescent="0.35">
      <c r="A28" s="9" t="s">
        <v>67</v>
      </c>
      <c r="B28" s="11" t="s">
        <v>34</v>
      </c>
      <c r="C28" s="10" t="s">
        <v>109</v>
      </c>
      <c r="D28" s="22">
        <v>14942619.689999999</v>
      </c>
      <c r="E28" s="27">
        <v>14157484.65</v>
      </c>
      <c r="F28" s="27">
        <v>11667602.49</v>
      </c>
      <c r="G28" s="28">
        <v>10889890.42</v>
      </c>
      <c r="H28" s="26">
        <v>10889890.42</v>
      </c>
      <c r="I28" s="26">
        <f t="shared" si="0"/>
        <v>-3275017.2</v>
      </c>
      <c r="J28" s="31">
        <f t="shared" si="4"/>
        <v>78.099999999999994</v>
      </c>
      <c r="K28" s="26">
        <f t="shared" si="2"/>
        <v>-2489882.16</v>
      </c>
      <c r="L28" s="31">
        <f t="shared" si="3"/>
        <v>82.4</v>
      </c>
    </row>
    <row r="29" spans="1:12" ht="149.25" customHeight="1" x14ac:dyDescent="0.35">
      <c r="A29" s="9" t="s">
        <v>180</v>
      </c>
      <c r="B29" s="11" t="s">
        <v>35</v>
      </c>
      <c r="C29" s="10" t="s">
        <v>110</v>
      </c>
      <c r="D29" s="22">
        <v>59817043.710000001</v>
      </c>
      <c r="E29" s="27">
        <v>71007783.129999995</v>
      </c>
      <c r="F29" s="27">
        <v>86931602.299999997</v>
      </c>
      <c r="G29" s="28">
        <v>87868150.790000007</v>
      </c>
      <c r="H29" s="26">
        <v>89024039.680000007</v>
      </c>
      <c r="I29" s="26">
        <f t="shared" si="0"/>
        <v>27114558.59</v>
      </c>
      <c r="J29" s="31">
        <f t="shared" si="4"/>
        <v>145.30000000000001</v>
      </c>
      <c r="K29" s="26">
        <f t="shared" si="2"/>
        <v>15923819.17</v>
      </c>
      <c r="L29" s="31">
        <f t="shared" si="3"/>
        <v>122.4</v>
      </c>
    </row>
    <row r="30" spans="1:12" x14ac:dyDescent="0.35">
      <c r="A30" s="9" t="s">
        <v>7</v>
      </c>
      <c r="B30" s="11" t="s">
        <v>36</v>
      </c>
      <c r="C30" s="10" t="s">
        <v>111</v>
      </c>
      <c r="D30" s="22">
        <f>D31</f>
        <v>44162076.799999997</v>
      </c>
      <c r="E30" s="26">
        <f t="shared" ref="E30:H30" si="10">E31</f>
        <v>-20829969.719999999</v>
      </c>
      <c r="F30" s="26">
        <f t="shared" si="10"/>
        <v>3233269.81</v>
      </c>
      <c r="G30" s="26">
        <f t="shared" si="10"/>
        <v>3233269.81</v>
      </c>
      <c r="H30" s="26">
        <f t="shared" si="10"/>
        <v>3233269.81</v>
      </c>
      <c r="I30" s="26">
        <f>F30-D30</f>
        <v>-40928806.990000002</v>
      </c>
      <c r="J30" s="31">
        <f t="shared" si="4"/>
        <v>7.3</v>
      </c>
      <c r="K30" s="26">
        <f t="shared" si="2"/>
        <v>24063239.530000001</v>
      </c>
      <c r="L30" s="31" t="s">
        <v>194</v>
      </c>
    </row>
    <row r="31" spans="1:12" ht="36" x14ac:dyDescent="0.35">
      <c r="A31" s="16" t="s">
        <v>68</v>
      </c>
      <c r="B31" s="11" t="s">
        <v>37</v>
      </c>
      <c r="C31" s="10" t="s">
        <v>112</v>
      </c>
      <c r="D31" s="22">
        <v>44162076.799999997</v>
      </c>
      <c r="E31" s="27">
        <v>-20829969.719999999</v>
      </c>
      <c r="F31" s="27">
        <v>3233269.81</v>
      </c>
      <c r="G31" s="28">
        <v>3233269.81</v>
      </c>
      <c r="H31" s="26">
        <v>3233269.81</v>
      </c>
      <c r="I31" s="26">
        <f t="shared" si="0"/>
        <v>-40928806.990000002</v>
      </c>
      <c r="J31" s="31">
        <f t="shared" si="4"/>
        <v>7.3</v>
      </c>
      <c r="K31" s="26">
        <f t="shared" si="2"/>
        <v>24063239.530000001</v>
      </c>
      <c r="L31" s="31" t="s">
        <v>194</v>
      </c>
    </row>
    <row r="32" spans="1:12" ht="44.25" customHeight="1" x14ac:dyDescent="0.35">
      <c r="A32" s="16" t="s">
        <v>8</v>
      </c>
      <c r="B32" s="11" t="s">
        <v>38</v>
      </c>
      <c r="C32" s="10" t="s">
        <v>169</v>
      </c>
      <c r="D32" s="22">
        <f>D33+D34</f>
        <v>280575179.25</v>
      </c>
      <c r="E32" s="26">
        <f t="shared" ref="E32:H32" si="11">E33+E34</f>
        <v>186482002.83000001</v>
      </c>
      <c r="F32" s="26">
        <f t="shared" si="11"/>
        <v>77403257.560000002</v>
      </c>
      <c r="G32" s="26">
        <f t="shared" si="11"/>
        <v>77403257.560000002</v>
      </c>
      <c r="H32" s="26">
        <f t="shared" si="11"/>
        <v>77403257.560000002</v>
      </c>
      <c r="I32" s="26">
        <f t="shared" si="0"/>
        <v>-203171921.69</v>
      </c>
      <c r="J32" s="31">
        <f t="shared" si="4"/>
        <v>27.6</v>
      </c>
      <c r="K32" s="26">
        <f t="shared" si="2"/>
        <v>-109078745.27</v>
      </c>
      <c r="L32" s="31">
        <f t="shared" si="3"/>
        <v>41.5</v>
      </c>
    </row>
    <row r="33" spans="1:12" ht="24" customHeight="1" x14ac:dyDescent="0.35">
      <c r="A33" s="16" t="s">
        <v>69</v>
      </c>
      <c r="B33" s="11" t="s">
        <v>39</v>
      </c>
      <c r="C33" s="10" t="s">
        <v>113</v>
      </c>
      <c r="D33" s="22">
        <v>21813213.109999999</v>
      </c>
      <c r="E33" s="27">
        <v>23878229.170000002</v>
      </c>
      <c r="F33" s="27">
        <v>24116546.129999999</v>
      </c>
      <c r="G33" s="27">
        <v>24116546.129999999</v>
      </c>
      <c r="H33" s="27">
        <v>24116546.129999999</v>
      </c>
      <c r="I33" s="26">
        <f t="shared" si="0"/>
        <v>2303333.02</v>
      </c>
      <c r="J33" s="31">
        <f t="shared" si="4"/>
        <v>110.6</v>
      </c>
      <c r="K33" s="26">
        <f t="shared" si="2"/>
        <v>238316.96</v>
      </c>
      <c r="L33" s="31">
        <f t="shared" si="3"/>
        <v>101</v>
      </c>
    </row>
    <row r="34" spans="1:12" ht="30.75" customHeight="1" x14ac:dyDescent="0.35">
      <c r="A34" s="16" t="s">
        <v>70</v>
      </c>
      <c r="B34" s="11" t="s">
        <v>40</v>
      </c>
      <c r="C34" s="10" t="s">
        <v>114</v>
      </c>
      <c r="D34" s="22">
        <v>258761966.13999999</v>
      </c>
      <c r="E34" s="27">
        <v>162603773.66</v>
      </c>
      <c r="F34" s="27">
        <v>53286711.43</v>
      </c>
      <c r="G34" s="27">
        <v>53286711.43</v>
      </c>
      <c r="H34" s="27">
        <v>53286711.43</v>
      </c>
      <c r="I34" s="26">
        <f t="shared" si="0"/>
        <v>-205475254.71000001</v>
      </c>
      <c r="J34" s="31">
        <f t="shared" si="4"/>
        <v>20.6</v>
      </c>
      <c r="K34" s="26">
        <f t="shared" si="2"/>
        <v>-109317062.23</v>
      </c>
      <c r="L34" s="31">
        <f t="shared" si="3"/>
        <v>32.799999999999997</v>
      </c>
    </row>
    <row r="35" spans="1:12" ht="36" x14ac:dyDescent="0.35">
      <c r="A35" s="9" t="s">
        <v>9</v>
      </c>
      <c r="B35" s="11" t="s">
        <v>41</v>
      </c>
      <c r="C35" s="10" t="s">
        <v>115</v>
      </c>
      <c r="D35" s="22">
        <f>D36+D37+D38+D39+D40</f>
        <v>89986999.109999999</v>
      </c>
      <c r="E35" s="26">
        <f>E36+E37+E38+E39+E40</f>
        <v>156774417.69</v>
      </c>
      <c r="F35" s="26">
        <f t="shared" ref="F35:H35" si="12">F36+F37+F38+F39+F40</f>
        <v>109673772.84</v>
      </c>
      <c r="G35" s="26">
        <f t="shared" si="12"/>
        <v>98857056.099999994</v>
      </c>
      <c r="H35" s="26">
        <f t="shared" si="12"/>
        <v>96061912.480000004</v>
      </c>
      <c r="I35" s="26">
        <f t="shared" si="0"/>
        <v>19686773.73</v>
      </c>
      <c r="J35" s="31">
        <f t="shared" si="4"/>
        <v>121.9</v>
      </c>
      <c r="K35" s="26">
        <f t="shared" si="2"/>
        <v>-47100644.850000001</v>
      </c>
      <c r="L35" s="31">
        <f t="shared" si="3"/>
        <v>70</v>
      </c>
    </row>
    <row r="36" spans="1:12" ht="26.25" customHeight="1" x14ac:dyDescent="0.35">
      <c r="A36" s="9" t="s">
        <v>71</v>
      </c>
      <c r="B36" s="11" t="s">
        <v>42</v>
      </c>
      <c r="C36" s="10" t="s">
        <v>116</v>
      </c>
      <c r="D36" s="22">
        <v>24235869.809999999</v>
      </c>
      <c r="E36" s="27">
        <v>24707666.059999999</v>
      </c>
      <c r="F36" s="27">
        <v>17380744.809999999</v>
      </c>
      <c r="G36" s="27">
        <v>13659487.529999999</v>
      </c>
      <c r="H36" s="27">
        <v>10271794.039999999</v>
      </c>
      <c r="I36" s="26">
        <f t="shared" si="0"/>
        <v>-6855125</v>
      </c>
      <c r="J36" s="31">
        <f t="shared" si="4"/>
        <v>71.7</v>
      </c>
      <c r="K36" s="26">
        <f t="shared" si="2"/>
        <v>-7326921.25</v>
      </c>
      <c r="L36" s="31">
        <f t="shared" si="3"/>
        <v>70.3</v>
      </c>
    </row>
    <row r="37" spans="1:12" ht="141" customHeight="1" x14ac:dyDescent="0.35">
      <c r="A37" s="9" t="s">
        <v>72</v>
      </c>
      <c r="B37" s="11" t="s">
        <v>43</v>
      </c>
      <c r="C37" s="10" t="s">
        <v>117</v>
      </c>
      <c r="D37" s="22">
        <v>-22516080.260000002</v>
      </c>
      <c r="E37" s="27">
        <v>16551583.27</v>
      </c>
      <c r="F37" s="27">
        <v>19884334.48</v>
      </c>
      <c r="G37" s="27">
        <v>13102538.310000001</v>
      </c>
      <c r="H37" s="27">
        <v>13695088.18</v>
      </c>
      <c r="I37" s="26">
        <f t="shared" si="0"/>
        <v>42400414.740000002</v>
      </c>
      <c r="J37" s="31" t="s">
        <v>194</v>
      </c>
      <c r="K37" s="26">
        <f t="shared" si="2"/>
        <v>3332751.21</v>
      </c>
      <c r="L37" s="31">
        <f t="shared" si="3"/>
        <v>120.1</v>
      </c>
    </row>
    <row r="38" spans="1:12" ht="66" customHeight="1" x14ac:dyDescent="0.35">
      <c r="A38" s="9" t="s">
        <v>73</v>
      </c>
      <c r="B38" s="11" t="s">
        <v>44</v>
      </c>
      <c r="C38" s="10" t="s">
        <v>118</v>
      </c>
      <c r="D38" s="22">
        <v>49825793.200000003</v>
      </c>
      <c r="E38" s="27">
        <v>63712504.259999998</v>
      </c>
      <c r="F38" s="27">
        <v>61219890.060000002</v>
      </c>
      <c r="G38" s="27">
        <v>60906226.770000003</v>
      </c>
      <c r="H38" s="27">
        <v>60906226.770000003</v>
      </c>
      <c r="I38" s="26">
        <f t="shared" si="0"/>
        <v>11394096.859999999</v>
      </c>
      <c r="J38" s="31">
        <f t="shared" si="4"/>
        <v>122.9</v>
      </c>
      <c r="K38" s="26">
        <f t="shared" si="2"/>
        <v>-2492614.2000000002</v>
      </c>
      <c r="L38" s="31">
        <f t="shared" si="3"/>
        <v>96.1</v>
      </c>
    </row>
    <row r="39" spans="1:12" ht="90" x14ac:dyDescent="0.35">
      <c r="A39" s="9" t="s">
        <v>74</v>
      </c>
      <c r="B39" s="17" t="s">
        <v>45</v>
      </c>
      <c r="C39" s="10" t="s">
        <v>119</v>
      </c>
      <c r="D39" s="22">
        <v>6079465.5599999996</v>
      </c>
      <c r="E39" s="26">
        <v>10369286.15</v>
      </c>
      <c r="F39" s="27">
        <v>11188803.49</v>
      </c>
      <c r="G39" s="27">
        <v>11188803.49</v>
      </c>
      <c r="H39" s="27">
        <v>11188803.49</v>
      </c>
      <c r="I39" s="26">
        <f t="shared" si="0"/>
        <v>5109337.93</v>
      </c>
      <c r="J39" s="31" t="s">
        <v>159</v>
      </c>
      <c r="K39" s="26">
        <f t="shared" si="2"/>
        <v>819517.34</v>
      </c>
      <c r="L39" s="31">
        <f t="shared" si="3"/>
        <v>107.9</v>
      </c>
    </row>
    <row r="40" spans="1:12" ht="36" x14ac:dyDescent="0.35">
      <c r="A40" s="9"/>
      <c r="B40" s="17" t="s">
        <v>192</v>
      </c>
      <c r="C40" s="10" t="s">
        <v>191</v>
      </c>
      <c r="D40" s="22">
        <v>32361950.800000001</v>
      </c>
      <c r="E40" s="26">
        <v>41433377.950000003</v>
      </c>
      <c r="F40" s="27">
        <v>0</v>
      </c>
      <c r="G40" s="27">
        <v>0</v>
      </c>
      <c r="H40" s="27">
        <v>0</v>
      </c>
      <c r="I40" s="26">
        <f t="shared" si="0"/>
        <v>-32361950.800000001</v>
      </c>
      <c r="J40" s="31" t="s">
        <v>194</v>
      </c>
      <c r="K40" s="26">
        <f t="shared" si="2"/>
        <v>-41433377.950000003</v>
      </c>
      <c r="L40" s="31" t="s">
        <v>194</v>
      </c>
    </row>
    <row r="41" spans="1:12" ht="30.75" customHeight="1" x14ac:dyDescent="0.35">
      <c r="A41" s="9" t="s">
        <v>10</v>
      </c>
      <c r="B41" s="18" t="s">
        <v>46</v>
      </c>
      <c r="C41" s="10" t="s">
        <v>120</v>
      </c>
      <c r="D41" s="22">
        <f>D42+D44+D45+D46+D47+D43</f>
        <v>90546887.260000005</v>
      </c>
      <c r="E41" s="26">
        <f>E42+E44+E45+E46+E47+E43</f>
        <v>130492949.31999999</v>
      </c>
      <c r="F41" s="26">
        <f t="shared" ref="F41:I41" si="13">F42+F44+F45+F46+F47+F43</f>
        <v>82208231.930000007</v>
      </c>
      <c r="G41" s="26">
        <f>G42+G44+G45+G46+G47+G43</f>
        <v>82179931.930000007</v>
      </c>
      <c r="H41" s="26">
        <f t="shared" si="13"/>
        <v>82165581.930000007</v>
      </c>
      <c r="I41" s="26">
        <f t="shared" si="13"/>
        <v>-8338655.3300000001</v>
      </c>
      <c r="J41" s="31">
        <f t="shared" si="4"/>
        <v>90.8</v>
      </c>
      <c r="K41" s="26">
        <f t="shared" si="2"/>
        <v>-48284717.390000001</v>
      </c>
      <c r="L41" s="31">
        <f t="shared" si="3"/>
        <v>63</v>
      </c>
    </row>
    <row r="42" spans="1:12" ht="63" customHeight="1" x14ac:dyDescent="0.35">
      <c r="A42" s="9" t="s">
        <v>75</v>
      </c>
      <c r="B42" s="18" t="s">
        <v>144</v>
      </c>
      <c r="C42" s="10" t="s">
        <v>145</v>
      </c>
      <c r="D42" s="23">
        <v>22092988.27</v>
      </c>
      <c r="E42" s="26">
        <v>17414374.710000001</v>
      </c>
      <c r="F42" s="27">
        <v>20391339.199999999</v>
      </c>
      <c r="G42" s="27">
        <v>20363039.199999999</v>
      </c>
      <c r="H42" s="27">
        <v>20348689.199999999</v>
      </c>
      <c r="I42" s="26">
        <f t="shared" si="0"/>
        <v>-1701649.07</v>
      </c>
      <c r="J42" s="31">
        <f>F42/D42*100</f>
        <v>92.3</v>
      </c>
      <c r="K42" s="26">
        <f t="shared" si="2"/>
        <v>2976964.49</v>
      </c>
      <c r="L42" s="31">
        <f>F42/E42*100</f>
        <v>117.1</v>
      </c>
    </row>
    <row r="43" spans="1:12" ht="198.75" customHeight="1" x14ac:dyDescent="0.35">
      <c r="A43" s="9" t="s">
        <v>76</v>
      </c>
      <c r="B43" s="18" t="s">
        <v>172</v>
      </c>
      <c r="C43" s="10" t="s">
        <v>173</v>
      </c>
      <c r="D43" s="23">
        <v>2838666.89</v>
      </c>
      <c r="E43" s="26">
        <v>2192800</v>
      </c>
      <c r="F43" s="27">
        <v>900200</v>
      </c>
      <c r="G43" s="27">
        <v>900200</v>
      </c>
      <c r="H43" s="27">
        <v>900200</v>
      </c>
      <c r="I43" s="26">
        <f t="shared" si="0"/>
        <v>-1938466.89</v>
      </c>
      <c r="J43" s="31">
        <f>F43/D43*100</f>
        <v>31.7</v>
      </c>
      <c r="K43" s="26">
        <f t="shared" si="2"/>
        <v>-1292600</v>
      </c>
      <c r="L43" s="31">
        <f>F43/E43*100</f>
        <v>41.1</v>
      </c>
    </row>
    <row r="44" spans="1:12" ht="63" customHeight="1" x14ac:dyDescent="0.35">
      <c r="A44" s="15" t="s">
        <v>77</v>
      </c>
      <c r="B44" s="18" t="s">
        <v>154</v>
      </c>
      <c r="C44" s="10" t="s">
        <v>155</v>
      </c>
      <c r="D44" s="23">
        <v>1996998.91</v>
      </c>
      <c r="E44" s="26">
        <v>2551313.83</v>
      </c>
      <c r="F44" s="27">
        <v>2455830</v>
      </c>
      <c r="G44" s="27">
        <v>2455830</v>
      </c>
      <c r="H44" s="27">
        <v>2455830</v>
      </c>
      <c r="I44" s="26">
        <f t="shared" si="0"/>
        <v>458831.09</v>
      </c>
      <c r="J44" s="31">
        <f t="shared" si="4"/>
        <v>123</v>
      </c>
      <c r="K44" s="26">
        <f t="shared" si="2"/>
        <v>-95483.83</v>
      </c>
      <c r="L44" s="31">
        <f t="shared" si="3"/>
        <v>96.3</v>
      </c>
    </row>
    <row r="45" spans="1:12" ht="176.25" customHeight="1" x14ac:dyDescent="0.35">
      <c r="A45" s="9" t="s">
        <v>78</v>
      </c>
      <c r="B45" s="18" t="s">
        <v>175</v>
      </c>
      <c r="C45" s="10" t="s">
        <v>146</v>
      </c>
      <c r="D45" s="23">
        <v>41416279.439999998</v>
      </c>
      <c r="E45" s="26">
        <v>88256890.769999996</v>
      </c>
      <c r="F45" s="27">
        <v>40102703.090000004</v>
      </c>
      <c r="G45" s="27">
        <v>40102703.090000004</v>
      </c>
      <c r="H45" s="27">
        <v>40102703.090000004</v>
      </c>
      <c r="I45" s="26">
        <f t="shared" si="0"/>
        <v>-1313576.3500000001</v>
      </c>
      <c r="J45" s="31">
        <f t="shared" si="4"/>
        <v>96.8</v>
      </c>
      <c r="K45" s="26">
        <f t="shared" si="2"/>
        <v>-48154187.68</v>
      </c>
      <c r="L45" s="31">
        <f t="shared" si="3"/>
        <v>45.4</v>
      </c>
    </row>
    <row r="46" spans="1:12" ht="45" customHeight="1" x14ac:dyDescent="0.35">
      <c r="A46" s="9" t="s">
        <v>79</v>
      </c>
      <c r="B46" s="18" t="s">
        <v>147</v>
      </c>
      <c r="C46" s="10" t="s">
        <v>148</v>
      </c>
      <c r="D46" s="23">
        <v>4765996.33</v>
      </c>
      <c r="E46" s="26">
        <v>4463847.4000000004</v>
      </c>
      <c r="F46" s="27">
        <v>2352862.64</v>
      </c>
      <c r="G46" s="27">
        <v>2352862.64</v>
      </c>
      <c r="H46" s="27">
        <v>2352862.64</v>
      </c>
      <c r="I46" s="26">
        <f t="shared" si="0"/>
        <v>-2413133.69</v>
      </c>
      <c r="J46" s="31">
        <f t="shared" si="4"/>
        <v>49.4</v>
      </c>
      <c r="K46" s="26">
        <f t="shared" si="2"/>
        <v>-2110984.7599999998</v>
      </c>
      <c r="L46" s="31">
        <f t="shared" si="3"/>
        <v>52.7</v>
      </c>
    </row>
    <row r="47" spans="1:12" ht="29.25" customHeight="1" x14ac:dyDescent="0.35">
      <c r="A47" s="9" t="s">
        <v>181</v>
      </c>
      <c r="B47" s="18" t="s">
        <v>149</v>
      </c>
      <c r="C47" s="10" t="s">
        <v>150</v>
      </c>
      <c r="D47" s="23">
        <v>17435957.420000002</v>
      </c>
      <c r="E47" s="26">
        <v>15613722.609999999</v>
      </c>
      <c r="F47" s="27">
        <v>16005297</v>
      </c>
      <c r="G47" s="27">
        <v>16005297</v>
      </c>
      <c r="H47" s="27">
        <v>16005297</v>
      </c>
      <c r="I47" s="26">
        <f t="shared" si="0"/>
        <v>-1430660.42</v>
      </c>
      <c r="J47" s="31">
        <f t="shared" si="4"/>
        <v>91.8</v>
      </c>
      <c r="K47" s="26">
        <f t="shared" si="2"/>
        <v>391574.39</v>
      </c>
      <c r="L47" s="31">
        <f t="shared" si="3"/>
        <v>102.5</v>
      </c>
    </row>
    <row r="48" spans="1:12" x14ac:dyDescent="0.35">
      <c r="A48" s="9" t="s">
        <v>11</v>
      </c>
      <c r="B48" s="18" t="s">
        <v>47</v>
      </c>
      <c r="C48" s="10" t="s">
        <v>121</v>
      </c>
      <c r="D48" s="22">
        <f>+D49+D50+D51</f>
        <v>76304001</v>
      </c>
      <c r="E48" s="26">
        <f>+E49+E50+E51</f>
        <v>24232610.52</v>
      </c>
      <c r="F48" s="26">
        <f t="shared" ref="F48:K48" si="14">+F49+F50+F51</f>
        <v>19452992.710000001</v>
      </c>
      <c r="G48" s="26">
        <f t="shared" si="14"/>
        <v>16866569.739999998</v>
      </c>
      <c r="H48" s="26">
        <f t="shared" si="14"/>
        <v>18322726.850000001</v>
      </c>
      <c r="I48" s="26">
        <f t="shared" si="14"/>
        <v>-56851008.289999999</v>
      </c>
      <c r="J48" s="31">
        <f t="shared" si="4"/>
        <v>25.5</v>
      </c>
      <c r="K48" s="26">
        <f t="shared" si="14"/>
        <v>-4779617.8099999996</v>
      </c>
      <c r="L48" s="31">
        <f t="shared" si="3"/>
        <v>80.3</v>
      </c>
    </row>
    <row r="49" spans="1:12" ht="36" x14ac:dyDescent="0.35">
      <c r="A49" s="9" t="s">
        <v>80</v>
      </c>
      <c r="B49" s="18" t="s">
        <v>48</v>
      </c>
      <c r="C49" s="10" t="s">
        <v>122</v>
      </c>
      <c r="D49" s="22">
        <v>1687295.34</v>
      </c>
      <c r="E49" s="29">
        <v>0</v>
      </c>
      <c r="F49" s="27">
        <v>0</v>
      </c>
      <c r="G49" s="27">
        <v>0</v>
      </c>
      <c r="H49" s="27">
        <v>0</v>
      </c>
      <c r="I49" s="26">
        <f t="shared" si="0"/>
        <v>-1687295.34</v>
      </c>
      <c r="J49" s="31" t="s">
        <v>194</v>
      </c>
      <c r="K49" s="26">
        <f t="shared" si="2"/>
        <v>0</v>
      </c>
      <c r="L49" s="31" t="s">
        <v>194</v>
      </c>
    </row>
    <row r="50" spans="1:12" ht="36" x14ac:dyDescent="0.35">
      <c r="A50" s="16" t="s">
        <v>81</v>
      </c>
      <c r="B50" s="18" t="s">
        <v>49</v>
      </c>
      <c r="C50" s="10" t="s">
        <v>123</v>
      </c>
      <c r="D50" s="22">
        <v>74466705.659999996</v>
      </c>
      <c r="E50" s="26">
        <v>24136610.52</v>
      </c>
      <c r="F50" s="27">
        <v>19452992.710000001</v>
      </c>
      <c r="G50" s="27">
        <f>18322726.85-1456157.11</f>
        <v>16866569.739999998</v>
      </c>
      <c r="H50" s="27">
        <v>18322726.850000001</v>
      </c>
      <c r="I50" s="26">
        <f t="shared" si="0"/>
        <v>-55013712.950000003</v>
      </c>
      <c r="J50" s="31">
        <f t="shared" si="4"/>
        <v>26.1</v>
      </c>
      <c r="K50" s="26">
        <f t="shared" si="2"/>
        <v>-4683617.8099999996</v>
      </c>
      <c r="L50" s="31">
        <f t="shared" si="3"/>
        <v>80.599999999999994</v>
      </c>
    </row>
    <row r="51" spans="1:12" ht="43.5" customHeight="1" x14ac:dyDescent="0.35">
      <c r="A51" s="16" t="s">
        <v>170</v>
      </c>
      <c r="B51" s="18" t="s">
        <v>167</v>
      </c>
      <c r="C51" s="10" t="s">
        <v>168</v>
      </c>
      <c r="D51" s="22">
        <v>150000</v>
      </c>
      <c r="E51" s="26">
        <v>96000</v>
      </c>
      <c r="F51" s="27">
        <v>0</v>
      </c>
      <c r="G51" s="27">
        <v>0</v>
      </c>
      <c r="H51" s="27">
        <v>0</v>
      </c>
      <c r="I51" s="26">
        <f t="shared" si="0"/>
        <v>-150000</v>
      </c>
      <c r="J51" s="31" t="s">
        <v>194</v>
      </c>
      <c r="K51" s="26">
        <f t="shared" si="2"/>
        <v>-96000</v>
      </c>
      <c r="L51" s="31" t="s">
        <v>194</v>
      </c>
    </row>
    <row r="52" spans="1:12" ht="31.5" customHeight="1" x14ac:dyDescent="0.35">
      <c r="A52" s="9"/>
      <c r="B52" s="18" t="s">
        <v>50</v>
      </c>
      <c r="C52" s="10" t="s">
        <v>124</v>
      </c>
      <c r="D52" s="22">
        <f>D53+D62+D64+D60+D59</f>
        <v>21573754101.84</v>
      </c>
      <c r="E52" s="26">
        <f>E53+E62+E64+E60+E59</f>
        <v>24637065984.48</v>
      </c>
      <c r="F52" s="26">
        <f t="shared" ref="F52:I52" si="15">F53+F62+F64+F60+F59</f>
        <v>24385101089.189999</v>
      </c>
      <c r="G52" s="26">
        <f t="shared" si="15"/>
        <v>21646603131.959999</v>
      </c>
      <c r="H52" s="26">
        <f t="shared" si="15"/>
        <v>21122582260.32</v>
      </c>
      <c r="I52" s="26">
        <f t="shared" si="15"/>
        <v>2811346987.3499999</v>
      </c>
      <c r="J52" s="31">
        <f t="shared" si="4"/>
        <v>113</v>
      </c>
      <c r="K52" s="26">
        <f t="shared" ref="K52" si="16">K53+K62+K64+K60</f>
        <v>-75619875.209999993</v>
      </c>
      <c r="L52" s="31">
        <f>F52/E52*100</f>
        <v>99</v>
      </c>
    </row>
    <row r="53" spans="1:12" ht="36" x14ac:dyDescent="0.35">
      <c r="A53" s="9" t="s">
        <v>12</v>
      </c>
      <c r="B53" s="18" t="s">
        <v>51</v>
      </c>
      <c r="C53" s="10" t="s">
        <v>125</v>
      </c>
      <c r="D53" s="22">
        <f>D54+D55+D56+D57</f>
        <v>21742761395.939999</v>
      </c>
      <c r="E53" s="26">
        <f>E54+E55+E56+E57</f>
        <v>24589962100.049999</v>
      </c>
      <c r="F53" s="26">
        <f t="shared" ref="F53:H53" si="17">F54+F55+F56+F57</f>
        <v>24349431100</v>
      </c>
      <c r="G53" s="26">
        <f t="shared" si="17"/>
        <v>21612389300</v>
      </c>
      <c r="H53" s="26">
        <f t="shared" si="17"/>
        <v>21102930000</v>
      </c>
      <c r="I53" s="26">
        <f t="shared" si="0"/>
        <v>2606669704.0599999</v>
      </c>
      <c r="J53" s="31">
        <f t="shared" si="4"/>
        <v>112</v>
      </c>
      <c r="K53" s="26">
        <f t="shared" si="2"/>
        <v>-240531000.05000001</v>
      </c>
      <c r="L53" s="31">
        <f t="shared" si="3"/>
        <v>99</v>
      </c>
    </row>
    <row r="54" spans="1:12" ht="36" x14ac:dyDescent="0.35">
      <c r="A54" s="9" t="s">
        <v>82</v>
      </c>
      <c r="B54" s="18" t="s">
        <v>139</v>
      </c>
      <c r="C54" s="10" t="s">
        <v>126</v>
      </c>
      <c r="D54" s="22">
        <v>837172500</v>
      </c>
      <c r="E54" s="26">
        <v>725801100</v>
      </c>
      <c r="F54" s="27">
        <v>848298000</v>
      </c>
      <c r="G54" s="27">
        <v>0</v>
      </c>
      <c r="H54" s="27">
        <v>0</v>
      </c>
      <c r="I54" s="26">
        <f t="shared" si="0"/>
        <v>11125500</v>
      </c>
      <c r="J54" s="31">
        <f t="shared" si="4"/>
        <v>101.3</v>
      </c>
      <c r="K54" s="26">
        <f t="shared" si="2"/>
        <v>122496900</v>
      </c>
      <c r="L54" s="31">
        <f t="shared" si="3"/>
        <v>116.9</v>
      </c>
    </row>
    <row r="55" spans="1:12" ht="40.5" customHeight="1" x14ac:dyDescent="0.35">
      <c r="A55" s="9" t="s">
        <v>83</v>
      </c>
      <c r="B55" s="18" t="s">
        <v>134</v>
      </c>
      <c r="C55" s="10" t="s">
        <v>127</v>
      </c>
      <c r="D55" s="22">
        <v>5610489887.6000004</v>
      </c>
      <c r="E55" s="26">
        <v>6855633940.0500002</v>
      </c>
      <c r="F55" s="27">
        <v>5629419500</v>
      </c>
      <c r="G55" s="27">
        <v>2881405800</v>
      </c>
      <c r="H55" s="27">
        <v>2363825000</v>
      </c>
      <c r="I55" s="26">
        <f t="shared" si="0"/>
        <v>18929612.399999999</v>
      </c>
      <c r="J55" s="31">
        <f t="shared" si="4"/>
        <v>100.3</v>
      </c>
      <c r="K55" s="26">
        <f t="shared" si="2"/>
        <v>-1226214440.05</v>
      </c>
      <c r="L55" s="31">
        <f t="shared" si="3"/>
        <v>82.1</v>
      </c>
    </row>
    <row r="56" spans="1:12" ht="36" x14ac:dyDescent="0.35">
      <c r="A56" s="9" t="s">
        <v>84</v>
      </c>
      <c r="B56" s="18" t="s">
        <v>135</v>
      </c>
      <c r="C56" s="10" t="s">
        <v>128</v>
      </c>
      <c r="D56" s="22">
        <v>14792637517.709999</v>
      </c>
      <c r="E56" s="26">
        <v>16500795300</v>
      </c>
      <c r="F56" s="27">
        <v>17499997600</v>
      </c>
      <c r="G56" s="27">
        <v>18353486700</v>
      </c>
      <c r="H56" s="27">
        <v>18356035600</v>
      </c>
      <c r="I56" s="26">
        <f t="shared" si="0"/>
        <v>2707360082.29</v>
      </c>
      <c r="J56" s="31">
        <f t="shared" si="4"/>
        <v>118.3</v>
      </c>
      <c r="K56" s="26">
        <f t="shared" si="2"/>
        <v>999202300</v>
      </c>
      <c r="L56" s="31">
        <f t="shared" si="3"/>
        <v>106.1</v>
      </c>
    </row>
    <row r="57" spans="1:12" ht="25.5" customHeight="1" x14ac:dyDescent="0.35">
      <c r="A57" s="9" t="s">
        <v>85</v>
      </c>
      <c r="B57" s="18" t="s">
        <v>140</v>
      </c>
      <c r="C57" s="10" t="s">
        <v>129</v>
      </c>
      <c r="D57" s="22">
        <v>502461490.63</v>
      </c>
      <c r="E57" s="26">
        <v>507731760</v>
      </c>
      <c r="F57" s="27">
        <v>371716000</v>
      </c>
      <c r="G57" s="27">
        <v>377496800</v>
      </c>
      <c r="H57" s="27">
        <v>383069400</v>
      </c>
      <c r="I57" s="26">
        <f t="shared" si="0"/>
        <v>-130745490.63</v>
      </c>
      <c r="J57" s="31">
        <f>F57/D57*100</f>
        <v>74</v>
      </c>
      <c r="K57" s="26">
        <f t="shared" si="2"/>
        <v>-136015760</v>
      </c>
      <c r="L57" s="31">
        <f t="shared" si="3"/>
        <v>73.2</v>
      </c>
    </row>
    <row r="58" spans="1:12" ht="50.25" customHeight="1" x14ac:dyDescent="0.35">
      <c r="A58" s="9" t="s">
        <v>182</v>
      </c>
      <c r="B58" s="18" t="s">
        <v>176</v>
      </c>
      <c r="C58" s="10" t="s">
        <v>174</v>
      </c>
      <c r="D58" s="22">
        <f>D59</f>
        <v>7853566.0999999996</v>
      </c>
      <c r="E58" s="26">
        <f t="shared" ref="E58:H58" si="18">E59</f>
        <v>193117247.34</v>
      </c>
      <c r="F58" s="26">
        <f t="shared" si="18"/>
        <v>16772227.26</v>
      </c>
      <c r="G58" s="26">
        <f t="shared" si="18"/>
        <v>15316070.029999999</v>
      </c>
      <c r="H58" s="26">
        <f t="shared" si="18"/>
        <v>754498.39</v>
      </c>
      <c r="I58" s="26">
        <f t="shared" si="0"/>
        <v>8918661.1600000001</v>
      </c>
      <c r="J58" s="31" t="s">
        <v>159</v>
      </c>
      <c r="K58" s="26">
        <f t="shared" si="2"/>
        <v>-176345020.08000001</v>
      </c>
      <c r="L58" s="31" t="s">
        <v>159</v>
      </c>
    </row>
    <row r="59" spans="1:12" ht="61.5" customHeight="1" x14ac:dyDescent="0.35">
      <c r="A59" s="15" t="s">
        <v>183</v>
      </c>
      <c r="B59" s="18" t="s">
        <v>177</v>
      </c>
      <c r="C59" s="10" t="s">
        <v>178</v>
      </c>
      <c r="D59" s="22">
        <v>7853566.0999999996</v>
      </c>
      <c r="E59" s="26">
        <v>193117247.34</v>
      </c>
      <c r="F59" s="27">
        <v>16772227.26</v>
      </c>
      <c r="G59" s="27">
        <f>13859912.92+1456157.11</f>
        <v>15316070.029999999</v>
      </c>
      <c r="H59" s="27">
        <v>754498.39</v>
      </c>
      <c r="I59" s="26">
        <f t="shared" si="0"/>
        <v>8918661.1600000001</v>
      </c>
      <c r="J59" s="31" t="s">
        <v>159</v>
      </c>
      <c r="K59" s="26">
        <f t="shared" si="2"/>
        <v>-176345020.08000001</v>
      </c>
      <c r="L59" s="31" t="s">
        <v>159</v>
      </c>
    </row>
    <row r="60" spans="1:12" ht="47.25" customHeight="1" x14ac:dyDescent="0.35">
      <c r="A60" s="9" t="s">
        <v>13</v>
      </c>
      <c r="B60" s="18" t="s">
        <v>161</v>
      </c>
      <c r="C60" s="10" t="s">
        <v>160</v>
      </c>
      <c r="D60" s="22">
        <f>D61</f>
        <v>10000000</v>
      </c>
      <c r="E60" s="26">
        <f>E61</f>
        <v>172.02</v>
      </c>
      <c r="F60" s="26">
        <f>F61</f>
        <v>0</v>
      </c>
      <c r="G60" s="26">
        <f>G61</f>
        <v>0</v>
      </c>
      <c r="H60" s="26">
        <f>H61</f>
        <v>0</v>
      </c>
      <c r="I60" s="26">
        <f t="shared" si="0"/>
        <v>-10000000</v>
      </c>
      <c r="J60" s="31">
        <f t="shared" ref="J60:J61" si="19">F60/D60*100</f>
        <v>0</v>
      </c>
      <c r="K60" s="26">
        <f t="shared" ref="K60:K65" si="20">F60-E60</f>
        <v>-172.02</v>
      </c>
      <c r="L60" s="31" t="s">
        <v>194</v>
      </c>
    </row>
    <row r="61" spans="1:12" ht="47.25" customHeight="1" x14ac:dyDescent="0.35">
      <c r="A61" s="9" t="s">
        <v>86</v>
      </c>
      <c r="B61" s="18" t="s">
        <v>163</v>
      </c>
      <c r="C61" s="10" t="s">
        <v>162</v>
      </c>
      <c r="D61" s="22">
        <v>10000000</v>
      </c>
      <c r="E61" s="26">
        <v>172.02</v>
      </c>
      <c r="F61" s="27">
        <v>0</v>
      </c>
      <c r="G61" s="27">
        <v>0</v>
      </c>
      <c r="H61" s="27">
        <v>0</v>
      </c>
      <c r="I61" s="26">
        <f t="shared" si="0"/>
        <v>-10000000</v>
      </c>
      <c r="J61" s="31">
        <f t="shared" si="19"/>
        <v>0</v>
      </c>
      <c r="K61" s="26">
        <f t="shared" si="20"/>
        <v>-172.02</v>
      </c>
      <c r="L61" s="31" t="s">
        <v>194</v>
      </c>
    </row>
    <row r="62" spans="1:12" ht="81.75" customHeight="1" x14ac:dyDescent="0.35">
      <c r="A62" s="9" t="s">
        <v>156</v>
      </c>
      <c r="B62" s="18" t="s">
        <v>52</v>
      </c>
      <c r="C62" s="10" t="s">
        <v>142</v>
      </c>
      <c r="D62" s="22">
        <f>D63</f>
        <v>9434931.6500000004</v>
      </c>
      <c r="E62" s="26">
        <f t="shared" ref="E62:H62" si="21">E63</f>
        <v>18715106.18</v>
      </c>
      <c r="F62" s="26">
        <f t="shared" si="21"/>
        <v>18897761.93</v>
      </c>
      <c r="G62" s="26">
        <f t="shared" si="21"/>
        <v>18897761.93</v>
      </c>
      <c r="H62" s="26">
        <f t="shared" si="21"/>
        <v>18897761.93</v>
      </c>
      <c r="I62" s="26">
        <f t="shared" si="0"/>
        <v>9462830.2799999993</v>
      </c>
      <c r="J62" s="31" t="s">
        <v>159</v>
      </c>
      <c r="K62" s="26">
        <f t="shared" si="20"/>
        <v>182655.75</v>
      </c>
      <c r="L62" s="31">
        <f t="shared" si="3"/>
        <v>101</v>
      </c>
    </row>
    <row r="63" spans="1:12" ht="44.25" customHeight="1" x14ac:dyDescent="0.35">
      <c r="A63" s="15" t="s">
        <v>157</v>
      </c>
      <c r="B63" s="18" t="s">
        <v>141</v>
      </c>
      <c r="C63" s="10" t="s">
        <v>130</v>
      </c>
      <c r="D63" s="22">
        <v>9434931.6500000004</v>
      </c>
      <c r="E63" s="26">
        <v>18715106.18</v>
      </c>
      <c r="F63" s="27">
        <v>18897761.93</v>
      </c>
      <c r="G63" s="27">
        <v>18897761.93</v>
      </c>
      <c r="H63" s="27">
        <v>18897761.93</v>
      </c>
      <c r="I63" s="26">
        <f t="shared" si="0"/>
        <v>9462830.2799999993</v>
      </c>
      <c r="J63" s="31" t="s">
        <v>159</v>
      </c>
      <c r="K63" s="26">
        <f t="shared" si="20"/>
        <v>182655.75</v>
      </c>
      <c r="L63" s="31">
        <f t="shared" si="3"/>
        <v>101</v>
      </c>
    </row>
    <row r="64" spans="1:12" ht="54" x14ac:dyDescent="0.35">
      <c r="A64" s="9" t="s">
        <v>164</v>
      </c>
      <c r="B64" s="18" t="s">
        <v>53</v>
      </c>
      <c r="C64" s="10" t="s">
        <v>131</v>
      </c>
      <c r="D64" s="22">
        <f>D65</f>
        <v>-196295791.84999999</v>
      </c>
      <c r="E64" s="26">
        <f t="shared" ref="E64:H64" si="22">E65</f>
        <v>-164728641.11000001</v>
      </c>
      <c r="F64" s="26">
        <f t="shared" si="22"/>
        <v>0</v>
      </c>
      <c r="G64" s="26">
        <f t="shared" si="22"/>
        <v>0</v>
      </c>
      <c r="H64" s="26">
        <f t="shared" si="22"/>
        <v>0</v>
      </c>
      <c r="I64" s="26">
        <f t="shared" si="0"/>
        <v>196295791.84999999</v>
      </c>
      <c r="J64" s="31">
        <f t="shared" si="4"/>
        <v>0</v>
      </c>
      <c r="K64" s="26">
        <f t="shared" si="20"/>
        <v>164728641.11000001</v>
      </c>
      <c r="L64" s="31">
        <f t="shared" si="3"/>
        <v>0</v>
      </c>
    </row>
    <row r="65" spans="1:12" ht="89.25" customHeight="1" x14ac:dyDescent="0.35">
      <c r="A65" s="9" t="s">
        <v>165</v>
      </c>
      <c r="B65" s="18" t="s">
        <v>136</v>
      </c>
      <c r="C65" s="10" t="s">
        <v>132</v>
      </c>
      <c r="D65" s="22">
        <v>-196295791.84999999</v>
      </c>
      <c r="E65" s="26">
        <v>-164728641.11000001</v>
      </c>
      <c r="F65" s="27">
        <v>0</v>
      </c>
      <c r="G65" s="27">
        <v>0</v>
      </c>
      <c r="H65" s="27">
        <v>0</v>
      </c>
      <c r="I65" s="26">
        <f t="shared" si="0"/>
        <v>196295791.84999999</v>
      </c>
      <c r="J65" s="31">
        <f t="shared" si="4"/>
        <v>0</v>
      </c>
      <c r="K65" s="26">
        <f t="shared" si="20"/>
        <v>164728641.11000001</v>
      </c>
      <c r="L65" s="31">
        <f t="shared" si="3"/>
        <v>0</v>
      </c>
    </row>
    <row r="66" spans="1:12" x14ac:dyDescent="0.35">
      <c r="E66" s="19"/>
    </row>
    <row r="70" spans="1:12" x14ac:dyDescent="0.35">
      <c r="D70" s="19"/>
      <c r="E70" s="19"/>
    </row>
    <row r="71" spans="1:12" x14ac:dyDescent="0.35">
      <c r="D71" s="19"/>
      <c r="E71" s="19"/>
    </row>
  </sheetData>
  <customSheetViews>
    <customSheetView guid="{B3365E97-AD1B-44E7-A643-0049F1E0C955}" scale="60" showPageBreaks="1" showGridLines="0" fitToPage="1" printArea="1" view="pageBreakPreview" topLeftCell="C31">
      <selection activeCell="H34" sqref="H34"/>
      <pageMargins left="0.39370078740157483" right="0.39370078740157483" top="0.28999999999999998" bottom="0.19685039370078741" header="0.51181102362204722" footer="0.51181102362204722"/>
      <pageSetup paperSize="9" scale="41" firstPageNumber="25" fitToHeight="0" orientation="landscape" useFirstPageNumber="1" r:id="rId1"/>
    </customSheetView>
    <customSheetView guid="{160F787A-22F3-43B5-9A33-36FAC870A14F}" scale="60" showPageBreaks="1" showGridLines="0" fitToPage="1" printArea="1" view="pageBreakPreview" topLeftCell="B28">
      <selection activeCell="H33" sqref="H33"/>
      <pageMargins left="0.39370078740157483" right="0.39370078740157483" top="0.28999999999999998" bottom="0.19685039370078741" header="0.51181102362204722" footer="0.51181102362204722"/>
      <pageSetup paperSize="9" scale="47" firstPageNumber="25" fitToHeight="0" orientation="landscape" useFirstPageNumber="1" r:id="rId2"/>
    </customSheetView>
  </customSheetViews>
  <mergeCells count="11">
    <mergeCell ref="A1:L1"/>
    <mergeCell ref="I2:J2"/>
    <mergeCell ref="K2:L2"/>
    <mergeCell ref="A2:A3"/>
    <mergeCell ref="B2:B3"/>
    <mergeCell ref="C2:C3"/>
    <mergeCell ref="D2:D3"/>
    <mergeCell ref="E2:E3"/>
    <mergeCell ref="F2:F3"/>
    <mergeCell ref="G2:G3"/>
    <mergeCell ref="H2:H3"/>
  </mergeCells>
  <pageMargins left="0.39370078740157483" right="0.39370078740157483" top="0.28999999999999998" bottom="0.19685039370078741" header="0.51181102362204722" footer="0.51181102362204722"/>
  <pageSetup paperSize="9" scale="48" firstPageNumber="25" fitToHeight="0" orientation="landscape" useFirstPageNumber="1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Шпилева Юлия Михайловна</cp:lastModifiedBy>
  <cp:lastPrinted>2023-11-06T10:41:14Z</cp:lastPrinted>
  <dcterms:created xsi:type="dcterms:W3CDTF">2002-03-11T10:22:12Z</dcterms:created>
  <dcterms:modified xsi:type="dcterms:W3CDTF">2023-11-15T05:02:55Z</dcterms:modified>
</cp:coreProperties>
</file>