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3-2025\Проект бюджета на 2023-2025 годы\Дополнительные материалы для размещения на сайте\"/>
    </mc:Choice>
  </mc:AlternateContent>
  <bookViews>
    <workbookView xWindow="0" yWindow="0" windowWidth="28800" windowHeight="11100"/>
  </bookViews>
  <sheets>
    <sheet name="доходы" sheetId="1" r:id="rId1"/>
  </sheets>
  <definedNames>
    <definedName name="_xlnm._FilterDatabase" localSheetId="0" hidden="1">доходы!$A$2:$H$38</definedName>
    <definedName name="APPT" localSheetId="0">доходы!#REF!</definedName>
    <definedName name="FIO" localSheetId="0">доходы!#REF!</definedName>
    <definedName name="SIGN" localSheetId="0">доходы!#REF!</definedName>
    <definedName name="Z_0802AC52_9BE3_448E_99B9_F0CAE3C10C31_.wvu.FilterData" localSheetId="0" hidden="1">доходы!$A$2:$F$38</definedName>
    <definedName name="Z_160F787A_22F3_43B5_9A33_36FAC870A14F_.wvu.FilterData" localSheetId="0" hidden="1">доходы!$A$2:$F$38</definedName>
    <definedName name="Z_160F787A_22F3_43B5_9A33_36FAC870A14F_.wvu.PrintArea" localSheetId="0" hidden="1">доходы!$A$1:$H$38</definedName>
    <definedName name="Z_160F787A_22F3_43B5_9A33_36FAC870A14F_.wvu.PrintTitles" localSheetId="0" hidden="1">доходы!$2:$2</definedName>
    <definedName name="Z_B3365E97_AD1B_44E7_A643_0049F1E0C955_.wvu.FilterData" localSheetId="0" hidden="1">доходы!$A$2:$F$38</definedName>
    <definedName name="Z_B3365E97_AD1B_44E7_A643_0049F1E0C955_.wvu.PrintArea" localSheetId="0" hidden="1">доходы!$A$1:$H$38</definedName>
    <definedName name="Z_B3365E97_AD1B_44E7_A643_0049F1E0C955_.wvu.PrintTitles" localSheetId="0" hidden="1">доходы!$2:$2</definedName>
    <definedName name="_xlnm.Print_Titles" localSheetId="0">доходы!$2:$2</definedName>
    <definedName name="_xlnm.Print_Area" localSheetId="0">доходы!$A$1:$L$63</definedName>
  </definedNames>
  <calcPr calcId="162913" fullPrecision="0"/>
  <customWorkbookViews>
    <customWorkbookView name="Вершинина Мария Игоревна - Личное представление" guid="{B3365E97-AD1B-44E7-A643-0049F1E0C955}" mergeInterval="0" personalView="1" maximized="1" windowWidth="1276" windowHeight="779" activeSheetId="1"/>
    <customWorkbookView name="Маганёва Екатерина Николаевна - Личное представление" guid="{160F787A-22F3-43B5-9A33-36FAC870A14F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F24" i="1" l="1"/>
  <c r="H61" i="1" l="1"/>
  <c r="G61" i="1"/>
  <c r="F61" i="1"/>
  <c r="L12" i="1" l="1"/>
  <c r="I41" i="1"/>
  <c r="K57" i="1"/>
  <c r="K56" i="1"/>
  <c r="I57" i="1"/>
  <c r="I56" i="1"/>
  <c r="L61" i="1"/>
  <c r="J53" i="1"/>
  <c r="J48" i="1"/>
  <c r="J46" i="1"/>
  <c r="L38" i="1"/>
  <c r="L24" i="1"/>
  <c r="G39" i="1"/>
  <c r="H23" i="1"/>
  <c r="G23" i="1"/>
  <c r="F23" i="1"/>
  <c r="H56" i="1"/>
  <c r="G56" i="1"/>
  <c r="F56" i="1"/>
  <c r="E56" i="1"/>
  <c r="K41" i="1"/>
  <c r="E23" i="1"/>
  <c r="E5" i="1" s="1"/>
  <c r="D50" i="1"/>
  <c r="L41" i="1"/>
  <c r="L40" i="1"/>
  <c r="J40" i="1"/>
  <c r="H39" i="1"/>
  <c r="F39" i="1"/>
  <c r="E39" i="1"/>
  <c r="D39" i="1"/>
  <c r="H46" i="1" l="1"/>
  <c r="G46" i="1"/>
  <c r="F46" i="1"/>
  <c r="E46" i="1"/>
  <c r="D46" i="1"/>
  <c r="D5" i="1"/>
  <c r="D23" i="1"/>
  <c r="J26" i="1"/>
  <c r="L52" i="1" l="1"/>
  <c r="L49" i="1"/>
  <c r="L45" i="1"/>
  <c r="L44" i="1"/>
  <c r="L43" i="1"/>
  <c r="L42" i="1"/>
  <c r="L28" i="1"/>
  <c r="L26" i="1"/>
  <c r="J52" i="1"/>
  <c r="J45" i="1"/>
  <c r="J44" i="1"/>
  <c r="J43" i="1"/>
  <c r="J42" i="1"/>
  <c r="J28" i="1"/>
  <c r="I59" i="1"/>
  <c r="I49" i="1"/>
  <c r="I26" i="1"/>
  <c r="K49" i="1"/>
  <c r="E62" i="1"/>
  <c r="G15" i="1" l="1"/>
  <c r="F15" i="1"/>
  <c r="E15" i="1"/>
  <c r="D15" i="1"/>
  <c r="D58" i="1"/>
  <c r="J17" i="1"/>
  <c r="D6" i="1"/>
  <c r="I58" i="1" l="1"/>
  <c r="K15" i="1"/>
  <c r="K23" i="1"/>
  <c r="K59" i="1" l="1"/>
  <c r="E51" i="1"/>
  <c r="E58" i="1"/>
  <c r="L17" i="1"/>
  <c r="K58" i="1" l="1"/>
  <c r="I17" i="1"/>
  <c r="I45" i="1"/>
  <c r="I44" i="1"/>
  <c r="I43" i="1"/>
  <c r="I42" i="1"/>
  <c r="I40" i="1"/>
  <c r="K26" i="1"/>
  <c r="K63" i="1"/>
  <c r="K61" i="1"/>
  <c r="K55" i="1"/>
  <c r="K54" i="1"/>
  <c r="K53" i="1"/>
  <c r="K52" i="1"/>
  <c r="K48" i="1"/>
  <c r="K47" i="1"/>
  <c r="K45" i="1"/>
  <c r="K44" i="1"/>
  <c r="K43" i="1"/>
  <c r="K42" i="1"/>
  <c r="K40" i="1"/>
  <c r="K38" i="1"/>
  <c r="K37" i="1"/>
  <c r="K36" i="1"/>
  <c r="K35" i="1"/>
  <c r="K33" i="1"/>
  <c r="K32" i="1"/>
  <c r="K30" i="1"/>
  <c r="K28" i="1"/>
  <c r="K27" i="1"/>
  <c r="K25" i="1"/>
  <c r="K24" i="1"/>
  <c r="K22" i="1"/>
  <c r="K21" i="1"/>
  <c r="K20" i="1"/>
  <c r="K18" i="1"/>
  <c r="K17" i="1"/>
  <c r="K16" i="1"/>
  <c r="K14" i="1"/>
  <c r="K13" i="1"/>
  <c r="K12" i="1"/>
  <c r="K11" i="1"/>
  <c r="K9" i="1"/>
  <c r="K7" i="1"/>
  <c r="K39" i="1"/>
  <c r="K46" i="1" l="1"/>
  <c r="I39" i="1"/>
  <c r="G60" i="1"/>
  <c r="G62" i="1" l="1"/>
  <c r="H15" i="1" l="1"/>
  <c r="H62" i="1" l="1"/>
  <c r="F62" i="1"/>
  <c r="H60" i="1"/>
  <c r="F60" i="1"/>
  <c r="L60" i="1" s="1"/>
  <c r="E60" i="1"/>
  <c r="E50" i="1" s="1"/>
  <c r="H51" i="1"/>
  <c r="G51" i="1"/>
  <c r="G50" i="1" s="1"/>
  <c r="F51" i="1"/>
  <c r="L39" i="1"/>
  <c r="H34" i="1"/>
  <c r="G34" i="1"/>
  <c r="F34" i="1"/>
  <c r="E34" i="1"/>
  <c r="H31" i="1"/>
  <c r="G31" i="1"/>
  <c r="F31" i="1"/>
  <c r="E31" i="1"/>
  <c r="H29" i="1"/>
  <c r="G29" i="1"/>
  <c r="F29" i="1"/>
  <c r="E29" i="1"/>
  <c r="H19" i="1"/>
  <c r="G19" i="1"/>
  <c r="F19" i="1"/>
  <c r="E19" i="1"/>
  <c r="H10" i="1"/>
  <c r="G10" i="1"/>
  <c r="F10" i="1"/>
  <c r="E10" i="1"/>
  <c r="H8" i="1"/>
  <c r="G8" i="1"/>
  <c r="F8" i="1"/>
  <c r="E8" i="1"/>
  <c r="H6" i="1"/>
  <c r="G6" i="1"/>
  <c r="F6" i="1"/>
  <c r="E6" i="1"/>
  <c r="J39" i="1"/>
  <c r="L63" i="1"/>
  <c r="L55" i="1"/>
  <c r="L54" i="1"/>
  <c r="L53" i="1"/>
  <c r="L48" i="1"/>
  <c r="L37" i="1"/>
  <c r="L35" i="1"/>
  <c r="L33" i="1"/>
  <c r="L32" i="1"/>
  <c r="L30" i="1"/>
  <c r="L27" i="1"/>
  <c r="L25" i="1"/>
  <c r="L23" i="1"/>
  <c r="L21" i="1"/>
  <c r="L20" i="1"/>
  <c r="L18" i="1"/>
  <c r="L16" i="1"/>
  <c r="L14" i="1"/>
  <c r="L13" i="1"/>
  <c r="L11" i="1"/>
  <c r="L9" i="1"/>
  <c r="L7" i="1"/>
  <c r="J63" i="1"/>
  <c r="J55" i="1"/>
  <c r="J54" i="1"/>
  <c r="J37" i="1"/>
  <c r="J36" i="1"/>
  <c r="J35" i="1"/>
  <c r="J33" i="1"/>
  <c r="J32" i="1"/>
  <c r="J30" i="1"/>
  <c r="J27" i="1"/>
  <c r="J25" i="1"/>
  <c r="J24" i="1"/>
  <c r="J21" i="1"/>
  <c r="J20" i="1"/>
  <c r="J18" i="1"/>
  <c r="J16" i="1"/>
  <c r="J14" i="1"/>
  <c r="J13" i="1"/>
  <c r="J12" i="1"/>
  <c r="J11" i="1"/>
  <c r="J9" i="1"/>
  <c r="J7" i="1"/>
  <c r="I63" i="1"/>
  <c r="I61" i="1"/>
  <c r="I55" i="1"/>
  <c r="I54" i="1"/>
  <c r="I53" i="1"/>
  <c r="I52" i="1"/>
  <c r="I48" i="1"/>
  <c r="I47" i="1"/>
  <c r="I38" i="1"/>
  <c r="I37" i="1"/>
  <c r="I36" i="1"/>
  <c r="I35" i="1"/>
  <c r="I33" i="1"/>
  <c r="I32" i="1"/>
  <c r="I30" i="1"/>
  <c r="I28" i="1"/>
  <c r="I27" i="1"/>
  <c r="I25" i="1"/>
  <c r="I24" i="1"/>
  <c r="I23" i="1" s="1"/>
  <c r="I22" i="1"/>
  <c r="I21" i="1"/>
  <c r="I20" i="1"/>
  <c r="I18" i="1"/>
  <c r="I16" i="1"/>
  <c r="I14" i="1"/>
  <c r="I13" i="1"/>
  <c r="I12" i="1"/>
  <c r="I11" i="1"/>
  <c r="I9" i="1"/>
  <c r="I7" i="1"/>
  <c r="D62" i="1"/>
  <c r="D60" i="1"/>
  <c r="D51" i="1"/>
  <c r="D34" i="1"/>
  <c r="D31" i="1"/>
  <c r="D29" i="1"/>
  <c r="D19" i="1"/>
  <c r="D10" i="1"/>
  <c r="D8" i="1"/>
  <c r="I8" i="1" s="1"/>
  <c r="H50" i="1" l="1"/>
  <c r="K51" i="1"/>
  <c r="F50" i="1"/>
  <c r="I29" i="1"/>
  <c r="F5" i="1"/>
  <c r="I46" i="1"/>
  <c r="I60" i="1"/>
  <c r="J62" i="1"/>
  <c r="K8" i="1"/>
  <c r="K10" i="1"/>
  <c r="K19" i="1"/>
  <c r="K31" i="1"/>
  <c r="L19" i="1"/>
  <c r="L62" i="1"/>
  <c r="K62" i="1"/>
  <c r="K60" i="1"/>
  <c r="L34" i="1"/>
  <c r="K34" i="1"/>
  <c r="L29" i="1"/>
  <c r="K29" i="1"/>
  <c r="L6" i="1"/>
  <c r="K6" i="1"/>
  <c r="L8" i="1"/>
  <c r="L31" i="1"/>
  <c r="L10" i="1"/>
  <c r="J10" i="1"/>
  <c r="I62" i="1"/>
  <c r="H5" i="1"/>
  <c r="G5" i="1"/>
  <c r="G4" i="1" s="1"/>
  <c r="I51" i="1"/>
  <c r="L46" i="1"/>
  <c r="I34" i="1"/>
  <c r="I31" i="1"/>
  <c r="J23" i="1"/>
  <c r="J19" i="1"/>
  <c r="I15" i="1"/>
  <c r="J8" i="1"/>
  <c r="J6" i="1"/>
  <c r="L51" i="1"/>
  <c r="L15" i="1"/>
  <c r="J51" i="1"/>
  <c r="J29" i="1"/>
  <c r="J34" i="1"/>
  <c r="J15" i="1"/>
  <c r="J31" i="1"/>
  <c r="I19" i="1"/>
  <c r="I10" i="1"/>
  <c r="I6" i="1"/>
  <c r="L5" i="1" l="1"/>
  <c r="J5" i="1"/>
  <c r="K50" i="1"/>
  <c r="I50" i="1"/>
  <c r="F4" i="1"/>
  <c r="J4" i="1" s="1"/>
  <c r="H4" i="1"/>
  <c r="K5" i="1"/>
  <c r="L50" i="1"/>
  <c r="E4" i="1"/>
  <c r="J50" i="1"/>
  <c r="D4" i="1"/>
  <c r="I5" i="1"/>
  <c r="L4" i="1" l="1"/>
  <c r="K4" i="1"/>
  <c r="I4" i="1"/>
</calcChain>
</file>

<file path=xl/sharedStrings.xml><?xml version="1.0" encoding="utf-8"?>
<sst xmlns="http://schemas.openxmlformats.org/spreadsheetml/2006/main" count="196" uniqueCount="190">
  <si>
    <t>№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</si>
  <si>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</si>
  <si>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</si>
  <si>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</si>
  <si>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</si>
  <si>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</si>
  <si>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</si>
  <si>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</si>
  <si>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</si>
  <si>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</si>
  <si>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</si>
  <si>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</si>
  <si>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</si>
  <si>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15.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</si>
  <si>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</si>
  <si>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</si>
  <si>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</si>
  <si>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</si>
  <si>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</si>
  <si>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</si>
  <si>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</si>
  <si>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</si>
  <si>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</si>
  <si>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</si>
  <si>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</si>
  <si>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</si>
  <si>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</si>
  <si>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</si>
  <si>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</si>
  <si>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</si>
  <si>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</si>
  <si>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</si>
  <si>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</si>
  <si>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</si>
  <si>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</si>
  <si>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</si>
  <si>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</si>
  <si>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</si>
  <si>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</si>
  <si>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</si>
  <si>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</si>
  <si>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</si>
  <si>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</si>
  <si>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</si>
  <si>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</si>
  <si>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</si>
  <si>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</si>
  <si>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</si>
  <si>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</si>
  <si>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</si>
  <si>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</si>
  <si>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</si>
  <si>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</si>
  <si>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</si>
  <si>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1.1.</t>
  </si>
  <si>
    <t>2.1.</t>
  </si>
  <si>
    <t>3.1.</t>
  </si>
  <si>
    <t>3.2.</t>
  </si>
  <si>
    <t>3.3.</t>
  </si>
  <si>
    <t>3.4.</t>
  </si>
  <si>
    <t>4.1.</t>
  </si>
  <si>
    <t>4.2.</t>
  </si>
  <si>
    <t>5.1.</t>
  </si>
  <si>
    <t>5.2.</t>
  </si>
  <si>
    <t>7.</t>
  </si>
  <si>
    <t>7.1.</t>
  </si>
  <si>
    <t>7.3.</t>
  </si>
  <si>
    <t>7.4.</t>
  </si>
  <si>
    <t>8.1.</t>
  </si>
  <si>
    <t>9.1.</t>
  </si>
  <si>
    <t>9.2.</t>
  </si>
  <si>
    <t>10.1.</t>
  </si>
  <si>
    <t>10.2.</t>
  </si>
  <si>
    <t>10.3.</t>
  </si>
  <si>
    <t>10.4.</t>
  </si>
  <si>
    <t>11.1.</t>
  </si>
  <si>
    <t>11.2.</t>
  </si>
  <si>
    <t>11.3.</t>
  </si>
  <si>
    <t>11.4.</t>
  </si>
  <si>
    <t>11.5.</t>
  </si>
  <si>
    <t>12.1.</t>
  </si>
  <si>
    <t>12.2.</t>
  </si>
  <si>
    <t>13.1.</t>
  </si>
  <si>
    <t>13.2.</t>
  </si>
  <si>
    <t>13.3.</t>
  </si>
  <si>
    <t>13.4.</t>
  </si>
  <si>
    <t>15.1.</t>
  </si>
  <si>
    <t>Наименование кода классификации доходов</t>
  </si>
  <si>
    <t>Код классификации доходов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</si>
  <si>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</si>
  <si>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</si>
  <si>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</si>
  <si>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</si>
  <si>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</si>
  <si>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</si>
  <si>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</si>
  <si>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</si>
  <si>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</si>
  <si>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</si>
  <si>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</si>
  <si>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</si>
  <si>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</si>
  <si>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</si>
  <si>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</si>
  <si>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</si>
  <si>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</si>
  <si>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</si>
  <si>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</si>
  <si>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</si>
  <si>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</si>
  <si>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</si>
  <si>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</si>
  <si>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</si>
  <si>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</si>
  <si>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</si>
  <si>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</si>
  <si>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</si>
  <si>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
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</si>
  <si>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</si>
  <si>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</si>
  <si>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</si>
  <si>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</si>
  <si>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поступления, зачисляемые в бюджеты городских округов</t>
  </si>
  <si>
    <t>Прочие неналоговые доходы 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</si>
  <si>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</si>
  <si>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</si>
  <si>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</si>
  <si>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</si>
  <si>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</si>
  <si>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</si>
  <si>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Доходы бюджетов городских округов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</si>
  <si>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</si>
  <si>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</si>
  <si>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</t>
  </si>
  <si>
    <t>000 2 02 20000 00 0000 150</t>
  </si>
  <si>
    <t>000 2 02 30000 00  0000 150</t>
  </si>
  <si>
    <t>000 2 19 00000 04 0000 150</t>
  </si>
  <si>
    <t>отклонение, руб.</t>
  </si>
  <si>
    <t>отношение, %</t>
  </si>
  <si>
    <t>000 2 02 10000 00 0000 150</t>
  </si>
  <si>
    <t>000 2 02 40000 00  0000 150</t>
  </si>
  <si>
    <t>000 2 18 04000 04 0000 150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</si>
  <si>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</si>
  <si>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 xml:space="preserve">
Транспортный налог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</si>
  <si>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</si>
  <si>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</si>
  <si>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</si>
  <si>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000 1 16 10000 00 0000 140</t>
  </si>
  <si>
    <t>Платежи в целях возмещения причиненного ущерба (убытков)</t>
  </si>
  <si>
    <t>000 1 16 11000 01 0000 140</t>
  </si>
  <si>
    <t>Платежи, уплачиваемые в целях возмещения вреда</t>
  </si>
  <si>
    <t>План на 2023 год, руб.</t>
  </si>
  <si>
    <t>000 1 06 04000 02 0000 110</t>
  </si>
  <si>
    <t>000 1 11 05300 00 0000 120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</si>
  <si>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</si>
  <si>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</si>
  <si>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</si>
  <si>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16.</t>
  </si>
  <si>
    <t>16.1.</t>
  </si>
  <si>
    <t>4.3.</t>
  </si>
  <si>
    <t>более 200%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</si>
  <si>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</si>
  <si>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</si>
  <si>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</si>
  <si>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</si>
  <si>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17.</t>
  </si>
  <si>
    <t>17.1.</t>
  </si>
  <si>
    <t>План на 2024 год, руб.</t>
  </si>
  <si>
    <t>000 1 17 15020 04 0000 180</t>
  </si>
  <si>
    <t>Инициативные платежи, зачисляемые в бюджеты городских округов</t>
  </si>
  <si>
    <t>Доходы от оказания платных услуг и компенсации затрат государства</t>
  </si>
  <si>
    <t>12.3.</t>
  </si>
  <si>
    <t>Сведения о доходах бюджета по видам доходов на 2023 год и плановый период 2024-2025 годов в сравнении с ожидаемым исполнением за 2022 год и фактическим исполнением за 2021 год</t>
  </si>
  <si>
    <t>Исполнение за 2021 год, руб.</t>
  </si>
  <si>
    <t>Ожидаемое исполнение за 2022 год, руб.</t>
  </si>
  <si>
    <t>План на 2025 год, руб.</t>
  </si>
  <si>
    <t>Сравнение плана 2023 года с исполнением за 2021 год</t>
  </si>
  <si>
    <t>Сравнение плана 2023 года с ожидаемым исполнением 
за 2022 год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</si>
  <si>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</si>
  <si>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</si>
  <si>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Безвозмездные поступления от государственных (муниципальных) организаций</t>
  </si>
  <si>
    <t>000 1 16 07000 00 0000 140</t>
  </si>
  <si>
    <t>000 2 03 00000 00  0000 000</t>
  </si>
  <si>
    <t>000 2 03 04000 04  0000 150</t>
  </si>
  <si>
    <t>Безвозмездные поступления от государственных (муниципальных) организаций в бюджеты городских округов</t>
  </si>
  <si>
    <t>7.2.</t>
  </si>
  <si>
    <t>7.5.</t>
  </si>
  <si>
    <t>11.6.</t>
  </si>
  <si>
    <t>14.</t>
  </si>
  <si>
    <t>14.1.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</si>
</sst>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wrapText="1"/>
    </xf>
    <xf numFmtId="0" fontId="7" fillId="0" borderId="1" xfId="2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horizontal="right" vertical="center"/>
    </xf>
    <xf numFmtId="4" fontId="3" fillId="0" borderId="0" xfId="0" applyNumberFormat="1" applyFont="1" applyFill="1"/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69"/>
  <sheetViews>
    <sheetView showGridLines="0" tabSelected="1" view="pageBreakPreview" zoomScale="70" zoomScaleNormal="70" zoomScaleSheetLayoutView="70" workbookViewId="0">
      <selection activeCell="E4" sqref="E4"/>
    </sheetView>
  </sheetViews>
  <sheetFormatPr defaultRowHeight="18.75" x14ac:dyDescent="0.3"/>
  <cols>
    <col min="1" max="1" width="8" style="3" customWidth="1"/>
    <col min="2" max="2" width="35.5703125" style="2" customWidth="1"/>
    <col min="3" max="3" width="60" style="2" customWidth="1"/>
    <col min="4" max="5" width="24.140625" style="2" customWidth="1"/>
    <col min="6" max="6" width="21.7109375" style="2" customWidth="1"/>
    <col min="7" max="7" width="21.28515625" style="2" customWidth="1"/>
    <col min="8" max="8" width="22.7109375" style="2" customWidth="1"/>
    <col min="9" max="9" width="23.7109375" style="2" customWidth="1"/>
    <col min="10" max="10" width="17" style="2" customWidth="1"/>
    <col min="11" max="11" width="21.42578125" style="2" customWidth="1"/>
    <col min="12" max="12" width="15.28515625" style="2" customWidth="1"/>
    <col min="13" max="13" width="20.42578125" style="1" customWidth="1"/>
    <col min="14" max="16384" width="9.140625" style="2"/>
  </cols>
  <sheetData>
    <row r="1" spans="1:13" ht="39" customHeight="1" x14ac:dyDescent="0.3">
      <c r="A1" s="29" t="s">
        <v>172</v>
      </c>
      <c r="B1" s="29"/>
      <c r="C1" s="29"/>
      <c r="D1" s="29"/>
      <c r="E1" s="29"/>
      <c r="F1" s="29"/>
      <c r="G1" s="29"/>
      <c r="H1" s="29"/>
      <c r="I1" s="30"/>
      <c r="J1" s="30"/>
      <c r="K1" s="30"/>
      <c r="L1" s="30"/>
    </row>
    <row r="2" spans="1:13" ht="63.75" customHeight="1" x14ac:dyDescent="0.3">
      <c r="A2" s="33" t="s">
        <v>0</v>
      </c>
      <c r="B2" s="35" t="s">
        <v>88</v>
      </c>
      <c r="C2" s="35" t="s">
        <v>87</v>
      </c>
      <c r="D2" s="36" t="s">
        <v>173</v>
      </c>
      <c r="E2" s="36" t="s">
        <v>174</v>
      </c>
      <c r="F2" s="36" t="s">
        <v>151</v>
      </c>
      <c r="G2" s="36" t="s">
        <v>167</v>
      </c>
      <c r="H2" s="36" t="s">
        <v>175</v>
      </c>
      <c r="I2" s="31" t="s">
        <v>176</v>
      </c>
      <c r="J2" s="32"/>
      <c r="K2" s="31" t="s">
        <v>177</v>
      </c>
      <c r="L2" s="32"/>
    </row>
    <row r="3" spans="1:13" ht="44.25" customHeight="1" x14ac:dyDescent="0.3">
      <c r="A3" s="34"/>
      <c r="B3" s="34"/>
      <c r="C3" s="34"/>
      <c r="D3" s="34"/>
      <c r="E3" s="34"/>
      <c r="F3" s="34"/>
      <c r="G3" s="34"/>
      <c r="H3" s="34"/>
      <c r="I3" s="4" t="s">
        <v>137</v>
      </c>
      <c r="J3" s="4" t="s">
        <v>138</v>
      </c>
      <c r="K3" s="4" t="s">
        <v>137</v>
      </c>
      <c r="L3" s="4" t="s">
        <v>138</v>
      </c>
    </row>
    <row r="4" spans="1:13" x14ac:dyDescent="0.3">
      <c r="A4" s="5"/>
      <c r="B4" s="6"/>
      <c r="C4" s="7" t="s">
        <v>133</v>
      </c>
      <c r="D4" s="8">
        <f>D5+D50</f>
        <v>32521907402.639999</v>
      </c>
      <c r="E4" s="8">
        <f>E5+E50</f>
        <v>36203869623.889999</v>
      </c>
      <c r="F4" s="8">
        <f>F5+F50</f>
        <v>39652460781.739998</v>
      </c>
      <c r="G4" s="8">
        <f>G5+G50</f>
        <v>37717196494.029999</v>
      </c>
      <c r="H4" s="8">
        <f>H5+H50</f>
        <v>35053447239.360001</v>
      </c>
      <c r="I4" s="8">
        <f>F4-D4</f>
        <v>7130553379.1000004</v>
      </c>
      <c r="J4" s="27">
        <f>F4/D4*100</f>
        <v>121.9</v>
      </c>
      <c r="K4" s="8">
        <f>F4-E4</f>
        <v>3448591157.8499999</v>
      </c>
      <c r="L4" s="27">
        <f>F4/E4*100</f>
        <v>109.5</v>
      </c>
    </row>
    <row r="5" spans="1:13" x14ac:dyDescent="0.3">
      <c r="A5" s="9"/>
      <c r="B5" s="10" t="s">
        <v>14</v>
      </c>
      <c r="C5" s="11" t="s">
        <v>89</v>
      </c>
      <c r="D5" s="8">
        <f>D6+D15+D19+D22+D23+D29+D31+D34+D39+D46+D8+D10</f>
        <v>12023682687.35</v>
      </c>
      <c r="E5" s="8">
        <f>E6+E15+E19+E22+E23+E29+E31+E34+E39+E46+E8+E10</f>
        <v>14036149508.65</v>
      </c>
      <c r="F5" s="8">
        <f>F6+F15+F19+F22+F23+F29+F31+F34+F39+F46+F8+F10</f>
        <v>14702168421.629999</v>
      </c>
      <c r="G5" s="8">
        <f>G6+G15+G19+G22+G23+G29+G31+G34+G39+G46+G8+G10</f>
        <v>14966728533.92</v>
      </c>
      <c r="H5" s="8">
        <f>H6+H15+H19+H22+H23+H29+H31+H34+H39+H46+H8+H10</f>
        <v>15857054236.48</v>
      </c>
      <c r="I5" s="8">
        <f t="shared" ref="I5:I63" si="0">F5-D5</f>
        <v>2678485734.2800002</v>
      </c>
      <c r="J5" s="27">
        <f>F5/D5*100</f>
        <v>122.3</v>
      </c>
      <c r="K5" s="8">
        <f>F5-E5</f>
        <v>666018912.98000002</v>
      </c>
      <c r="L5" s="27">
        <f>F5/E5*100</f>
        <v>104.7</v>
      </c>
    </row>
    <row r="6" spans="1:13" x14ac:dyDescent="0.3">
      <c r="A6" s="12" t="s">
        <v>1</v>
      </c>
      <c r="B6" s="10" t="s">
        <v>15</v>
      </c>
      <c r="C6" s="13" t="s">
        <v>90</v>
      </c>
      <c r="D6" s="8">
        <f>D7</f>
        <v>7414313305.8999996</v>
      </c>
      <c r="E6" s="8">
        <f t="shared" ref="E6:H6" si="1">E7</f>
        <v>9738739277.7900009</v>
      </c>
      <c r="F6" s="8">
        <f t="shared" si="1"/>
        <v>10171996775.68</v>
      </c>
      <c r="G6" s="8">
        <f t="shared" si="1"/>
        <v>10243037262.280001</v>
      </c>
      <c r="H6" s="8">
        <f t="shared" si="1"/>
        <v>11037701022.02</v>
      </c>
      <c r="I6" s="8">
        <f t="shared" si="0"/>
        <v>2757683469.7800002</v>
      </c>
      <c r="J6" s="27">
        <f t="shared" ref="J6:J63" si="2">F6/D6*100</f>
        <v>137.19999999999999</v>
      </c>
      <c r="K6" s="8">
        <f t="shared" ref="K6:K57" si="3">F6-E6</f>
        <v>433257497.88999999</v>
      </c>
      <c r="L6" s="27">
        <f t="shared" ref="L6:L63" si="4">F6/E6*100</f>
        <v>104.4</v>
      </c>
    </row>
    <row r="7" spans="1:13" x14ac:dyDescent="0.3">
      <c r="A7" s="12" t="s">
        <v>54</v>
      </c>
      <c r="B7" s="14" t="s">
        <v>16</v>
      </c>
      <c r="C7" s="11" t="s">
        <v>91</v>
      </c>
      <c r="D7" s="8">
        <v>7414313305.8999996</v>
      </c>
      <c r="E7" s="24">
        <v>9738739277.7900009</v>
      </c>
      <c r="F7" s="24">
        <v>10171996775.68</v>
      </c>
      <c r="G7" s="8">
        <v>10243037262.280001</v>
      </c>
      <c r="H7" s="8">
        <v>11037701022.02</v>
      </c>
      <c r="I7" s="8">
        <f t="shared" si="0"/>
        <v>2757683469.7800002</v>
      </c>
      <c r="J7" s="27">
        <f t="shared" si="2"/>
        <v>137.19999999999999</v>
      </c>
      <c r="K7" s="8">
        <f t="shared" si="3"/>
        <v>433257497.88999999</v>
      </c>
      <c r="L7" s="27">
        <f t="shared" si="4"/>
        <v>104.4</v>
      </c>
      <c r="M7" s="28"/>
    </row>
    <row r="8" spans="1:13" ht="48" customHeight="1" x14ac:dyDescent="0.3">
      <c r="A8" s="12" t="s">
        <v>2</v>
      </c>
      <c r="B8" s="14" t="s">
        <v>17</v>
      </c>
      <c r="C8" s="13" t="s">
        <v>92</v>
      </c>
      <c r="D8" s="8">
        <f>D9</f>
        <v>49890435.869999997</v>
      </c>
      <c r="E8" s="8">
        <f t="shared" ref="E8:H8" si="5">E9</f>
        <v>52301480</v>
      </c>
      <c r="F8" s="8">
        <f t="shared" si="5"/>
        <v>54246220</v>
      </c>
      <c r="G8" s="8">
        <f t="shared" si="5"/>
        <v>58153430</v>
      </c>
      <c r="H8" s="8">
        <f t="shared" si="5"/>
        <v>58153430</v>
      </c>
      <c r="I8" s="8">
        <f>F8-D8</f>
        <v>4355784.13</v>
      </c>
      <c r="J8" s="27">
        <f t="shared" si="2"/>
        <v>108.7</v>
      </c>
      <c r="K8" s="8">
        <f>F8-E8</f>
        <v>1944740</v>
      </c>
      <c r="L8" s="27">
        <f t="shared" si="4"/>
        <v>103.7</v>
      </c>
    </row>
    <row r="9" spans="1:13" ht="56.25" x14ac:dyDescent="0.3">
      <c r="A9" s="12" t="s">
        <v>55</v>
      </c>
      <c r="B9" s="14" t="s">
        <v>18</v>
      </c>
      <c r="C9" s="11" t="s">
        <v>93</v>
      </c>
      <c r="D9" s="8">
        <v>49890435.869999997</v>
      </c>
      <c r="E9" s="24">
        <v>52301480</v>
      </c>
      <c r="F9" s="24">
        <v>54246220</v>
      </c>
      <c r="G9" s="26">
        <v>58153430</v>
      </c>
      <c r="H9" s="8">
        <v>58153430</v>
      </c>
      <c r="I9" s="8">
        <f t="shared" si="0"/>
        <v>4355784.13</v>
      </c>
      <c r="J9" s="27">
        <f t="shared" si="2"/>
        <v>108.7</v>
      </c>
      <c r="K9" s="8">
        <f t="shared" si="3"/>
        <v>1944740</v>
      </c>
      <c r="L9" s="27">
        <f t="shared" si="4"/>
        <v>103.7</v>
      </c>
    </row>
    <row r="10" spans="1:13" ht="30.75" customHeight="1" x14ac:dyDescent="0.3">
      <c r="A10" s="12" t="s">
        <v>3</v>
      </c>
      <c r="B10" s="14" t="s">
        <v>19</v>
      </c>
      <c r="C10" s="13" t="s">
        <v>94</v>
      </c>
      <c r="D10" s="8">
        <f>D11+D12+D13+D14</f>
        <v>2294124199.0599999</v>
      </c>
      <c r="E10" s="8">
        <f t="shared" ref="E10:H10" si="6">E11+E12+E13+E14</f>
        <v>2136819166.21</v>
      </c>
      <c r="F10" s="8">
        <f t="shared" si="6"/>
        <v>2149328098.0700002</v>
      </c>
      <c r="G10" s="8">
        <f t="shared" si="6"/>
        <v>2211889504.6700001</v>
      </c>
      <c r="H10" s="8">
        <f t="shared" si="6"/>
        <v>2285734004.48</v>
      </c>
      <c r="I10" s="8">
        <f t="shared" si="0"/>
        <v>-144796100.99000001</v>
      </c>
      <c r="J10" s="27">
        <f t="shared" si="2"/>
        <v>93.7</v>
      </c>
      <c r="K10" s="8">
        <f t="shared" si="3"/>
        <v>12508931.859999999</v>
      </c>
      <c r="L10" s="27">
        <f t="shared" si="4"/>
        <v>100.6</v>
      </c>
    </row>
    <row r="11" spans="1:13" ht="37.5" x14ac:dyDescent="0.3">
      <c r="A11" s="15" t="s">
        <v>56</v>
      </c>
      <c r="B11" s="14" t="s">
        <v>20</v>
      </c>
      <c r="C11" s="13" t="s">
        <v>95</v>
      </c>
      <c r="D11" s="8">
        <v>2145792600.3900001</v>
      </c>
      <c r="E11" s="24">
        <v>2047140668.8599999</v>
      </c>
      <c r="F11" s="24">
        <v>2055017769.54</v>
      </c>
      <c r="G11" s="26">
        <v>2113806179.3399999</v>
      </c>
      <c r="H11" s="8">
        <v>2183722152.8600001</v>
      </c>
      <c r="I11" s="8">
        <f t="shared" si="0"/>
        <v>-90774830.849999994</v>
      </c>
      <c r="J11" s="27">
        <f t="shared" si="2"/>
        <v>95.8</v>
      </c>
      <c r="K11" s="8">
        <f t="shared" si="3"/>
        <v>7877100.6799999997</v>
      </c>
      <c r="L11" s="27">
        <f t="shared" si="4"/>
        <v>100.4</v>
      </c>
    </row>
    <row r="12" spans="1:13" ht="37.5" x14ac:dyDescent="0.3">
      <c r="A12" s="12" t="s">
        <v>57</v>
      </c>
      <c r="B12" s="14" t="s">
        <v>21</v>
      </c>
      <c r="C12" s="13" t="s">
        <v>96</v>
      </c>
      <c r="D12" s="8">
        <v>60089467.990000002</v>
      </c>
      <c r="E12" s="24">
        <v>785433.65</v>
      </c>
      <c r="F12" s="24"/>
      <c r="G12" s="26"/>
      <c r="H12" s="8"/>
      <c r="I12" s="8">
        <f t="shared" si="0"/>
        <v>-60089467.990000002</v>
      </c>
      <c r="J12" s="27">
        <f t="shared" si="2"/>
        <v>0</v>
      </c>
      <c r="K12" s="8">
        <f t="shared" si="3"/>
        <v>-785433.65</v>
      </c>
      <c r="L12" s="27">
        <f t="shared" si="4"/>
        <v>0</v>
      </c>
    </row>
    <row r="13" spans="1:13" ht="31.5" customHeight="1" x14ac:dyDescent="0.3">
      <c r="A13" s="12" t="s">
        <v>58</v>
      </c>
      <c r="B13" s="14" t="s">
        <v>22</v>
      </c>
      <c r="C13" s="13" t="s">
        <v>97</v>
      </c>
      <c r="D13" s="8">
        <v>68217.81</v>
      </c>
      <c r="E13" s="24">
        <v>413000</v>
      </c>
      <c r="F13" s="24">
        <v>432980.94</v>
      </c>
      <c r="G13" s="26">
        <v>450883.84000000003</v>
      </c>
      <c r="H13" s="8">
        <v>474112.47</v>
      </c>
      <c r="I13" s="8">
        <f t="shared" si="0"/>
        <v>364763.13</v>
      </c>
      <c r="J13" s="27">
        <f t="shared" si="2"/>
        <v>634.70000000000005</v>
      </c>
      <c r="K13" s="8">
        <f t="shared" si="3"/>
        <v>19980.939999999999</v>
      </c>
      <c r="L13" s="27">
        <f t="shared" si="4"/>
        <v>104.8</v>
      </c>
    </row>
    <row r="14" spans="1:13" ht="37.5" x14ac:dyDescent="0.3">
      <c r="A14" s="12" t="s">
        <v>59</v>
      </c>
      <c r="B14" s="14" t="s">
        <v>23</v>
      </c>
      <c r="C14" s="13" t="s">
        <v>98</v>
      </c>
      <c r="D14" s="8">
        <v>88173912.870000005</v>
      </c>
      <c r="E14" s="24">
        <v>88480063.700000003</v>
      </c>
      <c r="F14" s="24">
        <v>93877347.590000004</v>
      </c>
      <c r="G14" s="26">
        <v>97632441.489999995</v>
      </c>
      <c r="H14" s="8">
        <v>101537739.15000001</v>
      </c>
      <c r="I14" s="8">
        <f t="shared" si="0"/>
        <v>5703434.7199999997</v>
      </c>
      <c r="J14" s="27">
        <f t="shared" si="2"/>
        <v>106.5</v>
      </c>
      <c r="K14" s="8">
        <f t="shared" si="3"/>
        <v>5397283.8899999997</v>
      </c>
      <c r="L14" s="27">
        <f t="shared" si="4"/>
        <v>106.1</v>
      </c>
    </row>
    <row r="15" spans="1:13" x14ac:dyDescent="0.3">
      <c r="A15" s="12" t="s">
        <v>4</v>
      </c>
      <c r="B15" s="14" t="s">
        <v>24</v>
      </c>
      <c r="C15" s="13" t="s">
        <v>99</v>
      </c>
      <c r="D15" s="8">
        <f>D16+D18+D17</f>
        <v>1001998643.88</v>
      </c>
      <c r="E15" s="8">
        <f>E16+E18+E17</f>
        <v>1042389670.75</v>
      </c>
      <c r="F15" s="8">
        <f>F16+F18+F17</f>
        <v>1147651196.8699999</v>
      </c>
      <c r="G15" s="8">
        <f>G16+G18+G17</f>
        <v>1285536661.02</v>
      </c>
      <c r="H15" s="8">
        <f t="shared" ref="H15" si="7">H16+H18+H17</f>
        <v>1309493481.53</v>
      </c>
      <c r="I15" s="8">
        <f t="shared" si="0"/>
        <v>145652552.99000001</v>
      </c>
      <c r="J15" s="27">
        <f t="shared" si="2"/>
        <v>114.5</v>
      </c>
      <c r="K15" s="8">
        <f>F15-E15</f>
        <v>105261526.12</v>
      </c>
      <c r="L15" s="27">
        <f t="shared" si="4"/>
        <v>110.1</v>
      </c>
    </row>
    <row r="16" spans="1:13" x14ac:dyDescent="0.3">
      <c r="A16" s="12" t="s">
        <v>60</v>
      </c>
      <c r="B16" s="14" t="s">
        <v>25</v>
      </c>
      <c r="C16" s="13" t="s">
        <v>100</v>
      </c>
      <c r="D16" s="8">
        <v>195954066.31999999</v>
      </c>
      <c r="E16" s="24">
        <v>249053199.15000001</v>
      </c>
      <c r="F16" s="24">
        <v>275527141.5</v>
      </c>
      <c r="G16" s="26">
        <v>326651134.35000002</v>
      </c>
      <c r="H16" s="8">
        <v>337549971.57999998</v>
      </c>
      <c r="I16" s="8">
        <f t="shared" si="0"/>
        <v>79573075.180000007</v>
      </c>
      <c r="J16" s="27">
        <f t="shared" si="2"/>
        <v>140.6</v>
      </c>
      <c r="K16" s="8">
        <f t="shared" si="3"/>
        <v>26473942.350000001</v>
      </c>
      <c r="L16" s="27">
        <f t="shared" si="4"/>
        <v>110.6</v>
      </c>
    </row>
    <row r="17" spans="1:12" ht="23.25" customHeight="1" x14ac:dyDescent="0.3">
      <c r="A17" s="12" t="s">
        <v>61</v>
      </c>
      <c r="B17" s="16" t="s">
        <v>152</v>
      </c>
      <c r="C17" s="17" t="s">
        <v>143</v>
      </c>
      <c r="D17" s="8">
        <v>217264517.12</v>
      </c>
      <c r="E17" s="24">
        <v>210945157.43000001</v>
      </c>
      <c r="F17" s="24">
        <v>223011654.94999999</v>
      </c>
      <c r="G17" s="26">
        <v>227676016.49000001</v>
      </c>
      <c r="H17" s="8">
        <v>232553157.09</v>
      </c>
      <c r="I17" s="8">
        <f>F17-D17</f>
        <v>5747137.8300000001</v>
      </c>
      <c r="J17" s="27">
        <f t="shared" si="2"/>
        <v>102.6</v>
      </c>
      <c r="K17" s="8">
        <f t="shared" si="3"/>
        <v>12066497.52</v>
      </c>
      <c r="L17" s="27">
        <f t="shared" si="4"/>
        <v>105.7</v>
      </c>
    </row>
    <row r="18" spans="1:12" x14ac:dyDescent="0.3">
      <c r="A18" s="12" t="s">
        <v>159</v>
      </c>
      <c r="B18" s="14" t="s">
        <v>26</v>
      </c>
      <c r="C18" s="13" t="s">
        <v>101</v>
      </c>
      <c r="D18" s="8">
        <v>588780060.44000006</v>
      </c>
      <c r="E18" s="24">
        <v>582391314.16999996</v>
      </c>
      <c r="F18" s="24">
        <v>649112400.41999996</v>
      </c>
      <c r="G18" s="26">
        <v>731209510.17999995</v>
      </c>
      <c r="H18" s="8">
        <v>739390352.86000001</v>
      </c>
      <c r="I18" s="8">
        <f t="shared" si="0"/>
        <v>60332339.979999997</v>
      </c>
      <c r="J18" s="27">
        <f t="shared" si="2"/>
        <v>110.2</v>
      </c>
      <c r="K18" s="8">
        <f t="shared" si="3"/>
        <v>66721086.25</v>
      </c>
      <c r="L18" s="27">
        <f t="shared" si="4"/>
        <v>111.5</v>
      </c>
    </row>
    <row r="19" spans="1:12" x14ac:dyDescent="0.3">
      <c r="A19" s="12" t="s">
        <v>5</v>
      </c>
      <c r="B19" s="14" t="s">
        <v>27</v>
      </c>
      <c r="C19" s="13" t="s">
        <v>102</v>
      </c>
      <c r="D19" s="8">
        <f>D20+D21</f>
        <v>101983388.40000001</v>
      </c>
      <c r="E19" s="8">
        <f t="shared" ref="E19:H19" si="8">E20+E21</f>
        <v>102972336</v>
      </c>
      <c r="F19" s="8">
        <f t="shared" si="8"/>
        <v>105093782.84999999</v>
      </c>
      <c r="G19" s="8">
        <f t="shared" si="8"/>
        <v>104953782.84999999</v>
      </c>
      <c r="H19" s="8">
        <f t="shared" si="8"/>
        <v>104953782.84999999</v>
      </c>
      <c r="I19" s="8">
        <f t="shared" si="0"/>
        <v>3110394.45</v>
      </c>
      <c r="J19" s="27">
        <f t="shared" si="2"/>
        <v>103</v>
      </c>
      <c r="K19" s="8">
        <f t="shared" si="3"/>
        <v>2121446.85</v>
      </c>
      <c r="L19" s="27">
        <f t="shared" si="4"/>
        <v>102.1</v>
      </c>
    </row>
    <row r="20" spans="1:12" ht="56.25" x14ac:dyDescent="0.3">
      <c r="A20" s="15" t="s">
        <v>62</v>
      </c>
      <c r="B20" s="14" t="s">
        <v>28</v>
      </c>
      <c r="C20" s="13" t="s">
        <v>103</v>
      </c>
      <c r="D20" s="8">
        <v>99256787.400000006</v>
      </c>
      <c r="E20" s="24">
        <v>100724336</v>
      </c>
      <c r="F20" s="24">
        <v>102213582.84999999</v>
      </c>
      <c r="G20" s="26">
        <v>102213582.84999999</v>
      </c>
      <c r="H20" s="8">
        <v>102213582.84999999</v>
      </c>
      <c r="I20" s="8">
        <f t="shared" si="0"/>
        <v>2956795.45</v>
      </c>
      <c r="J20" s="27">
        <f t="shared" si="2"/>
        <v>103</v>
      </c>
      <c r="K20" s="8">
        <f t="shared" si="3"/>
        <v>1489246.85</v>
      </c>
      <c r="L20" s="27">
        <f t="shared" si="4"/>
        <v>101.5</v>
      </c>
    </row>
    <row r="21" spans="1:12" ht="56.25" x14ac:dyDescent="0.3">
      <c r="A21" s="15" t="s">
        <v>63</v>
      </c>
      <c r="B21" s="14" t="s">
        <v>29</v>
      </c>
      <c r="C21" s="13" t="s">
        <v>104</v>
      </c>
      <c r="D21" s="8">
        <v>2726601</v>
      </c>
      <c r="E21" s="24">
        <v>2248000</v>
      </c>
      <c r="F21" s="24">
        <v>2880200</v>
      </c>
      <c r="G21" s="26">
        <v>2740200</v>
      </c>
      <c r="H21" s="8">
        <v>2740200</v>
      </c>
      <c r="I21" s="8">
        <f t="shared" si="0"/>
        <v>153599</v>
      </c>
      <c r="J21" s="27">
        <f t="shared" si="2"/>
        <v>105.6</v>
      </c>
      <c r="K21" s="8">
        <f t="shared" si="3"/>
        <v>632200</v>
      </c>
      <c r="L21" s="27">
        <f t="shared" si="4"/>
        <v>128.1</v>
      </c>
    </row>
    <row r="22" spans="1:12" ht="56.25" x14ac:dyDescent="0.3">
      <c r="A22" s="15" t="s">
        <v>6</v>
      </c>
      <c r="B22" s="14" t="s">
        <v>30</v>
      </c>
      <c r="C22" s="13" t="s">
        <v>105</v>
      </c>
      <c r="D22" s="8">
        <v>-332.85</v>
      </c>
      <c r="E22" s="24">
        <v>-222.65</v>
      </c>
      <c r="F22" s="24"/>
      <c r="G22" s="26"/>
      <c r="H22" s="8"/>
      <c r="I22" s="8">
        <f t="shared" si="0"/>
        <v>332.85</v>
      </c>
      <c r="J22" s="27"/>
      <c r="K22" s="8">
        <f t="shared" si="3"/>
        <v>222.65</v>
      </c>
      <c r="L22" s="27"/>
    </row>
    <row r="23" spans="1:12" ht="56.25" x14ac:dyDescent="0.3">
      <c r="A23" s="12" t="s">
        <v>64</v>
      </c>
      <c r="B23" s="14" t="s">
        <v>31</v>
      </c>
      <c r="C23" s="13" t="s">
        <v>106</v>
      </c>
      <c r="D23" s="8">
        <f>D24+D25+D27+D28+D26</f>
        <v>689700088.75999999</v>
      </c>
      <c r="E23" s="8">
        <f>E24+E25+E27+E28+E26</f>
        <v>640603451.29999995</v>
      </c>
      <c r="F23" s="8">
        <f t="shared" ref="F23:I23" si="9">F24+F25+F27+F28+F26</f>
        <v>759413477</v>
      </c>
      <c r="G23" s="8">
        <f t="shared" si="9"/>
        <v>752349531.21000004</v>
      </c>
      <c r="H23" s="8">
        <f t="shared" si="9"/>
        <v>752710646.62</v>
      </c>
      <c r="I23" s="8">
        <f t="shared" si="9"/>
        <v>69713388.239999995</v>
      </c>
      <c r="J23" s="27">
        <f t="shared" si="2"/>
        <v>110.1</v>
      </c>
      <c r="K23" s="8">
        <f t="shared" si="3"/>
        <v>118810025.7</v>
      </c>
      <c r="L23" s="27">
        <f t="shared" si="4"/>
        <v>118.5</v>
      </c>
    </row>
    <row r="24" spans="1:12" ht="123" customHeight="1" x14ac:dyDescent="0.3">
      <c r="A24" s="12" t="s">
        <v>65</v>
      </c>
      <c r="B24" s="14" t="s">
        <v>32</v>
      </c>
      <c r="C24" s="13" t="s">
        <v>107</v>
      </c>
      <c r="D24" s="8">
        <v>8798276</v>
      </c>
      <c r="E24" s="24">
        <v>15615688.609999999</v>
      </c>
      <c r="F24" s="24">
        <f>7785427.07+9062250</f>
        <v>16847677.07</v>
      </c>
      <c r="G24" s="26">
        <v>7785427.0700000003</v>
      </c>
      <c r="H24" s="8">
        <v>7785427.0700000003</v>
      </c>
      <c r="I24" s="8">
        <f t="shared" si="0"/>
        <v>8049401.0700000003</v>
      </c>
      <c r="J24" s="27">
        <f t="shared" si="2"/>
        <v>191.5</v>
      </c>
      <c r="K24" s="8">
        <f t="shared" si="3"/>
        <v>1231988.46</v>
      </c>
      <c r="L24" s="27">
        <f t="shared" si="4"/>
        <v>107.9</v>
      </c>
    </row>
    <row r="25" spans="1:12" ht="150" x14ac:dyDescent="0.3">
      <c r="A25" s="12" t="s">
        <v>185</v>
      </c>
      <c r="B25" s="14" t="s">
        <v>33</v>
      </c>
      <c r="C25" s="13" t="s">
        <v>108</v>
      </c>
      <c r="D25" s="8">
        <v>611090892.92999995</v>
      </c>
      <c r="E25" s="24">
        <v>553773191.60000002</v>
      </c>
      <c r="F25" s="24">
        <v>670195191.42999995</v>
      </c>
      <c r="G25" s="26">
        <v>672454190.20000005</v>
      </c>
      <c r="H25" s="8">
        <v>673026443.17999995</v>
      </c>
      <c r="I25" s="8">
        <f t="shared" si="0"/>
        <v>59104298.5</v>
      </c>
      <c r="J25" s="27">
        <f t="shared" si="2"/>
        <v>109.7</v>
      </c>
      <c r="K25" s="8">
        <f t="shared" si="3"/>
        <v>116421999.83</v>
      </c>
      <c r="L25" s="27">
        <f t="shared" si="4"/>
        <v>121</v>
      </c>
    </row>
    <row r="26" spans="1:12" ht="86.25" customHeight="1" x14ac:dyDescent="0.3">
      <c r="A26" s="18" t="s">
        <v>66</v>
      </c>
      <c r="B26" s="14" t="s">
        <v>153</v>
      </c>
      <c r="C26" s="13" t="s">
        <v>154</v>
      </c>
      <c r="D26" s="8">
        <v>608614.94999999995</v>
      </c>
      <c r="E26" s="24">
        <v>479177.5</v>
      </c>
      <c r="F26" s="24">
        <v>424376.43</v>
      </c>
      <c r="G26" s="26">
        <v>488967.43</v>
      </c>
      <c r="H26" s="8">
        <v>488967.43</v>
      </c>
      <c r="I26" s="8">
        <f>F26-D26</f>
        <v>-184238.52</v>
      </c>
      <c r="J26" s="27">
        <f t="shared" si="2"/>
        <v>69.7</v>
      </c>
      <c r="K26" s="8">
        <f t="shared" si="3"/>
        <v>-54801.07</v>
      </c>
      <c r="L26" s="27">
        <f t="shared" si="4"/>
        <v>88.6</v>
      </c>
    </row>
    <row r="27" spans="1:12" ht="37.5" x14ac:dyDescent="0.3">
      <c r="A27" s="12" t="s">
        <v>67</v>
      </c>
      <c r="B27" s="14" t="s">
        <v>34</v>
      </c>
      <c r="C27" s="13" t="s">
        <v>109</v>
      </c>
      <c r="D27" s="8">
        <v>12635334.699999999</v>
      </c>
      <c r="E27" s="24">
        <v>14942619.689999999</v>
      </c>
      <c r="F27" s="24">
        <v>10783679.09</v>
      </c>
      <c r="G27" s="26">
        <v>10344190.02</v>
      </c>
      <c r="H27" s="8">
        <v>10014280.789999999</v>
      </c>
      <c r="I27" s="8">
        <f t="shared" si="0"/>
        <v>-1851655.61</v>
      </c>
      <c r="J27" s="27">
        <f t="shared" si="2"/>
        <v>85.3</v>
      </c>
      <c r="K27" s="8">
        <f t="shared" si="3"/>
        <v>-4158940.6</v>
      </c>
      <c r="L27" s="27">
        <f t="shared" si="4"/>
        <v>72.2</v>
      </c>
    </row>
    <row r="28" spans="1:12" ht="131.25" x14ac:dyDescent="0.3">
      <c r="A28" s="12" t="s">
        <v>186</v>
      </c>
      <c r="B28" s="14" t="s">
        <v>35</v>
      </c>
      <c r="C28" s="13" t="s">
        <v>110</v>
      </c>
      <c r="D28" s="8">
        <v>56566970.18</v>
      </c>
      <c r="E28" s="24">
        <v>55792773.899999999</v>
      </c>
      <c r="F28" s="24">
        <v>61162552.979999997</v>
      </c>
      <c r="G28" s="26">
        <v>61276756.490000002</v>
      </c>
      <c r="H28" s="8">
        <v>61395528.149999999</v>
      </c>
      <c r="I28" s="8">
        <f t="shared" si="0"/>
        <v>4595582.8</v>
      </c>
      <c r="J28" s="27">
        <f t="shared" si="2"/>
        <v>108.1</v>
      </c>
      <c r="K28" s="8">
        <f t="shared" si="3"/>
        <v>5369779.0800000001</v>
      </c>
      <c r="L28" s="27">
        <f t="shared" si="4"/>
        <v>109.6</v>
      </c>
    </row>
    <row r="29" spans="1:12" ht="37.5" x14ac:dyDescent="0.3">
      <c r="A29" s="12" t="s">
        <v>7</v>
      </c>
      <c r="B29" s="14" t="s">
        <v>36</v>
      </c>
      <c r="C29" s="13" t="s">
        <v>111</v>
      </c>
      <c r="D29" s="8">
        <f>D30</f>
        <v>83008410.5</v>
      </c>
      <c r="E29" s="8">
        <f t="shared" ref="E29:H29" si="10">E30</f>
        <v>41234480.439999998</v>
      </c>
      <c r="F29" s="8">
        <f t="shared" si="10"/>
        <v>18772277.140000001</v>
      </c>
      <c r="G29" s="8">
        <f t="shared" si="10"/>
        <v>21677935.289999999</v>
      </c>
      <c r="H29" s="8">
        <f t="shared" si="10"/>
        <v>21677935.289999999</v>
      </c>
      <c r="I29" s="8">
        <f t="shared" si="0"/>
        <v>-64236133.359999999</v>
      </c>
      <c r="J29" s="27">
        <f t="shared" si="2"/>
        <v>22.6</v>
      </c>
      <c r="K29" s="8">
        <f t="shared" si="3"/>
        <v>-22462203.300000001</v>
      </c>
      <c r="L29" s="27">
        <f t="shared" si="4"/>
        <v>45.5</v>
      </c>
    </row>
    <row r="30" spans="1:12" ht="37.5" x14ac:dyDescent="0.3">
      <c r="A30" s="19" t="s">
        <v>68</v>
      </c>
      <c r="B30" s="14" t="s">
        <v>37</v>
      </c>
      <c r="C30" s="13" t="s">
        <v>112</v>
      </c>
      <c r="D30" s="8">
        <v>83008410.5</v>
      </c>
      <c r="E30" s="24">
        <v>41234480.439999998</v>
      </c>
      <c r="F30" s="24">
        <v>18772277.140000001</v>
      </c>
      <c r="G30" s="26">
        <v>21677935.289999999</v>
      </c>
      <c r="H30" s="8">
        <v>21677935.289999999</v>
      </c>
      <c r="I30" s="8">
        <f t="shared" si="0"/>
        <v>-64236133.359999999</v>
      </c>
      <c r="J30" s="27">
        <f t="shared" si="2"/>
        <v>22.6</v>
      </c>
      <c r="K30" s="8">
        <f t="shared" si="3"/>
        <v>-22462203.300000001</v>
      </c>
      <c r="L30" s="27">
        <f t="shared" si="4"/>
        <v>45.5</v>
      </c>
    </row>
    <row r="31" spans="1:12" ht="44.25" customHeight="1" x14ac:dyDescent="0.3">
      <c r="A31" s="19" t="s">
        <v>8</v>
      </c>
      <c r="B31" s="14" t="s">
        <v>38</v>
      </c>
      <c r="C31" s="13" t="s">
        <v>170</v>
      </c>
      <c r="D31" s="8">
        <f>D32+D33</f>
        <v>104983990.40000001</v>
      </c>
      <c r="E31" s="8">
        <f t="shared" ref="E31:H31" si="11">E32+E33</f>
        <v>67984105.090000004</v>
      </c>
      <c r="F31" s="8">
        <f t="shared" si="11"/>
        <v>61355931.100000001</v>
      </c>
      <c r="G31" s="8">
        <f t="shared" si="11"/>
        <v>61354610.890000001</v>
      </c>
      <c r="H31" s="8">
        <f t="shared" si="11"/>
        <v>61291447.359999999</v>
      </c>
      <c r="I31" s="8">
        <f t="shared" si="0"/>
        <v>-43628059.299999997</v>
      </c>
      <c r="J31" s="27">
        <f t="shared" si="2"/>
        <v>58.4</v>
      </c>
      <c r="K31" s="8">
        <f t="shared" si="3"/>
        <v>-6628173.9900000002</v>
      </c>
      <c r="L31" s="27">
        <f t="shared" si="4"/>
        <v>90.3</v>
      </c>
    </row>
    <row r="32" spans="1:12" ht="24" customHeight="1" x14ac:dyDescent="0.3">
      <c r="A32" s="19" t="s">
        <v>69</v>
      </c>
      <c r="B32" s="14" t="s">
        <v>39</v>
      </c>
      <c r="C32" s="13" t="s">
        <v>113</v>
      </c>
      <c r="D32" s="8">
        <v>23378524.289999999</v>
      </c>
      <c r="E32" s="24">
        <v>26182070.57</v>
      </c>
      <c r="F32" s="24">
        <v>23582906.129999999</v>
      </c>
      <c r="G32" s="24">
        <v>23582906.129999999</v>
      </c>
      <c r="H32" s="24">
        <v>23582906.129999999</v>
      </c>
      <c r="I32" s="8">
        <f t="shared" si="0"/>
        <v>204381.84</v>
      </c>
      <c r="J32" s="27">
        <f t="shared" si="2"/>
        <v>100.9</v>
      </c>
      <c r="K32" s="8">
        <f t="shared" si="3"/>
        <v>-2599164.44</v>
      </c>
      <c r="L32" s="27">
        <f t="shared" si="4"/>
        <v>90.1</v>
      </c>
    </row>
    <row r="33" spans="1:12" ht="30.75" customHeight="1" x14ac:dyDescent="0.3">
      <c r="A33" s="19" t="s">
        <v>70</v>
      </c>
      <c r="B33" s="14" t="s">
        <v>40</v>
      </c>
      <c r="C33" s="13" t="s">
        <v>114</v>
      </c>
      <c r="D33" s="8">
        <v>81605466.109999999</v>
      </c>
      <c r="E33" s="24">
        <v>41802034.520000003</v>
      </c>
      <c r="F33" s="24">
        <v>37773024.969999999</v>
      </c>
      <c r="G33" s="26">
        <v>37771704.759999998</v>
      </c>
      <c r="H33" s="8">
        <v>37708541.229999997</v>
      </c>
      <c r="I33" s="8">
        <f t="shared" si="0"/>
        <v>-43832441.140000001</v>
      </c>
      <c r="J33" s="27">
        <f t="shared" si="2"/>
        <v>46.3</v>
      </c>
      <c r="K33" s="8">
        <f t="shared" si="3"/>
        <v>-4029009.55</v>
      </c>
      <c r="L33" s="27">
        <f t="shared" si="4"/>
        <v>90.4</v>
      </c>
    </row>
    <row r="34" spans="1:12" ht="37.5" x14ac:dyDescent="0.3">
      <c r="A34" s="12" t="s">
        <v>9</v>
      </c>
      <c r="B34" s="14" t="s">
        <v>41</v>
      </c>
      <c r="C34" s="13" t="s">
        <v>115</v>
      </c>
      <c r="D34" s="8">
        <f>D35+D36+D37+D38</f>
        <v>139710412.22</v>
      </c>
      <c r="E34" s="8">
        <f t="shared" ref="E34:H34" si="12">E35+E36+E37+E38</f>
        <v>54557163.530000001</v>
      </c>
      <c r="F34" s="8">
        <f t="shared" si="12"/>
        <v>104022166.76000001</v>
      </c>
      <c r="G34" s="8">
        <f t="shared" si="12"/>
        <v>96747098.530000001</v>
      </c>
      <c r="H34" s="8">
        <f t="shared" si="12"/>
        <v>93510509.290000007</v>
      </c>
      <c r="I34" s="8">
        <f t="shared" si="0"/>
        <v>-35688245.460000001</v>
      </c>
      <c r="J34" s="27">
        <f t="shared" si="2"/>
        <v>74.5</v>
      </c>
      <c r="K34" s="8">
        <f t="shared" si="3"/>
        <v>49465003.229999997</v>
      </c>
      <c r="L34" s="27">
        <f t="shared" si="4"/>
        <v>190.7</v>
      </c>
    </row>
    <row r="35" spans="1:12" ht="26.25" customHeight="1" x14ac:dyDescent="0.3">
      <c r="A35" s="12" t="s">
        <v>71</v>
      </c>
      <c r="B35" s="14" t="s">
        <v>42</v>
      </c>
      <c r="C35" s="13" t="s">
        <v>116</v>
      </c>
      <c r="D35" s="8">
        <v>27419396.420000002</v>
      </c>
      <c r="E35" s="24">
        <v>19364412.219999999</v>
      </c>
      <c r="F35" s="24">
        <v>17598562.420000002</v>
      </c>
      <c r="G35" s="24">
        <v>16887060.859999999</v>
      </c>
      <c r="H35" s="24">
        <v>12720530.119999999</v>
      </c>
      <c r="I35" s="8">
        <f t="shared" si="0"/>
        <v>-9820834</v>
      </c>
      <c r="J35" s="27">
        <f t="shared" si="2"/>
        <v>64.2</v>
      </c>
      <c r="K35" s="8">
        <f t="shared" si="3"/>
        <v>-1765849.8</v>
      </c>
      <c r="L35" s="27">
        <f t="shared" si="4"/>
        <v>90.9</v>
      </c>
    </row>
    <row r="36" spans="1:12" ht="141" customHeight="1" x14ac:dyDescent="0.3">
      <c r="A36" s="12" t="s">
        <v>72</v>
      </c>
      <c r="B36" s="14" t="s">
        <v>43</v>
      </c>
      <c r="C36" s="13" t="s">
        <v>117</v>
      </c>
      <c r="D36" s="8">
        <v>37740468.810000002</v>
      </c>
      <c r="E36" s="24">
        <v>-21286232.449999999</v>
      </c>
      <c r="F36" s="24">
        <v>19903693.93</v>
      </c>
      <c r="G36" s="24">
        <v>13411402.060000001</v>
      </c>
      <c r="H36" s="24">
        <v>14655006.85</v>
      </c>
      <c r="I36" s="8">
        <f t="shared" si="0"/>
        <v>-17836774.879999999</v>
      </c>
      <c r="J36" s="27">
        <f t="shared" si="2"/>
        <v>52.7</v>
      </c>
      <c r="K36" s="8">
        <f t="shared" si="3"/>
        <v>41189926.380000003</v>
      </c>
      <c r="L36" s="27"/>
    </row>
    <row r="37" spans="1:12" ht="66" customHeight="1" x14ac:dyDescent="0.3">
      <c r="A37" s="12" t="s">
        <v>73</v>
      </c>
      <c r="B37" s="14" t="s">
        <v>44</v>
      </c>
      <c r="C37" s="13" t="s">
        <v>118</v>
      </c>
      <c r="D37" s="8">
        <v>71080917.260000005</v>
      </c>
      <c r="E37" s="24">
        <v>47082656.729999997</v>
      </c>
      <c r="F37" s="24">
        <v>56150624.259999998</v>
      </c>
      <c r="G37" s="24">
        <v>56079349.460000001</v>
      </c>
      <c r="H37" s="24">
        <v>55765686.170000002</v>
      </c>
      <c r="I37" s="8">
        <f t="shared" si="0"/>
        <v>-14930293</v>
      </c>
      <c r="J37" s="27">
        <f t="shared" si="2"/>
        <v>79</v>
      </c>
      <c r="K37" s="8">
        <f t="shared" si="3"/>
        <v>9067967.5299999993</v>
      </c>
      <c r="L37" s="27">
        <f t="shared" si="4"/>
        <v>119.3</v>
      </c>
    </row>
    <row r="38" spans="1:12" ht="131.25" x14ac:dyDescent="0.3">
      <c r="A38" s="12" t="s">
        <v>74</v>
      </c>
      <c r="B38" s="20" t="s">
        <v>45</v>
      </c>
      <c r="C38" s="13" t="s">
        <v>119</v>
      </c>
      <c r="D38" s="8">
        <v>3469629.73</v>
      </c>
      <c r="E38" s="8">
        <v>9396327.0299999993</v>
      </c>
      <c r="F38" s="24">
        <v>10369286.15</v>
      </c>
      <c r="G38" s="24">
        <v>10369286.15</v>
      </c>
      <c r="H38" s="24">
        <v>10369286.15</v>
      </c>
      <c r="I38" s="8">
        <f t="shared" si="0"/>
        <v>6899656.4199999999</v>
      </c>
      <c r="J38" s="27" t="s">
        <v>160</v>
      </c>
      <c r="K38" s="8">
        <f t="shared" si="3"/>
        <v>972959.12</v>
      </c>
      <c r="L38" s="27">
        <f t="shared" si="4"/>
        <v>110.4</v>
      </c>
    </row>
    <row r="39" spans="1:12" ht="30.75" customHeight="1" x14ac:dyDescent="0.3">
      <c r="A39" s="12" t="s">
        <v>10</v>
      </c>
      <c r="B39" s="21" t="s">
        <v>46</v>
      </c>
      <c r="C39" s="13" t="s">
        <v>120</v>
      </c>
      <c r="D39" s="8">
        <f>D40+D42+D43+D44+D45+D41</f>
        <v>107915821.31999999</v>
      </c>
      <c r="E39" s="8">
        <f t="shared" ref="E39:I39" si="13">E40+E42+E43+E44+E45+E41</f>
        <v>84972884.189999998</v>
      </c>
      <c r="F39" s="8">
        <f t="shared" si="13"/>
        <v>92301817.530000001</v>
      </c>
      <c r="G39" s="8">
        <f>G40+G42+G43+G44+G45+G41</f>
        <v>92272317.530000001</v>
      </c>
      <c r="H39" s="8">
        <f t="shared" si="13"/>
        <v>92271067.530000001</v>
      </c>
      <c r="I39" s="8">
        <f t="shared" si="13"/>
        <v>-15614003.789999999</v>
      </c>
      <c r="J39" s="27">
        <f t="shared" si="2"/>
        <v>85.5</v>
      </c>
      <c r="K39" s="8">
        <f t="shared" si="3"/>
        <v>7328933.3399999999</v>
      </c>
      <c r="L39" s="27">
        <f t="shared" si="4"/>
        <v>108.6</v>
      </c>
    </row>
    <row r="40" spans="1:12" ht="63" customHeight="1" x14ac:dyDescent="0.3">
      <c r="A40" s="12" t="s">
        <v>75</v>
      </c>
      <c r="B40" s="21" t="s">
        <v>144</v>
      </c>
      <c r="C40" s="13" t="s">
        <v>145</v>
      </c>
      <c r="D40" s="22">
        <v>26354199.420000002</v>
      </c>
      <c r="E40" s="8">
        <v>19168100.91</v>
      </c>
      <c r="F40" s="24">
        <v>19662904.739999998</v>
      </c>
      <c r="G40" s="24">
        <v>19683404.739999998</v>
      </c>
      <c r="H40" s="24">
        <v>19682154.739999998</v>
      </c>
      <c r="I40" s="8">
        <f t="shared" si="0"/>
        <v>-6691294.6799999997</v>
      </c>
      <c r="J40" s="27">
        <f>F40/D40*100</f>
        <v>74.599999999999994</v>
      </c>
      <c r="K40" s="8">
        <f t="shared" si="3"/>
        <v>494803.83</v>
      </c>
      <c r="L40" s="27">
        <f>F40/E40*100</f>
        <v>102.6</v>
      </c>
    </row>
    <row r="41" spans="1:12" ht="198.75" customHeight="1" x14ac:dyDescent="0.3">
      <c r="A41" s="12" t="s">
        <v>76</v>
      </c>
      <c r="B41" s="21" t="s">
        <v>178</v>
      </c>
      <c r="C41" s="13" t="s">
        <v>179</v>
      </c>
      <c r="D41" s="22"/>
      <c r="E41" s="8">
        <v>1728200</v>
      </c>
      <c r="F41" s="24">
        <v>1417400</v>
      </c>
      <c r="G41" s="24">
        <v>1367400</v>
      </c>
      <c r="H41" s="24">
        <v>1367400</v>
      </c>
      <c r="I41" s="8">
        <f t="shared" si="0"/>
        <v>1417400</v>
      </c>
      <c r="J41" s="27"/>
      <c r="K41" s="8">
        <f t="shared" si="3"/>
        <v>-310800</v>
      </c>
      <c r="L41" s="27">
        <f>F41/E41*100</f>
        <v>82</v>
      </c>
    </row>
    <row r="42" spans="1:12" ht="63" customHeight="1" x14ac:dyDescent="0.3">
      <c r="A42" s="18" t="s">
        <v>77</v>
      </c>
      <c r="B42" s="21" t="s">
        <v>155</v>
      </c>
      <c r="C42" s="13" t="s">
        <v>156</v>
      </c>
      <c r="D42" s="22">
        <v>3232320.73</v>
      </c>
      <c r="E42" s="8">
        <v>2568800</v>
      </c>
      <c r="F42" s="24">
        <v>2673500</v>
      </c>
      <c r="G42" s="24">
        <v>2673500</v>
      </c>
      <c r="H42" s="24">
        <v>2673500</v>
      </c>
      <c r="I42" s="8">
        <f t="shared" si="0"/>
        <v>-558820.73</v>
      </c>
      <c r="J42" s="27">
        <f t="shared" si="2"/>
        <v>82.7</v>
      </c>
      <c r="K42" s="8">
        <f t="shared" si="3"/>
        <v>104700</v>
      </c>
      <c r="L42" s="27">
        <f t="shared" si="4"/>
        <v>104.1</v>
      </c>
    </row>
    <row r="43" spans="1:12" ht="176.25" customHeight="1" x14ac:dyDescent="0.3">
      <c r="A43" s="12" t="s">
        <v>78</v>
      </c>
      <c r="B43" s="21" t="s">
        <v>181</v>
      </c>
      <c r="C43" s="13" t="s">
        <v>146</v>
      </c>
      <c r="D43" s="22">
        <v>62267405.740000002</v>
      </c>
      <c r="E43" s="8">
        <v>44382199.25</v>
      </c>
      <c r="F43" s="24">
        <v>50605395.240000002</v>
      </c>
      <c r="G43" s="24">
        <v>50605395.240000002</v>
      </c>
      <c r="H43" s="24">
        <v>50605395.240000002</v>
      </c>
      <c r="I43" s="8">
        <f t="shared" si="0"/>
        <v>-11662010.5</v>
      </c>
      <c r="J43" s="27">
        <f t="shared" si="2"/>
        <v>81.3</v>
      </c>
      <c r="K43" s="8">
        <f t="shared" si="3"/>
        <v>6223195.9900000002</v>
      </c>
      <c r="L43" s="27">
        <f t="shared" si="4"/>
        <v>114</v>
      </c>
    </row>
    <row r="44" spans="1:12" ht="45" customHeight="1" x14ac:dyDescent="0.3">
      <c r="A44" s="12" t="s">
        <v>79</v>
      </c>
      <c r="B44" s="21" t="s">
        <v>147</v>
      </c>
      <c r="C44" s="13" t="s">
        <v>148</v>
      </c>
      <c r="D44" s="22">
        <v>3238541.28</v>
      </c>
      <c r="E44" s="8">
        <v>5275156.53</v>
      </c>
      <c r="F44" s="24">
        <v>2328894.94</v>
      </c>
      <c r="G44" s="24">
        <v>2328894.94</v>
      </c>
      <c r="H44" s="24">
        <v>2328894.94</v>
      </c>
      <c r="I44" s="8">
        <f t="shared" si="0"/>
        <v>-909646.34</v>
      </c>
      <c r="J44" s="27">
        <f t="shared" si="2"/>
        <v>71.900000000000006</v>
      </c>
      <c r="K44" s="8">
        <f t="shared" si="3"/>
        <v>-2946261.59</v>
      </c>
      <c r="L44" s="27">
        <f t="shared" si="4"/>
        <v>44.1</v>
      </c>
    </row>
    <row r="45" spans="1:12" ht="29.25" customHeight="1" x14ac:dyDescent="0.3">
      <c r="A45" s="12" t="s">
        <v>187</v>
      </c>
      <c r="B45" s="21" t="s">
        <v>149</v>
      </c>
      <c r="C45" s="13" t="s">
        <v>150</v>
      </c>
      <c r="D45" s="22">
        <v>12823354.15</v>
      </c>
      <c r="E45" s="8">
        <v>11850427.5</v>
      </c>
      <c r="F45" s="24">
        <v>15613722.609999999</v>
      </c>
      <c r="G45" s="24">
        <v>15613722.609999999</v>
      </c>
      <c r="H45" s="24">
        <v>15613722.609999999</v>
      </c>
      <c r="I45" s="8">
        <f t="shared" si="0"/>
        <v>2790368.46</v>
      </c>
      <c r="J45" s="27">
        <f t="shared" si="2"/>
        <v>121.8</v>
      </c>
      <c r="K45" s="8">
        <f t="shared" si="3"/>
        <v>3763295.11</v>
      </c>
      <c r="L45" s="27">
        <f t="shared" si="4"/>
        <v>131.80000000000001</v>
      </c>
    </row>
    <row r="46" spans="1:12" x14ac:dyDescent="0.3">
      <c r="A46" s="12" t="s">
        <v>11</v>
      </c>
      <c r="B46" s="21" t="s">
        <v>47</v>
      </c>
      <c r="C46" s="13" t="s">
        <v>121</v>
      </c>
      <c r="D46" s="8">
        <f>+D47+D48+D49</f>
        <v>36054323.890000001</v>
      </c>
      <c r="E46" s="8">
        <f t="shared" ref="E46:K46" si="14">+E47+E48+E49</f>
        <v>73575716</v>
      </c>
      <c r="F46" s="8">
        <f t="shared" si="14"/>
        <v>37986678.630000003</v>
      </c>
      <c r="G46" s="8">
        <f t="shared" si="14"/>
        <v>38756399.649999999</v>
      </c>
      <c r="H46" s="8">
        <f t="shared" si="14"/>
        <v>39556909.509999998</v>
      </c>
      <c r="I46" s="8">
        <f t="shared" si="14"/>
        <v>1932354.74</v>
      </c>
      <c r="J46" s="27">
        <f t="shared" si="2"/>
        <v>105.4</v>
      </c>
      <c r="K46" s="8">
        <f t="shared" si="14"/>
        <v>-35589037.369999997</v>
      </c>
      <c r="L46" s="27">
        <f t="shared" si="4"/>
        <v>51.6</v>
      </c>
    </row>
    <row r="47" spans="1:12" ht="37.5" x14ac:dyDescent="0.3">
      <c r="A47" s="12" t="s">
        <v>80</v>
      </c>
      <c r="B47" s="21" t="s">
        <v>48</v>
      </c>
      <c r="C47" s="13" t="s">
        <v>122</v>
      </c>
      <c r="D47" s="8">
        <v>174470.95</v>
      </c>
      <c r="E47" s="25"/>
      <c r="F47" s="24"/>
      <c r="G47" s="24"/>
      <c r="H47" s="24"/>
      <c r="I47" s="8">
        <f t="shared" si="0"/>
        <v>-174470.95</v>
      </c>
      <c r="J47" s="27"/>
      <c r="K47" s="8">
        <f t="shared" si="3"/>
        <v>0</v>
      </c>
      <c r="L47" s="27"/>
    </row>
    <row r="48" spans="1:12" ht="37.5" x14ac:dyDescent="0.3">
      <c r="A48" s="19" t="s">
        <v>81</v>
      </c>
      <c r="B48" s="21" t="s">
        <v>49</v>
      </c>
      <c r="C48" s="13" t="s">
        <v>123</v>
      </c>
      <c r="D48" s="8">
        <v>35778852.939999998</v>
      </c>
      <c r="E48" s="8">
        <v>73425716</v>
      </c>
      <c r="F48" s="24">
        <v>37986678.630000003</v>
      </c>
      <c r="G48" s="24">
        <v>38756399.649999999</v>
      </c>
      <c r="H48" s="24">
        <v>39556909.509999998</v>
      </c>
      <c r="I48" s="8">
        <f t="shared" si="0"/>
        <v>2207825.69</v>
      </c>
      <c r="J48" s="27">
        <f t="shared" si="2"/>
        <v>106.2</v>
      </c>
      <c r="K48" s="8">
        <f t="shared" si="3"/>
        <v>-35439037.369999997</v>
      </c>
      <c r="L48" s="27">
        <f t="shared" si="4"/>
        <v>51.7</v>
      </c>
    </row>
    <row r="49" spans="1:12" ht="43.5" customHeight="1" x14ac:dyDescent="0.3">
      <c r="A49" s="19" t="s">
        <v>171</v>
      </c>
      <c r="B49" s="21" t="s">
        <v>168</v>
      </c>
      <c r="C49" s="13" t="s">
        <v>169</v>
      </c>
      <c r="D49" s="8">
        <v>101000</v>
      </c>
      <c r="E49" s="8">
        <v>150000</v>
      </c>
      <c r="F49" s="24"/>
      <c r="G49" s="24"/>
      <c r="H49" s="24"/>
      <c r="I49" s="8">
        <f t="shared" si="0"/>
        <v>-101000</v>
      </c>
      <c r="J49" s="27"/>
      <c r="K49" s="8">
        <f t="shared" si="3"/>
        <v>-150000</v>
      </c>
      <c r="L49" s="27">
        <f t="shared" si="4"/>
        <v>0</v>
      </c>
    </row>
    <row r="50" spans="1:12" ht="31.5" customHeight="1" x14ac:dyDescent="0.3">
      <c r="A50" s="12"/>
      <c r="B50" s="21" t="s">
        <v>50</v>
      </c>
      <c r="C50" s="13" t="s">
        <v>124</v>
      </c>
      <c r="D50" s="8">
        <f>D51+D60+D62+D58+D57</f>
        <v>20498224715.290001</v>
      </c>
      <c r="E50" s="8">
        <f t="shared" ref="E50:I50" si="15">E51+E60+E62+E58+E57</f>
        <v>22167720115.240002</v>
      </c>
      <c r="F50" s="8">
        <f t="shared" si="15"/>
        <v>24950292360.110001</v>
      </c>
      <c r="G50" s="8">
        <f t="shared" si="15"/>
        <v>22750467960.110001</v>
      </c>
      <c r="H50" s="8">
        <f t="shared" si="15"/>
        <v>19196393002.880001</v>
      </c>
      <c r="I50" s="8">
        <f t="shared" si="15"/>
        <v>4452067644.8199997</v>
      </c>
      <c r="J50" s="27">
        <f t="shared" si="2"/>
        <v>121.7</v>
      </c>
      <c r="K50" s="8">
        <f t="shared" ref="K50" si="16">K51+K60+K62+K58</f>
        <v>2597301461.0500002</v>
      </c>
      <c r="L50" s="27">
        <f t="shared" si="4"/>
        <v>112.6</v>
      </c>
    </row>
    <row r="51" spans="1:12" ht="56.25" x14ac:dyDescent="0.3">
      <c r="A51" s="12" t="s">
        <v>12</v>
      </c>
      <c r="B51" s="21" t="s">
        <v>51</v>
      </c>
      <c r="C51" s="13" t="s">
        <v>125</v>
      </c>
      <c r="D51" s="8">
        <f>D52+D53+D54+D55</f>
        <v>20516424167.549999</v>
      </c>
      <c r="E51" s="8">
        <f>E52+E53+E54+E55</f>
        <v>22144004583.16</v>
      </c>
      <c r="F51" s="8">
        <f t="shared" ref="F51:H51" si="17">F52+F53+F54+F55</f>
        <v>24749751700</v>
      </c>
      <c r="G51" s="8">
        <f t="shared" si="17"/>
        <v>22726318800</v>
      </c>
      <c r="H51" s="8">
        <f t="shared" si="17"/>
        <v>19173700000</v>
      </c>
      <c r="I51" s="8">
        <f t="shared" si="0"/>
        <v>4233327532.4499998</v>
      </c>
      <c r="J51" s="27">
        <f t="shared" si="2"/>
        <v>120.6</v>
      </c>
      <c r="K51" s="8">
        <f t="shared" si="3"/>
        <v>2605747116.8400002</v>
      </c>
      <c r="L51" s="27">
        <f t="shared" si="4"/>
        <v>111.8</v>
      </c>
    </row>
    <row r="52" spans="1:12" ht="37.5" x14ac:dyDescent="0.3">
      <c r="A52" s="12" t="s">
        <v>82</v>
      </c>
      <c r="B52" s="21" t="s">
        <v>139</v>
      </c>
      <c r="C52" s="13" t="s">
        <v>126</v>
      </c>
      <c r="D52" s="8">
        <v>1927892400</v>
      </c>
      <c r="E52" s="8">
        <v>723594600</v>
      </c>
      <c r="F52" s="24">
        <v>505943700</v>
      </c>
      <c r="G52" s="24">
        <v>610449100</v>
      </c>
      <c r="H52" s="24">
        <v>249130200</v>
      </c>
      <c r="I52" s="8">
        <f t="shared" si="0"/>
        <v>-1421948700</v>
      </c>
      <c r="J52" s="27">
        <f t="shared" si="2"/>
        <v>26.2</v>
      </c>
      <c r="K52" s="8">
        <f t="shared" si="3"/>
        <v>-217650900</v>
      </c>
      <c r="L52" s="27">
        <f t="shared" si="4"/>
        <v>69.900000000000006</v>
      </c>
    </row>
    <row r="53" spans="1:12" ht="40.5" customHeight="1" x14ac:dyDescent="0.3">
      <c r="A53" s="12" t="s">
        <v>83</v>
      </c>
      <c r="B53" s="21" t="s">
        <v>134</v>
      </c>
      <c r="C53" s="13" t="s">
        <v>127</v>
      </c>
      <c r="D53" s="8">
        <v>4474546924.9799995</v>
      </c>
      <c r="E53" s="8">
        <v>6441988792.1599998</v>
      </c>
      <c r="F53" s="24">
        <v>7929851800</v>
      </c>
      <c r="G53" s="24">
        <v>5288561000</v>
      </c>
      <c r="H53" s="24">
        <v>3755219200</v>
      </c>
      <c r="I53" s="8">
        <f t="shared" si="0"/>
        <v>3455304875.02</v>
      </c>
      <c r="J53" s="27">
        <f t="shared" si="2"/>
        <v>177.2</v>
      </c>
      <c r="K53" s="8">
        <f t="shared" si="3"/>
        <v>1487863007.8399999</v>
      </c>
      <c r="L53" s="27">
        <f t="shared" si="4"/>
        <v>123.1</v>
      </c>
    </row>
    <row r="54" spans="1:12" ht="37.5" x14ac:dyDescent="0.3">
      <c r="A54" s="12" t="s">
        <v>84</v>
      </c>
      <c r="B54" s="21" t="s">
        <v>135</v>
      </c>
      <c r="C54" s="13" t="s">
        <v>128</v>
      </c>
      <c r="D54" s="8">
        <v>13695059119.620001</v>
      </c>
      <c r="E54" s="8">
        <v>14448182000</v>
      </c>
      <c r="F54" s="24">
        <v>15882973300</v>
      </c>
      <c r="G54" s="24">
        <v>16469545600</v>
      </c>
      <c r="H54" s="24">
        <v>14811587500</v>
      </c>
      <c r="I54" s="8">
        <f t="shared" si="0"/>
        <v>2187914180.3800001</v>
      </c>
      <c r="J54" s="27">
        <f t="shared" si="2"/>
        <v>116</v>
      </c>
      <c r="K54" s="8">
        <f t="shared" si="3"/>
        <v>1434791300</v>
      </c>
      <c r="L54" s="27">
        <f t="shared" si="4"/>
        <v>109.9</v>
      </c>
    </row>
    <row r="55" spans="1:12" ht="25.5" customHeight="1" x14ac:dyDescent="0.3">
      <c r="A55" s="12" t="s">
        <v>85</v>
      </c>
      <c r="B55" s="21" t="s">
        <v>140</v>
      </c>
      <c r="C55" s="13" t="s">
        <v>129</v>
      </c>
      <c r="D55" s="8">
        <v>418925722.94999999</v>
      </c>
      <c r="E55" s="8">
        <v>530239191</v>
      </c>
      <c r="F55" s="24">
        <v>430982900</v>
      </c>
      <c r="G55" s="24">
        <v>357763100</v>
      </c>
      <c r="H55" s="24">
        <v>357763100</v>
      </c>
      <c r="I55" s="8">
        <f t="shared" si="0"/>
        <v>12057177.050000001</v>
      </c>
      <c r="J55" s="27">
        <f t="shared" si="2"/>
        <v>102.9</v>
      </c>
      <c r="K55" s="8">
        <f t="shared" si="3"/>
        <v>-99256291</v>
      </c>
      <c r="L55" s="27">
        <f t="shared" si="4"/>
        <v>81.3</v>
      </c>
    </row>
    <row r="56" spans="1:12" ht="50.25" customHeight="1" x14ac:dyDescent="0.3">
      <c r="A56" s="12" t="s">
        <v>188</v>
      </c>
      <c r="B56" s="21" t="s">
        <v>182</v>
      </c>
      <c r="C56" s="13" t="s">
        <v>180</v>
      </c>
      <c r="D56" s="8"/>
      <c r="E56" s="8">
        <f t="shared" ref="E56:H56" si="18">E57</f>
        <v>7846463.5199999996</v>
      </c>
      <c r="F56" s="8">
        <f t="shared" si="18"/>
        <v>193117247.34</v>
      </c>
      <c r="G56" s="8">
        <f t="shared" si="18"/>
        <v>16725747.34</v>
      </c>
      <c r="H56" s="8">
        <f t="shared" si="18"/>
        <v>15269590.109999999</v>
      </c>
      <c r="I56" s="8">
        <f t="shared" si="0"/>
        <v>193117247.34</v>
      </c>
      <c r="J56" s="27"/>
      <c r="K56" s="8">
        <f t="shared" si="3"/>
        <v>185270783.81999999</v>
      </c>
      <c r="L56" s="27" t="s">
        <v>160</v>
      </c>
    </row>
    <row r="57" spans="1:12" ht="61.5" customHeight="1" x14ac:dyDescent="0.3">
      <c r="A57" s="18" t="s">
        <v>189</v>
      </c>
      <c r="B57" s="21" t="s">
        <v>183</v>
      </c>
      <c r="C57" s="13" t="s">
        <v>184</v>
      </c>
      <c r="D57" s="8"/>
      <c r="E57" s="8">
        <v>7846463.5199999996</v>
      </c>
      <c r="F57" s="24">
        <v>193117247.34</v>
      </c>
      <c r="G57" s="24">
        <v>16725747.34</v>
      </c>
      <c r="H57" s="24">
        <v>15269590.109999999</v>
      </c>
      <c r="I57" s="8">
        <f t="shared" si="0"/>
        <v>193117247.34</v>
      </c>
      <c r="J57" s="27"/>
      <c r="K57" s="8">
        <f t="shared" si="3"/>
        <v>185270783.81999999</v>
      </c>
      <c r="L57" s="27" t="s">
        <v>160</v>
      </c>
    </row>
    <row r="58" spans="1:12" ht="47.25" customHeight="1" x14ac:dyDescent="0.3">
      <c r="A58" s="12" t="s">
        <v>13</v>
      </c>
      <c r="B58" s="21" t="s">
        <v>162</v>
      </c>
      <c r="C58" s="13" t="s">
        <v>161</v>
      </c>
      <c r="D58" s="8">
        <f>D59</f>
        <v>71000</v>
      </c>
      <c r="E58" s="8">
        <f>E59</f>
        <v>10000000</v>
      </c>
      <c r="F58" s="8"/>
      <c r="G58" s="8"/>
      <c r="H58" s="8"/>
      <c r="I58" s="8">
        <f t="shared" si="0"/>
        <v>-71000</v>
      </c>
      <c r="J58" s="27"/>
      <c r="K58" s="8">
        <f t="shared" ref="K58:K63" si="19">F58-E58</f>
        <v>-10000000</v>
      </c>
      <c r="L58" s="27"/>
    </row>
    <row r="59" spans="1:12" ht="47.25" customHeight="1" x14ac:dyDescent="0.3">
      <c r="A59" s="12" t="s">
        <v>86</v>
      </c>
      <c r="B59" s="21" t="s">
        <v>164</v>
      </c>
      <c r="C59" s="13" t="s">
        <v>163</v>
      </c>
      <c r="D59" s="8">
        <v>71000</v>
      </c>
      <c r="E59" s="8">
        <v>10000000</v>
      </c>
      <c r="F59" s="24"/>
      <c r="G59" s="24"/>
      <c r="H59" s="24"/>
      <c r="I59" s="8">
        <f t="shared" si="0"/>
        <v>-71000</v>
      </c>
      <c r="J59" s="27"/>
      <c r="K59" s="8">
        <f t="shared" si="19"/>
        <v>-10000000</v>
      </c>
      <c r="L59" s="27"/>
    </row>
    <row r="60" spans="1:12" ht="81.75" customHeight="1" x14ac:dyDescent="0.3">
      <c r="A60" s="12" t="s">
        <v>157</v>
      </c>
      <c r="B60" s="21" t="s">
        <v>52</v>
      </c>
      <c r="C60" s="13" t="s">
        <v>142</v>
      </c>
      <c r="D60" s="8">
        <f>D61</f>
        <v>5986399.6500000004</v>
      </c>
      <c r="E60" s="8">
        <f t="shared" ref="E60:H60" si="20">E61</f>
        <v>20056856</v>
      </c>
      <c r="F60" s="8">
        <f t="shared" si="20"/>
        <v>18187052.609999999</v>
      </c>
      <c r="G60" s="8">
        <f t="shared" si="20"/>
        <v>18187052.609999999</v>
      </c>
      <c r="H60" s="8">
        <f t="shared" si="20"/>
        <v>18187052.609999999</v>
      </c>
      <c r="I60" s="8">
        <f t="shared" si="0"/>
        <v>12200652.960000001</v>
      </c>
      <c r="J60" s="27" t="s">
        <v>160</v>
      </c>
      <c r="K60" s="8">
        <f t="shared" si="19"/>
        <v>-1869803.39</v>
      </c>
      <c r="L60" s="27">
        <f t="shared" si="4"/>
        <v>90.7</v>
      </c>
    </row>
    <row r="61" spans="1:12" ht="44.25" customHeight="1" x14ac:dyDescent="0.3">
      <c r="A61" s="18" t="s">
        <v>158</v>
      </c>
      <c r="B61" s="21" t="s">
        <v>141</v>
      </c>
      <c r="C61" s="13" t="s">
        <v>130</v>
      </c>
      <c r="D61" s="8">
        <v>5986399.6500000004</v>
      </c>
      <c r="E61" s="8">
        <v>20056856</v>
      </c>
      <c r="F61" s="24">
        <f>17899639.35+287413.26</f>
        <v>18187052.609999999</v>
      </c>
      <c r="G61" s="24">
        <f>17899639.35+287413.26</f>
        <v>18187052.609999999</v>
      </c>
      <c r="H61" s="24">
        <f>17899639.35+287413.26</f>
        <v>18187052.609999999</v>
      </c>
      <c r="I61" s="8">
        <f t="shared" si="0"/>
        <v>12200652.960000001</v>
      </c>
      <c r="J61" s="27" t="s">
        <v>160</v>
      </c>
      <c r="K61" s="8">
        <f t="shared" si="19"/>
        <v>-1869803.39</v>
      </c>
      <c r="L61" s="27">
        <f t="shared" si="4"/>
        <v>90.7</v>
      </c>
    </row>
    <row r="62" spans="1:12" ht="56.25" x14ac:dyDescent="0.3">
      <c r="A62" s="12" t="s">
        <v>165</v>
      </c>
      <c r="B62" s="21" t="s">
        <v>53</v>
      </c>
      <c r="C62" s="13" t="s">
        <v>131</v>
      </c>
      <c r="D62" s="8">
        <f>D63</f>
        <v>-24256851.91</v>
      </c>
      <c r="E62" s="8">
        <f t="shared" ref="E62:H62" si="21">E63</f>
        <v>-14187787.439999999</v>
      </c>
      <c r="F62" s="8">
        <f t="shared" si="21"/>
        <v>-10763639.84</v>
      </c>
      <c r="G62" s="8">
        <f t="shared" si="21"/>
        <v>-10763639.84</v>
      </c>
      <c r="H62" s="8">
        <f t="shared" si="21"/>
        <v>-10763639.84</v>
      </c>
      <c r="I62" s="8">
        <f t="shared" si="0"/>
        <v>13493212.07</v>
      </c>
      <c r="J62" s="27">
        <f t="shared" si="2"/>
        <v>44.4</v>
      </c>
      <c r="K62" s="8">
        <f t="shared" si="19"/>
        <v>3424147.6</v>
      </c>
      <c r="L62" s="27">
        <f t="shared" si="4"/>
        <v>75.900000000000006</v>
      </c>
    </row>
    <row r="63" spans="1:12" ht="89.25" customHeight="1" x14ac:dyDescent="0.3">
      <c r="A63" s="12" t="s">
        <v>166</v>
      </c>
      <c r="B63" s="21" t="s">
        <v>136</v>
      </c>
      <c r="C63" s="13" t="s">
        <v>132</v>
      </c>
      <c r="D63" s="8">
        <v>-24256851.91</v>
      </c>
      <c r="E63" s="8">
        <v>-14187787.439999999</v>
      </c>
      <c r="F63" s="24">
        <v>-10763639.84</v>
      </c>
      <c r="G63" s="24">
        <v>-10763639.84</v>
      </c>
      <c r="H63" s="24">
        <v>-10763639.84</v>
      </c>
      <c r="I63" s="8">
        <f t="shared" si="0"/>
        <v>13493212.07</v>
      </c>
      <c r="J63" s="27">
        <f t="shared" si="2"/>
        <v>44.4</v>
      </c>
      <c r="K63" s="8">
        <f t="shared" si="19"/>
        <v>3424147.6</v>
      </c>
      <c r="L63" s="27">
        <f t="shared" si="4"/>
        <v>75.900000000000006</v>
      </c>
    </row>
    <row r="68" spans="4:5" x14ac:dyDescent="0.3">
      <c r="D68" s="23"/>
      <c r="E68" s="23"/>
    </row>
    <row r="69" spans="4:5" x14ac:dyDescent="0.3">
      <c r="D69" s="23"/>
      <c r="E69" s="23"/>
    </row>
  </sheetData>
  <customSheetViews>
    <customSheetView guid="{B3365E97-AD1B-44E7-A643-0049F1E0C955}" scale="60" showPageBreaks="1" showGridLines="0" fitToPage="1" printArea="1" view="pageBreakPreview" topLeftCell="C31">
      <selection activeCell="H34" sqref="H34"/>
      <pageMargins left="0.39370078740157483" right="0.39370078740157483" top="0.28999999999999998" bottom="0.19685039370078741" header="0.51181102362204722" footer="0.51181102362204722"/>
      <pageSetup paperSize="9" scale="41" firstPageNumber="25" fitToHeight="0" orientation="landscape" useFirstPageNumber="1" r:id="rId1"/>
    </customSheetView>
    <customSheetView guid="{160F787A-22F3-43B5-9A33-36FAC870A14F}" scale="60" showPageBreaks="1" showGridLines="0" fitToPage="1" printArea="1" view="pageBreakPreview" topLeftCell="B28">
      <selection activeCell="H33" sqref="H33"/>
      <pageMargins left="0.39370078740157483" right="0.39370078740157483" top="0.28999999999999998" bottom="0.19685039370078741" header="0.51181102362204722" footer="0.51181102362204722"/>
      <pageSetup paperSize="9" scale="47" firstPageNumber="25" fitToHeight="0" orientation="landscape" useFirstPageNumber="1" r:id="rId2"/>
    </customSheetView>
  </customSheetViews>
  <mergeCells count="11">
    <mergeCell ref="A1:L1"/>
    <mergeCell ref="I2:J2"/>
    <mergeCell ref="K2:L2"/>
    <mergeCell ref="A2:A3"/>
    <mergeCell ref="B2:B3"/>
    <mergeCell ref="C2:C3"/>
    <mergeCell ref="D2:D3"/>
    <mergeCell ref="E2:E3"/>
    <mergeCell ref="F2:F3"/>
    <mergeCell ref="G2:G3"/>
    <mergeCell ref="H2:H3"/>
  </mergeCells>
  <pageMargins left="0.39370078740157483" right="0.39370078740157483" top="0.28999999999999998" bottom="0.19685039370078741" header="0.51181102362204722" footer="0.51181102362204722"/>
  <pageSetup paperSize="256" scale="48" firstPageNumber="25" fitToHeight="0" orientation="landscape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Маркова Инесса Владимировна</cp:lastModifiedBy>
  <cp:lastPrinted>2020-11-30T08:32:13Z</cp:lastPrinted>
  <dcterms:created xsi:type="dcterms:W3CDTF">2002-03-11T10:22:12Z</dcterms:created>
  <dcterms:modified xsi:type="dcterms:W3CDTF">2022-11-14T09:59:52Z</dcterms:modified>
</cp:coreProperties>
</file>