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1'!$A$1:$E$71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1'!$A$1:$E$71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1'!$A$1:$E$71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1'!$A$1:$E$71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1'!$A$1:$E$71</definedName>
    <definedName name="Z_E335D183_7E40_43C7_B881_EE310803F14F_.wvu.PrintTitles" localSheetId="0" hidden="1">'Приложение 1'!$7:$9</definedName>
    <definedName name="_xlnm.Print_Area" localSheetId="0">'Приложение 1'!$A$1:$E$67</definedName>
  </definedNames>
  <calcPr fullCalcOnLoad="1"/>
</workbook>
</file>

<file path=xl/sharedStrings.xml><?xml version="1.0" encoding="utf-8"?>
<sst xmlns="http://schemas.openxmlformats.org/spreadsheetml/2006/main" count="126" uniqueCount="126">
  <si>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</si>
  <si>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</si>
  <si>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</si>
  <si>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</si>
  <si>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</si>
  <si>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</si>
  <si>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</si>
  <si>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</si>
  <si>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</si>
  <si>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</si>
  <si>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</si>
  <si>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</si>
  <si>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</si>
  <si>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</si>
  <si>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</si>
  <si>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</si>
  <si>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</si>
  <si>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</si>
  <si>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</si>
  <si>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</si>
  <si>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</si>
  <si>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</si>
  <si>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</si>
  <si>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</si>
  <si>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</si>
  <si>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</si>
  <si>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к решению Думы города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</si>
  <si>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</si>
  <si>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</si>
  <si>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</si>
  <si>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</si>
  <si>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</si>
  <si>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</si>
  <si>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</si>
  <si>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</si>
  <si>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Приложение 1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</si>
  <si>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</si>
  <si>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</si>
  <si>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</si>
  <si>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</si>
  <si>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</si>
  <si>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</si>
  <si>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Сумма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</si>
  <si>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</si>
  <si>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</si>
  <si>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</si>
  <si>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</si>
  <si>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</si>
  <si>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</si>
  <si>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</si>
  <si>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</si>
  <si>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</si>
  <si>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</si>
  <si>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</si>
  <si>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</si>
  <si>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</si>
  <si>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</si>
  <si>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</si>
  <si>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</si>
  <si>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</si>
  <si>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</si>
  <si>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</si>
  <si>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</si>
  <si>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</si>
  <si>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</si>
  <si>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</si>
  <si>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</si>
  <si>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</si>
  <si>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</si>
  <si>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</si>
  <si>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</si>
  <si>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</si>
  <si>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</si>
  <si>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</si>
  <si>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</si>
  <si>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</si>
  <si>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</si>
  <si>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</si>
  <si>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</si>
  <si>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</si>
  <si>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</si>
  <si>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</si>
  <si>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</si>
  <si>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</si>
  <si>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</si>
  <si>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</si>
  <si>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</si>
  <si>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</si>
  <si>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</si>
  <si>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</si>
  <si>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</si>
  <si>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</si>
  <si>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2022 год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</si>
  <si>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</si>
  <si>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</si>
  <si>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</si>
  <si>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</si>
  <si>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</si>
  <si>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</si>
  <si>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</si>
  <si>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000 1 16 10000 00 0000 140</t>
  </si>
  <si>
    <t>000 1 16 11000 01 0000 140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</si>
  <si>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</si>
  <si>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</si>
  <si>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</si>
  <si>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</si>
  <si>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</si>
  <si>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Инициативные платежи</t>
  </si>
  <si>
    <t>000 1 17 15000 00 0000 150</t>
  </si>
  <si>
    <t>Доходы от оказания платных услуг и компенсации затрат государства</t>
  </si>
  <si>
    <t>1 16 02000 02 0000 140</t>
  </si>
  <si>
    <t>Доходы бюджета городского округа Сургут Ханты-Мансийского автономного округа – Югры 
по группам, подгруппам и статьям классификации доходов бюджетов 
на 2022 год и плановый период 2023 – 2024 годов</t>
  </si>
  <si>
    <t>Прочие безвозмездные поступления</t>
  </si>
  <si>
    <t>Прочие безвозмездные поступления в бюджеты городских округов</t>
  </si>
  <si>
    <t>000 2 07 00000 00 0000 000</t>
  </si>
  <si>
    <t>000 2 03 00000 00  0000 000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</si>
  <si>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</si>
  <si>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</si>
  <si>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000 2 07 04000 04 0000 150</t>
  </si>
  <si>
    <t>000 2 03 04000 04 0000 150</t>
  </si>
  <si>
    <t>000 1 16 07000 00 0000 140</t>
  </si>
  <si>
    <t>000 1 16 01300 01 0000 140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</si>
  <si>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</si>
  <si>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Доходы от приватизации имущества, находящегося в государственной и муниципальной собственности</t>
  </si>
  <si>
    <t>000 1 14 13000 00 0000 000</t>
  </si>
  <si>
    <r>
      <t xml:space="preserve">от </t>
    </r>
    <r>
      <rPr>
        <u val="single"/>
        <sz val="18"/>
        <color indexed="8"/>
        <rFont val="Times New Roman"/>
        <family val="1"/>
      </rPr>
      <t>07.12.2022</t>
    </r>
    <r>
      <rPr>
        <sz val="18"/>
        <color indexed="8"/>
        <rFont val="Times New Roman"/>
        <family val="1"/>
      </rPr>
      <t xml:space="preserve"> № </t>
    </r>
    <r>
      <rPr>
        <u val="single"/>
        <sz val="18"/>
        <color indexed="8"/>
        <rFont val="Times New Roman"/>
        <family val="1"/>
      </rPr>
      <t>228-VII ДГ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</si>
</sst>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4"/>
      <color indexed="8"/>
      <name val="Times New Roman Cyr"/>
      <family val="1"/>
    </font>
    <font>
      <sz val="18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justify"/>
    </xf>
    <xf numFmtId="0" fontId="48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6" fillId="0" borderId="12" xfId="0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justify"/>
    </xf>
    <xf numFmtId="0" fontId="47" fillId="0" borderId="13" xfId="0" applyFont="1" applyFill="1" applyBorder="1" applyAlignment="1">
      <alignment vertical="justify"/>
    </xf>
    <xf numFmtId="1" fontId="46" fillId="0" borderId="12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left" wrapText="1"/>
    </xf>
    <xf numFmtId="0" fontId="46" fillId="0" borderId="0" xfId="0" applyFont="1" applyFill="1" applyAlignment="1">
      <alignment wrapText="1"/>
    </xf>
    <xf numFmtId="4" fontId="46" fillId="0" borderId="14" xfId="0" applyNumberFormat="1" applyFont="1" applyFill="1" applyBorder="1" applyAlignment="1">
      <alignment horizontal="right" vertical="center"/>
    </xf>
    <xf numFmtId="4" fontId="46" fillId="0" borderId="10" xfId="0" applyNumberFormat="1" applyFont="1" applyFill="1" applyBorder="1" applyAlignment="1">
      <alignment horizontal="right" vertical="center"/>
    </xf>
    <xf numFmtId="4" fontId="46" fillId="0" borderId="12" xfId="0" applyNumberFormat="1" applyFont="1" applyFill="1" applyBorder="1" applyAlignment="1">
      <alignment horizontal="right" vertical="center"/>
    </xf>
    <xf numFmtId="4" fontId="46" fillId="32" borderId="11" xfId="0" applyNumberFormat="1" applyFont="1" applyFill="1" applyBorder="1" applyAlignment="1">
      <alignment horizontal="right" vertical="center"/>
    </xf>
    <xf numFmtId="4" fontId="46" fillId="32" borderId="10" xfId="0" applyNumberFormat="1" applyFont="1" applyFill="1" applyBorder="1" applyAlignment="1">
      <alignment horizontal="right" vertical="center"/>
    </xf>
    <xf numFmtId="4" fontId="46" fillId="32" borderId="12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Alignment="1">
      <alignment/>
    </xf>
    <xf numFmtId="4" fontId="46" fillId="32" borderId="15" xfId="0" applyNumberFormat="1" applyFont="1" applyFill="1" applyBorder="1" applyAlignment="1">
      <alignment horizontal="right" vertical="center"/>
    </xf>
    <xf numFmtId="4" fontId="46" fillId="32" borderId="14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vertical="justify"/>
    </xf>
    <xf numFmtId="4" fontId="46" fillId="0" borderId="0" xfId="0" applyNumberFormat="1" applyFont="1" applyFill="1" applyAlignment="1">
      <alignment vertical="justify"/>
    </xf>
    <xf numFmtId="4" fontId="47" fillId="0" borderId="13" xfId="0" applyNumberFormat="1" applyFont="1" applyFill="1" applyBorder="1" applyAlignment="1">
      <alignment vertical="justify"/>
    </xf>
    <xf numFmtId="0" fontId="46" fillId="0" borderId="16" xfId="0" applyFont="1" applyFill="1" applyBorder="1" applyAlignment="1">
      <alignment horizontal="justify" vertical="center" wrapText="1"/>
    </xf>
    <xf numFmtId="0" fontId="46" fillId="0" borderId="17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justify" vertical="center" wrapText="1"/>
    </xf>
    <xf numFmtId="4" fontId="46" fillId="0" borderId="20" xfId="0" applyNumberFormat="1" applyFont="1" applyFill="1" applyBorder="1" applyAlignment="1">
      <alignment horizontal="right" vertical="center"/>
    </xf>
    <xf numFmtId="0" fontId="46" fillId="32" borderId="12" xfId="0" applyFont="1" applyFill="1" applyBorder="1" applyAlignment="1">
      <alignment horizontal="center" vertical="center"/>
    </xf>
    <xf numFmtId="0" fontId="46" fillId="32" borderId="16" xfId="0" applyFont="1" applyFill="1" applyBorder="1" applyAlignment="1">
      <alignment horizontal="justify" vertical="center" wrapText="1"/>
    </xf>
    <xf numFmtId="0" fontId="46" fillId="32" borderId="0" xfId="0" applyFont="1" applyFill="1" applyAlignment="1">
      <alignment vertical="justify"/>
    </xf>
    <xf numFmtId="0" fontId="46" fillId="32" borderId="18" xfId="0" applyFont="1" applyFill="1" applyBorder="1" applyAlignment="1">
      <alignment horizontal="center" vertical="center"/>
    </xf>
    <xf numFmtId="0" fontId="46" fillId="32" borderId="11" xfId="0" applyFont="1" applyFill="1" applyBorder="1" applyAlignment="1">
      <alignment horizontal="justify" vertical="center" wrapText="1"/>
    </xf>
    <xf numFmtId="0" fontId="47" fillId="32" borderId="0" xfId="0" applyFont="1" applyFill="1" applyAlignment="1">
      <alignment vertical="justify"/>
    </xf>
    <xf numFmtId="0" fontId="46" fillId="32" borderId="10" xfId="0" applyFont="1" applyFill="1" applyBorder="1" applyAlignment="1">
      <alignment horizontal="center" vertical="center"/>
    </xf>
    <xf numFmtId="0" fontId="46" fillId="32" borderId="18" xfId="0" applyFont="1" applyFill="1" applyBorder="1" applyAlignment="1">
      <alignment horizontal="justify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8" xfId="0" applyFont="1" applyFill="1" applyBorder="1" applyAlignment="1">
      <alignment horizontal="left" vertical="center" wrapText="1"/>
    </xf>
    <xf numFmtId="0" fontId="46" fillId="32" borderId="11" xfId="0" applyFont="1" applyFill="1" applyBorder="1" applyAlignment="1">
      <alignment horizontal="center" vertical="center"/>
    </xf>
    <xf numFmtId="0" fontId="46" fillId="32" borderId="17" xfId="0" applyFont="1" applyFill="1" applyBorder="1" applyAlignment="1">
      <alignment horizontal="justify" vertical="center" wrapText="1"/>
    </xf>
    <xf numFmtId="0" fontId="46" fillId="32" borderId="17" xfId="0" applyFont="1" applyFill="1" applyBorder="1" applyAlignment="1">
      <alignment horizontal="center" vertical="center"/>
    </xf>
    <xf numFmtId="0" fontId="47" fillId="32" borderId="0" xfId="0" applyFont="1" applyFill="1" applyBorder="1" applyAlignment="1">
      <alignment vertical="justify"/>
    </xf>
    <xf numFmtId="0" fontId="4" fillId="32" borderId="17" xfId="0" applyFont="1" applyFill="1" applyBorder="1" applyAlignment="1">
      <alignment horizontal="justify" vertical="center" wrapText="1"/>
    </xf>
    <xf numFmtId="0" fontId="4" fillId="32" borderId="18" xfId="0" applyFont="1" applyFill="1" applyBorder="1" applyAlignment="1">
      <alignment horizontal="justify" vertical="center" wrapText="1"/>
    </xf>
    <xf numFmtId="0" fontId="4" fillId="32" borderId="16" xfId="0" applyFont="1" applyFill="1" applyBorder="1" applyAlignment="1">
      <alignment horizontal="justify" vertical="center" wrapText="1"/>
    </xf>
    <xf numFmtId="4" fontId="46" fillId="32" borderId="18" xfId="0" applyNumberFormat="1" applyFont="1" applyFill="1" applyBorder="1" applyAlignment="1">
      <alignment horizontal="right" vertical="center"/>
    </xf>
    <xf numFmtId="4" fontId="46" fillId="32" borderId="16" xfId="0" applyNumberFormat="1" applyFont="1" applyFill="1" applyBorder="1" applyAlignment="1">
      <alignment horizontal="right" vertical="center"/>
    </xf>
    <xf numFmtId="0" fontId="46" fillId="32" borderId="10" xfId="0" applyFont="1" applyFill="1" applyBorder="1" applyAlignment="1">
      <alignment horizontal="justify" vertical="center" wrapText="1"/>
    </xf>
    <xf numFmtId="4" fontId="4" fillId="32" borderId="0" xfId="0" applyNumberFormat="1" applyFont="1" applyFill="1" applyBorder="1" applyAlignment="1">
      <alignment horizontal="right" vertical="center"/>
    </xf>
    <xf numFmtId="4" fontId="4" fillId="32" borderId="10" xfId="0" applyNumberFormat="1" applyFont="1" applyFill="1" applyBorder="1" applyAlignment="1">
      <alignment horizontal="right" vertical="center"/>
    </xf>
    <xf numFmtId="4" fontId="4" fillId="32" borderId="14" xfId="0" applyNumberFormat="1" applyFont="1" applyFill="1" applyBorder="1" applyAlignment="1">
      <alignment horizontal="right" vertical="center"/>
    </xf>
    <xf numFmtId="0" fontId="47" fillId="32" borderId="13" xfId="0" applyFont="1" applyFill="1" applyBorder="1" applyAlignment="1">
      <alignment vertical="justify"/>
    </xf>
    <xf numFmtId="0" fontId="46" fillId="32" borderId="18" xfId="0" applyFont="1" applyFill="1" applyBorder="1" applyAlignment="1">
      <alignment horizontal="justify" vertical="top" wrapText="1"/>
    </xf>
    <xf numFmtId="4" fontId="46" fillId="32" borderId="17" xfId="0" applyNumberFormat="1" applyFont="1" applyFill="1" applyBorder="1" applyAlignment="1">
      <alignment horizontal="right" vertical="center"/>
    </xf>
    <xf numFmtId="0" fontId="46" fillId="32" borderId="21" xfId="0" applyFont="1" applyFill="1" applyBorder="1" applyAlignment="1">
      <alignment horizontal="justify" vertical="center" wrapText="1"/>
    </xf>
    <xf numFmtId="0" fontId="46" fillId="32" borderId="0" xfId="0" applyFont="1" applyFill="1" applyBorder="1" applyAlignment="1">
      <alignment horizontal="justify" vertical="center" wrapText="1"/>
    </xf>
    <xf numFmtId="0" fontId="46" fillId="32" borderId="13" xfId="0" applyFont="1" applyFill="1" applyBorder="1" applyAlignment="1">
      <alignment horizontal="justify" vertical="center" wrapText="1"/>
    </xf>
    <xf numFmtId="0" fontId="46" fillId="32" borderId="16" xfId="0" applyFont="1" applyFill="1" applyBorder="1" applyAlignment="1">
      <alignment horizontal="center" vertical="center"/>
    </xf>
    <xf numFmtId="4" fontId="4" fillId="32" borderId="18" xfId="0" applyNumberFormat="1" applyFont="1" applyFill="1" applyBorder="1" applyAlignment="1">
      <alignment horizontal="right" vertical="center"/>
    </xf>
    <xf numFmtId="0" fontId="50" fillId="32" borderId="10" xfId="0" applyFont="1" applyFill="1" applyBorder="1" applyAlignment="1">
      <alignment horizontal="center" vertical="center"/>
    </xf>
    <xf numFmtId="0" fontId="50" fillId="32" borderId="18" xfId="0" applyFont="1" applyFill="1" applyBorder="1" applyAlignment="1">
      <alignment horizontal="justify" vertical="center" wrapText="1"/>
    </xf>
    <xf numFmtId="0" fontId="50" fillId="32" borderId="11" xfId="0" applyFont="1" applyFill="1" applyBorder="1" applyAlignment="1">
      <alignment horizontal="center" vertical="center"/>
    </xf>
    <xf numFmtId="0" fontId="50" fillId="32" borderId="17" xfId="0" applyFont="1" applyFill="1" applyBorder="1" applyAlignment="1">
      <alignment horizontal="justify" wrapText="1"/>
    </xf>
    <xf numFmtId="4" fontId="46" fillId="32" borderId="11" xfId="0" applyNumberFormat="1" applyFont="1" applyFill="1" applyBorder="1" applyAlignment="1">
      <alignment vertical="center"/>
    </xf>
    <xf numFmtId="0" fontId="50" fillId="32" borderId="16" xfId="0" applyFont="1" applyFill="1" applyBorder="1" applyAlignment="1">
      <alignment horizontal="justify" wrapText="1"/>
    </xf>
    <xf numFmtId="4" fontId="46" fillId="32" borderId="12" xfId="0" applyNumberFormat="1" applyFont="1" applyFill="1" applyBorder="1" applyAlignment="1">
      <alignment vertical="center"/>
    </xf>
    <xf numFmtId="4" fontId="47" fillId="32" borderId="0" xfId="0" applyNumberFormat="1" applyFont="1" applyFill="1" applyBorder="1" applyAlignment="1">
      <alignment vertical="justify"/>
    </xf>
    <xf numFmtId="0" fontId="46" fillId="32" borderId="22" xfId="0" applyFont="1" applyFill="1" applyBorder="1" applyAlignment="1">
      <alignment horizontal="center" vertical="center"/>
    </xf>
    <xf numFmtId="0" fontId="46" fillId="32" borderId="23" xfId="0" applyFont="1" applyFill="1" applyBorder="1" applyAlignment="1">
      <alignment horizontal="justify" vertical="center" wrapText="1"/>
    </xf>
    <xf numFmtId="4" fontId="4" fillId="32" borderId="19" xfId="0" applyNumberFormat="1" applyFont="1" applyFill="1" applyBorder="1" applyAlignment="1">
      <alignment horizontal="right" vertical="center"/>
    </xf>
    <xf numFmtId="4" fontId="4" fillId="32" borderId="22" xfId="0" applyNumberFormat="1" applyFont="1" applyFill="1" applyBorder="1" applyAlignment="1">
      <alignment horizontal="right" vertical="center"/>
    </xf>
    <xf numFmtId="0" fontId="46" fillId="32" borderId="12" xfId="0" applyFont="1" applyFill="1" applyBorder="1" applyAlignment="1">
      <alignment horizontal="justify" vertical="center" wrapText="1"/>
    </xf>
    <xf numFmtId="4" fontId="4" fillId="32" borderId="12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top" wrapText="1"/>
    </xf>
    <xf numFmtId="0" fontId="46" fillId="0" borderId="12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1" fillId="0" borderId="0" xfId="0" applyFont="1" applyFill="1" applyAlignment="1">
      <alignment horizontal="left" vertical="center" wrapText="1" indent="2"/>
    </xf>
    <xf numFmtId="0" fontId="52" fillId="0" borderId="0" xfId="0" applyFont="1" applyFill="1" applyAlignment="1">
      <alignment horizontal="left" wrapText="1" indent="2"/>
    </xf>
    <xf numFmtId="0" fontId="46" fillId="0" borderId="0" xfId="0" applyFont="1" applyFill="1" applyBorder="1" applyAlignment="1">
      <alignment horizontal="right" vertical="center" wrapText="1"/>
    </xf>
    <xf numFmtId="0" fontId="46" fillId="0" borderId="22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51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BreakPreview" zoomScale="75" zoomScaleNormal="75" zoomScaleSheetLayoutView="75" workbookViewId="0" topLeftCell="A1">
      <selection activeCell="A5" sqref="A5:E5"/>
    </sheetView>
  </sheetViews>
  <sheetFormatPr defaultColWidth="9.00390625" defaultRowHeight="12.75"/>
  <cols>
    <col min="1" max="1" width="38.625" style="14" customWidth="1"/>
    <col min="2" max="2" width="37.25390625" style="18" customWidth="1"/>
    <col min="3" max="3" width="24.875" style="6" customWidth="1"/>
    <col min="4" max="4" width="27.25390625" style="6" customWidth="1"/>
    <col min="5" max="5" width="26.125" style="6" customWidth="1"/>
    <col min="6" max="6" width="28.375" style="6" customWidth="1"/>
    <col min="7" max="7" width="25.25390625" style="6" customWidth="1"/>
    <col min="8" max="8" width="28.00390625" style="6" customWidth="1"/>
    <col min="9" max="16384" width="9.125" style="6" customWidth="1"/>
  </cols>
  <sheetData>
    <row r="1" spans="1:5" s="4" customFormat="1" ht="33" customHeight="1">
      <c r="A1" s="3"/>
      <c r="B1" s="16"/>
      <c r="D1" s="92" t="s">
        <v>35</v>
      </c>
      <c r="E1" s="92"/>
    </row>
    <row r="2" spans="1:5" s="4" customFormat="1" ht="23.25" customHeight="1">
      <c r="A2" s="3"/>
      <c r="B2" s="17"/>
      <c r="D2" s="92" t="s">
        <v>26</v>
      </c>
      <c r="E2" s="92"/>
    </row>
    <row r="3" spans="1:5" ht="22.5" customHeight="1">
      <c r="A3" s="5"/>
      <c r="B3" s="17"/>
      <c r="D3" s="93" t="s">
        <v>125</v>
      </c>
      <c r="E3" s="93"/>
    </row>
    <row r="4" spans="1:2" ht="12" customHeight="1">
      <c r="A4" s="5"/>
      <c r="B4" s="17"/>
    </row>
    <row r="5" spans="1:5" ht="63.75" customHeight="1">
      <c r="A5" s="97" t="s">
        <v>111</v>
      </c>
      <c r="B5" s="97"/>
      <c r="C5" s="97"/>
      <c r="D5" s="98"/>
      <c r="E5" s="98"/>
    </row>
    <row r="6" spans="1:5" ht="15.75" customHeight="1">
      <c r="A6" s="15"/>
      <c r="B6" s="15"/>
      <c r="D6" s="94" t="s">
        <v>32</v>
      </c>
      <c r="E6" s="94"/>
    </row>
    <row r="7" spans="1:5" ht="33" customHeight="1">
      <c r="A7" s="89" t="s">
        <v>30</v>
      </c>
      <c r="B7" s="86" t="s">
        <v>31</v>
      </c>
      <c r="C7" s="95" t="s">
        <v>42</v>
      </c>
      <c r="D7" s="96"/>
      <c r="E7" s="96"/>
    </row>
    <row r="8" spans="1:5" ht="21.75" customHeight="1">
      <c r="A8" s="90"/>
      <c r="B8" s="87"/>
      <c r="C8" s="84" t="s">
        <v>92</v>
      </c>
      <c r="D8" s="84" t="s">
        <v>102</v>
      </c>
      <c r="E8" s="84" t="s">
        <v>104</v>
      </c>
    </row>
    <row r="9" spans="1:5" ht="11.25" customHeight="1">
      <c r="A9" s="91"/>
      <c r="B9" s="88"/>
      <c r="C9" s="85"/>
      <c r="D9" s="85"/>
      <c r="E9" s="85"/>
    </row>
    <row r="10" spans="1:5" ht="28.5" customHeight="1">
      <c r="A10" s="9"/>
      <c r="B10" s="36" t="s">
        <v>23</v>
      </c>
      <c r="C10" s="24">
        <f>C11+C54</f>
        <v>36322906464.89</v>
      </c>
      <c r="D10" s="24">
        <f>D11+D54</f>
        <v>36167029562.77</v>
      </c>
      <c r="E10" s="24">
        <f>E11+E54</f>
        <v>34399893093.81</v>
      </c>
    </row>
    <row r="11" spans="1:9" s="8" customFormat="1" ht="44.25" customHeight="1">
      <c r="A11" s="7" t="s">
        <v>45</v>
      </c>
      <c r="B11" s="35" t="s">
        <v>20</v>
      </c>
      <c r="C11" s="22">
        <f>C12+C14+C16+C20+C24+C27+C33+C35+C38+C44+C51</f>
        <v>14147394401.649998</v>
      </c>
      <c r="D11" s="22">
        <f>D12+D14+D16+D20+D24+D27+D33+D35+D38+D44+D51</f>
        <v>13675328005.3</v>
      </c>
      <c r="E11" s="22">
        <f>E12+E14+E16+E20+E24+E27+E33+E35+E38+E44+E51</f>
        <v>14791274936.34</v>
      </c>
      <c r="F11" s="28"/>
      <c r="G11" s="28"/>
      <c r="H11" s="28"/>
      <c r="I11" s="28"/>
    </row>
    <row r="12" spans="1:8" s="2" customFormat="1" ht="27" customHeight="1">
      <c r="A12" s="7" t="s">
        <v>46</v>
      </c>
      <c r="B12" s="33" t="s">
        <v>0</v>
      </c>
      <c r="C12" s="22">
        <f>C13</f>
        <v>9738585888.919998</v>
      </c>
      <c r="D12" s="22">
        <f>D13</f>
        <v>9102599301.68</v>
      </c>
      <c r="E12" s="22">
        <f>E13</f>
        <v>10033412716.23</v>
      </c>
      <c r="F12" s="29"/>
      <c r="G12" s="29"/>
      <c r="H12" s="29"/>
    </row>
    <row r="13" spans="1:8" s="11" customFormat="1" ht="41.25" customHeight="1">
      <c r="A13" s="10" t="s">
        <v>47</v>
      </c>
      <c r="B13" s="32" t="s">
        <v>21</v>
      </c>
      <c r="C13" s="23">
        <f>9270938511.05+467800766.74-153388.87</f>
        <v>9738585888.919998</v>
      </c>
      <c r="D13" s="19">
        <v>9102599301.68</v>
      </c>
      <c r="E13" s="20">
        <v>10033412716.23</v>
      </c>
      <c r="F13" s="30"/>
      <c r="G13" s="30"/>
      <c r="H13" s="30"/>
    </row>
    <row r="14" spans="1:5" s="11" customFormat="1" ht="79.5" customHeight="1">
      <c r="A14" s="7" t="s">
        <v>48</v>
      </c>
      <c r="B14" s="33" t="s">
        <v>33</v>
      </c>
      <c r="C14" s="22">
        <f>C15</f>
        <v>52301480</v>
      </c>
      <c r="D14" s="22">
        <f>D15</f>
        <v>54246220</v>
      </c>
      <c r="E14" s="22">
        <f>E15</f>
        <v>58153430</v>
      </c>
    </row>
    <row r="15" spans="1:5" s="11" customFormat="1" ht="73.5" customHeight="1">
      <c r="A15" s="13" t="s">
        <v>49</v>
      </c>
      <c r="B15" s="32" t="s">
        <v>28</v>
      </c>
      <c r="C15" s="21">
        <v>52301480</v>
      </c>
      <c r="D15" s="38">
        <v>54246220</v>
      </c>
      <c r="E15" s="21">
        <v>58153430</v>
      </c>
    </row>
    <row r="16" spans="1:5" s="2" customFormat="1" ht="23.25" customHeight="1">
      <c r="A16" s="1" t="s">
        <v>50</v>
      </c>
      <c r="B16" s="33" t="s">
        <v>1</v>
      </c>
      <c r="C16" s="23">
        <f>C17+C18+C19</f>
        <v>2196767218.5699997</v>
      </c>
      <c r="D16" s="27">
        <f>D17+D18+D19</f>
        <v>2320230734.0200005</v>
      </c>
      <c r="E16" s="27">
        <f>E17+E18+E19</f>
        <v>2383526332.04</v>
      </c>
    </row>
    <row r="17" spans="1:5" s="2" customFormat="1" ht="66.75" customHeight="1">
      <c r="A17" s="1" t="s">
        <v>51</v>
      </c>
      <c r="B17" s="34" t="s">
        <v>37</v>
      </c>
      <c r="C17" s="23">
        <v>2107874154.87</v>
      </c>
      <c r="D17" s="19">
        <v>2221570361.8</v>
      </c>
      <c r="E17" s="20">
        <v>2280918498.85</v>
      </c>
    </row>
    <row r="18" spans="1:5" s="11" customFormat="1" ht="42" customHeight="1">
      <c r="A18" s="1" t="s">
        <v>52</v>
      </c>
      <c r="B18" s="34" t="s">
        <v>19</v>
      </c>
      <c r="C18" s="23">
        <f>68460.88+344539.12</f>
        <v>413000</v>
      </c>
      <c r="D18" s="19">
        <v>71845.86</v>
      </c>
      <c r="E18" s="20">
        <v>75765.77</v>
      </c>
    </row>
    <row r="19" spans="1:5" s="41" customFormat="1" ht="57.75" customHeight="1">
      <c r="A19" s="39" t="s">
        <v>53</v>
      </c>
      <c r="B19" s="40" t="s">
        <v>29</v>
      </c>
      <c r="C19" s="24">
        <f>94796659.96-6316596.26</f>
        <v>88480063.69999999</v>
      </c>
      <c r="D19" s="23">
        <v>98588526.36</v>
      </c>
      <c r="E19" s="23">
        <v>102532067.42</v>
      </c>
    </row>
    <row r="20" spans="1:5" s="44" customFormat="1" ht="30" customHeight="1">
      <c r="A20" s="42" t="s">
        <v>54</v>
      </c>
      <c r="B20" s="43" t="s">
        <v>2</v>
      </c>
      <c r="C20" s="22">
        <f>C21+C22+C23</f>
        <v>1042389670.75</v>
      </c>
      <c r="D20" s="22">
        <f>D21+D22+D23</f>
        <v>1100429249.44</v>
      </c>
      <c r="E20" s="22">
        <f>E21+E22+E23</f>
        <v>1231232201.75</v>
      </c>
    </row>
    <row r="21" spans="1:5" s="44" customFormat="1" ht="38.25" customHeight="1">
      <c r="A21" s="45" t="s">
        <v>55</v>
      </c>
      <c r="B21" s="46" t="s">
        <v>3</v>
      </c>
      <c r="C21" s="23">
        <v>249053199.15</v>
      </c>
      <c r="D21" s="23">
        <v>257281343.8</v>
      </c>
      <c r="E21" s="23">
        <v>305923428.8</v>
      </c>
    </row>
    <row r="22" spans="1:5" s="44" customFormat="1" ht="31.5" customHeight="1">
      <c r="A22" s="47" t="s">
        <v>90</v>
      </c>
      <c r="B22" s="48" t="s">
        <v>91</v>
      </c>
      <c r="C22" s="23">
        <f>212900165.23-1955007.8</f>
        <v>210945157.42999998</v>
      </c>
      <c r="D22" s="23">
        <v>215542859.18</v>
      </c>
      <c r="E22" s="23">
        <v>218255571.89</v>
      </c>
    </row>
    <row r="23" spans="1:5" s="44" customFormat="1" ht="27" customHeight="1">
      <c r="A23" s="45" t="s">
        <v>56</v>
      </c>
      <c r="B23" s="46" t="s">
        <v>4</v>
      </c>
      <c r="C23" s="23">
        <f>557124740.59+25266573.58</f>
        <v>582391314.1700001</v>
      </c>
      <c r="D23" s="23">
        <v>627605046.46</v>
      </c>
      <c r="E23" s="23">
        <v>707053201.06</v>
      </c>
    </row>
    <row r="24" spans="1:5" s="44" customFormat="1" ht="24.75" customHeight="1">
      <c r="A24" s="49" t="s">
        <v>57</v>
      </c>
      <c r="B24" s="50" t="s">
        <v>17</v>
      </c>
      <c r="C24" s="22">
        <f>C25+C26</f>
        <v>102972336</v>
      </c>
      <c r="D24" s="26">
        <f>D25+D26</f>
        <v>87496532.63</v>
      </c>
      <c r="E24" s="26">
        <f>E25+E26</f>
        <v>87496532.63</v>
      </c>
    </row>
    <row r="25" spans="1:5" s="44" customFormat="1" ht="94.5" customHeight="1">
      <c r="A25" s="45" t="s">
        <v>58</v>
      </c>
      <c r="B25" s="46" t="s">
        <v>18</v>
      </c>
      <c r="C25" s="23">
        <f>85198532.63+15525803.37</f>
        <v>100724336</v>
      </c>
      <c r="D25" s="23">
        <v>85198532.63</v>
      </c>
      <c r="E25" s="23">
        <v>85198532.63</v>
      </c>
    </row>
    <row r="26" spans="1:5" s="44" customFormat="1" ht="107.25" customHeight="1">
      <c r="A26" s="39" t="s">
        <v>59</v>
      </c>
      <c r="B26" s="40" t="s">
        <v>5</v>
      </c>
      <c r="C26" s="24">
        <f>2323000-75000</f>
        <v>2248000</v>
      </c>
      <c r="D26" s="24">
        <v>2298000</v>
      </c>
      <c r="E26" s="24">
        <v>2298000</v>
      </c>
    </row>
    <row r="27" spans="1:5" s="52" customFormat="1" ht="93" customHeight="1">
      <c r="A27" s="51" t="s">
        <v>60</v>
      </c>
      <c r="B27" s="43" t="s">
        <v>6</v>
      </c>
      <c r="C27" s="22">
        <f>C28+C29+C31+C32+C30</f>
        <v>659517504.8900001</v>
      </c>
      <c r="D27" s="22">
        <f>D28+D29+D31+D32+D30</f>
        <v>651408621.1000001</v>
      </c>
      <c r="E27" s="26">
        <f>E28+E29+E31+E32+E30</f>
        <v>653691685.52</v>
      </c>
    </row>
    <row r="28" spans="1:6" s="52" customFormat="1" ht="204.75" customHeight="1">
      <c r="A28" s="39" t="s">
        <v>61</v>
      </c>
      <c r="B28" s="40" t="s">
        <v>16</v>
      </c>
      <c r="C28" s="24">
        <v>15615688.61</v>
      </c>
      <c r="D28" s="24">
        <v>11668355.13</v>
      </c>
      <c r="E28" s="24">
        <v>11668355.13</v>
      </c>
      <c r="F28" s="77"/>
    </row>
    <row r="29" spans="1:5" s="41" customFormat="1" ht="233.25" customHeight="1">
      <c r="A29" s="49" t="s">
        <v>62</v>
      </c>
      <c r="B29" s="53" t="s">
        <v>38</v>
      </c>
      <c r="C29" s="22">
        <v>573159020.51</v>
      </c>
      <c r="D29" s="22">
        <v>570065422.95</v>
      </c>
      <c r="E29" s="22">
        <v>573019366.58</v>
      </c>
    </row>
    <row r="30" spans="1:5" s="41" customFormat="1" ht="131.25" customHeight="1">
      <c r="A30" s="45" t="s">
        <v>105</v>
      </c>
      <c r="B30" s="54" t="s">
        <v>106</v>
      </c>
      <c r="C30" s="23">
        <v>479177.5</v>
      </c>
      <c r="D30" s="23">
        <v>439850</v>
      </c>
      <c r="E30" s="23"/>
    </row>
    <row r="31" spans="1:5" s="41" customFormat="1" ht="63" customHeight="1">
      <c r="A31" s="45" t="s">
        <v>63</v>
      </c>
      <c r="B31" s="46" t="s">
        <v>22</v>
      </c>
      <c r="C31" s="23">
        <v>14942619.69</v>
      </c>
      <c r="D31" s="23">
        <v>7594780.83</v>
      </c>
      <c r="E31" s="23">
        <v>7256866.18</v>
      </c>
    </row>
    <row r="32" spans="1:5" s="41" customFormat="1" ht="239.25" customHeight="1">
      <c r="A32" s="39" t="s">
        <v>64</v>
      </c>
      <c r="B32" s="55" t="s">
        <v>39</v>
      </c>
      <c r="C32" s="24">
        <v>55320998.58</v>
      </c>
      <c r="D32" s="24">
        <v>61640212.19</v>
      </c>
      <c r="E32" s="24">
        <v>61747097.63</v>
      </c>
    </row>
    <row r="33" spans="1:5" s="44" customFormat="1" ht="42.75" customHeight="1">
      <c r="A33" s="45" t="s">
        <v>65</v>
      </c>
      <c r="B33" s="46" t="s">
        <v>7</v>
      </c>
      <c r="C33" s="23">
        <f>C34</f>
        <v>41234480.44</v>
      </c>
      <c r="D33" s="23">
        <f>D34</f>
        <v>66809908.8</v>
      </c>
      <c r="E33" s="23">
        <f>E34</f>
        <v>66809908.8</v>
      </c>
    </row>
    <row r="34" spans="1:5" s="41" customFormat="1" ht="51" customHeight="1">
      <c r="A34" s="45" t="s">
        <v>66</v>
      </c>
      <c r="B34" s="40" t="s">
        <v>8</v>
      </c>
      <c r="C34" s="23">
        <v>41234480.44</v>
      </c>
      <c r="D34" s="23">
        <v>66809908.8</v>
      </c>
      <c r="E34" s="23">
        <v>66809908.8</v>
      </c>
    </row>
    <row r="35" spans="1:5" s="41" customFormat="1" ht="63.75" customHeight="1">
      <c r="A35" s="49" t="s">
        <v>67</v>
      </c>
      <c r="B35" s="50" t="s">
        <v>109</v>
      </c>
      <c r="C35" s="22">
        <f>C36+C37</f>
        <v>61018815.06</v>
      </c>
      <c r="D35" s="22">
        <f>D36+D37</f>
        <v>58025252.910000004</v>
      </c>
      <c r="E35" s="22">
        <f>E36+E37</f>
        <v>58025252.910000004</v>
      </c>
    </row>
    <row r="36" spans="1:5" s="41" customFormat="1" ht="43.5" customHeight="1">
      <c r="A36" s="45" t="s">
        <v>68</v>
      </c>
      <c r="B36" s="46" t="s">
        <v>24</v>
      </c>
      <c r="C36" s="23">
        <v>20022779.07</v>
      </c>
      <c r="D36" s="23">
        <v>19275305.57</v>
      </c>
      <c r="E36" s="23">
        <v>19275305.57</v>
      </c>
    </row>
    <row r="37" spans="1:5" s="41" customFormat="1" ht="39.75" customHeight="1">
      <c r="A37" s="45" t="s">
        <v>69</v>
      </c>
      <c r="B37" s="46" t="s">
        <v>25</v>
      </c>
      <c r="C37" s="23">
        <v>40996035.99</v>
      </c>
      <c r="D37" s="23">
        <v>38749947.34</v>
      </c>
      <c r="E37" s="23">
        <v>38749947.34</v>
      </c>
    </row>
    <row r="38" spans="1:5" s="44" customFormat="1" ht="64.5" customHeight="1">
      <c r="A38" s="51" t="s">
        <v>70</v>
      </c>
      <c r="B38" s="50" t="s">
        <v>9</v>
      </c>
      <c r="C38" s="64">
        <f>C39+C40+C41+C42+C43</f>
        <v>88106958.87</v>
      </c>
      <c r="D38" s="64">
        <f>D39+D40+D41+D42+D43</f>
        <v>117381457.47</v>
      </c>
      <c r="E38" s="22">
        <f>E39+E40+E41+E42+E43</f>
        <v>101458722.16</v>
      </c>
    </row>
    <row r="39" spans="1:5" s="44" customFormat="1" ht="62.25" customHeight="1">
      <c r="A39" s="42" t="s">
        <v>71</v>
      </c>
      <c r="B39" s="46" t="s">
        <v>10</v>
      </c>
      <c r="C39" s="56">
        <v>19364412.22</v>
      </c>
      <c r="D39" s="56">
        <v>17346262.22</v>
      </c>
      <c r="E39" s="23">
        <v>16362960.88</v>
      </c>
    </row>
    <row r="40" spans="1:5" s="41" customFormat="1" ht="239.25" customHeight="1">
      <c r="A40" s="42" t="s">
        <v>72</v>
      </c>
      <c r="B40" s="54" t="s">
        <v>40</v>
      </c>
      <c r="C40" s="56">
        <v>-21261996.45</v>
      </c>
      <c r="D40" s="56">
        <v>49624860.77</v>
      </c>
      <c r="E40" s="23">
        <v>34744153.92</v>
      </c>
    </row>
    <row r="41" spans="1:5" s="41" customFormat="1" ht="93.75" customHeight="1">
      <c r="A41" s="39" t="s">
        <v>73</v>
      </c>
      <c r="B41" s="82" t="s">
        <v>36</v>
      </c>
      <c r="C41" s="24">
        <v>51582656.73</v>
      </c>
      <c r="D41" s="24">
        <f>41762520.05-748512.6</f>
        <v>41014007.449999996</v>
      </c>
      <c r="E41" s="24">
        <f>41703792.93-748512.6</f>
        <v>40955280.33</v>
      </c>
    </row>
    <row r="42" spans="1:5" s="41" customFormat="1" ht="200.25" customHeight="1">
      <c r="A42" s="49" t="s">
        <v>74</v>
      </c>
      <c r="B42" s="43" t="s">
        <v>43</v>
      </c>
      <c r="C42" s="22">
        <v>9396327.03</v>
      </c>
      <c r="D42" s="22">
        <v>9396327.03</v>
      </c>
      <c r="E42" s="22">
        <v>9396327.03</v>
      </c>
    </row>
    <row r="43" spans="1:5" s="41" customFormat="1" ht="95.25" customHeight="1">
      <c r="A43" s="68" t="s">
        <v>124</v>
      </c>
      <c r="B43" s="40" t="s">
        <v>123</v>
      </c>
      <c r="C43" s="57">
        <v>29025559.34</v>
      </c>
      <c r="D43" s="57">
        <v>0</v>
      </c>
      <c r="E43" s="24">
        <v>0</v>
      </c>
    </row>
    <row r="44" spans="1:5" s="44" customFormat="1" ht="51.75" customHeight="1">
      <c r="A44" s="45" t="s">
        <v>75</v>
      </c>
      <c r="B44" s="46" t="s">
        <v>11</v>
      </c>
      <c r="C44" s="69">
        <f>C45+C48+C49+C50+C47+C46</f>
        <v>87266034.89</v>
      </c>
      <c r="D44" s="69">
        <f>D45+D48+D49+D50+D47</f>
        <v>65542517.10000001</v>
      </c>
      <c r="E44" s="60">
        <f>E45+E48+E49+E50+E47</f>
        <v>65581000.10000001</v>
      </c>
    </row>
    <row r="45" spans="1:5" s="62" customFormat="1" ht="108" customHeight="1">
      <c r="A45" s="42" t="s">
        <v>99</v>
      </c>
      <c r="B45" s="58" t="s">
        <v>95</v>
      </c>
      <c r="C45" s="59">
        <v>20549342.82</v>
      </c>
      <c r="D45" s="60">
        <v>17931206.8</v>
      </c>
      <c r="E45" s="61">
        <v>17969689.8</v>
      </c>
    </row>
    <row r="46" spans="1:5" s="52" customFormat="1" ht="330.75" customHeight="1">
      <c r="A46" s="42" t="s">
        <v>121</v>
      </c>
      <c r="B46" s="58" t="s">
        <v>122</v>
      </c>
      <c r="C46" s="59">
        <v>90000</v>
      </c>
      <c r="D46" s="60"/>
      <c r="E46" s="61"/>
    </row>
    <row r="47" spans="1:5" s="52" customFormat="1" ht="132" customHeight="1">
      <c r="A47" s="45" t="s">
        <v>110</v>
      </c>
      <c r="B47" s="46" t="s">
        <v>103</v>
      </c>
      <c r="C47" s="60">
        <v>2568800</v>
      </c>
      <c r="D47" s="60">
        <v>2568800</v>
      </c>
      <c r="E47" s="60">
        <v>2568800</v>
      </c>
    </row>
    <row r="48" spans="1:5" s="44" customFormat="1" ht="325.5" customHeight="1">
      <c r="A48" s="45" t="s">
        <v>120</v>
      </c>
      <c r="B48" s="46" t="s">
        <v>96</v>
      </c>
      <c r="C48" s="60">
        <v>42231680.2</v>
      </c>
      <c r="D48" s="60">
        <v>28066573.26</v>
      </c>
      <c r="E48" s="60">
        <v>28066573.26</v>
      </c>
    </row>
    <row r="49" spans="1:5" s="44" customFormat="1" ht="57" customHeight="1">
      <c r="A49" s="45" t="s">
        <v>100</v>
      </c>
      <c r="B49" s="63" t="s">
        <v>97</v>
      </c>
      <c r="C49" s="60">
        <v>5485321.92</v>
      </c>
      <c r="D49" s="60">
        <v>5524296.84</v>
      </c>
      <c r="E49" s="60">
        <v>5524296.84</v>
      </c>
    </row>
    <row r="50" spans="1:5" s="44" customFormat="1" ht="48" customHeight="1">
      <c r="A50" s="39" t="s">
        <v>101</v>
      </c>
      <c r="B50" s="82" t="s">
        <v>98</v>
      </c>
      <c r="C50" s="83">
        <v>16340889.95</v>
      </c>
      <c r="D50" s="83">
        <v>11451640.2</v>
      </c>
      <c r="E50" s="83">
        <v>11451640.2</v>
      </c>
    </row>
    <row r="51" spans="1:5" s="44" customFormat="1" ht="32.25" customHeight="1">
      <c r="A51" s="49" t="s">
        <v>76</v>
      </c>
      <c r="B51" s="50" t="s">
        <v>12</v>
      </c>
      <c r="C51" s="64">
        <f>C52+C53</f>
        <v>77234013.26</v>
      </c>
      <c r="D51" s="64">
        <f>D52+D53</f>
        <v>51158210.15</v>
      </c>
      <c r="E51" s="22">
        <f>E52+E53</f>
        <v>51887154.2</v>
      </c>
    </row>
    <row r="52" spans="1:5" s="41" customFormat="1" ht="51" customHeight="1">
      <c r="A52" s="45" t="s">
        <v>77</v>
      </c>
      <c r="B52" s="46" t="s">
        <v>13</v>
      </c>
      <c r="C52" s="56">
        <v>77084013.26</v>
      </c>
      <c r="D52" s="56">
        <v>51158210.15</v>
      </c>
      <c r="E52" s="23">
        <v>51887154.2</v>
      </c>
    </row>
    <row r="53" spans="1:5" s="41" customFormat="1" ht="51" customHeight="1">
      <c r="A53" s="39" t="s">
        <v>108</v>
      </c>
      <c r="B53" s="40" t="s">
        <v>107</v>
      </c>
      <c r="C53" s="57">
        <v>150000</v>
      </c>
      <c r="D53" s="57"/>
      <c r="E53" s="24"/>
    </row>
    <row r="54" spans="1:8" s="12" customFormat="1" ht="45" customHeight="1">
      <c r="A54" s="45" t="s">
        <v>78</v>
      </c>
      <c r="B54" s="58" t="s">
        <v>14</v>
      </c>
      <c r="C54" s="23">
        <f>C55+C64+C66+C62+C60</f>
        <v>22175512063.24</v>
      </c>
      <c r="D54" s="23">
        <f>D55+D64+D66+D62+D60</f>
        <v>22491701557.469997</v>
      </c>
      <c r="E54" s="23">
        <f>E55+E64+E66+E62+E60</f>
        <v>19608618157.469997</v>
      </c>
      <c r="F54" s="31"/>
      <c r="G54" s="31"/>
      <c r="H54" s="31"/>
    </row>
    <row r="55" spans="1:8" s="2" customFormat="1" ht="80.25" customHeight="1">
      <c r="A55" s="78" t="s">
        <v>79</v>
      </c>
      <c r="B55" s="79" t="s">
        <v>15</v>
      </c>
      <c r="C55" s="80">
        <f>C56+C57+C58+C59</f>
        <v>22146620524.16</v>
      </c>
      <c r="D55" s="80">
        <f>D56+D57+D58+D59</f>
        <v>22287466000</v>
      </c>
      <c r="E55" s="81">
        <f>E56+E57+E58+E59</f>
        <v>19580774100</v>
      </c>
      <c r="F55" s="29"/>
      <c r="G55" s="29"/>
      <c r="H55" s="29"/>
    </row>
    <row r="56" spans="1:5" s="2" customFormat="1" ht="65.25" customHeight="1">
      <c r="A56" s="45" t="s">
        <v>93</v>
      </c>
      <c r="B56" s="66" t="s">
        <v>94</v>
      </c>
      <c r="C56" s="69">
        <v>723594600</v>
      </c>
      <c r="D56" s="69">
        <v>0</v>
      </c>
      <c r="E56" s="60">
        <v>0</v>
      </c>
    </row>
    <row r="57" spans="1:5" s="11" customFormat="1" ht="82.5" customHeight="1">
      <c r="A57" s="45" t="s">
        <v>84</v>
      </c>
      <c r="B57" s="66" t="s">
        <v>27</v>
      </c>
      <c r="C57" s="56">
        <f>7045249300+169544792.16-772805300</f>
        <v>6441988792.16</v>
      </c>
      <c r="D57" s="56">
        <f>4270016400+2691892900+1060273100</f>
        <v>8022182400</v>
      </c>
      <c r="E57" s="23">
        <f>3065641600+2606251000-244733500</f>
        <v>5427159100</v>
      </c>
    </row>
    <row r="58" spans="1:5" s="11" customFormat="1" ht="69.75" customHeight="1">
      <c r="A58" s="45" t="s">
        <v>85</v>
      </c>
      <c r="B58" s="66" t="s">
        <v>41</v>
      </c>
      <c r="C58" s="56">
        <f>14169283800+278898200</f>
        <v>14448182000</v>
      </c>
      <c r="D58" s="56">
        <v>13801143300</v>
      </c>
      <c r="E58" s="23">
        <v>13805116500</v>
      </c>
    </row>
    <row r="59" spans="1:5" s="11" customFormat="1" ht="51" customHeight="1">
      <c r="A59" s="45" t="s">
        <v>86</v>
      </c>
      <c r="B59" s="67" t="s">
        <v>34</v>
      </c>
      <c r="C59" s="57">
        <f>514177441+18677691</f>
        <v>532855132</v>
      </c>
      <c r="D59" s="57">
        <f>453359800+10780500</f>
        <v>464140300</v>
      </c>
      <c r="E59" s="24">
        <f>349748400-1249900</f>
        <v>348498500</v>
      </c>
    </row>
    <row r="60" spans="1:5" s="11" customFormat="1" ht="66" customHeight="1">
      <c r="A60" s="49" t="s">
        <v>115</v>
      </c>
      <c r="B60" s="66" t="s">
        <v>116</v>
      </c>
      <c r="C60" s="56">
        <f>C61</f>
        <v>7846463.52</v>
      </c>
      <c r="D60" s="56">
        <f>D61</f>
        <v>192409228.87</v>
      </c>
      <c r="E60" s="22">
        <f>E61</f>
        <v>16017728.87</v>
      </c>
    </row>
    <row r="61" spans="1:5" s="11" customFormat="1" ht="78" customHeight="1">
      <c r="A61" s="39" t="s">
        <v>119</v>
      </c>
      <c r="B61" s="66" t="s">
        <v>117</v>
      </c>
      <c r="C61" s="56">
        <v>7846463.52</v>
      </c>
      <c r="D61" s="56">
        <v>192409228.87</v>
      </c>
      <c r="E61" s="23">
        <v>16017728.87</v>
      </c>
    </row>
    <row r="62" spans="1:5" s="11" customFormat="1" ht="51" customHeight="1">
      <c r="A62" s="45" t="s">
        <v>114</v>
      </c>
      <c r="B62" s="65" t="s">
        <v>112</v>
      </c>
      <c r="C62" s="64">
        <f>C63</f>
        <v>10000000</v>
      </c>
      <c r="D62" s="64">
        <f>D63</f>
        <v>0</v>
      </c>
      <c r="E62" s="22">
        <f>E63</f>
        <v>0</v>
      </c>
    </row>
    <row r="63" spans="1:5" s="11" customFormat="1" ht="62.25" customHeight="1">
      <c r="A63" s="39" t="s">
        <v>118</v>
      </c>
      <c r="B63" s="67" t="s">
        <v>113</v>
      </c>
      <c r="C63" s="57">
        <v>10000000</v>
      </c>
      <c r="D63" s="57">
        <v>0</v>
      </c>
      <c r="E63" s="24">
        <v>0</v>
      </c>
    </row>
    <row r="64" spans="1:5" s="41" customFormat="1" ht="149.25" customHeight="1">
      <c r="A64" s="70" t="s">
        <v>80</v>
      </c>
      <c r="B64" s="71" t="s">
        <v>89</v>
      </c>
      <c r="C64" s="23">
        <f>C65</f>
        <v>25232863</v>
      </c>
      <c r="D64" s="23">
        <f>D65</f>
        <v>19755470.53</v>
      </c>
      <c r="E64" s="23">
        <f>E65</f>
        <v>19755470.53</v>
      </c>
    </row>
    <row r="65" spans="1:5" s="41" customFormat="1" ht="98.25" customHeight="1">
      <c r="A65" s="70" t="s">
        <v>87</v>
      </c>
      <c r="B65" s="71" t="s">
        <v>44</v>
      </c>
      <c r="C65" s="23">
        <v>25232863</v>
      </c>
      <c r="D65" s="23">
        <v>19755470.53</v>
      </c>
      <c r="E65" s="23">
        <v>19755470.53</v>
      </c>
    </row>
    <row r="66" spans="1:5" ht="122.25" customHeight="1">
      <c r="A66" s="72" t="s">
        <v>81</v>
      </c>
      <c r="B66" s="73" t="s">
        <v>82</v>
      </c>
      <c r="C66" s="74">
        <f>C67</f>
        <v>-14187787.44</v>
      </c>
      <c r="D66" s="74">
        <f>D67</f>
        <v>-7929141.93</v>
      </c>
      <c r="E66" s="74">
        <f>E67</f>
        <v>-7929141.93</v>
      </c>
    </row>
    <row r="67" spans="1:5" ht="128.25" customHeight="1">
      <c r="A67" s="39" t="s">
        <v>88</v>
      </c>
      <c r="B67" s="75" t="s">
        <v>83</v>
      </c>
      <c r="C67" s="76">
        <f>-7929141.93-6258645.51</f>
        <v>-14187787.44</v>
      </c>
      <c r="D67" s="76">
        <v>-7929141.93</v>
      </c>
      <c r="E67" s="76">
        <v>-7929141.93</v>
      </c>
    </row>
    <row r="68" ht="18.75">
      <c r="B68" s="37"/>
    </row>
    <row r="69" spans="2:3" ht="18.75">
      <c r="B69" s="37"/>
      <c r="C69" s="25"/>
    </row>
    <row r="70" ht="18.75">
      <c r="B70" s="37"/>
    </row>
    <row r="71" spans="2:5" ht="18.75">
      <c r="B71" s="37"/>
      <c r="C71" s="25"/>
      <c r="D71" s="25"/>
      <c r="E71" s="25"/>
    </row>
    <row r="73" spans="3:5" ht="18.75">
      <c r="C73" s="25"/>
      <c r="D73" s="25"/>
      <c r="E73" s="25"/>
    </row>
  </sheetData>
  <sheetProtection/>
  <mergeCells count="11">
    <mergeCell ref="A5:E5"/>
    <mergeCell ref="E8:E9"/>
    <mergeCell ref="D8:D9"/>
    <mergeCell ref="B7:B9"/>
    <mergeCell ref="A7:A9"/>
    <mergeCell ref="D1:E1"/>
    <mergeCell ref="D2:E2"/>
    <mergeCell ref="D3:E3"/>
    <mergeCell ref="D6:E6"/>
    <mergeCell ref="C8:C9"/>
    <mergeCell ref="C7:E7"/>
  </mergeCells>
  <printOptions horizontalCentered="1"/>
  <pageMargins left="0.7874015748031497" right="0.3937007874015748" top="0.3937007874015748" bottom="0.3937007874015748" header="0" footer="0"/>
  <pageSetup firstPageNumber="5" useFirstPageNumber="1" fitToHeight="6" fitToWidth="1" horizontalDpi="600" verticalDpi="600" orientation="portrait" paperSize="9" scale="59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Фаткуллина Альфия Анваровна</cp:lastModifiedBy>
  <cp:lastPrinted>2022-11-23T06:37:48Z</cp:lastPrinted>
  <dcterms:created xsi:type="dcterms:W3CDTF">2007-11-27T05:49:08Z</dcterms:created>
  <dcterms:modified xsi:type="dcterms:W3CDTF">2022-12-08T13:30:30Z</dcterms:modified>
  <cp:category/>
  <cp:version/>
  <cp:contentType/>
  <cp:contentStatus/>
</cp:coreProperties>
</file>