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22.205\df\Documents\Реализация программ\гос. программы\2022 год\на 01.07.2022\"/>
    </mc:Choice>
  </mc:AlternateContent>
  <bookViews>
    <workbookView xWindow="0" yWindow="0" windowWidth="28800" windowHeight="11700" tabRatio="518"/>
  </bookViews>
  <sheets>
    <sheet name="на 31.03.2022" sheetId="1" r:id="rId1"/>
    <sheet name="Лист1" sheetId="2" r:id="rId2"/>
  </sheets>
  <definedNames>
    <definedName name="_xlnm._FilterDatabase" localSheetId="0" hidden="1">'на 31.03.2022'!$A$6:$J$382</definedName>
    <definedName name="Z_0005951B_56A8_4F75_9731_3C8A24CD1AB5_.wvu.FilterData" localSheetId="0" hidden="1">'на 31.03.2022'!$A$6:$J$382</definedName>
    <definedName name="Z_0084E16F_DDA9_4699_9D5A_C5F7B89E6378_.wvu.FilterData" localSheetId="0" hidden="1">'на 31.03.2022'!$A$6:$J$382</definedName>
    <definedName name="Z_00EBC834_CC04_4600_ADF0_5EC4AEDA5595_.wvu.FilterData" localSheetId="0" hidden="1">'на 31.03.2022'!$A$6:$J$382</definedName>
    <definedName name="Z_01613E68_6B78_4CC0_9C3D_60683185C182_.wvu.FilterData" localSheetId="0" hidden="1">'на 31.03.2022'!$A$6:$J$382</definedName>
    <definedName name="Z_01D4DC8C_5FD8_4E22_9898_A6D2EE840F42_.wvu.FilterData" localSheetId="0" hidden="1">'на 31.03.2022'!$A$6:$J$382</definedName>
    <definedName name="Z_02102EEE_2287_4468_A4A7_52D50729EDDD_.wvu.FilterData" localSheetId="0" hidden="1">'на 31.03.2022'!$A$6:$J$382</definedName>
    <definedName name="Z_0217F586_7BE2_4803_B88F_1646729DF76E_.wvu.FilterData" localSheetId="0" hidden="1">'на 31.03.2022'!$A$6:$J$382</definedName>
    <definedName name="Z_021A415B_1955_40BC_AFAE_4CA0EAA943C8_.wvu.FilterData" localSheetId="0" hidden="1">'на 31.03.2022'!$A$6:$J$382</definedName>
    <definedName name="Z_021AD043_A592_41CC_8D70_4A5E3DED823A_.wvu.FilterData" localSheetId="0" hidden="1">'на 31.03.2022'!$A$6:$J$382</definedName>
    <definedName name="Z_02CA0CE5_3727_4238_BAB8_2EB1D6D88032_.wvu.FilterData" localSheetId="0" hidden="1">'на 31.03.2022'!$A$6:$J$382</definedName>
    <definedName name="Z_02D2F435_66DA_468E_987B_F2AECDDD4E3B_.wvu.FilterData" localSheetId="0" hidden="1">'на 31.03.2022'!$A$6:$J$382</definedName>
    <definedName name="Z_032DDD1D_7C32_4E80_928D_C908C764BB01_.wvu.Cols" localSheetId="0" hidden="1">'на 31.03.2022'!$K:$L</definedName>
    <definedName name="Z_032DDD1D_7C32_4E80_928D_C908C764BB01_.wvu.FilterData" localSheetId="0" hidden="1">'на 31.03.2022'!$A$6:$J$382</definedName>
    <definedName name="Z_032DDD1D_7C32_4E80_928D_C908C764BB01_.wvu.PrintArea" localSheetId="0" hidden="1">'на 31.03.2022'!$A$1:$J$167</definedName>
    <definedName name="Z_032DDD1D_7C32_4E80_928D_C908C764BB01_.wvu.PrintTitles" localSheetId="0" hidden="1">'на 31.03.2022'!$4:$7</definedName>
    <definedName name="Z_032DDD1D_7C32_4E80_928D_C908C764BB01_.wvu.Rows" localSheetId="0" hidden="1">'на 31.03.2022'!$156:$156</definedName>
    <definedName name="Z_036F0B1A_A4C3_4ACE_90F0_C92FA4824CCC_.wvu.FilterData" localSheetId="0" hidden="1">'на 31.03.2022'!$A$6:$J$382</definedName>
    <definedName name="Z_03CE4E6D_AA11_4BB9_B07A_EF26A768B26B_.wvu.FilterData" localSheetId="0" hidden="1">'на 31.03.2022'!$A$6:$J$382</definedName>
    <definedName name="Z_040F7A53_882C_426B_A971_3BA4E7F819F6_.wvu.FilterData" localSheetId="0" hidden="1">'на 31.03.2022'!$A$6:$G$121</definedName>
    <definedName name="Z_041557F5_3257_416A_8401_99DEC5D0D1B5_.wvu.FilterData" localSheetId="0" hidden="1">'на 31.03.2022'!$A$6:$J$382</definedName>
    <definedName name="Z_049683C7_96B1_4669_9E7D_B122832354BD_.wvu.FilterData" localSheetId="0" hidden="1">'на 31.03.2022'!$A$6:$J$382</definedName>
    <definedName name="Z_04A44F1D_59BA_46AD_AB8B_867650078049_.wvu.FilterData" localSheetId="0" hidden="1">'на 31.03.2022'!$A$6:$J$382</definedName>
    <definedName name="Z_04FC9684_94C8_402A_A954_8718D8E46D16_.wvu.FilterData" localSheetId="0" hidden="1">'на 31.03.2022'!$A$6:$J$382</definedName>
    <definedName name="Z_05132324_2347_4886_ACC0_B2417CD7A8E0_.wvu.FilterData" localSheetId="0" hidden="1">'на 31.03.2022'!$A$6:$J$382</definedName>
    <definedName name="Z_056CFCF2_1D67_47C0_BE8C_D1F7ABB1120B_.wvu.FilterData" localSheetId="0" hidden="1">'на 31.03.2022'!$A$6:$J$382</definedName>
    <definedName name="Z_05716ABD_418C_4DA4_AC8A_C2D9BFCD057A_.wvu.FilterData" localSheetId="0" hidden="1">'на 31.03.2022'!$A$6:$J$382</definedName>
    <definedName name="Z_05917B93_2768_415F_AFD9_F6B5D0EF275E_.wvu.FilterData" localSheetId="0" hidden="1">'на 31.03.2022'!$A$6:$J$382</definedName>
    <definedName name="Z_05A453BF_F037_4451_82BE_9DA37719BFA5_.wvu.FilterData" localSheetId="0" hidden="1">'на 31.03.2022'!$A$6:$J$382</definedName>
    <definedName name="Z_05C1E2BB_B583_44DD_A8AC_FBF87A053735_.wvu.FilterData" localSheetId="0" hidden="1">'на 31.03.2022'!$A$6:$G$121</definedName>
    <definedName name="Z_05C9DD0B_EBEE_40E7_A642_8B2CDCC810BA_.wvu.FilterData" localSheetId="0" hidden="1">'на 31.03.2022'!$A$6:$G$121</definedName>
    <definedName name="Z_06134871_716F_4992_860F_36C7E07B4EF7_.wvu.FilterData" localSheetId="0" hidden="1">'на 31.03.2022'!$A$6:$J$382</definedName>
    <definedName name="Z_0623BA59_06E0_47C4_A9E0_EFF8949456C2_.wvu.FilterData" localSheetId="0" hidden="1">'на 31.03.2022'!$A$6:$G$121</definedName>
    <definedName name="Z_0644E522_2545_474C_824A_2ED6C2798897_.wvu.FilterData" localSheetId="0" hidden="1">'на 31.03.2022'!$A$6:$J$382</definedName>
    <definedName name="Z_064B2F74_59A6_435C_9504_ED84D272F576_.wvu.FilterData" localSheetId="0" hidden="1">'на 31.03.2022'!$A$6:$J$382</definedName>
    <definedName name="Z_064B5A1E_A42B_4485_93B8_B6DA090B161C_.wvu.FilterData" localSheetId="0" hidden="1">'на 31.03.2022'!$A$6:$J$382</definedName>
    <definedName name="Z_068F4DFA_CDD6_4272_99ED_988D34FA7BC4_.wvu.FilterData" localSheetId="0" hidden="1">'на 31.03.2022'!$A$6:$J$382</definedName>
    <definedName name="Z_06CAE47A_6EDD_4FE2_8E3A_333266247E42_.wvu.FilterData" localSheetId="0" hidden="1">'на 31.03.2022'!$A$6:$J$382</definedName>
    <definedName name="Z_06E8A760_77DE_44B7_B51E_7A5411604938_.wvu.FilterData" localSheetId="0" hidden="1">'на 31.03.2022'!$A$6:$J$382</definedName>
    <definedName name="Z_06ECB70F_782C_4925_AAED_43BDE49D6216_.wvu.FilterData" localSheetId="0" hidden="1">'на 31.03.2022'!$A$6:$J$382</definedName>
    <definedName name="Z_071188D9_4773_41E2_8227_482316F94E22_.wvu.FilterData" localSheetId="0" hidden="1">'на 31.03.2022'!$A$6:$J$382</definedName>
    <definedName name="Z_075B2438_128B_4EA2_B711_AEE30618C30D_.wvu.FilterData" localSheetId="0" hidden="1">'на 31.03.2022'!$A$6:$J$382</definedName>
    <definedName name="Z_076157D9_97A7_4D47_8780_D3B408E54324_.wvu.FilterData" localSheetId="0" hidden="1">'на 31.03.2022'!$A$6:$J$382</definedName>
    <definedName name="Z_079216EF_F396_45DE_93AA_DF26C49F532F_.wvu.FilterData" localSheetId="0" hidden="1">'на 31.03.2022'!$A$6:$G$121</definedName>
    <definedName name="Z_0796BB39_B763_4CFE_9C89_197614BDD8D2_.wvu.FilterData" localSheetId="0" hidden="1">'на 31.03.2022'!$A$6:$J$382</definedName>
    <definedName name="Z_07A4B19E_A8E0_4DE7_95D7_C84B888D3FDE_.wvu.FilterData" localSheetId="0" hidden="1">'на 31.03.2022'!$A$6:$J$382</definedName>
    <definedName name="Z_07F35A7A_3C2A_4ACB_A4AC_24896357050C_.wvu.FilterData" localSheetId="0" hidden="1">'на 31.03.2022'!$A$6:$J$382</definedName>
    <definedName name="Z_081D092E_BCFD_434D_99DD_F262EBF81A7D_.wvu.FilterData" localSheetId="0" hidden="1">'на 31.03.2022'!$A$6:$G$121</definedName>
    <definedName name="Z_081D1E71_FAB1_490F_8347_4363E467A6B8_.wvu.FilterData" localSheetId="0" hidden="1">'на 31.03.2022'!$A$6:$J$382</definedName>
    <definedName name="Z_087A5F39_BB99_44E2_988C_BE702BB1218A_.wvu.FilterData" localSheetId="0" hidden="1">'на 31.03.2022'!$A$6:$J$382</definedName>
    <definedName name="Z_087D3E4D_09AE_4948_835E_F42AAF45EC81_.wvu.FilterData" localSheetId="0" hidden="1">'на 31.03.2022'!$A$6:$J$382</definedName>
    <definedName name="Z_090A7C2D_CAE4_4C3E_951C_E39FB2B20255_.wvu.FilterData" localSheetId="0" hidden="1">'на 31.03.2022'!$A$6:$J$382</definedName>
    <definedName name="Z_090B52D0_64AD_49BA_9659_1C2B71248471_.wvu.FilterData" localSheetId="0" hidden="1">'на 31.03.2022'!$A$6:$J$382</definedName>
    <definedName name="Z_091FE98F_2A3F_496F_927E_914C3E410046_.wvu.FilterData" localSheetId="0" hidden="1">'на 31.03.2022'!$A$6:$J$382</definedName>
    <definedName name="Z_094B4134_1EAA_4AE3_8904_2CA55A37A0CD_.wvu.FilterData" localSheetId="0" hidden="1">'на 31.03.2022'!$A$6:$J$382</definedName>
    <definedName name="Z_0956497A_026E_4ED8_A2B8_BEBAC1B93CEA_.wvu.FilterData" localSheetId="0" hidden="1">'на 31.03.2022'!$A$6:$J$382</definedName>
    <definedName name="Z_09665491_2447_4ACE_847B_4452B60F2DF2_.wvu.FilterData" localSheetId="0" hidden="1">'на 31.03.2022'!$A$6:$J$382</definedName>
    <definedName name="Z_09EDEF91_2CA5_4F56_B67B_9D290C461670_.wvu.FilterData" localSheetId="0" hidden="1">'на 31.03.2022'!$A$6:$G$121</definedName>
    <definedName name="Z_09F9F792_37D5_476B_BEEE_67E9106F48F0_.wvu.FilterData" localSheetId="0" hidden="1">'на 31.03.2022'!$A$6:$J$382</definedName>
    <definedName name="Z_0A10B2C2_8811_4514_A02D_EDC7436B6D07_.wvu.FilterData" localSheetId="0" hidden="1">'на 31.03.2022'!$A$6:$J$382</definedName>
    <definedName name="Z_0AA70BDA_573F_4BEC_A548_CA5C4475BFE7_.wvu.FilterData" localSheetId="0" hidden="1">'на 31.03.2022'!$A$6:$J$382</definedName>
    <definedName name="Z_0AC3FA68_E0C8_4657_AD81_AF6345EA501C_.wvu.FilterData" localSheetId="0" hidden="1">'на 31.03.2022'!$A$6:$G$121</definedName>
    <definedName name="Z_0AEF6EAE_E674_439C_ACB4_993FFB7F3E0A_.wvu.FilterData" localSheetId="0" hidden="1">'на 31.03.2022'!$A$6:$J$382</definedName>
    <definedName name="Z_0B579593_C56D_4394_91C1_F024BBE56EB1_.wvu.FilterData" localSheetId="0" hidden="1">'на 31.03.2022'!$A$6:$G$121</definedName>
    <definedName name="Z_0B938491_213D_4D28_A387_A6AFD28F0D9C_.wvu.FilterData" localSheetId="0" hidden="1">'на 31.03.2022'!$A$6:$J$382</definedName>
    <definedName name="Z_0BC4F378_D6F5_4B5F_9DB6_20E9B46F136D_.wvu.FilterData" localSheetId="0" hidden="1">'на 31.03.2022'!$A$6:$J$382</definedName>
    <definedName name="Z_0BC55D76_817D_4871_ADFD_780685E85798_.wvu.FilterData" localSheetId="0" hidden="1">'на 31.03.2022'!$A$6:$J$382</definedName>
    <definedName name="Z_0C6B39CB_8BE2_4437_B7EF_2B863FB64A7A_.wvu.FilterData" localSheetId="0" hidden="1">'на 31.03.2022'!$A$6:$G$121</definedName>
    <definedName name="Z_0C80C604_218C_428E_8C68_64D1AFDB22E0_.wvu.FilterData" localSheetId="0" hidden="1">'на 31.03.2022'!$A$6:$J$382</definedName>
    <definedName name="Z_0C81132D_0EFB_424B_A2C0_D694846C9416_.wvu.FilterData" localSheetId="0" hidden="1">'на 31.03.2022'!$A$6:$J$382</definedName>
    <definedName name="Z_0C8C20D3_1DCE_4FE1_95B1_F35D8D398254_.wvu.FilterData" localSheetId="0" hidden="1">'на 31.03.2022'!$A$6:$G$121</definedName>
    <definedName name="Z_0CC48B05_D738_4589_9F69_B44D9887E2C7_.wvu.FilterData" localSheetId="0" hidden="1">'на 31.03.2022'!$A$6:$J$382</definedName>
    <definedName name="Z_0CC9441C_88E9_46D0_951D_A49C84EDA8CE_.wvu.FilterData" localSheetId="0" hidden="1">'на 31.03.2022'!$A$6:$J$382</definedName>
    <definedName name="Z_0CCCFAED_79CE_4449_BC23_D60C794B65C2_.wvu.FilterData" localSheetId="0" hidden="1">'на 31.03.2022'!$A$6:$J$382</definedName>
    <definedName name="Z_0CCCFAED_79CE_4449_BC23_D60C794B65C2_.wvu.PrintArea" localSheetId="0" hidden="1">'на 31.03.2022'!$A$1:$J$167</definedName>
    <definedName name="Z_0CCCFAED_79CE_4449_BC23_D60C794B65C2_.wvu.PrintTitles" localSheetId="0" hidden="1">'на 31.03.2022'!$4:$7</definedName>
    <definedName name="Z_0CF3E93E_60F6_45C8_AD33_C2CE08831546_.wvu.FilterData" localSheetId="0" hidden="1">'на 31.03.2022'!$A$6:$G$121</definedName>
    <definedName name="Z_0D69C398_7947_4D78_B1FE_A2A25AB79E10_.wvu.FilterData" localSheetId="0" hidden="1">'на 31.03.2022'!$A$6:$J$382</definedName>
    <definedName name="Z_0D7F5190_D20E_42FD_AD77_53CB309C7272_.wvu.FilterData" localSheetId="0" hidden="1">'на 31.03.2022'!$A$6:$G$121</definedName>
    <definedName name="Z_0DBB7EB7_A885_4D4A_A4F3_1AB3A0FE5EB1_.wvu.FilterData" localSheetId="0" hidden="1">'на 31.03.2022'!$A$6:$J$382</definedName>
    <definedName name="Z_0E1EE7C4_535F_48D8_9D3B_6BBF2B693A19_.wvu.FilterData" localSheetId="0" hidden="1">'на 31.03.2022'!$A$6:$J$382</definedName>
    <definedName name="Z_0E67843B_6B59_48DA_8F29_8BAD133298E1_.wvu.FilterData" localSheetId="0" hidden="1">'на 31.03.2022'!$A$6:$J$382</definedName>
    <definedName name="Z_0E6786D8_AC3A_48D5_9AD7_4E7485DB6D9C_.wvu.FilterData" localSheetId="0" hidden="1">'на 31.03.2022'!$A$6:$G$121</definedName>
    <definedName name="Z_0E6CC89F_3B93_4F1D_B2EC_717A1F1053E5_.wvu.FilterData" localSheetId="0" hidden="1">'на 31.03.2022'!$A$6:$J$382</definedName>
    <definedName name="Z_0EBA5D20_532C_4466_B173_EB77531A7F20_.wvu.FilterData" localSheetId="0" hidden="1">'на 31.03.2022'!$A$6:$J$382</definedName>
    <definedName name="Z_0EBE1707_975C_4649_91D3_2E9B46A60B44_.wvu.FilterData" localSheetId="0" hidden="1">'на 31.03.2022'!$A$6:$J$382</definedName>
    <definedName name="Z_0F28A21C_8BE4_46B7_AF17_DEFAA31BFC8A_.wvu.FilterData" localSheetId="0" hidden="1">'на 31.03.2022'!$A$6:$J$382</definedName>
    <definedName name="Z_101FC8DD_6A10_4029_AD34_21DB4CDC5FDB_.wvu.FilterData" localSheetId="0" hidden="1">'на 31.03.2022'!$A$6:$J$382</definedName>
    <definedName name="Z_10265054_777F_4ACD_9E80_3751E622A050_.wvu.FilterData" localSheetId="0" hidden="1">'на 31.03.2022'!$A$6:$J$382</definedName>
    <definedName name="Z_10372EC3_3966_4BDA_9F48_B7D63EE0E174_.wvu.FilterData" localSheetId="0" hidden="1">'на 31.03.2022'!$A$6:$J$382</definedName>
    <definedName name="Z_105D23B5_3830_4B2C_A4D4_FBFBD3BEFB9C_.wvu.FilterData" localSheetId="0" hidden="1">'на 31.03.2022'!$A$6:$G$121</definedName>
    <definedName name="Z_10BB35C8_B108_4263_B85A_266021A6A7DD_.wvu.FilterData" localSheetId="0" hidden="1">'на 31.03.2022'!$A$6:$J$382</definedName>
    <definedName name="Z_110D7079_48E3_40C4_813B_26CCA4E794BF_.wvu.FilterData" localSheetId="0" hidden="1">'на 31.03.2022'!$A$6:$J$382</definedName>
    <definedName name="Z_113A0779_204C_451B_8401_73E507046130_.wvu.FilterData" localSheetId="0" hidden="1">'на 31.03.2022'!$A$6:$J$382</definedName>
    <definedName name="Z_119EECA6_2DA1_40F6_BD98_65D18CFC0359_.wvu.FilterData" localSheetId="0" hidden="1">'на 31.03.2022'!$A$6:$J$382</definedName>
    <definedName name="Z_11B0FA8E_E0BF_44A4_A141_D0892BF4BA78_.wvu.FilterData" localSheetId="0" hidden="1">'на 31.03.2022'!$A$6:$J$382</definedName>
    <definedName name="Z_11DB2F46_E41B_4E33_8BC5_70370AE2E289_.wvu.FilterData" localSheetId="0" hidden="1">'на 31.03.2022'!$A$6:$J$382</definedName>
    <definedName name="Z_11EBBD1F_0821_4763_A781_80F95B559C64_.wvu.FilterData" localSheetId="0" hidden="1">'на 31.03.2022'!$A$6:$J$382</definedName>
    <definedName name="Z_12397037_6208_4B36_BC95_11438284A9DE_.wvu.FilterData" localSheetId="0" hidden="1">'на 31.03.2022'!$A$6:$G$121</definedName>
    <definedName name="Z_12C2408D_275D_4295_8823_146036CCAF72_.wvu.FilterData" localSheetId="0" hidden="1">'на 31.03.2022'!$A$6:$J$382</definedName>
    <definedName name="Z_130C16AD_E930_4810_BDF0_A6DD3A87B8D5_.wvu.FilterData" localSheetId="0" hidden="1">'на 31.03.2022'!$A$6:$J$382</definedName>
    <definedName name="Z_1315266B_953C_4E7F_B538_74B6DF400647_.wvu.FilterData" localSheetId="0" hidden="1">'на 31.03.2022'!$A$6:$G$121</definedName>
    <definedName name="Z_132984D2_035C_4C6F_8087_28C1188A76E6_.wvu.FilterData" localSheetId="0" hidden="1">'на 31.03.2022'!$A$6:$J$382</definedName>
    <definedName name="Z_13A75724_7658_4A80_9239_F37E0BC75B64_.wvu.FilterData" localSheetId="0" hidden="1">'на 31.03.2022'!$A$6:$J$382</definedName>
    <definedName name="Z_13BE7114_35DF_4699_8779_61985C68F6C3_.wvu.FilterData" localSheetId="0" hidden="1">'на 31.03.2022'!$A$6:$J$382</definedName>
    <definedName name="Z_13BE7114_35DF_4699_8779_61985C68F6C3_.wvu.PrintTitles" localSheetId="0" hidden="1">'на 31.03.2022'!$4:$7</definedName>
    <definedName name="Z_13E7ADA2_058C_4412_9AEA_31547694DD5C_.wvu.FilterData" localSheetId="0" hidden="1">'на 31.03.2022'!$A$6:$G$121</definedName>
    <definedName name="Z_1413B890_05A7_4559_8996_4E4407E7504B_.wvu.FilterData" localSheetId="0" hidden="1">'на 31.03.2022'!$A$6:$J$382</definedName>
    <definedName name="Z_1474826F_81A7_45CE_9E32_539008BC6006_.wvu.FilterData" localSheetId="0" hidden="1">'на 31.03.2022'!$A$6:$J$382</definedName>
    <definedName name="Z_148D8FAA_3DC1_4430_9D42_1AFD9B8B331B_.wvu.FilterData" localSheetId="0" hidden="1">'на 31.03.2022'!$A$6:$J$382</definedName>
    <definedName name="Z_14901D06_6751_467D_A640_08BD51FC6A24_.wvu.FilterData" localSheetId="0" hidden="1">'на 31.03.2022'!$A$6:$J$382</definedName>
    <definedName name="Z_1539101F_31E9_4994_A34D_436B2BB1B73C_.wvu.FilterData" localSheetId="0" hidden="1">'на 31.03.2022'!$A$6:$J$382</definedName>
    <definedName name="Z_158130B9_9537_4E7D_AC4C_ED389C9B13A6_.wvu.FilterData" localSheetId="0" hidden="1">'на 31.03.2022'!$A$6:$J$382</definedName>
    <definedName name="Z_15AF9AFF_36E4_41C3_A9EA_A83C0A87FA00_.wvu.FilterData" localSheetId="0" hidden="1">'на 31.03.2022'!$A$6:$J$382</definedName>
    <definedName name="Z_15CD0F04_96A7_4C1A_9686_EA412C619A5C_.wvu.FilterData" localSheetId="0" hidden="1">'на 31.03.2022'!$A$6:$J$382</definedName>
    <definedName name="Z_1611C1BA_C4E2_40AE_8F45_3BEDE164E518_.wvu.FilterData" localSheetId="0" hidden="1">'на 31.03.2022'!$A$6:$J$382</definedName>
    <definedName name="Z_163906CF_EA2A_4440_9702_9CD7830C248A_.wvu.FilterData" localSheetId="0" hidden="1">'на 31.03.2022'!$A$6:$J$382</definedName>
    <definedName name="Z_16533C21_4A9A_450C_8A94_553B88C3A9CF_.wvu.FilterData" localSheetId="0" hidden="1">'на 31.03.2022'!$A$6:$G$121</definedName>
    <definedName name="Z_1682CF4C_6BE2_4E45_A613_382D117E51BF_.wvu.FilterData" localSheetId="0" hidden="1">'на 31.03.2022'!$A$6:$J$382</definedName>
    <definedName name="Z_168FD5D4_D13B_47B9_8E56_61C627E3620F_.wvu.FilterData" localSheetId="0" hidden="1">'на 31.03.2022'!$A$6:$G$121</definedName>
    <definedName name="Z_169B516E_654F_469D_A8A0_69AB59FA498D_.wvu.FilterData" localSheetId="0" hidden="1">'на 31.03.2022'!$A$6:$J$382</definedName>
    <definedName name="Z_176FBEC7_B2AF_4702_A894_382F81F9ECF6_.wvu.FilterData" localSheetId="0" hidden="1">'на 31.03.2022'!$A$6:$G$121</definedName>
    <definedName name="Z_177691EC_944E_4BE9_8C92_DC07F27177A3_.wvu.FilterData" localSheetId="0" hidden="1">'на 31.03.2022'!$A$6:$J$382</definedName>
    <definedName name="Z_17AC66D0_E8BD_44BA_92AB_131AEC3E5A62_.wvu.FilterData" localSheetId="0" hidden="1">'на 31.03.2022'!$A$6:$J$382</definedName>
    <definedName name="Z_17AEC02B_67B1_483A_97D2_C1C6DFD21518_.wvu.FilterData" localSheetId="0" hidden="1">'на 31.03.2022'!$A$6:$J$382</definedName>
    <definedName name="Z_17BA477C_0C1C_4A41_8F0D_A63D84820EE6_.wvu.FilterData" localSheetId="0" hidden="1">'на 31.03.2022'!$A$6:$J$382</definedName>
    <definedName name="Z_17DB7260_EAFC_4D28_A183_E3FC0679E6B9_.wvu.FilterData" localSheetId="0" hidden="1">'на 31.03.2022'!$A$6:$J$382</definedName>
    <definedName name="Z_1902C2E4_C521_44EB_B934_0EBD6E871DD8_.wvu.FilterData" localSheetId="0" hidden="1">'на 31.03.2022'!$A$6:$J$382</definedName>
    <definedName name="Z_191D2631_8F19_4FC0_96A1_F397D331A068_.wvu.FilterData" localSheetId="0" hidden="1">'на 31.03.2022'!$A$6:$J$382</definedName>
    <definedName name="Z_1922598D_45C0_4DFB_A9E9_4D22AFD5603E_.wvu.FilterData" localSheetId="0" hidden="1">'на 31.03.2022'!$A$6:$J$382</definedName>
    <definedName name="Z_19497421_00C1_4657_A11B_18FB2BAAE62A_.wvu.FilterData" localSheetId="0" hidden="1">'на 31.03.2022'!$A$6:$J$382</definedName>
    <definedName name="Z_19510E6E_7565_4AC2_BCB4_A345501456B6_.wvu.FilterData" localSheetId="0" hidden="1">'на 31.03.2022'!$A$6:$G$121</definedName>
    <definedName name="Z_196632C6_99FC_4BC5_B189_10CF2045DEC3_.wvu.FilterData" localSheetId="0" hidden="1">'на 31.03.2022'!$A$6:$J$382</definedName>
    <definedName name="Z_197DC433_2311_4239_A28E_8D90CD4AEB73_.wvu.FilterData" localSheetId="0" hidden="1">'на 31.03.2022'!$A$6:$J$382</definedName>
    <definedName name="Z_19944AB6_3B70_4B1C_8696_B2E3AC2ED125_.wvu.FilterData" localSheetId="0" hidden="1">'на 31.03.2022'!$A$6:$J$382</definedName>
    <definedName name="Z_19A4AADC_FDEE_45BB_8FEE_0F5508EFB8E2_.wvu.FilterData" localSheetId="0" hidden="1">'на 31.03.2022'!$A$6:$J$382</definedName>
    <definedName name="Z_19B34FC3_E683_4280_90EE_7791220AE682_.wvu.FilterData" localSheetId="0" hidden="1">'на 31.03.2022'!$A$6:$J$382</definedName>
    <definedName name="Z_19DCCED4_CBF7_4FB7_81CC_89BDBD3B7059_.wvu.FilterData" localSheetId="0" hidden="1">'на 31.03.2022'!$A$6:$J$382</definedName>
    <definedName name="Z_19E5B318_3123_4687_A10B_72F3BDA9A599_.wvu.FilterData" localSheetId="0" hidden="1">'на 31.03.2022'!$A$6:$J$382</definedName>
    <definedName name="Z_1A049C7C_CD0A_4889_B39E_1914732262E3_.wvu.FilterData" localSheetId="0" hidden="1">'на 31.03.2022'!$A$6:$J$382</definedName>
    <definedName name="Z_1A308FD8_4F2E_4C59_AD5E_DF8ECA438CAC_.wvu.FilterData" localSheetId="0" hidden="1">'на 31.03.2022'!$A$6:$J$382</definedName>
    <definedName name="Z_1A4CC36B_D4B3_43D1_9FD1_212107C88FAC_.wvu.FilterData" localSheetId="0" hidden="1">'на 31.03.2022'!$A$6:$J$382</definedName>
    <definedName name="Z_1ADD4354_436F_41C7_AFD6_B73FA2D9BC20_.wvu.FilterData" localSheetId="0" hidden="1">'на 31.03.2022'!$A$6:$J$382</definedName>
    <definedName name="Z_1AEFB227_48D5_4A3C_9D86_179BA9D72048_.wvu.FilterData" localSheetId="0" hidden="1">'на 31.03.2022'!$A$6:$J$382</definedName>
    <definedName name="Z_1AFCAE36_6F52_4F92_B134_D70D6576DA9A_.wvu.FilterData" localSheetId="0" hidden="1">'на 31.03.2022'!$A$6:$J$382</definedName>
    <definedName name="Z_1B413C41_F5DB_4793_803B_D278F6A0BE2C_.wvu.FilterData" localSheetId="0" hidden="1">'на 31.03.2022'!$A$6:$J$382</definedName>
    <definedName name="Z_1B5E2235_6128_483E_AF3A_F84F0D82D8A0_.wvu.FilterData" localSheetId="0" hidden="1">'на 31.03.2022'!$A$6:$J$382</definedName>
    <definedName name="Z_1B80EB95_48AD_46BC_914F_AA2A68F92D1A_.wvu.FilterData" localSheetId="0" hidden="1">'на 31.03.2022'!$A$6:$J$382</definedName>
    <definedName name="Z_1B943BCB_9609_428B_963E_E25F01748D7C_.wvu.FilterData" localSheetId="0" hidden="1">'на 31.03.2022'!$A$6:$J$382</definedName>
    <definedName name="Z_1BA0A829_1467_4894_A294_9BFD1EA8F94D_.wvu.FilterData" localSheetId="0" hidden="1">'на 31.03.2022'!$A$6:$J$382</definedName>
    <definedName name="Z_1BC5AC1B_93B8_44CC_B79C_CB101A6186A9_.wvu.FilterData" localSheetId="0" hidden="1">'на 31.03.2022'!$A$6:$J$382</definedName>
    <definedName name="Z_1C384A54_E3F0_4C1E_862E_6CD9154B364F_.wvu.FilterData" localSheetId="0" hidden="1">'на 31.03.2022'!$A$6:$J$382</definedName>
    <definedName name="Z_1C3DA4EF_3676_4683_84F0_1C41D26FFC16_.wvu.FilterData" localSheetId="0" hidden="1">'на 31.03.2022'!$A$6:$J$382</definedName>
    <definedName name="Z_1C3DF549_BEC3_47F7_8F0B_A96D42597ECF_.wvu.FilterData" localSheetId="0" hidden="1">'на 31.03.2022'!$A$6:$G$121</definedName>
    <definedName name="Z_1C681B2A_8932_44D9_BF50_EA5DBCC10436_.wvu.FilterData" localSheetId="0" hidden="1">'на 31.03.2022'!$A$6:$G$121</definedName>
    <definedName name="Z_1C77266E_9208_404B_B50C_CCD462042A77_.wvu.FilterData" localSheetId="0" hidden="1">'на 31.03.2022'!$A$6:$J$382</definedName>
    <definedName name="Z_1CB0764B_554D_4C09_98DC_8DED9FC27F03_.wvu.FilterData" localSheetId="0" hidden="1">'на 31.03.2022'!$A$6:$J$382</definedName>
    <definedName name="Z_1CB0CE3F_75F2_462B_8FE5_E94B0D7D6C1F_.wvu.FilterData" localSheetId="0" hidden="1">'на 31.03.2022'!$A$6:$J$382</definedName>
    <definedName name="Z_1CB5C523_AFA5_43A8_9C28_9F12CFE5BE65_.wvu.FilterData" localSheetId="0" hidden="1">'на 31.03.2022'!$A$6:$J$382</definedName>
    <definedName name="Z_1CEF9102_6C60_416B_8820_19DA6CA2FF8F_.wvu.FilterData" localSheetId="0" hidden="1">'на 31.03.2022'!$A$6:$J$382</definedName>
    <definedName name="Z_1D040B77_FB9E_4F43_8C00_A08539F57255_.wvu.FilterData" localSheetId="0" hidden="1">'на 31.03.2022'!$A$6:$J$382</definedName>
    <definedName name="Z_1D2C2901_70D8_494F_B885_AA5F7F9A1D2E_.wvu.FilterData" localSheetId="0" hidden="1">'на 31.03.2022'!$A$6:$J$382</definedName>
    <definedName name="Z_1D546444_6D70_47F2_86F2_EDA85896BE29_.wvu.FilterData" localSheetId="0" hidden="1">'на 31.03.2022'!$A$6:$J$382</definedName>
    <definedName name="Z_1D797472_1425_44E0_B821_543CF555289A_.wvu.FilterData" localSheetId="0" hidden="1">'на 31.03.2022'!$A$6:$J$382</definedName>
    <definedName name="Z_1E4258E9_B4B7_4674_9FCE_7F9A7440316E_.wvu.FilterData" localSheetId="0" hidden="1">'на 31.03.2022'!$A$6:$J$382</definedName>
    <definedName name="Z_1E88DC95_DDEB_4EE8_8544_5724B1E6FA94_.wvu.FilterData" localSheetId="0" hidden="1">'на 31.03.2022'!$A$6:$J$382</definedName>
    <definedName name="Z_1EE7332F_E330_40B0_881C_5551B451317F_.wvu.FilterData" localSheetId="0" hidden="1">'на 31.03.2022'!$A$6:$J$382</definedName>
    <definedName name="Z_1F274A4D_4DCC_44CA_A1BD_90B7EE180486_.wvu.FilterData" localSheetId="0" hidden="1">'на 31.03.2022'!$A$6:$G$121</definedName>
    <definedName name="Z_1F6B5B08_FAE9_43CF_A27B_EE7ACD6D4DF6_.wvu.FilterData" localSheetId="0" hidden="1">'на 31.03.2022'!$A$6:$J$382</definedName>
    <definedName name="Z_1F6FF066_5CAF_4FE9_9ABD_85517853573D_.wvu.FilterData" localSheetId="0" hidden="1">'на 31.03.2022'!$A$6:$J$382</definedName>
    <definedName name="Z_1F885BC0_FA2D_45E9_BC66_C7BA68F6529B_.wvu.FilterData" localSheetId="0" hidden="1">'на 31.03.2022'!$A$6:$J$382</definedName>
    <definedName name="Z_1FD02FF0_4DBF_48AF_BE48_54893718170B_.wvu.FilterData" localSheetId="0" hidden="1">'на 31.03.2022'!$A$6:$J$382</definedName>
    <definedName name="Z_1FF678B1_7F2B_4362_81E7_D3C79ED64B95_.wvu.FilterData" localSheetId="0" hidden="1">'на 31.03.2022'!$A$6:$G$121</definedName>
    <definedName name="Z_202A973C_D681_42B4_9905_A37D128193B3_.wvu.FilterData" localSheetId="0" hidden="1">'на 31.03.2022'!$A$6:$J$382</definedName>
    <definedName name="Z_20461DED_BCEE_4284_A6DA_6F07C40C8239_.wvu.FilterData" localSheetId="0" hidden="1">'на 31.03.2022'!$A$6:$J$382</definedName>
    <definedName name="Z_20868A73_50FC_46DD_AF36_45A6EA571BBA_.wvu.FilterData" localSheetId="0" hidden="1">'на 31.03.2022'!$A$6:$J$382</definedName>
    <definedName name="Z_20A3EB12_07C5_4317_9D11_7C0131FF1F02_.wvu.FilterData" localSheetId="0" hidden="1">'на 31.03.2022'!$A$6:$J$382</definedName>
    <definedName name="Z_20D9F340_1DE7_44CE_91B2_93932C42B458_.wvu.FilterData" localSheetId="0" hidden="1">'на 31.03.2022'!$A$6:$J$382</definedName>
    <definedName name="Z_20FDC4C3_E5FA_4790_B33E_F477C8BF6B44_.wvu.FilterData" localSheetId="0" hidden="1">'на 31.03.2022'!$A$6:$J$382</definedName>
    <definedName name="Z_215E0AF3_2FB9_4AD2_85EB_5BB3A76EA017_.wvu.FilterData" localSheetId="0" hidden="1">'на 31.03.2022'!$A$6:$J$382</definedName>
    <definedName name="Z_216AEA56_C079_4104_83C7_B22F3C2C4895_.wvu.FilterData" localSheetId="0" hidden="1">'на 31.03.2022'!$A$6:$G$121</definedName>
    <definedName name="Z_2181C7D4_AA52_40AC_A808_5D532F9A4DB9_.wvu.FilterData" localSheetId="0" hidden="1">'на 31.03.2022'!$A$6:$G$121</definedName>
    <definedName name="Z_218F942B_7171_436E_9FD2_B42E8B2BD7B1_.wvu.FilterData" localSheetId="0" hidden="1">'на 31.03.2022'!$A$6:$J$382</definedName>
    <definedName name="Z_2193B65B_22D3_4556_BA96_9236D88F15D1_.wvu.FilterData" localSheetId="0" hidden="1">'на 31.03.2022'!$A$6:$J$382</definedName>
    <definedName name="Z_222CB208_6EE7_4ACF_9056_A80606B8DEAE_.wvu.FilterData" localSheetId="0" hidden="1">'на 31.03.2022'!$A$6:$J$382</definedName>
    <definedName name="Z_226465B0_569A_4409_9E40_A0A83A783F15_.wvu.FilterData" localSheetId="0" hidden="1">'на 31.03.2022'!$A$6:$J$382</definedName>
    <definedName name="Z_22685337_E082_4D7C_A228_0D984F36404C_.wvu.FilterData" localSheetId="0" hidden="1">'на 31.03.2022'!$A$6:$J$382</definedName>
    <definedName name="Z_22A3361C_6866_4206_B8FA_E848438D95B8_.wvu.FilterData" localSheetId="0" hidden="1">'на 31.03.2022'!$A$6:$G$121</definedName>
    <definedName name="Z_22AD9719_C703_4B90_BE69_2DEB5D034A75_.wvu.FilterData" localSheetId="0" hidden="1">'на 31.03.2022'!$A$6:$J$382</definedName>
    <definedName name="Z_230C891B_FF71_49C0_8469_402EB27C1D3D_.wvu.FilterData" localSheetId="0" hidden="1">'на 31.03.2022'!$A$6:$J$382</definedName>
    <definedName name="Z_23D71F5A_A534_4F07_942A_44ED3D76C570_.wvu.FilterData" localSheetId="0" hidden="1">'на 31.03.2022'!$A$6:$J$382</definedName>
    <definedName name="Z_23D8BDF0_F68C_428D_99C2_B4353262A495_.wvu.FilterData" localSheetId="0" hidden="1">'на 31.03.2022'!$A$6:$J$382</definedName>
    <definedName name="Z_24648CF3_B608_41C2_86D6_82A173782245_.wvu.FilterData" localSheetId="0" hidden="1">'на 31.03.2022'!$A$6:$J$382</definedName>
    <definedName name="Z_246D425F_E7DE_4F74_93E1_1CA6487BB7AF_.wvu.FilterData" localSheetId="0" hidden="1">'на 31.03.2022'!$A$6:$J$382</definedName>
    <definedName name="Z_24860D1B_9CB0_4DBB_9F9A_A7B23A9FBD9E_.wvu.FilterData" localSheetId="0" hidden="1">'на 31.03.2022'!$A$6:$J$382</definedName>
    <definedName name="Z_24D1D1DF_90B3_41D1_82E1_05DE887CC58D_.wvu.FilterData" localSheetId="0" hidden="1">'на 31.03.2022'!$A$6:$G$121</definedName>
    <definedName name="Z_24E5C1BC_322C_4FEF_B964_F0DCC04482C1_.wvu.Cols" localSheetId="0" hidden="1">'на 31.03.2022'!#REF!,'на 31.03.2022'!#REF!</definedName>
    <definedName name="Z_24E5C1BC_322C_4FEF_B964_F0DCC04482C1_.wvu.FilterData" localSheetId="0" hidden="1">'на 31.03.2022'!$A$6:$G$121</definedName>
    <definedName name="Z_24E5C1BC_322C_4FEF_B964_F0DCC04482C1_.wvu.Rows" localSheetId="0" hidden="1">'на 31.03.2022'!#REF!</definedName>
    <definedName name="Z_24F59C70_7693_4468_9C06_DF336332E251_.wvu.FilterData" localSheetId="0" hidden="1">'на 31.03.2022'!$A$6:$J$382</definedName>
    <definedName name="Z_2581E391_5642_415F_B769_4174F7791D0D_.wvu.FilterData" localSheetId="0" hidden="1">'на 31.03.2022'!$A$6:$J$382</definedName>
    <definedName name="Z_25997FFA_90F9_4B4A_8C73_3E119DFE9BDB_.wvu.FilterData" localSheetId="0" hidden="1">'на 31.03.2022'!$A$6:$J$382</definedName>
    <definedName name="Z_25DD804F_4FCB_49C0_B290_F226E6C8FC4D_.wvu.FilterData" localSheetId="0" hidden="1">'на 31.03.2022'!$A$6:$J$382</definedName>
    <definedName name="Z_25F305AA_6420_44FE_A658_6597DFDEDA7F_.wvu.FilterData" localSheetId="0" hidden="1">'на 31.03.2022'!$A$6:$J$382</definedName>
    <definedName name="Z_2607CBF0_49A6_438F_9584_3749A387917B_.wvu.FilterData" localSheetId="0" hidden="1">'на 31.03.2022'!$A$6:$J$382</definedName>
    <definedName name="Z_26390C63_E690_4CD6_B911_4F7F9CCE06AD_.wvu.FilterData" localSheetId="0" hidden="1">'на 31.03.2022'!$A$6:$J$382</definedName>
    <definedName name="Z_2647282E_5B25_4148_AAD9_72AB0A3F24C4_.wvu.FilterData" localSheetId="0" hidden="1">'на 31.03.2022'!$A$2:$K$152</definedName>
    <definedName name="Z_26E7CD7D_71FD_4075_B268_E6444384CE7D_.wvu.FilterData" localSheetId="0" hidden="1">'на 31.03.2022'!$A$6:$G$121</definedName>
    <definedName name="Z_26F9AA84_9112_4237_941D_8FD75C735073_.wvu.FilterData" localSheetId="0" hidden="1">'на 31.03.2022'!$A$6:$J$382</definedName>
    <definedName name="Z_271A6422_0558_45A4_90D0_4FBBFA0C466A_.wvu.FilterData" localSheetId="0" hidden="1">'на 31.03.2022'!$A$6:$J$382</definedName>
    <definedName name="Z_2751B79E_F60F_449F_9B1A_ED01F0EE4A3F_.wvu.FilterData" localSheetId="0" hidden="1">'на 31.03.2022'!$A$6:$J$382</definedName>
    <definedName name="Z_28008BE5_0693_468D_890E_2AE562EDDFCA_.wvu.FilterData" localSheetId="0" hidden="1">'на 31.03.2022'!$A$6:$G$121</definedName>
    <definedName name="Z_282F013D_E5B1_4C17_8727_7949891CEFC8_.wvu.FilterData" localSheetId="0" hidden="1">'на 31.03.2022'!$A$6:$J$382</definedName>
    <definedName name="Z_28734D07_CFBB_4CA1_9F21_5298C965DE17_.wvu.FilterData" localSheetId="0" hidden="1">'на 31.03.2022'!$A$6:$J$382</definedName>
    <definedName name="Z_28E41E88_388C_4DFB_9AF5_1D40B3E9E104_.wvu.FilterData" localSheetId="0" hidden="1">'на 31.03.2022'!$A$6:$J$382</definedName>
    <definedName name="Z_28E4EEA1_2ECD_4F92_886B_4623628382D4_.wvu.FilterData" localSheetId="0" hidden="1">'на 31.03.2022'!$A$6:$J$382</definedName>
    <definedName name="Z_2932A736_9A81_4C2B_931E_457899534006_.wvu.FilterData" localSheetId="0" hidden="1">'на 31.03.2022'!$A$6:$J$382</definedName>
    <definedName name="Z_29A3856A_3C5E_4E34_952C_3D8CBF4944E0_.wvu.FilterData" localSheetId="0" hidden="1">'на 31.03.2022'!$A$6:$J$382</definedName>
    <definedName name="Z_29A3F31E_AA0E_4520_83F3_6EDE69E47FB4_.wvu.FilterData" localSheetId="0" hidden="1">'на 31.03.2022'!$A$6:$J$382</definedName>
    <definedName name="Z_29D1C55E_0AE0_4CA9_A4C9_F358DEE7E9AD_.wvu.FilterData" localSheetId="0" hidden="1">'на 31.03.2022'!$A$6:$J$382</definedName>
    <definedName name="Z_29D71C82_2577_4FF3_9305_7EF7756DC376_.wvu.FilterData" localSheetId="0" hidden="1">'на 31.03.2022'!$A$6:$J$382</definedName>
    <definedName name="Z_2A075779_EE89_4995_9517_DAD5135FF513_.wvu.FilterData" localSheetId="0" hidden="1">'на 31.03.2022'!$A$6:$J$382</definedName>
    <definedName name="Z_2A1C394E_EC37_4AB7_9E3A_0759931D8CFD_.wvu.FilterData" localSheetId="0" hidden="1">'на 31.03.2022'!$A$6:$J$382</definedName>
    <definedName name="Z_2A567982_7892_4F86_A16D_3A26E4C78607_.wvu.FilterData" localSheetId="0" hidden="1">'на 31.03.2022'!$A$6:$J$382</definedName>
    <definedName name="Z_2A6F2DEB_E43C_4851_BD61_C2D3E4DD465D_.wvu.FilterData" localSheetId="0" hidden="1">'на 31.03.2022'!$A$6:$J$382</definedName>
    <definedName name="Z_2A9D3288_FE38_46DD_A0BD_6FD4437B54BF_.wvu.FilterData" localSheetId="0" hidden="1">'на 31.03.2022'!$A$6:$J$382</definedName>
    <definedName name="Z_2ABFD162_2396_40CA_8AA1_6D6B8B2ADEFC_.wvu.FilterData" localSheetId="0" hidden="1">'на 31.03.2022'!$A$6:$J$382</definedName>
    <definedName name="Z_2B15446F_3D95_4B00_9264_4B677551A413_.wvu.FilterData" localSheetId="0" hidden="1">'на 31.03.2022'!$A$6:$J$382</definedName>
    <definedName name="Z_2B4EF399_1F78_4650_9196_70339D27DB54_.wvu.FilterData" localSheetId="0" hidden="1">'на 31.03.2022'!$A$6:$J$382</definedName>
    <definedName name="Z_2B67E997_66AF_4883_9EE5_9876648FDDE9_.wvu.FilterData" localSheetId="0" hidden="1">'на 31.03.2022'!$A$6:$J$382</definedName>
    <definedName name="Z_2B6BAC9D_8ECF_4B5C_AEA7_CCE1C0524E55_.wvu.FilterData" localSheetId="0" hidden="1">'на 31.03.2022'!$A$6:$J$382</definedName>
    <definedName name="Z_2C029299_5EEC_4151_A9E2_241D31E08692_.wvu.FilterData" localSheetId="0" hidden="1">'на 31.03.2022'!$A$6:$J$382</definedName>
    <definedName name="Z_2C43A648_766E_499E_95B2_EA6F7EA791D4_.wvu.FilterData" localSheetId="0" hidden="1">'на 31.03.2022'!$A$6:$J$382</definedName>
    <definedName name="Z_2C47EAD7_6B0B_40AB_9599_0BF3302E35F1_.wvu.FilterData" localSheetId="0" hidden="1">'на 31.03.2022'!$A$6:$G$121</definedName>
    <definedName name="Z_2C83C5CF_2113_4A26_AC8F_B29994F8C20B_.wvu.FilterData" localSheetId="0" hidden="1">'на 31.03.2022'!$A$6:$J$382</definedName>
    <definedName name="Z_2C84172E_586C_4D87_8195_A127AE7FA630_.wvu.FilterData" localSheetId="0" hidden="1">'на 31.03.2022'!$A$6:$J$382</definedName>
    <definedName name="Z_2C9B35C8_0958_4329_B3BA_1B34E888FA9D_.wvu.FilterData" localSheetId="0" hidden="1">'на 31.03.2022'!$A$6:$J$382</definedName>
    <definedName name="Z_2CA13149_FCDD_4675_859E_83B5251A0804_.wvu.FilterData" localSheetId="0" hidden="1">'на 31.03.2022'!$A$6:$J$382</definedName>
    <definedName name="Z_2CD18B03_71F5_4B8A_8C6C_592F5A66335B_.wvu.FilterData" localSheetId="0" hidden="1">'на 31.03.2022'!$A$6:$J$382</definedName>
    <definedName name="Z_2D011736_53B8_48A8_8C2E_71DD995F6546_.wvu.FilterData" localSheetId="0" hidden="1">'на 31.03.2022'!$A$6:$J$382</definedName>
    <definedName name="Z_2D540280_F40F_4530_A32A_1FF2E78E7147_.wvu.FilterData" localSheetId="0" hidden="1">'на 31.03.2022'!$A$6:$J$382</definedName>
    <definedName name="Z_2D918A37_6905_4BEF_BC3A_DA45E968DAC3_.wvu.FilterData" localSheetId="0" hidden="1">'на 31.03.2022'!$A$6:$G$121</definedName>
    <definedName name="Z_2D97755C_B099_4001_9C5F_12A88788A461_.wvu.FilterData" localSheetId="0" hidden="1">'на 31.03.2022'!$A$6:$J$382</definedName>
    <definedName name="Z_2DCF6207_B24B_43F5_B844_6C1E92F9CADA_.wvu.FilterData" localSheetId="0" hidden="1">'на 31.03.2022'!$A$6:$J$382</definedName>
    <definedName name="Z_2DF88C31_E5A0_4DFE_877D_5A31D3992603_.wvu.Rows" localSheetId="0" hidden="1">'на 31.03.2022'!#REF!,'на 31.03.2022'!#REF!,'на 31.03.2022'!#REF!,'на 31.03.2022'!#REF!,'на 31.03.2022'!#REF!,'на 31.03.2022'!#REF!,'на 31.03.2022'!#REF!,'на 31.03.2022'!#REF!,'на 31.03.2022'!#REF!,'на 31.03.2022'!#REF!,'на 31.03.2022'!#REF!</definedName>
    <definedName name="Z_2EAB3EBF_78BA_4558_81F0_5F1DF77A14D3_.wvu.FilterData" localSheetId="0" hidden="1">'на 31.03.2022'!$A$6:$J$382</definedName>
    <definedName name="Z_2F3BAFC5_8792_4BC0_833F_5CB9ACB14A14_.wvu.FilterData" localSheetId="0" hidden="1">'на 31.03.2022'!$A$6:$G$121</definedName>
    <definedName name="Z_2F3DE7DB_1DEA_4A0C_88EC_B05C9EEC768F_.wvu.FilterData" localSheetId="0" hidden="1">'на 31.03.2022'!$A$6:$J$382</definedName>
    <definedName name="Z_2F6EDC09_23D3_4C07_9EAF_76DD4D3B3A18_.wvu.FilterData" localSheetId="0" hidden="1">'на 31.03.2022'!$A$6:$J$382</definedName>
    <definedName name="Z_2F72C4E3_E946_4870_A59B_C47D17A3E8B0_.wvu.FilterData" localSheetId="0" hidden="1">'на 31.03.2022'!$A$6:$J$382</definedName>
    <definedName name="Z_2F7AC811_CA37_46E3_866E_6E10DF43054A_.wvu.FilterData" localSheetId="0" hidden="1">'на 31.03.2022'!$A$6:$J$382</definedName>
    <definedName name="Z_2FAB8F10_5F5A_4B70_9158_E79B14A6565A_.wvu.FilterData" localSheetId="0" hidden="1">'на 31.03.2022'!$A$6:$J$382</definedName>
    <definedName name="Z_300D3722_BC5B_4EFC_A306_CB3461E96075_.wvu.FilterData" localSheetId="0" hidden="1">'на 31.03.2022'!$A$6:$J$382</definedName>
    <definedName name="Z_3023B4E6_3B5A_4EE2_B0CD_0EB8476E923A_.wvu.FilterData" localSheetId="0" hidden="1">'на 31.03.2022'!$A$6:$J$382</definedName>
    <definedName name="Z_30325303_BF31_42D5_AC1B_F6902B32CA33_.wvu.FilterData" localSheetId="0" hidden="1">'на 31.03.2022'!$A$6:$J$382</definedName>
    <definedName name="Z_308AF0B3_EE19_4841_BBC0_915C9A7203E9_.wvu.FilterData" localSheetId="0" hidden="1">'на 31.03.2022'!$A$6:$J$382</definedName>
    <definedName name="Z_30F94082_E7C8_4DE7_AE26_19B3A4317363_.wvu.FilterData" localSheetId="0" hidden="1">'на 31.03.2022'!$A$6:$J$382</definedName>
    <definedName name="Z_315B3829_E75D_48BB_A407_88A96C0D6A4B_.wvu.FilterData" localSheetId="0" hidden="1">'на 31.03.2022'!$A$6:$J$382</definedName>
    <definedName name="Z_3169E1B8_6971_4325_933B_3FDE2BEB6DA0_.wvu.FilterData" localSheetId="0" hidden="1">'на 31.03.2022'!$A$6:$J$382</definedName>
    <definedName name="Z_316B9C14_7546_49E5_A384_4190EC7682DE_.wvu.FilterData" localSheetId="0" hidden="1">'на 31.03.2022'!$A$6:$J$382</definedName>
    <definedName name="Z_31985263_3556_4B71_A26F_62706F49B320_.wvu.FilterData" localSheetId="0" hidden="1">'на 31.03.2022'!$A$6:$G$121</definedName>
    <definedName name="Z_31AA5726_A0DC_4045_94FA_9EFB6200CDD3_.wvu.FilterData" localSheetId="0" hidden="1">'на 31.03.2022'!$A$6:$J$382</definedName>
    <definedName name="Z_31C5283F_7633_4B8A_ADD5_7EB245AE899F_.wvu.FilterData" localSheetId="0" hidden="1">'на 31.03.2022'!$A$6:$J$382</definedName>
    <definedName name="Z_31E849A6_B4EF_45EE_ADBC_BDC56906C3E6_.wvu.FilterData" localSheetId="0" hidden="1">'на 31.03.2022'!$A$6:$J$382</definedName>
    <definedName name="Z_31EABA3C_DD8D_46BF_85B1_09527EF8E816_.wvu.FilterData" localSheetId="0" hidden="1">'на 31.03.2022'!$A$6:$G$121</definedName>
    <definedName name="Z_320B1B6B_1198_44A6_8D72_260589D02390_.wvu.FilterData" localSheetId="0" hidden="1">'на 31.03.2022'!$A$6:$J$382</definedName>
    <definedName name="Z_32155998_B9E5_40FE_B2BB_A9BF49319547_.wvu.FilterData" localSheetId="0" hidden="1">'на 31.03.2022'!$A$6:$J$382</definedName>
    <definedName name="Z_325F1FA7_CEC2_4E5D_9CD5_9D28BC83DEC9_.wvu.FilterData" localSheetId="0" hidden="1">'на 31.03.2022'!$A$6:$J$382</definedName>
    <definedName name="Z_327D3863_28FE_46AD_A301_334172CA68F9_.wvu.FilterData" localSheetId="0" hidden="1">'на 31.03.2022'!$A$6:$J$382</definedName>
    <definedName name="Z_328B1FBD_B9E0_4F8C_AA1F_438ED0F19823_.wvu.FilterData" localSheetId="0" hidden="1">'на 31.03.2022'!$A$6:$J$382</definedName>
    <definedName name="Z_32F81156_0F3B_49A8_B56D_9A01AA7C97FE_.wvu.FilterData" localSheetId="0" hidden="1">'на 31.03.2022'!$A$6:$J$382</definedName>
    <definedName name="Z_33081AFE_875F_4448_8DBB_C2288E582829_.wvu.FilterData" localSheetId="0" hidden="1">'на 31.03.2022'!$A$6:$J$382</definedName>
    <definedName name="Z_33725023_9491_4856_AC32_391D3DCA1E13_.wvu.FilterData" localSheetId="0" hidden="1">'на 31.03.2022'!$A$6:$J$382</definedName>
    <definedName name="Z_33995DBE_E7D5_4BC5_96C4_CB599185238D_.wvu.FilterData" localSheetId="0" hidden="1">'на 31.03.2022'!$A$6:$J$382</definedName>
    <definedName name="Z_33B1A243_1D43_46E3_9A6F_5452EA17ECBD_.wvu.FilterData" localSheetId="0" hidden="1">'на 31.03.2022'!$A$6:$J$382</definedName>
    <definedName name="Z_33F06620_89E2_4BA8_BAB0_6A7070FEBD8A_.wvu.FilterData" localSheetId="0" hidden="1">'на 31.03.2022'!$A$6:$J$382</definedName>
    <definedName name="Z_341157D5_6FE2_4CCE_98C5_3D5F2A4B115C_.wvu.FilterData" localSheetId="0" hidden="1">'на 31.03.2022'!$A$6:$J$382</definedName>
    <definedName name="Z_344509AE_957F_4C43_90DB_055457F491A3_.wvu.FilterData" localSheetId="0" hidden="1">'на 31.03.2022'!$A$6:$J$382</definedName>
    <definedName name="Z_34587A22_A707_48EC_A6D8_8CA0D443CB5A_.wvu.FilterData" localSheetId="0" hidden="1">'на 31.03.2022'!$A$6:$J$382</definedName>
    <definedName name="Z_349EEACA_C7A1_441E_BFE3_096E57329F7C_.wvu.FilterData" localSheetId="0" hidden="1">'на 31.03.2022'!$A$6:$J$382</definedName>
    <definedName name="Z_34E97F8E_B808_4C29_AFA8_24160BA8B576_.wvu.FilterData" localSheetId="0" hidden="1">'на 31.03.2022'!$A$6:$G$121</definedName>
    <definedName name="Z_354643EC_374D_4252_A3BA_624B9338CCF6_.wvu.FilterData" localSheetId="0" hidden="1">'на 31.03.2022'!$A$6:$J$382</definedName>
    <definedName name="Z_356902C5_CBA1_407E_849C_39B6CAAFCD34_.wvu.FilterData" localSheetId="0" hidden="1">'на 31.03.2022'!$A$6:$J$382</definedName>
    <definedName name="Z_356FBDD5_3775_4781_9E0A_901095CE6157_.wvu.FilterData" localSheetId="0" hidden="1">'на 31.03.2022'!$A$6:$J$382</definedName>
    <definedName name="Z_3590FAD8_1A2F_459F_8B35_A95652F8329D_.wvu.FilterData" localSheetId="0" hidden="1">'на 31.03.2022'!$A$6:$J$382</definedName>
    <definedName name="Z_3597F15D_13FB_47E4_B2D7_0713796F1B32_.wvu.FilterData" localSheetId="0" hidden="1">'на 31.03.2022'!$A$6:$G$121</definedName>
    <definedName name="Z_35A82584_BCCD_413D_BF58_739C849379E3_.wvu.FilterData" localSheetId="0" hidden="1">'на 31.03.2022'!$A$6:$J$382</definedName>
    <definedName name="Z_35ACC04C_1574_41FF_A750_E4D141D78D72_.wvu.FilterData" localSheetId="0" hidden="1">'на 31.03.2022'!$A$6:$J$382</definedName>
    <definedName name="Z_35E8C880_405D_4881_A9CF_938A555EC19A_.wvu.FilterData" localSheetId="0" hidden="1">'на 31.03.2022'!$A$6:$J$382</definedName>
    <definedName name="Z_3611D4B3_6578_4507_971B_09764C0B1D01_.wvu.FilterData" localSheetId="0" hidden="1">'на 31.03.2022'!$A$6:$J$382</definedName>
    <definedName name="Z_36279478_DEDD_46A7_8B6D_9500CB65A35C_.wvu.FilterData" localSheetId="0" hidden="1">'на 31.03.2022'!$A$6:$G$121</definedName>
    <definedName name="Z_36282042_958F_4D98_9515_9E9271F26AA2_.wvu.FilterData" localSheetId="0" hidden="1">'на 31.03.2022'!$A$6:$G$121</definedName>
    <definedName name="Z_36483E9A_03E9_431F_B24B_73C77EA6547E_.wvu.FilterData" localSheetId="0" hidden="1">'на 31.03.2022'!$A$6:$J$382</definedName>
    <definedName name="Z_368728BB_F981_4DE3_8F4E_C77C2580C6B3_.wvu.FilterData" localSheetId="0" hidden="1">'на 31.03.2022'!$A$6:$J$382</definedName>
    <definedName name="Z_36AEB3FF_FCBC_4E21_8EFE_F20781816ED3_.wvu.FilterData" localSheetId="0" hidden="1">'на 31.03.2022'!$A$6:$G$121</definedName>
    <definedName name="Z_371CA4AD_891B_4B1D_9403_45AB26546607_.wvu.FilterData" localSheetId="0" hidden="1">'на 31.03.2022'!$A$6:$J$382</definedName>
    <definedName name="Z_373EC55C_3C90_4A55_BE2A_2CFBF157C08C_.wvu.FilterData" localSheetId="0" hidden="1">'на 31.03.2022'!$A$6:$J$382</definedName>
    <definedName name="Z_375FD1ED_0F0C_4C78_AE3D_1D583BC74E47_.wvu.FilterData" localSheetId="0" hidden="1">'на 31.03.2022'!$A$6:$J$382</definedName>
    <definedName name="Z_3780FC5F_184E_406C_B40E_6BE29406408E_.wvu.FilterData" localSheetId="0" hidden="1">'на 31.03.2022'!$A$6:$J$382</definedName>
    <definedName name="Z_3789C719_2C4D_4FFB_B9EF_5AA095975824_.wvu.FilterData" localSheetId="0" hidden="1">'на 31.03.2022'!$A$6:$J$382</definedName>
    <definedName name="Z_37F8CE32_8CE8_4D95_9C0E_63112E6EFFE9_.wvu.Cols" localSheetId="0" hidden="1">'на 31.03.2022'!#REF!</definedName>
    <definedName name="Z_37F8CE32_8CE8_4D95_9C0E_63112E6EFFE9_.wvu.FilterData" localSheetId="0" hidden="1">'на 31.03.2022'!$A$6:$G$121</definedName>
    <definedName name="Z_37F8CE32_8CE8_4D95_9C0E_63112E6EFFE9_.wvu.PrintArea" localSheetId="0" hidden="1">'на 31.03.2022'!$A$1:$J$121</definedName>
    <definedName name="Z_37F8CE32_8CE8_4D95_9C0E_63112E6EFFE9_.wvu.PrintTitles" localSheetId="0" hidden="1">'на 31.03.2022'!$4:$7</definedName>
    <definedName name="Z_37F8CE32_8CE8_4D95_9C0E_63112E6EFFE9_.wvu.Rows" localSheetId="0" hidden="1">'на 31.03.2022'!#REF!,'на 31.03.2022'!#REF!,'на 31.03.2022'!#REF!,'на 31.03.2022'!#REF!,'на 31.03.2022'!#REF!,'на 31.03.2022'!#REF!,'на 31.03.2022'!#REF!,'на 31.03.2022'!#REF!,'на 31.03.2022'!#REF!,'на 31.03.2022'!#REF!,'на 31.03.2022'!#REF!,'на 31.03.2022'!#REF!,'на 31.03.2022'!#REF!,'на 31.03.2022'!#REF!,'на 31.03.2022'!#REF!,'на 31.03.2022'!#REF!,'на 31.03.2022'!#REF!</definedName>
    <definedName name="Z_383A3B24_205B_41E1_8B64_11A60EE728F3_.wvu.FilterData" localSheetId="0" hidden="1">'на 31.03.2022'!$A$6:$J$382</definedName>
    <definedName name="Z_386EE007_6994_4AA6_8824_D461BF01F1EA_.wvu.FilterData" localSheetId="0" hidden="1">'на 31.03.2022'!$A$6:$J$382</definedName>
    <definedName name="Z_39134081_BD7F_40A8_9CC5_F690B7A14ED5_.wvu.FilterData" localSheetId="0" hidden="1">'на 31.03.2022'!$A$6:$J$382</definedName>
    <definedName name="Z_392972AF_6A30_4DF9_9CE7_A04365BB269E_.wvu.FilterData" localSheetId="0" hidden="1">'на 31.03.2022'!$A$6:$J$382</definedName>
    <definedName name="Z_39344C49_E45E_47F3_AF8F_5BE86F62CCD4_.wvu.FilterData" localSheetId="0" hidden="1">'на 31.03.2022'!$A$6:$J$382</definedName>
    <definedName name="Z_394FB935_0201_44F8_9182_26C511D48F51_.wvu.FilterData" localSheetId="0" hidden="1">'на 31.03.2022'!$A$6:$J$382</definedName>
    <definedName name="Z_39897EE2_53F6_432A_9A7F_7DBB2FBB08E4_.wvu.FilterData" localSheetId="0" hidden="1">'на 31.03.2022'!$A$6:$J$382</definedName>
    <definedName name="Z_39BDB0EB_9BA4_409E_B505_137EC009426F_.wvu.FilterData" localSheetId="0" hidden="1">'на 31.03.2022'!$A$6:$J$382</definedName>
    <definedName name="Z_39C96D4E_1C4D_4F18_8517_A4E3C24B1712_.wvu.FilterData" localSheetId="0" hidden="1">'на 31.03.2022'!$A$6:$J$382</definedName>
    <definedName name="Z_3A08D49D_7322_4FD5_90D4_F8436B9BCFE3_.wvu.FilterData" localSheetId="0" hidden="1">'на 31.03.2022'!$A$6:$J$382</definedName>
    <definedName name="Z_3A152827_EFCD_4FCD_A4F0_81C604FF3F88_.wvu.FilterData" localSheetId="0" hidden="1">'на 31.03.2022'!$A$6:$J$382</definedName>
    <definedName name="Z_3A256711_BA3B_4092_AB4C_FF72970EBAB2_.wvu.FilterData" localSheetId="0" hidden="1">'на 31.03.2022'!$A$6:$J$382</definedName>
    <definedName name="Z_3A3C36BB_10E7_4C1E_B0B9_7B6ED7A3EB3A_.wvu.FilterData" localSheetId="0" hidden="1">'на 31.03.2022'!$A$6:$J$382</definedName>
    <definedName name="Z_3A3DB971_386F_40FA_8DD4_4A74AFE3B4C9_.wvu.FilterData" localSheetId="0" hidden="1">'на 31.03.2022'!$A$6:$J$382</definedName>
    <definedName name="Z_3A5F0832_8C54_433C_B5D6_6C764EF17CEE_.wvu.FilterData" localSheetId="0" hidden="1">'на 31.03.2022'!$A$6:$J$382</definedName>
    <definedName name="Z_3AAEA08B_779A_471D_BFA0_0D98BF9A4FAD_.wvu.FilterData" localSheetId="0" hidden="1">'на 31.03.2022'!$A$6:$G$121</definedName>
    <definedName name="Z_3ABBA6B1_F69F_4AC7_8A6D_97A73D7030DF_.wvu.FilterData" localSheetId="0" hidden="1">'на 31.03.2022'!$A$6:$J$382</definedName>
    <definedName name="Z_3B9A8A09_51D3_4E7C_A285_7AC18DD1651A_.wvu.FilterData" localSheetId="0" hidden="1">'на 31.03.2022'!$A$6:$J$382</definedName>
    <definedName name="Z_3BA8851C_D45C_4CAD_BDD3_B93B3145A21A_.wvu.FilterData" localSheetId="0" hidden="1">'на 31.03.2022'!$A$6:$J$382</definedName>
    <definedName name="Z_3C004614_208B_4204_B653_20D136601D2F_.wvu.FilterData" localSheetId="0" hidden="1">'на 31.03.2022'!$A$6:$J$382</definedName>
    <definedName name="Z_3C62C2D0_C27D_4A54_8798_05FBD22117F1_.wvu.FilterData" localSheetId="0" hidden="1">'на 31.03.2022'!$A$6:$J$382</definedName>
    <definedName name="Z_3C664174_3E98_4762_A560_3810A313981F_.wvu.FilterData" localSheetId="0" hidden="1">'на 31.03.2022'!$A$6:$J$382</definedName>
    <definedName name="Z_3C9F72CF_10C2_48CF_BBB6_A2B9A1393F37_.wvu.FilterData" localSheetId="0" hidden="1">'на 31.03.2022'!$A$6:$G$121</definedName>
    <definedName name="Z_3CBCA6B7_5D7C_44A4_844A_26E2A61FDE86_.wvu.FilterData" localSheetId="0" hidden="1">'на 31.03.2022'!$A$6:$J$382</definedName>
    <definedName name="Z_3CF5067B_C0BF_4885_AAB9_F758BBB164A0_.wvu.FilterData" localSheetId="0" hidden="1">'на 31.03.2022'!$A$6:$J$382</definedName>
    <definedName name="Z_3D1280C8_646B_4BB2_862F_8A8207220C6A_.wvu.FilterData" localSheetId="0" hidden="1">'на 31.03.2022'!$A$6:$G$121</definedName>
    <definedName name="Z_3D12D47D_2661_467F_878A_C80F625F0D27_.wvu.FilterData" localSheetId="0" hidden="1">'на 31.03.2022'!$A$6:$J$382</definedName>
    <definedName name="Z_3D221415_9606_4173_A756_975B19400305_.wvu.FilterData" localSheetId="0" hidden="1">'на 31.03.2022'!$A$6:$J$382</definedName>
    <definedName name="Z_3D4245D9_9AB3_43FE_97D0_205A6EA7E6E4_.wvu.FilterData" localSheetId="0" hidden="1">'на 31.03.2022'!$A$6:$J$382</definedName>
    <definedName name="Z_3D5A28D4_CB7B_405C_9FFF_EB22C14AB77F_.wvu.FilterData" localSheetId="0" hidden="1">'на 31.03.2022'!$A$6:$J$382</definedName>
    <definedName name="Z_3D6E136A_63AE_4912_A965_BD438229D989_.wvu.FilterData" localSheetId="0" hidden="1">'на 31.03.2022'!$A$6:$J$382</definedName>
    <definedName name="Z_3D767291_F26D_442B_900B_2A17CA4A2D3C_.wvu.FilterData" localSheetId="0" hidden="1">'на 31.03.2022'!$A$6:$J$382</definedName>
    <definedName name="Z_3D7C94FC_EDDE_4058_8FD5_8212AF68182B_.wvu.FilterData" localSheetId="0" hidden="1">'на 31.03.2022'!$A$6:$J$382</definedName>
    <definedName name="Z_3DB4F6FC_CE58_4083_A6ED_88DCB901BB99_.wvu.FilterData" localSheetId="0" hidden="1">'на 31.03.2022'!$A$6:$G$121</definedName>
    <definedName name="Z_3E14FD86_95B1_4D0E_A8F6_A4FFDE0E3FF0_.wvu.FilterData" localSheetId="0" hidden="1">'на 31.03.2022'!$A$6:$J$382</definedName>
    <definedName name="Z_3E7BBA27_FCB5_4D66_864C_8656009B9E88_.wvu.FilterData" localSheetId="0" hidden="1">'на 31.03.2022'!$A$2:$K$152</definedName>
    <definedName name="Z_3EEA7E1A_5F2B_4408_A34C_1F0223B5B245_.wvu.FilterData" localSheetId="0" hidden="1">'на 31.03.2022'!$A$6:$J$382</definedName>
    <definedName name="Z_3EF89CE4_40A8_4B16_B6F2_96EC7FE30589_.wvu.FilterData" localSheetId="0" hidden="1">'на 31.03.2022'!$A$6:$J$382</definedName>
    <definedName name="Z_3F0F098D_D998_48FD_BB26_7A5537CB4DC9_.wvu.FilterData" localSheetId="0" hidden="1">'на 31.03.2022'!$A$6:$J$382</definedName>
    <definedName name="Z_3F4B50A3_77F4_4415_B0BF_C7AAD2F22592_.wvu.FilterData" localSheetId="0" hidden="1">'на 31.03.2022'!$A$6:$J$382</definedName>
    <definedName name="Z_3F4E18FA_E0CE_43C2_A7F4_5CAE036892ED_.wvu.FilterData" localSheetId="0" hidden="1">'на 31.03.2022'!$A$6:$J$382</definedName>
    <definedName name="Z_3F7954D6_04C1_4B23_AE36_0FF9609A2280_.wvu.FilterData" localSheetId="0" hidden="1">'на 31.03.2022'!$A$6:$J$382</definedName>
    <definedName name="Z_3F839701_87D5_496C_AD9C_2B5AE5742513_.wvu.FilterData" localSheetId="0" hidden="1">'на 31.03.2022'!$A$6:$J$382</definedName>
    <definedName name="Z_3FE8ACF3_2097_4BA9_8230_2DBD30F09632_.wvu.FilterData" localSheetId="0" hidden="1">'на 31.03.2022'!$A$6:$J$382</definedName>
    <definedName name="Z_3FEA0B99_83A0_4934_91F1_66BC8E596ABB_.wvu.FilterData" localSheetId="0" hidden="1">'на 31.03.2022'!$A$6:$J$382</definedName>
    <definedName name="Z_3FEDCFF8_5450_469D_9A9E_38AB8819A083_.wvu.FilterData" localSheetId="0" hidden="1">'на 31.03.2022'!$A$6:$J$382</definedName>
    <definedName name="Z_4010A466_8EF3_4DC9_9FBC_042519271959_.wvu.FilterData" localSheetId="0" hidden="1">'на 31.03.2022'!$A$6:$J$382</definedName>
    <definedName name="Z_402DFE3F_A5E1_41E8_BB4F_E3062FAE22D8_.wvu.FilterData" localSheetId="0" hidden="1">'на 31.03.2022'!$A$6:$J$382</definedName>
    <definedName name="Z_402F317C_5579_45B0_BB74_EACFE896EBBA_.wvu.FilterData" localSheetId="0" hidden="1">'на 31.03.2022'!$A$6:$J$382</definedName>
    <definedName name="Z_403313B7_B74E_4D03_8AB9_B2A52A5BA330_.wvu.FilterData" localSheetId="0" hidden="1">'на 31.03.2022'!$A$6:$G$121</definedName>
    <definedName name="Z_4055661A_C391_44E3_B71B_DF824D593415_.wvu.FilterData" localSheetId="0" hidden="1">'на 31.03.2022'!$A$6:$G$121</definedName>
    <definedName name="Z_40B8C048_862D_4DCB_9F91_8183ECD065E2_.wvu.FilterData" localSheetId="0" hidden="1">'на 31.03.2022'!$A$6:$J$382</definedName>
    <definedName name="Z_4102256A_B8EA_4260_93B3_E17EB54C607E_.wvu.FilterData" localSheetId="0" hidden="1">'на 31.03.2022'!$A$6:$J$382</definedName>
    <definedName name="Z_4130F198_7585_448E_AEB6_2D49F7E298D6_.wvu.FilterData" localSheetId="0" hidden="1">'на 31.03.2022'!$A$6:$J$382</definedName>
    <definedName name="Z_413E8ADC_60FE_4AEB_A365_51405ED7DAEF_.wvu.FilterData" localSheetId="0" hidden="1">'на 31.03.2022'!$A$6:$J$382</definedName>
    <definedName name="Z_415B8653_FE9C_472E_85AE_9CFA9B00FD5E_.wvu.FilterData" localSheetId="0" hidden="1">'на 31.03.2022'!$A$6:$G$121</definedName>
    <definedName name="Z_418F9F46_9018_4AFC_A504_8CA60A905B83_.wvu.FilterData" localSheetId="0" hidden="1">'на 31.03.2022'!$A$6:$J$382</definedName>
    <definedName name="Z_41A2847A_411A_4D8D_8669_7A8FD6A7F9E8_.wvu.FilterData" localSheetId="0" hidden="1">'на 31.03.2022'!$A$6:$J$382</definedName>
    <definedName name="Z_41C6EAF5_F389_4A73_A5DF_3E2ABACB9DC1_.wvu.FilterData" localSheetId="0" hidden="1">'на 31.03.2022'!$A$6:$J$382</definedName>
    <definedName name="Z_422AF1DB_ADD9_4056_90D1_EF57FA0619FA_.wvu.FilterData" localSheetId="0" hidden="1">'на 31.03.2022'!$A$6:$J$382</definedName>
    <definedName name="Z_423AE2BD_6FE7_4E39_8400_BD8A00496896_.wvu.FilterData" localSheetId="0" hidden="1">'на 31.03.2022'!$A$6:$J$382</definedName>
    <definedName name="Z_42714258_A098_4563_9784_2B816EA3049D_.wvu.FilterData" localSheetId="0" hidden="1">'на 31.03.2022'!$A$6:$J$382</definedName>
    <definedName name="Z_42BF13A9_20A4_4030_912B_F63923E11DBF_.wvu.FilterData" localSheetId="0" hidden="1">'на 31.03.2022'!$A$6:$J$382</definedName>
    <definedName name="Z_432FB227_46D3_4B4C_9FB5_E0D855FA8E5C_.wvu.FilterData" localSheetId="0" hidden="1">'на 31.03.2022'!$A$6:$J$382</definedName>
    <definedName name="Z_4388DD05_A74C_4C1C_A344_6EEDB2F4B1B0_.wvu.FilterData" localSheetId="0" hidden="1">'на 31.03.2022'!$A$6:$G$121</definedName>
    <definedName name="Z_43AA75B7_7B20_4F8F_84A9_CCA8EDA56931_.wvu.FilterData" localSheetId="0" hidden="1">'на 31.03.2022'!$A$6:$J$382</definedName>
    <definedName name="Z_43F7D742_5383_4CCE_A058_3A12F3676DF6_.wvu.FilterData" localSheetId="0" hidden="1">'на 31.03.2022'!$A$6:$J$382</definedName>
    <definedName name="Z_445590C0_7350_4A17_AB85_F8DCF9494ECC_.wvu.FilterData" localSheetId="0" hidden="1">'на 31.03.2022'!$A$6:$G$121</definedName>
    <definedName name="Z_446CFCBB_5B6F_49F1_AA1F_C15DDFF709FB_.wvu.FilterData" localSheetId="0" hidden="1">'на 31.03.2022'!$A$6:$J$382</definedName>
    <definedName name="Z_448249C8_AE56_4244_9A71_332B9BB563B1_.wvu.FilterData" localSheetId="0" hidden="1">'на 31.03.2022'!$A$6:$J$382</definedName>
    <definedName name="Z_4500807F_0E0F_40C0_A6A6_F5F607F7BCF2_.wvu.FilterData" localSheetId="0" hidden="1">'на 31.03.2022'!$A$6:$J$382</definedName>
    <definedName name="Z_4518508D_B738_485B_8F09_2B48028E59D4_.wvu.FilterData" localSheetId="0" hidden="1">'на 31.03.2022'!$A$6:$J$382</definedName>
    <definedName name="Z_45394FC2_181E_425F_9DFF_B16FB4463D36_.wvu.FilterData" localSheetId="0" hidden="1">'на 31.03.2022'!$A$6:$J$382</definedName>
    <definedName name="Z_45D27932_FD3D_46DE_B431_4E5606457D7F_.wvu.FilterData" localSheetId="0" hidden="1">'на 31.03.2022'!$A$6:$G$121</definedName>
    <definedName name="Z_45D7DC6D_F10E_4AED_AA57_74B50269F199_.wvu.FilterData" localSheetId="0" hidden="1">'на 31.03.2022'!$A$6:$J$382</definedName>
    <definedName name="Z_45DE1976_7F07_4EB4_8A9C_FB72D060BEFA_.wvu.FilterData" localSheetId="0" hidden="1">'на 31.03.2022'!$A$6:$J$382</definedName>
    <definedName name="Z_45DE1976_7F07_4EB4_8A9C_FB72D060BEFA_.wvu.PrintArea" localSheetId="0" hidden="1">'на 31.03.2022'!$A$1:$J$152</definedName>
    <definedName name="Z_45DE1976_7F07_4EB4_8A9C_FB72D060BEFA_.wvu.PrintTitles" localSheetId="0" hidden="1">'на 31.03.2022'!$4:$7</definedName>
    <definedName name="Z_46319EFC_E8F9_4AB4_B651_003555D87CD5_.wvu.FilterData" localSheetId="0" hidden="1">'на 31.03.2022'!$A$6:$J$382</definedName>
    <definedName name="Z_463A6E53_B01C_47C1_A90D_6BF2068600E6_.wvu.FilterData" localSheetId="0" hidden="1">'на 31.03.2022'!$A$6:$J$382</definedName>
    <definedName name="Z_463F3E4B_81D6_4261_A251_5FB4227E67B1_.wvu.FilterData" localSheetId="0" hidden="1">'на 31.03.2022'!$A$6:$J$382</definedName>
    <definedName name="Z_4646AC6A_1AED_414D_9F5A_8C20F4393FAC_.wvu.FilterData" localSheetId="0" hidden="1">'на 31.03.2022'!$A$6:$J$382</definedName>
    <definedName name="Z_464A6675_A54C_47A6_87B3_7B4DF2961434_.wvu.FilterData" localSheetId="0" hidden="1">'на 31.03.2022'!$A$6:$J$382</definedName>
    <definedName name="Z_46710F25_253B_4E24_937C_29641ECA4F50_.wvu.FilterData" localSheetId="0" hidden="1">'на 31.03.2022'!$A$6:$J$382</definedName>
    <definedName name="Z_46C945EC_D27D_4A60_A8D5_1F9A1B89FB2C_.wvu.FilterData" localSheetId="0" hidden="1">'на 31.03.2022'!$A$6:$J$382</definedName>
    <definedName name="Z_46EDADFA_EC35_46D3_9137_2B694BF910BA_.wvu.FilterData" localSheetId="0" hidden="1">'на 31.03.2022'!$A$6:$J$382</definedName>
    <definedName name="Z_471D790A_FD21_4FA1_B912_154469415B33_.wvu.FilterData" localSheetId="0" hidden="1">'на 31.03.2022'!$A$6:$J$382</definedName>
    <definedName name="Z_474B57ED_4959_4C17_9ED5_42840CC1EF1F_.wvu.FilterData" localSheetId="0" hidden="1">'на 31.03.2022'!$A$6:$J$382</definedName>
    <definedName name="Z_4765959C_9F0B_44DF_B00A_10C6BB8CF204_.wvu.FilterData" localSheetId="0" hidden="1">'на 31.03.2022'!$A$6:$J$382</definedName>
    <definedName name="Z_476DBA6E_91D1_4913_8987_DE65424E41FC_.wvu.FilterData" localSheetId="0" hidden="1">'на 31.03.2022'!$A$6:$J$382</definedName>
    <definedName name="Z_477D6B5D_325A_45EE_9C5E_7F9C11D6E1EF_.wvu.FilterData" localSheetId="0" hidden="1">'на 31.03.2022'!$A$6:$J$382</definedName>
    <definedName name="Z_47A8A680_8C4D_4709_925D_1B1D9945DCD8_.wvu.FilterData" localSheetId="0" hidden="1">'на 31.03.2022'!$A$6:$J$382</definedName>
    <definedName name="Z_47BCB1EA_366A_4F56_B866_A7D2D6FB6413_.wvu.FilterData" localSheetId="0" hidden="1">'на 31.03.2022'!$A$6:$J$382</definedName>
    <definedName name="Z_47CE02E9_7BC4_47FC_9B44_1B5CC8466C98_.wvu.FilterData" localSheetId="0" hidden="1">'на 31.03.2022'!$A$6:$J$382</definedName>
    <definedName name="Z_47D766B6_F2A9_49CF_8C2A_8E9B4273AF86_.wvu.FilterData" localSheetId="0" hidden="1">'на 31.03.2022'!$A$6:$J$382</definedName>
    <definedName name="Z_47DE35B6_B347_4C65_8E49_C2008CA773EB_.wvu.FilterData" localSheetId="0" hidden="1">'на 31.03.2022'!$A$6:$G$121</definedName>
    <definedName name="Z_47E54F1A_929E_4350_846F_D427E0D466DD_.wvu.FilterData" localSheetId="0" hidden="1">'на 31.03.2022'!$A$6:$J$382</definedName>
    <definedName name="Z_485A205E_B278_4716_86C0_CC980D613050_.wvu.FilterData" localSheetId="0" hidden="1">'на 31.03.2022'!$A$6:$J$382</definedName>
    <definedName name="Z_486156AC_4370_4C02_BA8A_CB9B49D1A8EC_.wvu.FilterData" localSheetId="0" hidden="1">'на 31.03.2022'!$A$6:$J$382</definedName>
    <definedName name="Z_4861CA5D_AAF5_4F79_B1FC_28136A948C67_.wvu.FilterData" localSheetId="0" hidden="1">'на 31.03.2022'!$A$6:$J$382</definedName>
    <definedName name="Z_48C26F2B_4E28_4AC9_8343_04294D0560ED_.wvu.FilterData" localSheetId="0" hidden="1">'на 31.03.2022'!$A$6:$J$382</definedName>
    <definedName name="Z_48DA5D36_0C58_49EA_8441_4706633948A7_.wvu.FilterData" localSheetId="0" hidden="1">'на 31.03.2022'!$A$6:$J$382</definedName>
    <definedName name="Z_490A2F1C_31D3_46A4_90C2_4FE00A2A3110_.wvu.FilterData" localSheetId="0" hidden="1">'на 31.03.2022'!$A$6:$J$382</definedName>
    <definedName name="Z_491B9ECD_9A04_4974_988C_053596828378_.wvu.FilterData" localSheetId="0" hidden="1">'на 31.03.2022'!$A$6:$J$382</definedName>
    <definedName name="Z_494248FA_238D_478D_A4F9_307A931FFEE2_.wvu.FilterData" localSheetId="0" hidden="1">'на 31.03.2022'!$A$6:$J$382</definedName>
    <definedName name="Z_495CB41C_9D74_45FB_9A3C_30411D304A3A_.wvu.FilterData" localSheetId="0" hidden="1">'на 31.03.2022'!$A$6:$J$382</definedName>
    <definedName name="Z_49ACF293_ABE7_4698_9210_5F958A0FA9E4_.wvu.FilterData" localSheetId="0" hidden="1">'на 31.03.2022'!$A$6:$J$382</definedName>
    <definedName name="Z_49C611FC_45AE_4771_A9EB_23CB8A805F14_.wvu.FilterData" localSheetId="0" hidden="1">'на 31.03.2022'!$A$6:$J$382</definedName>
    <definedName name="Z_49C7329D_3247_4713_BC9A_64F0EE2B0B3C_.wvu.FilterData" localSheetId="0" hidden="1">'на 31.03.2022'!$A$6:$J$382</definedName>
    <definedName name="Z_49E10B09_97E3_41C9_892E_7D9C5DFF5740_.wvu.FilterData" localSheetId="0" hidden="1">'на 31.03.2022'!$A$6:$J$382</definedName>
    <definedName name="Z_49F2D403_965E_4EAD_9917_761D5083F09E_.wvu.FilterData" localSheetId="0" hidden="1">'на 31.03.2022'!$A$6:$J$382</definedName>
    <definedName name="Z_4A659025_264B_4535_9CC0_B58EAC1CFB45_.wvu.FilterData" localSheetId="0" hidden="1">'на 31.03.2022'!$A$6:$J$382</definedName>
    <definedName name="Z_4A89A224_FA7C_4B74_B4DF_6C8852478280_.wvu.FilterData" localSheetId="0" hidden="1">'на 31.03.2022'!$A$6:$J$382</definedName>
    <definedName name="Z_4A8D74AF_6B6C_4239_9EC3_301119213646_.wvu.FilterData" localSheetId="0" hidden="1">'на 31.03.2022'!$A$6:$J$382</definedName>
    <definedName name="Z_4ACD5078_5B81_4758_B0EF_CE5F66AB6D3F_.wvu.FilterData" localSheetId="0" hidden="1">'на 31.03.2022'!$A$6:$J$382</definedName>
    <definedName name="Z_4AE5B387_4075_4E02_9E75_0FE7CAD9107A_.wvu.FilterData" localSheetId="0" hidden="1">'на 31.03.2022'!$A$6:$J$382</definedName>
    <definedName name="Z_4AE61192_90D6_4C2B_9424_00320246C826_.wvu.FilterData" localSheetId="0" hidden="1">'на 31.03.2022'!$A$6:$J$382</definedName>
    <definedName name="Z_4AF0FF7E_D940_4246_AB71_AC8FEDA2EF24_.wvu.FilterData" localSheetId="0" hidden="1">'на 31.03.2022'!$A$6:$J$382</definedName>
    <definedName name="Z_4B20F78A_DF0A_42A3_912F_886F8C470D6F_.wvu.FilterData" localSheetId="0" hidden="1">'на 31.03.2022'!$A$6:$J$382</definedName>
    <definedName name="Z_4B8100D5_9B41_4D1D_BD47_2CC7A425BCB9_.wvu.FilterData" localSheetId="0" hidden="1">'на 31.03.2022'!$A$6:$J$382</definedName>
    <definedName name="Z_4BB7905C_0E11_42F1_848D_90186131796A_.wvu.FilterData" localSheetId="0" hidden="1">'на 31.03.2022'!$A$6:$G$121</definedName>
    <definedName name="Z_4BE15B2D_077F_41A8_A21C_AB77D19D57D3_.wvu.FilterData" localSheetId="0" hidden="1">'на 31.03.2022'!$A$6:$J$382</definedName>
    <definedName name="Z_4C1FE39D_945F_4F14_94DF_F69B283DCD9F_.wvu.FilterData" localSheetId="0" hidden="1">'на 31.03.2022'!$A$6:$G$121</definedName>
    <definedName name="Z_4C806A26_5E5B_481D_998D_4FC8D58C66DD_.wvu.FilterData" localSheetId="0" hidden="1">'на 31.03.2022'!$A$6:$J$382</definedName>
    <definedName name="Z_4C8FE8DC_A013_4BDA_A182_49DE5A00ABD2_.wvu.FilterData" localSheetId="0" hidden="1">'на 31.03.2022'!$A$6:$J$382</definedName>
    <definedName name="Z_4C99A172_787E_4AA6_A4A2_6DD4177EA173_.wvu.FilterData" localSheetId="0" hidden="1">'на 31.03.2022'!$A$6:$J$382</definedName>
    <definedName name="Z_4CA010EE_9FB5_4C7E_A14E_34EFE4C7E4F1_.wvu.FilterData" localSheetId="0" hidden="1">'на 31.03.2022'!$A$6:$J$382</definedName>
    <definedName name="Z_4CEB490B_58FB_4CA0_AAF2_63178FECD849_.wvu.FilterData" localSheetId="0" hidden="1">'на 31.03.2022'!$A$6:$J$382</definedName>
    <definedName name="Z_4D26FCEB_1550_49EE_9AE5_F3BFD84C41FA_.wvu.FilterData" localSheetId="0" hidden="1">'на 31.03.2022'!$A$6:$J$382</definedName>
    <definedName name="Z_4DBA5214_E42E_4E7C_B43C_190A2BF79ACC_.wvu.FilterData" localSheetId="0" hidden="1">'на 31.03.2022'!$A$6:$J$382</definedName>
    <definedName name="Z_4DC355BB_27E7_48C3_8843_13682156D4CC_.wvu.FilterData" localSheetId="0" hidden="1">'на 31.03.2022'!$A$6:$J$382</definedName>
    <definedName name="Z_4DC9D79A_8761_4284_BFE5_DFE7738AB4F8_.wvu.FilterData" localSheetId="0" hidden="1">'на 31.03.2022'!$A$6:$J$382</definedName>
    <definedName name="Z_4DE9F46A_98FE_4BB0_9B8D_B98B77744784_.wvu.FilterData" localSheetId="0" hidden="1">'на 31.03.2022'!$A$6:$J$382</definedName>
    <definedName name="Z_4DF21929_63B0_45D6_9063_EE3D75E46DF0_.wvu.FilterData" localSheetId="0" hidden="1">'на 31.03.2022'!$A$6:$J$382</definedName>
    <definedName name="Z_4E70B456_53A6_4A9B_B0D8_E54D21A50BAA_.wvu.FilterData" localSheetId="0" hidden="1">'на 31.03.2022'!$A$6:$J$382</definedName>
    <definedName name="Z_4EB9A2EB_6EC6_4AFE_AFFA_537868B4F130_.wvu.FilterData" localSheetId="0" hidden="1">'на 31.03.2022'!$A$6:$J$382</definedName>
    <definedName name="Z_4EF3C623_C372_46C1_AA60_4AC85C37C9F2_.wvu.FilterData" localSheetId="0" hidden="1">'на 31.03.2022'!$A$6:$J$382</definedName>
    <definedName name="Z_4F08029A_B8F0_4DA4_87B0_16FDC76C4FA3_.wvu.FilterData" localSheetId="0" hidden="1">'на 31.03.2022'!$A$6:$J$382</definedName>
    <definedName name="Z_4F4F3D49_5D0A_42E0_916A_69EDE30FA23F_.wvu.FilterData" localSheetId="0" hidden="1">'на 31.03.2022'!$A$6:$J$382</definedName>
    <definedName name="Z_4F722BF5_E65A_4740_B031_AC282DA34AF0_.wvu.FilterData" localSheetId="0" hidden="1">'на 31.03.2022'!$A$6:$J$382</definedName>
    <definedName name="Z_4FA4A69A_6589_44A8_8710_9041295BCBA3_.wvu.FilterData" localSheetId="0" hidden="1">'на 31.03.2022'!$A$6:$J$382</definedName>
    <definedName name="Z_4FAD2EF3_287F_4A3E_B27D_BB990D450B84_.wvu.FilterData" localSheetId="0" hidden="1">'на 31.03.2022'!$A$6:$J$382</definedName>
    <definedName name="Z_4FE18469_4F1B_4C4F_94F8_2337C288BBDA_.wvu.FilterData" localSheetId="0" hidden="1">'на 31.03.2022'!$A$6:$J$382</definedName>
    <definedName name="Z_5039ACE2_215B_49F3_AC23_F5E171EB2E04_.wvu.FilterData" localSheetId="0" hidden="1">'на 31.03.2022'!$A$6:$J$382</definedName>
    <definedName name="Z_50C47821_D4D0_4482_B67B_271683C3EE7C_.wvu.FilterData" localSheetId="0" hidden="1">'на 31.03.2022'!$A$6:$J$382</definedName>
    <definedName name="Z_50C7EE06_D3E5_466A_B02E_784815AC69C9_.wvu.FilterData" localSheetId="0" hidden="1">'на 31.03.2022'!$A$6:$J$382</definedName>
    <definedName name="Z_50F270BE_8CE5_4CA8_ACB0_0FE221C0502F_.wvu.FilterData" localSheetId="0" hidden="1">'на 31.03.2022'!$A$6:$J$382</definedName>
    <definedName name="Z_5118907D_F812_419B_BA38_C5D1A4D7AA9B_.wvu.FilterData" localSheetId="0" hidden="1">'на 31.03.2022'!$A$6:$J$382</definedName>
    <definedName name="Z_512708F0_FC6D_4404_BE68_DA23201791B7_.wvu.FilterData" localSheetId="0" hidden="1">'на 31.03.2022'!$A$6:$J$382</definedName>
    <definedName name="Z_5142EBC1_4E86_41C1_8307_B66D4A0F24F0_.wvu.FilterData" localSheetId="0" hidden="1">'на 31.03.2022'!$A$6:$J$382</definedName>
    <definedName name="Z_51637613_0EB8_43CA_A073_E9BDD29429FF_.wvu.FilterData" localSheetId="0" hidden="1">'на 31.03.2022'!$A$6:$J$382</definedName>
    <definedName name="Z_5187EEFA_9E94_424B_9E98_435FA8598600_.wvu.FilterData" localSheetId="0" hidden="1">'на 31.03.2022'!$A$6:$J$382</definedName>
    <definedName name="Z_51BD5A76_12FD_4D74_BB88_134070337907_.wvu.FilterData" localSheetId="0" hidden="1">'на 31.03.2022'!$A$6:$J$382</definedName>
    <definedName name="Z_52051764_04EA_49FE_BED8_A5A087B594C8_.wvu.FilterData" localSheetId="0" hidden="1">'на 31.03.2022'!$A$6:$J$382</definedName>
    <definedName name="Z_5211D146_D07B_4B5D_8712_916865134037_.wvu.FilterData" localSheetId="0" hidden="1">'на 31.03.2022'!$A$6:$J$382</definedName>
    <definedName name="Z_52306391_FBA4_4117_8AD3_6946E8898C18_.wvu.FilterData" localSheetId="0" hidden="1">'на 31.03.2022'!$A$6:$J$382</definedName>
    <definedName name="Z_5253E1E1_F351_4BC1_B2DF_DE6F6B57B558_.wvu.FilterData" localSheetId="0" hidden="1">'на 31.03.2022'!$A$6:$J$382</definedName>
    <definedName name="Z_529A9D10_2BB0_46A7_944D_8ECDFA0395B8_.wvu.FilterData" localSheetId="0" hidden="1">'на 31.03.2022'!$A$6:$J$382</definedName>
    <definedName name="Z_52ACD1DE_5C8C_419B_897D_A938C2151D22_.wvu.FilterData" localSheetId="0" hidden="1">'на 31.03.2022'!$A$6:$J$382</definedName>
    <definedName name="Z_52C40832_4D48_45A4_B802_95C62DCB5A61_.wvu.FilterData" localSheetId="0" hidden="1">'на 31.03.2022'!$A$6:$G$121</definedName>
    <definedName name="Z_52F5BC9C_3CB5_4DD9_B732_2722A80051BB_.wvu.FilterData" localSheetId="0" hidden="1">'на 31.03.2022'!$A$6:$J$382</definedName>
    <definedName name="Z_53011515_95F3_4C88_88B6_C1D6475FC303_.wvu.FilterData" localSheetId="0" hidden="1">'на 31.03.2022'!$A$6:$J$382</definedName>
    <definedName name="Z_53198BA4_54AC_4165_B938_C4A1A748FFED_.wvu.FilterData" localSheetId="0" hidden="1">'на 31.03.2022'!$A$6:$J$382</definedName>
    <definedName name="Z_533612EA_605D_4AFD_803D_3C6F4E3E0B07_.wvu.FilterData" localSheetId="0" hidden="1">'на 31.03.2022'!$A$6:$J$382</definedName>
    <definedName name="Z_539CB3DF_9B66_4BE7_9074_8CE0405EB8A6_.wvu.Cols" localSheetId="0" hidden="1">'на 31.03.2022'!#REF!,'на 31.03.2022'!#REF!</definedName>
    <definedName name="Z_539CB3DF_9B66_4BE7_9074_8CE0405EB8A6_.wvu.FilterData" localSheetId="0" hidden="1">'на 31.03.2022'!$A$6:$J$382</definedName>
    <definedName name="Z_539CB3DF_9B66_4BE7_9074_8CE0405EB8A6_.wvu.PrintArea" localSheetId="0" hidden="1">'на 31.03.2022'!$A$1:$J$148</definedName>
    <definedName name="Z_539CB3DF_9B66_4BE7_9074_8CE0405EB8A6_.wvu.PrintTitles" localSheetId="0" hidden="1">'на 31.03.2022'!$4:$7</definedName>
    <definedName name="Z_543FDC9E_DC95_4C7A_84E4_76AA766A82EF_.wvu.FilterData" localSheetId="0" hidden="1">'на 31.03.2022'!$A$6:$J$382</definedName>
    <definedName name="Z_546EB4B2_C544_4B3E_891A_93D68659ED96_.wvu.FilterData" localSheetId="0" hidden="1">'на 31.03.2022'!$A$6:$J$382</definedName>
    <definedName name="Z_54703B32_BADE_4A70_9C97_888CD74744A0_.wvu.FilterData" localSheetId="0" hidden="1">'на 31.03.2022'!$A$6:$J$382</definedName>
    <definedName name="Z_54998E4E_243D_4810_826F_6D61E2FD7B80_.wvu.FilterData" localSheetId="0" hidden="1">'на 31.03.2022'!$A$6:$J$382</definedName>
    <definedName name="Z_54BA7F95_777A_45AD_95C4_BDBF7D83E6C8_.wvu.FilterData" localSheetId="0" hidden="1">'на 31.03.2022'!$A$6:$J$382</definedName>
    <definedName name="Z_54CFAFB5_5819_4D51_833E_B65C9A025E20_.wvu.FilterData" localSheetId="0" hidden="1">'на 31.03.2022'!$A$6:$J$382</definedName>
    <definedName name="Z_55266A36_B6A9_42E1_8467_17D14F12BABD_.wvu.FilterData" localSheetId="0" hidden="1">'на 31.03.2022'!$A$6:$G$121</definedName>
    <definedName name="Z_552D5A2F_F398_4185_857D_A43E934E7BB7_.wvu.FilterData" localSheetId="0" hidden="1">'на 31.03.2022'!$A$6:$J$382</definedName>
    <definedName name="Z_55839524_8F04_4259_8691_71E7FD7B6883_.wvu.FilterData" localSheetId="0" hidden="1">'на 31.03.2022'!$A$6:$J$382</definedName>
    <definedName name="Z_55F24CBB_212F_42F4_BB98_92561BDA95C3_.wvu.FilterData" localSheetId="0" hidden="1">'на 31.03.2022'!$A$6:$J$382</definedName>
    <definedName name="Z_564F82E8_8306_4799_B1F9_06B1FD1FB16E_.wvu.FilterData" localSheetId="0" hidden="1">'на 31.03.2022'!$A$2:$K$152</definedName>
    <definedName name="Z_565A1A16_6A4F_4794_B3C1_1808DC7E86C0_.wvu.FilterData" localSheetId="0" hidden="1">'на 31.03.2022'!$A$6:$G$121</definedName>
    <definedName name="Z_568C3823_FEE7_49C8_B4CF_3D48541DA65C_.wvu.FilterData" localSheetId="0" hidden="1">'на 31.03.2022'!$A$6:$G$121</definedName>
    <definedName name="Z_5696C387_34DF_4BED_BB60_2D85436D9DA8_.wvu.FilterData" localSheetId="0" hidden="1">'на 31.03.2022'!$A$6:$J$382</definedName>
    <definedName name="Z_56C18D87_C587_43F7_9147_D7827AADF66D_.wvu.FilterData" localSheetId="0" hidden="1">'на 31.03.2022'!$A$6:$G$121</definedName>
    <definedName name="Z_5729DC83_8713_4B21_9D2C_8A74D021747E_.wvu.FilterData" localSheetId="0" hidden="1">'на 31.03.2022'!$A$6:$G$121</definedName>
    <definedName name="Z_5730431A_42FA_4886_8F76_DA9C1179F65B_.wvu.FilterData" localSheetId="0" hidden="1">'на 31.03.2022'!$A$6:$J$382</definedName>
    <definedName name="Z_58270B81_2C5A_44D4_84D8_B29B6BA03243_.wvu.FilterData" localSheetId="0" hidden="1">'на 31.03.2022'!$A$6:$G$121</definedName>
    <definedName name="Z_5834E280_FA37_4F43_B5D8_B8D5A97A4524_.wvu.FilterData" localSheetId="0" hidden="1">'на 31.03.2022'!$A$6:$J$382</definedName>
    <definedName name="Z_58A2BFA9_7803_4AA8_99E8_85AF5847A611_.wvu.FilterData" localSheetId="0" hidden="1">'на 31.03.2022'!$A$6:$J$382</definedName>
    <definedName name="Z_58BFA8D4_CF88_4C84_B35F_981C21093C49_.wvu.FilterData" localSheetId="0" hidden="1">'на 31.03.2022'!$A$6:$J$382</definedName>
    <definedName name="Z_58C74091_8FAD_4093_9E52_EDA54F81A62E_.wvu.FilterData" localSheetId="0" hidden="1">'на 31.03.2022'!$A$6:$J$382</definedName>
    <definedName name="Z_58EAD7A7_C312_4E53_9D90_6DB268F00AAE_.wvu.FilterData" localSheetId="0" hidden="1">'на 31.03.2022'!$A$6:$J$382</definedName>
    <definedName name="Z_58EFAC3E_6DAA_4E10_964A_6BC23ECA3B99_.wvu.FilterData" localSheetId="0" hidden="1">'на 31.03.2022'!$A$6:$J$382</definedName>
    <definedName name="Z_5903C2CD_4F35_483D_B91D_3C09DC402413_.wvu.FilterData" localSheetId="0" hidden="1">'на 31.03.2022'!$A$6:$J$382</definedName>
    <definedName name="Z_59074C03_1A19_4344_8FE1_916D5A98CD29_.wvu.FilterData" localSheetId="0" hidden="1">'на 31.03.2022'!$A$6:$J$382</definedName>
    <definedName name="Z_593FC661_D3C9_4D5B_9F7F_4FD8BB281A5E_.wvu.FilterData" localSheetId="0" hidden="1">'на 31.03.2022'!$A$6:$J$382</definedName>
    <definedName name="Z_594E41CA_61EE_4A2D_B628_8692F751FB80_.wvu.FilterData" localSheetId="0" hidden="1">'на 31.03.2022'!$A$6:$J$382</definedName>
    <definedName name="Z_5996ED13_8652_498D_8DEE_2CE867E1D6DA_.wvu.FilterData" localSheetId="0" hidden="1">'на 31.03.2022'!$A$6:$J$382</definedName>
    <definedName name="Z_59A15C04_4482_47BA_AAA2_857A77FCCD7B_.wvu.FilterData" localSheetId="0" hidden="1">'на 31.03.2022'!$A$6:$J$382</definedName>
    <definedName name="Z_59CCB0AC_39EE_4AC7_9307_7FE7718BECEC_.wvu.FilterData" localSheetId="0" hidden="1">'на 31.03.2022'!$A$6:$J$382</definedName>
    <definedName name="Z_59F91900_CAE9_4608_97BE_FBC0993C389F_.wvu.FilterData" localSheetId="0" hidden="1">'на 31.03.2022'!$A$6:$G$121</definedName>
    <definedName name="Z_5A0826D2_48E8_4049_87EB_8011A792B32A_.wvu.FilterData" localSheetId="0" hidden="1">'на 31.03.2022'!$A$6:$J$382</definedName>
    <definedName name="Z_5A1E401B_9CBB_4720_B34E_C1F970D8C1A4_.wvu.FilterData" localSheetId="0" hidden="1">'на 31.03.2022'!$A$6:$J$382</definedName>
    <definedName name="Z_5A5FF966_0E10_4BF8_B40F_C8478F0D995D_.wvu.FilterData" localSheetId="0" hidden="1">'на 31.03.2022'!$A$6:$J$382</definedName>
    <definedName name="Z_5AC843E8_BE7D_4B69_82E5_622B40389D76_.wvu.FilterData" localSheetId="0" hidden="1">'на 31.03.2022'!$A$6:$J$382</definedName>
    <definedName name="Z_5AED1EEB_F2BD_4EA8_B85A_ECC7CA9EB0BB_.wvu.FilterData" localSheetId="0" hidden="1">'на 31.03.2022'!$A$6:$J$382</definedName>
    <definedName name="Z_5B1A6EA8_24E2_45A1_ACEF_A535BCC31BBF_.wvu.FilterData" localSheetId="0" hidden="1">'на 31.03.2022'!$A$6:$J$382</definedName>
    <definedName name="Z_5B201F9D_0EC3_499C_A33C_1C4C3BFDAC63_.wvu.FilterData" localSheetId="0" hidden="1">'на 31.03.2022'!$A$6:$J$382</definedName>
    <definedName name="Z_5B530939_3820_4F41_B6AF_D342046937E2_.wvu.FilterData" localSheetId="0" hidden="1">'на 31.03.2022'!$A$6:$J$382</definedName>
    <definedName name="Z_5B621C2E_0EE1_488C_9DA4_F5609F15B54C_.wvu.FilterData" localSheetId="0" hidden="1">'на 31.03.2022'!$A$6:$J$382</definedName>
    <definedName name="Z_5B6D98E6_8929_4747_9889_173EDC254AC0_.wvu.FilterData" localSheetId="0" hidden="1">'на 31.03.2022'!$A$6:$J$382</definedName>
    <definedName name="Z_5B8F35C7_BACE_46B7_A289_D37993E37EE6_.wvu.FilterData" localSheetId="0" hidden="1">'на 31.03.2022'!$A$6:$J$382</definedName>
    <definedName name="Z_5BB994C0_0A73_4A06_8B55_4EFD3E0DBF0D_.wvu.FilterData" localSheetId="0" hidden="1">'на 31.03.2022'!$A$6:$J$382</definedName>
    <definedName name="Z_5BD6B32C_AA9C_477B_9D18_4933499B50B8_.wvu.FilterData" localSheetId="0" hidden="1">'на 31.03.2022'!$A$6:$J$382</definedName>
    <definedName name="Z_5C13A1A0_C535_4639_90BE_9B5D72B8AEDB_.wvu.FilterData" localSheetId="0" hidden="1">'на 31.03.2022'!$A$6:$G$121</definedName>
    <definedName name="Z_5C1EB056_6EEF_4598_848E_E932B26747D9_.wvu.FilterData" localSheetId="0" hidden="1">'на 31.03.2022'!$A$6:$J$382</definedName>
    <definedName name="Z_5C253E80_F3BD_4FE4_AB93_2FEE92134E33_.wvu.FilterData" localSheetId="0" hidden="1">'на 31.03.2022'!$A$6:$J$382</definedName>
    <definedName name="Z_5C519772_2A20_4B5B_841B_37C4DE3DF25F_.wvu.FilterData" localSheetId="0" hidden="1">'на 31.03.2022'!$A$6:$J$382</definedName>
    <definedName name="Z_5CD246D0_1B61_4A0E_94C1_5A06A3BBBCDE_.wvu.FilterData" localSheetId="0" hidden="1">'на 31.03.2022'!$A$6:$J$382</definedName>
    <definedName name="Z_5CDE7466_9008_4EE8_8F19_E26D937B15F6_.wvu.FilterData" localSheetId="0" hidden="1">'на 31.03.2022'!$A$6:$G$121</definedName>
    <definedName name="Z_5CF8FCD5_D471_4326_AE16_46A73366B8A0_.wvu.FilterData" localSheetId="0" hidden="1">'на 31.03.2022'!$A$6:$J$382</definedName>
    <definedName name="Z_5D02AC07_9DDA_4DED_8BC0_7F56C2780A3D_.wvu.FilterData" localSheetId="0" hidden="1">'на 31.03.2022'!$A$6:$J$382</definedName>
    <definedName name="Z_5D0C536E_5C8E_491C_A9DB_A2B27E25CEE3_.wvu.FilterData" localSheetId="0" hidden="1">'на 31.03.2022'!$A$6:$J$382</definedName>
    <definedName name="Z_5D1A8E24_0858_4B4C_9A88_78819F5A1F0E_.wvu.FilterData" localSheetId="0" hidden="1">'на 31.03.2022'!$A$6:$J$382</definedName>
    <definedName name="Z_5D493D37_85DF_4A0D_9E57_094C52290F45_.wvu.FilterData" localSheetId="0" hidden="1">'на 31.03.2022'!$A$6:$J$382</definedName>
    <definedName name="Z_5DA1F30B_C28D_4542_91B8_59775937AB4F_.wvu.FilterData" localSheetId="0" hidden="1">'на 31.03.2022'!$A$6:$J$382</definedName>
    <definedName name="Z_5DFBF4F8_E8CB_45B8_AEBD_E22AE27F7511_.wvu.FilterData" localSheetId="0" hidden="1">'на 31.03.2022'!$A$6:$J$382</definedName>
    <definedName name="Z_5E8319AA_70BE_4A15_908D_5BB7BC61D3F7_.wvu.FilterData" localSheetId="0" hidden="1">'на 31.03.2022'!$A$6:$J$382</definedName>
    <definedName name="Z_5EB104F4_627D_44E7_960F_6C67063C7D09_.wvu.FilterData" localSheetId="0" hidden="1">'на 31.03.2022'!$A$6:$J$382</definedName>
    <definedName name="Z_5EB1B5BB_79BE_4318_9140_3FA31802D519_.wvu.FilterData" localSheetId="0" hidden="1">'на 31.03.2022'!$A$6:$J$382</definedName>
    <definedName name="Z_5EB1B5BB_79BE_4318_9140_3FA31802D519_.wvu.PrintArea" localSheetId="0" hidden="1">'на 31.03.2022'!$A$1:$J$148</definedName>
    <definedName name="Z_5EB1B5BB_79BE_4318_9140_3FA31802D519_.wvu.PrintTitles" localSheetId="0" hidden="1">'на 31.03.2022'!$4:$7</definedName>
    <definedName name="Z_5F7F93D2_80EF_4EEE_9C9D_12AB30DD80D3_.wvu.FilterData" localSheetId="0" hidden="1">'на 31.03.2022'!$A$6:$J$382</definedName>
    <definedName name="Z_5FB953A5_71FF_4056_AF98_C9D06FF0EDF3_.wvu.Cols" localSheetId="0" hidden="1">'на 31.03.2022'!#REF!,'на 31.03.2022'!#REF!</definedName>
    <definedName name="Z_5FB953A5_71FF_4056_AF98_C9D06FF0EDF3_.wvu.FilterData" localSheetId="0" hidden="1">'на 31.03.2022'!$A$6:$J$382</definedName>
    <definedName name="Z_5FB953A5_71FF_4056_AF98_C9D06FF0EDF3_.wvu.PrintArea" localSheetId="0" hidden="1">'на 31.03.2022'!$A$1:$J$148</definedName>
    <definedName name="Z_5FB953A5_71FF_4056_AF98_C9D06FF0EDF3_.wvu.PrintTitles" localSheetId="0" hidden="1">'на 31.03.2022'!$4:$7</definedName>
    <definedName name="Z_6011A554_E1A4_465F_9A01_E0469A86D44D_.wvu.FilterData" localSheetId="0" hidden="1">'на 31.03.2022'!$A$6:$J$382</definedName>
    <definedName name="Z_60155C64_695E_458C_BBFE_B89C53118803_.wvu.FilterData" localSheetId="0" hidden="1">'на 31.03.2022'!$A$6:$J$382</definedName>
    <definedName name="Z_60657231_C99E_4191_A90E_C546FB588843_.wvu.FilterData" localSheetId="0" hidden="1">'на 31.03.2022'!$A$6:$G$121</definedName>
    <definedName name="Z_60669095_D958_429D_B74A_692F0AF6A5BF_.wvu.FilterData" localSheetId="0" hidden="1">'на 31.03.2022'!$A$6:$J$382</definedName>
    <definedName name="Z_6068C3FF_17AA_48A5_A88B_2523CBAC39AE_.wvu.FilterData" localSheetId="0" hidden="1">'на 31.03.2022'!$A$6:$J$382</definedName>
    <definedName name="Z_6068C3FF_17AA_48A5_A88B_2523CBAC39AE_.wvu.PrintArea" localSheetId="0" hidden="1">'на 31.03.2022'!$A$1:$J$167</definedName>
    <definedName name="Z_6068C3FF_17AA_48A5_A88B_2523CBAC39AE_.wvu.PrintTitles" localSheetId="0" hidden="1">'на 31.03.2022'!$4:$7</definedName>
    <definedName name="Z_6085EE75_36B7_47B2_BC4C_6C003E6E451C_.wvu.FilterData" localSheetId="0" hidden="1">'на 31.03.2022'!$A$6:$J$382</definedName>
    <definedName name="Z_6096DF59_5639_431F_ACAA_6E74367471D4_.wvu.FilterData" localSheetId="0" hidden="1">'на 31.03.2022'!$A$6:$J$382</definedName>
    <definedName name="Z_60B33E92_3815_4061_91AA_8E38B8895054_.wvu.FilterData" localSheetId="0" hidden="1">'на 31.03.2022'!$A$6:$G$121</definedName>
    <definedName name="Z_615C7B91_FF13_4408_A2AA_52DA69643ED1_.wvu.FilterData" localSheetId="0" hidden="1">'на 31.03.2022'!$A$6:$J$382</definedName>
    <definedName name="Z_61D3C2BE_E5C3_4670_8A8C_5EA015D7BE13_.wvu.FilterData" localSheetId="0" hidden="1">'на 31.03.2022'!$A$6:$J$382</definedName>
    <definedName name="Z_61FEE2C2_8D13_4755_8517_9B75B80FA4B1_.wvu.FilterData" localSheetId="0" hidden="1">'на 31.03.2022'!$A$6:$J$382</definedName>
    <definedName name="Z_6246324E_D224_4FAC_8C67_F9370E7D77EB_.wvu.FilterData" localSheetId="0" hidden="1">'на 31.03.2022'!$A$6:$J$382</definedName>
    <definedName name="Z_624EA417_1537_4932_82E6_067428E23D73_.wvu.FilterData" localSheetId="0" hidden="1">'на 31.03.2022'!$A$6:$J$382</definedName>
    <definedName name="Z_62534477_13C5_437C_87A9_3525FC60CE4D_.wvu.FilterData" localSheetId="0" hidden="1">'на 31.03.2022'!$A$6:$J$382</definedName>
    <definedName name="Z_62691467_BD46_47AE_A6DF_52CBD0D9817B_.wvu.FilterData" localSheetId="0" hidden="1">'на 31.03.2022'!$A$6:$G$121</definedName>
    <definedName name="Z_62A8387D_B08A_477D_ADE5_71912984F458_.wvu.FilterData" localSheetId="0" hidden="1">'на 31.03.2022'!$A$6:$J$382</definedName>
    <definedName name="Z_62AE6103_E87D_480F_B5E4_8DBCD8F5A21D_.wvu.FilterData" localSheetId="0" hidden="1">'на 31.03.2022'!$A$6:$J$382</definedName>
    <definedName name="Z_62BB10A5_EF28_4942_80EF_BF25E16F79EB_.wvu.FilterData" localSheetId="0" hidden="1">'на 31.03.2022'!$A$6:$J$382</definedName>
    <definedName name="Z_62C4D5B7_88F6_4885_99F7_CBFA0AACC2D9_.wvu.FilterData" localSheetId="0" hidden="1">'на 31.03.2022'!$A$6:$J$382</definedName>
    <definedName name="Z_62E7809F_D5DF_4BC1_AEFF_718779E2F7F6_.wvu.FilterData" localSheetId="0" hidden="1">'на 31.03.2022'!$A$6:$J$382</definedName>
    <definedName name="Z_62F28655_B8A8_45AE_A142_E93FF8C032BD_.wvu.FilterData" localSheetId="0" hidden="1">'на 31.03.2022'!$A$6:$J$382</definedName>
    <definedName name="Z_62F2B5AA_C3D1_4669_A4A0_184285923B8F_.wvu.FilterData" localSheetId="0" hidden="1">'на 31.03.2022'!$A$6:$J$382</definedName>
    <definedName name="Z_63162BBE_DEA3_4E9D_88C6_50A1C19A4306_.wvu.FilterData" localSheetId="0" hidden="1">'на 31.03.2022'!$A$6:$J$382</definedName>
    <definedName name="Z_63436FDB_9A91_4157_840D_70107C085942_.wvu.FilterData" localSheetId="0" hidden="1">'на 31.03.2022'!$A$6:$J$382</definedName>
    <definedName name="Z_636DA917_E508_45C7_B31A_50C91F940D46_.wvu.FilterData" localSheetId="0" hidden="1">'на 31.03.2022'!$A$6:$J$382</definedName>
    <definedName name="Z_63720CAA_47FE_4977_B082_29E1534276C7_.wvu.FilterData" localSheetId="0" hidden="1">'на 31.03.2022'!$A$6:$J$382</definedName>
    <definedName name="Z_6388A221_DD71_4215_8F6D_83C36FBE9B4C_.wvu.FilterData" localSheetId="0" hidden="1">'на 31.03.2022'!$A$6:$J$382</definedName>
    <definedName name="Z_638AAAE8_8FF2_44D0_A160_BB2A9AEB5B72_.wvu.FilterData" localSheetId="0" hidden="1">'на 31.03.2022'!$A$6:$G$121</definedName>
    <definedName name="Z_63D45DC6_0D62_438A_9069_0A4378090381_.wvu.FilterData" localSheetId="0" hidden="1">'на 31.03.2022'!$A$6:$G$121</definedName>
    <definedName name="Z_643AF594_D948_4DA9_8B49_70D4487A1DD9_.wvu.FilterData" localSheetId="0" hidden="1">'на 31.03.2022'!$A$6:$J$382</definedName>
    <definedName name="Z_647EE6A0_6C8D_4FBF_BCF1_907D60975A5A_.wvu.FilterData" localSheetId="0" hidden="1">'на 31.03.2022'!$A$6:$J$382</definedName>
    <definedName name="Z_648AB040_BD0E_49A1_BA40_87D3D9C0BA55_.wvu.FilterData" localSheetId="0" hidden="1">'на 31.03.2022'!$A$6:$J$382</definedName>
    <definedName name="Z_649E5CE3_4976_49D9_83DA_4E57FFC714BF_.wvu.Cols" localSheetId="0" hidden="1">'на 31.03.2022'!#REF!</definedName>
    <definedName name="Z_649E5CE3_4976_49D9_83DA_4E57FFC714BF_.wvu.FilterData" localSheetId="0" hidden="1">'на 31.03.2022'!$A$6:$J$382</definedName>
    <definedName name="Z_649E5CE3_4976_49D9_83DA_4E57FFC714BF_.wvu.PrintArea" localSheetId="0" hidden="1">'на 31.03.2022'!$A$1:$J$152</definedName>
    <definedName name="Z_649E5CE3_4976_49D9_83DA_4E57FFC714BF_.wvu.PrintTitles" localSheetId="0" hidden="1">'на 31.03.2022'!$4:$7</definedName>
    <definedName name="Z_64C01F03_E840_4B6E_960F_5E13E0981676_.wvu.FilterData" localSheetId="0" hidden="1">'на 31.03.2022'!$A$6:$J$382</definedName>
    <definedName name="Z_657583BD_474B_4EFE_A5D6_97F78CABE532_.wvu.FilterData" localSheetId="0" hidden="1">'на 31.03.2022'!$A$6:$J$382</definedName>
    <definedName name="Z_65B946BB_865B_45DA_A19D_A1AC6082DF5C_.wvu.FilterData" localSheetId="0" hidden="1">'на 31.03.2022'!$A$6:$J$382</definedName>
    <definedName name="Z_65D3F071_3287_4A77_B6B1_5DF1F6C04BB3_.wvu.FilterData" localSheetId="0" hidden="1">'на 31.03.2022'!$A$6:$J$382</definedName>
    <definedName name="Z_65E46399_26A7_441E_AB5B_054868B51F98_.wvu.FilterData" localSheetId="0" hidden="1">'на 31.03.2022'!$A$6:$J$382</definedName>
    <definedName name="Z_65F8B16B_220F_4FC8_86A4_6BDB56CB5C59_.wvu.FilterData" localSheetId="0" hidden="1">'на 31.03.2022'!$A$2:$K$152</definedName>
    <definedName name="Z_6654CD2E_14AE_4299_8801_306919BA9D32_.wvu.FilterData" localSheetId="0" hidden="1">'на 31.03.2022'!$A$6:$J$382</definedName>
    <definedName name="Z_66550ABE_0FE4_4071_B1FA_6163FA599414_.wvu.FilterData" localSheetId="0" hidden="1">'на 31.03.2022'!$A$6:$J$382</definedName>
    <definedName name="Z_6656F77C_55F8_4E1C_A222_2E884838D2F2_.wvu.FilterData" localSheetId="0" hidden="1">'на 31.03.2022'!$A$6:$J$382</definedName>
    <definedName name="Z_667B535C_31EB_4690_B9D0_A1691F287780_.wvu.FilterData" localSheetId="0" hidden="1">'на 31.03.2022'!$A$6:$J$382</definedName>
    <definedName name="Z_6685478C_9BCA_4591_AD70_C668CD426557_.wvu.FilterData" localSheetId="0" hidden="1">'на 31.03.2022'!$A$6:$J$382</definedName>
    <definedName name="Z_66EE8E68_84F1_44B5_B60B_7ED67214A421_.wvu.FilterData" localSheetId="0" hidden="1">'на 31.03.2022'!$A$6:$J$382</definedName>
    <definedName name="Z_67971AFA_5010_43AA_8964_CEDCE49B3348_.wvu.FilterData" localSheetId="0" hidden="1">'на 31.03.2022'!$A$6:$J$382</definedName>
    <definedName name="Z_67A1158E_8E10_4053_B044_B8AB7C784C01_.wvu.FilterData" localSheetId="0" hidden="1">'на 31.03.2022'!$A$6:$J$382</definedName>
    <definedName name="Z_67ADFAE6_A9AF_44D7_8539_93CD0F6B7849_.wvu.Cols" localSheetId="0" hidden="1">'на 31.03.2022'!$K:$K</definedName>
    <definedName name="Z_67ADFAE6_A9AF_44D7_8539_93CD0F6B7849_.wvu.FilterData" localSheetId="0" hidden="1">'на 31.03.2022'!$A$6:$J$382</definedName>
    <definedName name="Z_67ADFAE6_A9AF_44D7_8539_93CD0F6B7849_.wvu.PrintArea" localSheetId="0" hidden="1">'на 31.03.2022'!$A$1:$J$181</definedName>
    <definedName name="Z_67ADFAE6_A9AF_44D7_8539_93CD0F6B7849_.wvu.PrintTitles" localSheetId="0" hidden="1">'на 31.03.2022'!$4:$7</definedName>
    <definedName name="Z_67ADFAE6_A9AF_44D7_8539_93CD0F6B7849_.wvu.Rows" localSheetId="0" hidden="1">'на 31.03.2022'!$40:$40,'на 31.03.2022'!$113:$115</definedName>
    <definedName name="Z_67CEEC89_8901_4825_883E_9C288CEBA3F4_.wvu.FilterData" localSheetId="0" hidden="1">'на 31.03.2022'!$A$6:$J$382</definedName>
    <definedName name="Z_68543727_5837_47F3_A17E_A06AE03143F0_.wvu.FilterData" localSheetId="0" hidden="1">'на 31.03.2022'!$A$6:$J$382</definedName>
    <definedName name="Z_68683A58_471B_4FCB_952E_C9B39BF5837F_.wvu.FilterData" localSheetId="0" hidden="1">'на 31.03.2022'!$A$6:$J$382</definedName>
    <definedName name="Z_6901CD30_42B7_4EC1_AF54_8AB710BFE495_.wvu.FilterData" localSheetId="0" hidden="1">'на 31.03.2022'!$A$6:$J$382</definedName>
    <definedName name="Z_69321B6F_CF2A_4DAB_82CF_8CAAD629F257_.wvu.FilterData" localSheetId="0" hidden="1">'на 31.03.2022'!$A$6:$J$382</definedName>
    <definedName name="Z_6960C5FC_23BB_416E_91A4_54843C57A92C_.wvu.FilterData" localSheetId="0" hidden="1">'на 31.03.2022'!$A$6:$J$382</definedName>
    <definedName name="Z_6A19F32A_B160_4483_91DD_03217B777DF3_.wvu.FilterData" localSheetId="0" hidden="1">'на 31.03.2022'!$A$6:$J$382</definedName>
    <definedName name="Z_6A3BD144_0140_4ADD_AD88_B274AA069B37_.wvu.FilterData" localSheetId="0" hidden="1">'на 31.03.2022'!$A$6:$J$382</definedName>
    <definedName name="Z_6A402979_51E9_4CAD_9C33_EBFCF826C549_.wvu.FilterData" localSheetId="0" hidden="1">'на 31.03.2022'!$A$6:$J$382</definedName>
    <definedName name="Z_6AE09898_DB20_4B56_B25D_C756C4A5A0A2_.wvu.FilterData" localSheetId="0" hidden="1">'на 31.03.2022'!$A$6:$J$382</definedName>
    <definedName name="Z_6B30174D_06F6_400C_8FE4_A489A229C982_.wvu.FilterData" localSheetId="0" hidden="1">'на 31.03.2022'!$A$6:$J$382</definedName>
    <definedName name="Z_6B9F1A4E_485B_421D_A44C_0AAE5901E28D_.wvu.FilterData" localSheetId="0" hidden="1">'на 31.03.2022'!$A$6:$J$382</definedName>
    <definedName name="Z_6BE4E62B_4F97_4F96_9638_8ADCE8F932B1_.wvu.FilterData" localSheetId="0" hidden="1">'на 31.03.2022'!$A$6:$G$121</definedName>
    <definedName name="Z_6BE735CC_AF2E_4F67_B22D_A8AB001D3353_.wvu.FilterData" localSheetId="0" hidden="1">'на 31.03.2022'!$A$6:$G$121</definedName>
    <definedName name="Z_6C574B3A_CBDC_4063_B039_06E2BE768645_.wvu.FilterData" localSheetId="0" hidden="1">'на 31.03.2022'!$A$6:$J$382</definedName>
    <definedName name="Z_6CF84B0C_144A_4CF4_A34E_B9147B738037_.wvu.FilterData" localSheetId="0" hidden="1">'на 31.03.2022'!$A$6:$G$121</definedName>
    <definedName name="Z_6D0240A6_9769_4874_8800_2DD838F2A024_.wvu.FilterData" localSheetId="0" hidden="1">'на 31.03.2022'!$A$6:$J$382</definedName>
    <definedName name="Z_6D091BF8_3118_4C66_BFCF_A396B92963B0_.wvu.FilterData" localSheetId="0" hidden="1">'на 31.03.2022'!$A$6:$J$382</definedName>
    <definedName name="Z_6D1C64E5_A594_47DE_BE16_E18FABE58137_.wvu.FilterData" localSheetId="0" hidden="1">'на 31.03.2022'!$A$6:$J$382</definedName>
    <definedName name="Z_6D692D1F_2186_4B62_878B_AABF13F25116_.wvu.FilterData" localSheetId="0" hidden="1">'на 31.03.2022'!$A$6:$J$382</definedName>
    <definedName name="Z_6D7CFBF1_75D3_41F3_8694_AE4E45FE6F72_.wvu.FilterData" localSheetId="0" hidden="1">'на 31.03.2022'!$A$6:$J$382</definedName>
    <definedName name="Z_6DC5357A_CB08_43BF_90C5_44CA067A2BB4_.wvu.FilterData" localSheetId="0" hidden="1">'на 31.03.2022'!$A$6:$J$382</definedName>
    <definedName name="Z_6E1926CF_4906_4A55_811C_617ED8BB98BA_.wvu.FilterData" localSheetId="0" hidden="1">'на 31.03.2022'!$A$6:$J$382</definedName>
    <definedName name="Z_6E2D6686_B9FD_4BBA_8CD4_95C6386F5509_.wvu.FilterData" localSheetId="0" hidden="1">'на 31.03.2022'!$A$6:$G$121</definedName>
    <definedName name="Z_6E39427C_2468_4284_9D5A_D61995F8C16F_.wvu.FilterData" localSheetId="0" hidden="1">'на 31.03.2022'!$A$6:$J$382</definedName>
    <definedName name="Z_6E4A7295_8CE0_4D28_ABEF_D38EBAE7C204_.wvu.Cols" localSheetId="0" hidden="1">'на 31.03.2022'!$K:$K</definedName>
    <definedName name="Z_6E4A7295_8CE0_4D28_ABEF_D38EBAE7C204_.wvu.FilterData" localSheetId="0" hidden="1">'на 31.03.2022'!$A$6:$J$382</definedName>
    <definedName name="Z_6E4A7295_8CE0_4D28_ABEF_D38EBAE7C204_.wvu.PrintArea" localSheetId="0" hidden="1">'на 31.03.2022'!$A$1:$J$181</definedName>
    <definedName name="Z_6E4A7295_8CE0_4D28_ABEF_D38EBAE7C204_.wvu.PrintTitles" localSheetId="0" hidden="1">'на 31.03.2022'!$4:$7</definedName>
    <definedName name="Z_6E825DA6_B9DB_42A8_A522_056892337545_.wvu.FilterData" localSheetId="0" hidden="1">'на 31.03.2022'!$A$6:$J$382</definedName>
    <definedName name="Z_6EC28D39_E7D9_4144_8AA6_2F0CD84ED7A9_.wvu.FilterData" localSheetId="0" hidden="1">'на 31.03.2022'!$A$6:$J$382</definedName>
    <definedName name="Z_6ECBF068_1C02_4E6C_B4E6_EB2B6EC464BD_.wvu.FilterData" localSheetId="0" hidden="1">'на 31.03.2022'!$A$6:$J$382</definedName>
    <definedName name="Z_6EE8F867_7A0E_491A_B66A_B24E4C46B22A_.wvu.FilterData" localSheetId="0" hidden="1">'на 31.03.2022'!$A$6:$J$382</definedName>
    <definedName name="Z_6F1223ED_6D7E_4BDC_97BD_57C6B16DF50B_.wvu.FilterData" localSheetId="0" hidden="1">'на 31.03.2022'!$A$6:$J$382</definedName>
    <definedName name="Z_6F188E27_E72B_48C9_888E_3A4AAF082D5A_.wvu.FilterData" localSheetId="0" hidden="1">'на 31.03.2022'!$A$6:$J$382</definedName>
    <definedName name="Z_6F5A12C8_A074_4C40_BB8E_7EC26830E12E_.wvu.FilterData" localSheetId="0" hidden="1">'на 31.03.2022'!$A$6:$J$382</definedName>
    <definedName name="Z_6F60BF81_D1A9_4E04_93E7_3EE7124B8D23_.wvu.FilterData" localSheetId="0" hidden="1">'на 31.03.2022'!$A$6:$G$121</definedName>
    <definedName name="Z_6FA95ECB_A72C_44B0_B29D_BED71D2AC5FA_.wvu.FilterData" localSheetId="0" hidden="1">'на 31.03.2022'!$A$6:$J$382</definedName>
    <definedName name="Z_6FC51FBE_9907_47C6_90D2_77583F097BE8_.wvu.FilterData" localSheetId="0" hidden="1">'на 31.03.2022'!$A$6:$J$382</definedName>
    <definedName name="Z_701E5EC3_E633_4389_A70E_4DD82E713CE4_.wvu.FilterData" localSheetId="0" hidden="1">'на 31.03.2022'!$A$6:$J$382</definedName>
    <definedName name="Z_7020B498_0752_4EA3_AECF_0DCB82870F8A_.wvu.FilterData" localSheetId="0" hidden="1">'на 31.03.2022'!$A$6:$J$382</definedName>
    <definedName name="Z_70563E19_BB5A_4FAB_8E42_6308F4D97788_.wvu.FilterData" localSheetId="0" hidden="1">'на 31.03.2022'!$A$6:$J$382</definedName>
    <definedName name="Z_70567FCD_AD22_4F19_9380_E5332B152F74_.wvu.FilterData" localSheetId="0" hidden="1">'на 31.03.2022'!$A$6:$J$382</definedName>
    <definedName name="Z_705B9265_FB16_46D2_8816_8AF84D72C023_.wvu.FilterData" localSheetId="0" hidden="1">'на 31.03.2022'!$A$6:$J$382</definedName>
    <definedName name="Z_706D67E7_3361_40B2_829D_8844AB8060E2_.wvu.FilterData" localSheetId="0" hidden="1">'на 31.03.2022'!$A$6:$G$121</definedName>
    <definedName name="Z_70E4543C_ADDB_4019_BDB2_F36D27861FA5_.wvu.FilterData" localSheetId="0" hidden="1">'на 31.03.2022'!$A$6:$J$382</definedName>
    <definedName name="Z_70F1B7E8_7988_4C81_9922_ABE1AE06A197_.wvu.FilterData" localSheetId="0" hidden="1">'на 31.03.2022'!$A$6:$J$382</definedName>
    <definedName name="Z_71392A7E_0652_42FB_9A5C_35A0D8CFF7F9_.wvu.FilterData" localSheetId="0" hidden="1">'на 31.03.2022'!$A$6:$J$382</definedName>
    <definedName name="Z_71C5E18D_A5D5_4D7F_80AC_09808577A853_.wvu.FilterData" localSheetId="0" hidden="1">'на 31.03.2022'!$A$6:$J$382</definedName>
    <definedName name="Z_72172EC9_47D4_4DE1_B525_60932B8BEA09_.wvu.FilterData" localSheetId="0" hidden="1">'на 31.03.2022'!$A$6:$J$382</definedName>
    <definedName name="Z_7246383F_5A7C_4469_ABE5_F3DE99D7B98C_.wvu.FilterData" localSheetId="0" hidden="1">'на 31.03.2022'!$A$6:$G$121</definedName>
    <definedName name="Z_727CF329_C3C3_4900_8882_0105D9B87052_.wvu.FilterData" localSheetId="0" hidden="1">'на 31.03.2022'!$A$6:$J$382</definedName>
    <definedName name="Z_728B417D_5E48_46CF_86FE_9C0FFD136F19_.wvu.FilterData" localSheetId="0" hidden="1">'на 31.03.2022'!$A$6:$J$382</definedName>
    <definedName name="Z_72971C39_5C91_4008_BD77_2DC24FDFDCB6_.wvu.FilterData" localSheetId="0" hidden="1">'на 31.03.2022'!$A$6:$J$382</definedName>
    <definedName name="Z_72BCCF18_7B1D_4731_977C_FF5C187A4C82_.wvu.FilterData" localSheetId="0" hidden="1">'на 31.03.2022'!$A$6:$J$382</definedName>
    <definedName name="Z_72C0943B_A5D5_4B80_AD54_166C5CDC74DE_.wvu.FilterData" localSheetId="0" hidden="1">'на 31.03.2022'!$A$2:$K$152</definedName>
    <definedName name="Z_72C0943B_A5D5_4B80_AD54_166C5CDC74DE_.wvu.PrintArea" localSheetId="0" hidden="1">'на 31.03.2022'!$A$1:$J$167</definedName>
    <definedName name="Z_72C0943B_A5D5_4B80_AD54_166C5CDC74DE_.wvu.PrintTitles" localSheetId="0" hidden="1">'на 31.03.2022'!$4:$7</definedName>
    <definedName name="Z_72CB31D4_C50A_4612_82B9_0E11FB5FE8EC_.wvu.FilterData" localSheetId="0" hidden="1">'на 31.03.2022'!$A$6:$J$382</definedName>
    <definedName name="Z_731D7D17_2CAD_4E49_B21B_35284930A024_.wvu.FilterData" localSheetId="0" hidden="1">'на 31.03.2022'!$A$6:$J$382</definedName>
    <definedName name="Z_7323520E_A194_436C_87C5_C72FEEBCF56F_.wvu.FilterData" localSheetId="0" hidden="1">'на 31.03.2022'!$A$6:$J$382</definedName>
    <definedName name="Z_73398870_7DE2_47AF_9E16_000A1BECF575_.wvu.FilterData" localSheetId="0" hidden="1">'на 31.03.2022'!$A$6:$J$382</definedName>
    <definedName name="Z_7351B774_7780_442A_903E_647131A150ED_.wvu.FilterData" localSheetId="0" hidden="1">'на 31.03.2022'!$A$6:$J$382</definedName>
    <definedName name="Z_7376FA42_13A1_4710_BABC_A35C9B40426F_.wvu.FilterData" localSheetId="0" hidden="1">'на 31.03.2022'!$A$6:$J$382</definedName>
    <definedName name="Z_738A713F_AA01_44C0_AB1E_132F6B9C9BBC_.wvu.FilterData" localSheetId="0" hidden="1">'на 31.03.2022'!$A$6:$J$382</definedName>
    <definedName name="Z_738B00F3_F508_40C5_8ED8_17DDADA23817_.wvu.FilterData" localSheetId="0" hidden="1">'на 31.03.2022'!$A$6:$J$382</definedName>
    <definedName name="Z_73AF40CE_E82A_4A09_83D3_6960BF7CE17B_.wvu.FilterData" localSheetId="0" hidden="1">'на 31.03.2022'!$A$6:$J$382</definedName>
    <definedName name="Z_73CDEAEF_F5D2_4C7D_B3AC_27D3687E8E82_.wvu.FilterData" localSheetId="0" hidden="1">'на 31.03.2022'!$A$6:$J$382</definedName>
    <definedName name="Z_73DD0BF4_420B_48CB_9B9B_8A8636EFB6F5_.wvu.FilterData" localSheetId="0" hidden="1">'на 31.03.2022'!$A$6:$J$382</definedName>
    <definedName name="Z_73E6F369_0D34_44B9_8013_93F273F9FA95_.wvu.FilterData" localSheetId="0" hidden="1">'на 31.03.2022'!$A$6:$J$382</definedName>
    <definedName name="Z_741C3AAD_37E5_4231_B8F1_6F6ABAB5BA70_.wvu.FilterData" localSheetId="0" hidden="1">'на 31.03.2022'!$A$2:$K$152</definedName>
    <definedName name="Z_742C8CE1_B323_4B6C_901C_E2B713ADDB04_.wvu.FilterData" localSheetId="0" hidden="1">'на 31.03.2022'!$A$6:$G$121</definedName>
    <definedName name="Z_74382D64_11E6_474B_9C9A_9483422A29B4_.wvu.FilterData" localSheetId="0" hidden="1">'на 31.03.2022'!$A$6:$J$382</definedName>
    <definedName name="Z_743EA156_0B10_4843_8270_9B97F02A1482_.wvu.FilterData" localSheetId="0" hidden="1">'на 31.03.2022'!$A$6:$J$382</definedName>
    <definedName name="Z_74577229_A8F0_4BE1_8538_5F8DFEC5ADD3_.wvu.FilterData" localSheetId="0" hidden="1">'на 31.03.2022'!$A$6:$J$382</definedName>
    <definedName name="Z_747D690A_945F_42A8_9E10_CD07610AAC61_.wvu.FilterData" localSheetId="0" hidden="1">'на 31.03.2022'!$A$6:$J$382</definedName>
    <definedName name="Z_748F9DE0_4D4D_45B7_B0A6_8E38A8FAC9E9_.wvu.FilterData" localSheetId="0" hidden="1">'на 31.03.2022'!$A$6:$J$382</definedName>
    <definedName name="Z_74C2EF73_3DEA_44E7_9843_F28C5BABE517_.wvu.FilterData" localSheetId="0" hidden="1">'на 31.03.2022'!$A$6:$J$382</definedName>
    <definedName name="Z_74C40A01_5AB3_47F6_9386_8391501B6E85_.wvu.FilterData" localSheetId="0" hidden="1">'на 31.03.2022'!$A$6:$J$382</definedName>
    <definedName name="Z_74E76C1B_437A_4F95_A676_022F5E1C8D67_.wvu.FilterData" localSheetId="0" hidden="1">'на 31.03.2022'!$A$6:$J$382</definedName>
    <definedName name="Z_74F25527_9FBE_45D8_B38D_2B215FE8DD1E_.wvu.FilterData" localSheetId="0" hidden="1">'на 31.03.2022'!$A$6:$J$382</definedName>
    <definedName name="Z_75043654_F444_4A16_B62E_39173149E589_.wvu.FilterData" localSheetId="0" hidden="1">'на 31.03.2022'!$A$6:$J$382</definedName>
    <definedName name="Z_7589330A_AF6B_42EC_BFB0_F2E82557DC52_.wvu.FilterData" localSheetId="0" hidden="1">'на 31.03.2022'!$A$6:$J$382</definedName>
    <definedName name="Z_75D14FF6_AD92_418D_9E28_B55E8DCF34B6_.wvu.FilterData" localSheetId="0" hidden="1">'на 31.03.2022'!$A$6:$J$382</definedName>
    <definedName name="Z_7612882B_C464_47F9_9F8B_7ACF00652094_.wvu.FilterData" localSheetId="0" hidden="1">'на 31.03.2022'!$A$6:$J$382</definedName>
    <definedName name="Z_762066AC_D656_4392_845D_8C6157B76764_.wvu.FilterData" localSheetId="0" hidden="1">'на 31.03.2022'!$A$6:$G$121</definedName>
    <definedName name="Z_762BAAE6_54C6_46DA_804D_66EF7BBB3D53_.wvu.FilterData" localSheetId="0" hidden="1">'на 31.03.2022'!$A$6:$J$382</definedName>
    <definedName name="Z_7654DBDC_86A8_4903_B5DC_30516E94F2C0_.wvu.FilterData" localSheetId="0" hidden="1">'на 31.03.2022'!$A$6:$J$382</definedName>
    <definedName name="Z_76FF979B_02AF_41B5_8997_14E73E4CFCD1_.wvu.FilterData" localSheetId="0" hidden="1">'на 31.03.2022'!$A$6:$J$382</definedName>
    <definedName name="Z_77081AB2_288F_4D22_9FAD_2429DAF1E510_.wvu.FilterData" localSheetId="0" hidden="1">'на 31.03.2022'!$A$6:$J$382</definedName>
    <definedName name="Z_7732915B_3E66_4107_A49B_68BF378A577A_.wvu.FilterData" localSheetId="0" hidden="1">'на 31.03.2022'!$A$6:$J$382</definedName>
    <definedName name="Z_773BA840_2C40_4655_A85B_36BB113E2671_.wvu.FilterData" localSheetId="0" hidden="1">'на 31.03.2022'!$A$6:$J$382</definedName>
    <definedName name="Z_777611BF_FE54_48A9_A8A8_0C82A3AE3A94_.wvu.FilterData" localSheetId="0" hidden="1">'на 31.03.2022'!$A$6:$J$382</definedName>
    <definedName name="Z_784E79C4_44EE_4A5F_B5EE_E1C5DC2A73F5_.wvu.FilterData" localSheetId="0" hidden="1">'на 31.03.2022'!$A$6:$J$382</definedName>
    <definedName name="Z_78A64231_D3EC_469E_ACF6_EC92F17797B6_.wvu.FilterData" localSheetId="0" hidden="1">'на 31.03.2022'!$A$6:$J$382</definedName>
    <definedName name="Z_793C7B2D_7F2B_48EC_8A47_D2709381137D_.wvu.FilterData" localSheetId="0" hidden="1">'на 31.03.2022'!$A$6:$J$382</definedName>
    <definedName name="Z_799DB00F_141C_483B_A462_359C05A36D93_.wvu.FilterData" localSheetId="0" hidden="1">'на 31.03.2022'!$A$6:$G$121</definedName>
    <definedName name="Z_79E1EFBF_E68B_429F_938B_71E87E8D08B0_.wvu.FilterData" localSheetId="0" hidden="1">'на 31.03.2022'!$A$6:$J$382</definedName>
    <definedName name="Z_79E4D554_5B2C_41A7_B934_B430838AA03E_.wvu.FilterData" localSheetId="0" hidden="1">'на 31.03.2022'!$A$6:$J$382</definedName>
    <definedName name="Z_7A01CF94_90AE_4821_93EE_D3FE8D12D8D5_.wvu.FilterData" localSheetId="0" hidden="1">'на 31.03.2022'!$A$6:$J$382</definedName>
    <definedName name="Z_7A09065A_45D5_4C53_B9DD_121DF6719D64_.wvu.FilterData" localSheetId="0" hidden="1">'на 31.03.2022'!$A$6:$G$121</definedName>
    <definedName name="Z_7A1923BB_1353_4D11_A1E6_A6997E46258F_.wvu.FilterData" localSheetId="0" hidden="1">'на 31.03.2022'!$A$6:$J$382</definedName>
    <definedName name="Z_7A581F71_E82E_4B42_ADFE_CBB110352CF0_.wvu.FilterData" localSheetId="0" hidden="1">'на 31.03.2022'!$A$6:$J$382</definedName>
    <definedName name="Z_7A71A7FF_8800_4D00_AEC1_1B599D526CDE_.wvu.FilterData" localSheetId="0" hidden="1">'на 31.03.2022'!$A$6:$J$382</definedName>
    <definedName name="Z_7AE14342_BF53_4FA2_8C85_1038D8BA9596_.wvu.FilterData" localSheetId="0" hidden="1">'на 31.03.2022'!$A$6:$G$121</definedName>
    <definedName name="Z_7B245AB0_C2AF_4822_BFC4_2399F85856C1_.wvu.Cols" localSheetId="0" hidden="1">'на 31.03.2022'!#REF!,'на 31.03.2022'!#REF!</definedName>
    <definedName name="Z_7B245AB0_C2AF_4822_BFC4_2399F85856C1_.wvu.FilterData" localSheetId="0" hidden="1">'на 31.03.2022'!$A$6:$J$382</definedName>
    <definedName name="Z_7B245AB0_C2AF_4822_BFC4_2399F85856C1_.wvu.PrintArea" localSheetId="0" hidden="1">'на 31.03.2022'!$A$1:$J$148</definedName>
    <definedName name="Z_7B245AB0_C2AF_4822_BFC4_2399F85856C1_.wvu.PrintTitles" localSheetId="0" hidden="1">'на 31.03.2022'!$4:$7</definedName>
    <definedName name="Z_7B77AEA7_9EB0_430F_94C7_6393A69B0369_.wvu.FilterData" localSheetId="0" hidden="1">'на 31.03.2022'!$A$6:$J$382</definedName>
    <definedName name="Z_7B8C93E6_79ED_458F_BC1A_D66C91E9667A_.wvu.FilterData" localSheetId="0" hidden="1">'на 31.03.2022'!$A$6:$J$382</definedName>
    <definedName name="Z_7BA445E6_50A0_4F67_81F2_B2945A5BFD3F_.wvu.FilterData" localSheetId="0" hidden="1">'на 31.03.2022'!$A$6:$J$382</definedName>
    <definedName name="Z_7BC27702_AD83_4B6E_860E_D694439F877D_.wvu.FilterData" localSheetId="0" hidden="1">'на 31.03.2022'!$A$6:$G$121</definedName>
    <definedName name="Z_7BFDFC40_4470_49AC_BDB3_8C8ED1EAF41E_.wvu.FilterData" localSheetId="0" hidden="1">'на 31.03.2022'!$A$6:$J$382</definedName>
    <definedName name="Z_7C23B52F_243B_4908_ACCE_2C6A732F4CE2_.wvu.FilterData" localSheetId="0" hidden="1">'на 31.03.2022'!$A$6:$J$382</definedName>
    <definedName name="Z_7C5735B6_B983_4E14_B7E4_71C183F79239_.wvu.FilterData" localSheetId="0" hidden="1">'на 31.03.2022'!$A$6:$J$382</definedName>
    <definedName name="Z_7C66AA40_D32F_4A0A_BA98_46DA39F18786_.wvu.FilterData" localSheetId="0" hidden="1">'на 31.03.2022'!$A$6:$J$382</definedName>
    <definedName name="Z_7C8419B0_E00C_499C_9768_6CFB756221D1_.wvu.FilterData" localSheetId="0" hidden="1">'на 31.03.2022'!$A$6:$J$382</definedName>
    <definedName name="Z_7CB2D520_A8A5_4D6C_BE39_64C505DBAE2C_.wvu.FilterData" localSheetId="0" hidden="1">'на 31.03.2022'!$A$6:$J$382</definedName>
    <definedName name="Z_7CB9D1CB_80BA_40B4_9A94_7ED38A1B10BF_.wvu.FilterData" localSheetId="0" hidden="1">'на 31.03.2022'!$A$6:$J$382</definedName>
    <definedName name="Z_7CDE2F56_3345_434D_8F5F_94498BC5B07B_.wvu.FilterData" localSheetId="0" hidden="1">'на 31.03.2022'!$A$6:$J$382</definedName>
    <definedName name="Z_7D3CF40D_731A_458F_92D4_5239AC179A47_.wvu.FilterData" localSheetId="0" hidden="1">'на 31.03.2022'!$A$6:$J$382</definedName>
    <definedName name="Z_7D6D3F29_170C_4CEB_BDC6_C81A37A07D8F_.wvu.FilterData" localSheetId="0" hidden="1">'на 31.03.2022'!$A$6:$J$382</definedName>
    <definedName name="Z_7D748AFA_A668_4029_AD67_E233DAE0B748_.wvu.FilterData" localSheetId="0" hidden="1">'на 31.03.2022'!$A$6:$J$382</definedName>
    <definedName name="Z_7DB24378_D193_4D04_9739_831C8625EEAE_.wvu.FilterData" localSheetId="0" hidden="1">'на 31.03.2022'!$A$6:$J$53</definedName>
    <definedName name="Z_7DE2C6BB_5F23_4345_9D0D_B5B4BA992A74_.wvu.FilterData" localSheetId="0" hidden="1">'на 31.03.2022'!$A$6:$J$382</definedName>
    <definedName name="Z_7DFE2B7A_ACEF_497F_B139_F9E22F379E18_.wvu.FilterData" localSheetId="0" hidden="1">'на 31.03.2022'!$A$6:$J$382</definedName>
    <definedName name="Z_7E10B4A2_86C5_49FE_B735_A2A4A6EBA352_.wvu.FilterData" localSheetId="0" hidden="1">'на 31.03.2022'!$A$6:$J$382</definedName>
    <definedName name="Z_7E77AE50_A8E9_48E1_BD6F_0651484E1DB4_.wvu.FilterData" localSheetId="0" hidden="1">'на 31.03.2022'!$A$6:$J$382</definedName>
    <definedName name="Z_7EA33A1B_0947_4DD9_ACB5_FE84B029B96C_.wvu.FilterData" localSheetId="0" hidden="1">'на 31.03.2022'!$A$6:$J$382</definedName>
    <definedName name="Z_7EB0C89C_BD1D_4369_9CCB_D9B1515F02AC_.wvu.FilterData" localSheetId="0" hidden="1">'на 31.03.2022'!$A$6:$J$382</definedName>
    <definedName name="Z_7F79FC75_D934_40C5_84FF_BE0E9C0151D8_.wvu.FilterData" localSheetId="0" hidden="1">'на 31.03.2022'!$A$6:$J$382</definedName>
    <definedName name="Z_7F9808CD_1A55_4443_A3C7_BBA47A3832FB_.wvu.FilterData" localSheetId="0" hidden="1">'на 31.03.2022'!$A$6:$J$382</definedName>
    <definedName name="Z_8007FFF7_F225_4D07_B648_0021B9FE9E8A_.wvu.FilterData" localSheetId="0" hidden="1">'на 31.03.2022'!$A$6:$J$382</definedName>
    <definedName name="Z_80140D8B_E635_4A57_8CFB_A0D49EB42D6A_.wvu.FilterData" localSheetId="0" hidden="1">'на 31.03.2022'!$A$6:$J$382</definedName>
    <definedName name="Z_80307539_85B9_42F7_843F_FB5E710F02B5_.wvu.FilterData" localSheetId="0" hidden="1">'на 31.03.2022'!$A$6:$J$382</definedName>
    <definedName name="Z_8031C64D_1C21_4159_B071_D2328195B6C4_.wvu.FilterData" localSheetId="0" hidden="1">'на 31.03.2022'!$A$6:$J$382</definedName>
    <definedName name="Z_807C3495_048C_4C24_9913_AF8B17425184_.wvu.FilterData" localSheetId="0" hidden="1">'на 31.03.2022'!$A$6:$J$382</definedName>
    <definedName name="Z_807C45F3_0915_4303_8AB6_6E0CA1A5B954_.wvu.FilterData" localSheetId="0" hidden="1">'на 31.03.2022'!$A$6:$J$382</definedName>
    <definedName name="Z_809CBE63_EFA1_40BC_B984_D28BD2C7F7DA_.wvu.FilterData" localSheetId="0" hidden="1">'на 31.03.2022'!$A$6:$J$382</definedName>
    <definedName name="Z_80D84490_9B2F_4196_9FDE_6B9221814592_.wvu.FilterData" localSheetId="0" hidden="1">'на 31.03.2022'!$A$6:$J$382</definedName>
    <definedName name="Z_80F2D401_111D_4C5B_B2EC_DF62A2772A25_.wvu.FilterData" localSheetId="0" hidden="1">'на 31.03.2022'!$A$6:$J$382</definedName>
    <definedName name="Z_81403331_C5EB_4760_B273_D3D9C8D43951_.wvu.FilterData" localSheetId="0" hidden="1">'на 31.03.2022'!$A$6:$G$121</definedName>
    <definedName name="Z_81464A3D_E94D_433F_B49C_031C68059E3A_.wvu.FilterData" localSheetId="0" hidden="1">'на 31.03.2022'!$A$6:$J$382</definedName>
    <definedName name="Z_81649847_CB5B_4966_A3DA_C8770A46509B_.wvu.FilterData" localSheetId="0" hidden="1">'на 31.03.2022'!$A$6:$J$382</definedName>
    <definedName name="Z_81BE03B7_DE2F_4E82_8496_CAF917D1CC3F_.wvu.FilterData" localSheetId="0" hidden="1">'на 31.03.2022'!$A$6:$J$382</definedName>
    <definedName name="Z_81C1D31C_6972_4B74_93B3_8074EA9760E1_.wvu.FilterData" localSheetId="0" hidden="1">'на 31.03.2022'!$A$6:$J$382</definedName>
    <definedName name="Z_8220CA38_66F1_4F9F_A7AE_CF3DF89B0B66_.wvu.FilterData" localSheetId="0" hidden="1">'на 31.03.2022'!$A$6:$J$382</definedName>
    <definedName name="Z_82433C03_7393_4541_B48C_1484FFDE1115_.wvu.FilterData" localSheetId="0" hidden="1">'на 31.03.2022'!$A$6:$J$382</definedName>
    <definedName name="Z_82583E5A_4D2C_4789_8593_8F88E30F22AC_.wvu.FilterData" localSheetId="0" hidden="1">'на 31.03.2022'!$A$6:$J$382</definedName>
    <definedName name="Z_8280D1E0_5055_49CD_A383_D6B2F2EBD512_.wvu.FilterData" localSheetId="0" hidden="1">'на 31.03.2022'!$A$6:$G$121</definedName>
    <definedName name="Z_82826E6C_8680_42C1_B9B0_00129694C4D7_.wvu.FilterData" localSheetId="0" hidden="1">'на 31.03.2022'!$A$6:$J$382</definedName>
    <definedName name="Z_829F5F3F_AACC_4AF4_A7EF_0FD75747C358_.wvu.FilterData" localSheetId="0" hidden="1">'на 31.03.2022'!$A$6:$J$382</definedName>
    <definedName name="Z_82EF6439_1F2C_48B0_83F0_00AD9D43623A_.wvu.FilterData" localSheetId="0" hidden="1">'на 31.03.2022'!$A$6:$J$382</definedName>
    <definedName name="Z_837CB072_6E08_4E25_BA42_E40F22681EBE_.wvu.FilterData" localSheetId="0" hidden="1">'на 31.03.2022'!$A$6:$J$382</definedName>
    <definedName name="Z_837CFD4A_C906_4267_9AF6_CD5874FBB89E_.wvu.FilterData" localSheetId="0" hidden="1">'на 31.03.2022'!$A$6:$J$382</definedName>
    <definedName name="Z_83894FAF_831A_4268_8B2F_EACBEA69E5F1_.wvu.FilterData" localSheetId="0" hidden="1">'на 31.03.2022'!$A$6:$J$382</definedName>
    <definedName name="Z_83F46F50_E256_4105_BE09_075B932BE5E0_.wvu.FilterData" localSheetId="0" hidden="1">'на 31.03.2022'!$A$6:$J$382</definedName>
    <definedName name="Z_840133FA_9546_4ED0_AA3E_E87F8F80931F_.wvu.FilterData" localSheetId="0" hidden="1">'на 31.03.2022'!$A$6:$J$382</definedName>
    <definedName name="Z_8407F1E6_9EC7_461D_8D1B_94A2C00F9BA6_.wvu.FilterData" localSheetId="0" hidden="1">'на 31.03.2022'!$A$6:$J$382</definedName>
    <definedName name="Z_8462E4B7_FF49_4401_9CB1_027D70C3D86B_.wvu.FilterData" localSheetId="0" hidden="1">'на 31.03.2022'!$A$6:$G$121</definedName>
    <definedName name="Z_8510A75A_1B7B_4213_9385_C347600B51A5_.wvu.FilterData" localSheetId="0" hidden="1">'на 31.03.2022'!$A$6:$J$382</definedName>
    <definedName name="Z_8518C130_335F_4917_99A5_712FA6AC79A6_.wvu.FilterData" localSheetId="0" hidden="1">'на 31.03.2022'!$A$6:$J$382</definedName>
    <definedName name="Z_8518EF96_21CF_4CEA_B17C_8AA8E48B82CF_.wvu.FilterData" localSheetId="0" hidden="1">'на 31.03.2022'!$A$6:$J$382</definedName>
    <definedName name="Z_85336449_1C25_4AF7_89BA_281D7385CDF9_.wvu.FilterData" localSheetId="0" hidden="1">'на 31.03.2022'!$A$6:$J$382</definedName>
    <definedName name="Z_854869E6_403B_4AAF_97C4_1B9DF9CBBAC5_.wvu.FilterData" localSheetId="0" hidden="1">'на 31.03.2022'!$A$6:$J$382</definedName>
    <definedName name="Z_85610BEE_6BD4_4AC9_9284_0AD9E6A15466_.wvu.FilterData" localSheetId="0" hidden="1">'на 31.03.2022'!$A$6:$J$382</definedName>
    <definedName name="Z_85621B9F_ABEF_4928_B406_5F6003CD3FC1_.wvu.FilterData" localSheetId="0" hidden="1">'на 31.03.2022'!$A$6:$J$382</definedName>
    <definedName name="Z_856E1644_43B0_4A35_AD05_C3FB0553F633_.wvu.FilterData" localSheetId="0" hidden="1">'на 31.03.2022'!$A$6:$J$382</definedName>
    <definedName name="Z_85941411_C589_4588_ABE6_705DAC8DCC3D_.wvu.FilterData" localSheetId="0" hidden="1">'на 31.03.2022'!$A$6:$J$382</definedName>
    <definedName name="Z_85EC44C9_3155_42D3_A129_8E0E8C37A7B0_.wvu.FilterData" localSheetId="0" hidden="1">'на 31.03.2022'!$A$6:$J$382</definedName>
    <definedName name="Z_8608FEAB_BF57_4E40_9AFB_AA087E242421_.wvu.FilterData" localSheetId="0" hidden="1">'на 31.03.2022'!$A$6:$J$382</definedName>
    <definedName name="Z_86380820_D310_4FD1_8486_5EE03CF82BCB_.wvu.FilterData" localSheetId="0" hidden="1">'на 31.03.2022'!$A$6:$J$382</definedName>
    <definedName name="Z_8649CC96_F63A_4F83_8C89_AA8F47AC05F3_.wvu.FilterData" localSheetId="0" hidden="1">'на 31.03.2022'!$A$6:$G$121</definedName>
    <definedName name="Z_865E39A3_4E09_45FF_A763_447E1E4F2C56_.wvu.FilterData" localSheetId="0" hidden="1">'на 31.03.2022'!$A$6:$J$382</definedName>
    <definedName name="Z_866666B3_A778_4059_8EF6_136684A0F698_.wvu.FilterData" localSheetId="0" hidden="1">'на 31.03.2022'!$A$6:$J$382</definedName>
    <definedName name="Z_868403B4_F60C_4700_B312_EDA79B4B2FC0_.wvu.FilterData" localSheetId="0" hidden="1">'на 31.03.2022'!$A$6:$J$382</definedName>
    <definedName name="Z_86B1DA6D_5F87_43CC_BA9C_CBCD8D78E2B9_.wvu.FilterData" localSheetId="0" hidden="1">'на 31.03.2022'!$A$6:$J$382</definedName>
    <definedName name="Z_86C740F9_7AAF_42EB_851B_65E9F3C95B52_.wvu.FilterData" localSheetId="0" hidden="1">'на 31.03.2022'!$A$6:$J$382</definedName>
    <definedName name="Z_86CC94E8_5CF9_415A_9BBB_07A93C317E62_.wvu.FilterData" localSheetId="0" hidden="1">'на 31.03.2022'!$A$6:$J$382</definedName>
    <definedName name="Z_870396E2_E941_41E9_B45F_A64A4C8701AA_.wvu.FilterData" localSheetId="0" hidden="1">'на 31.03.2022'!$A$6:$J$382</definedName>
    <definedName name="Z_871DCBA4_4473_4C58_85F8_F17781E7BAB8_.wvu.FilterData" localSheetId="0" hidden="1">'на 31.03.2022'!$A$6:$J$382</definedName>
    <definedName name="Z_8751552B_87B3_495B_8801_0AAD8C553C17_.wvu.FilterData" localSheetId="0" hidden="1">'на 31.03.2022'!$A$6:$J$382</definedName>
    <definedName name="Z_875C4B3B_006D_4A89_B446_90FA1A313F21_.wvu.FilterData" localSheetId="0" hidden="1">'на 31.03.2022'!$A$6:$J$382</definedName>
    <definedName name="Z_87649189_6B2A_4AEA_B73C_432C7D94B9DF_.wvu.FilterData" localSheetId="0" hidden="1">'на 31.03.2022'!$A$6:$J$382</definedName>
    <definedName name="Z_8789C1A0_51C5_46EF_B1F1_B319BE008AC1_.wvu.FilterData" localSheetId="0" hidden="1">'на 31.03.2022'!$A$6:$J$382</definedName>
    <definedName name="Z_87AE545F_036F_4E8B_9D04_AE59AB8BAC14_.wvu.FilterData" localSheetId="0" hidden="1">'на 31.03.2022'!$A$6:$G$121</definedName>
    <definedName name="Z_87D86486_B5EF_4463_9350_9D1E042A42DF_.wvu.FilterData" localSheetId="0" hidden="1">'на 31.03.2022'!$A$6:$J$382</definedName>
    <definedName name="Z_882AE0C6_2439_44EF_9DFE_625D71A6FEB9_.wvu.FilterData" localSheetId="0" hidden="1">'на 31.03.2022'!$A$6:$J$382</definedName>
    <definedName name="Z_883D51B0_0A2B_40BD_A4BD_D3780EBDA8D9_.wvu.FilterData" localSheetId="0" hidden="1">'на 31.03.2022'!$A$6:$J$382</definedName>
    <definedName name="Z_88624676_384B_4AFA_AF83_2B82AD5D3D98_.wvu.FilterData" localSheetId="0" hidden="1">'на 31.03.2022'!$A$6:$J$382</definedName>
    <definedName name="Z_8878B53B_0E8A_4A11_8A26_C2AC9BB8A4A9_.wvu.FilterData" localSheetId="0" hidden="1">'на 31.03.2022'!$A$6:$G$121</definedName>
    <definedName name="Z_888B8943_9277_42CB_A862_699801009D7B_.wvu.FilterData" localSheetId="0" hidden="1">'на 31.03.2022'!$A$6:$J$382</definedName>
    <definedName name="Z_88A0F5C8_F1C4_4816_99C8_59CB44BCE491_.wvu.FilterData" localSheetId="0" hidden="1">'на 31.03.2022'!$A$6:$J$382</definedName>
    <definedName name="Z_893C2773_315C_4E37_8B64_9EE805C92E03_.wvu.FilterData" localSheetId="0" hidden="1">'на 31.03.2022'!$A$6:$J$382</definedName>
    <definedName name="Z_893FA4D1_A90D_4C00_9051_4D40650C669D_.wvu.FilterData" localSheetId="0" hidden="1">'на 31.03.2022'!$A$6:$J$382</definedName>
    <definedName name="Z_895608B2_F053_445E_BD6A_E885E9D4FE51_.wvu.FilterData" localSheetId="0" hidden="1">'на 31.03.2022'!$A$6:$J$382</definedName>
    <definedName name="Z_898FFEFC_C4FC_44BB_BE63_00FC13DD2042_.wvu.FilterData" localSheetId="0" hidden="1">'на 31.03.2022'!$A$6:$J$382</definedName>
    <definedName name="Z_89B7EB11_B431_495B_8717_0FB1D7038D4D_.wvu.FilterData" localSheetId="0" hidden="1">'на 31.03.2022'!$A$6:$J$382</definedName>
    <definedName name="Z_89C6A5BF_E8A5_4A6F_A481_15B2F7A6D4E2_.wvu.FilterData" localSheetId="0" hidden="1">'на 31.03.2022'!$A$6:$J$382</definedName>
    <definedName name="Z_89F2DB1B_0F19_4230_A501_8A6666788E86_.wvu.FilterData" localSheetId="0" hidden="1">'на 31.03.2022'!$A$6:$J$382</definedName>
    <definedName name="Z_8A41FBA1_BA6E_427F_A553_A9C3E8212455_.wvu.FilterData" localSheetId="0" hidden="1">'на 31.03.2022'!$A$6:$J$382</definedName>
    <definedName name="Z_8A4ABF0A_262D_4454_86FE_CA0ADCDF3E94_.wvu.FilterData" localSheetId="0" hidden="1">'на 31.03.2022'!$A$6:$J$382</definedName>
    <definedName name="Z_8A83BB05_A099_45A6_BCD6_AC705E61E0E9_.wvu.FilterData" localSheetId="0" hidden="1">'на 31.03.2022'!$A$6:$J$382</definedName>
    <definedName name="Z_8AEDF337_2CA8_4768_B777_87BA785EB7CF_.wvu.FilterData" localSheetId="0" hidden="1">'на 31.03.2022'!$A$6:$J$382</definedName>
    <definedName name="Z_8B038B35_C81C_4F87_B7FE_FC546863AAA3_.wvu.FilterData" localSheetId="0" hidden="1">'на 31.03.2022'!$A$6:$J$382</definedName>
    <definedName name="Z_8B7BC899_0D53_4882_95BB_EC54986F093C_.wvu.FilterData" localSheetId="0" hidden="1">'на 31.03.2022'!$A$6:$J$382</definedName>
    <definedName name="Z_8BA7C340_DD6D_4BDE_939B_41C98A02B423_.wvu.FilterData" localSheetId="0" hidden="1">'на 31.03.2022'!$A$6:$J$382</definedName>
    <definedName name="Z_8BB118EA_41BC_4E46_8EA1_4268AA5B6DB1_.wvu.FilterData" localSheetId="0" hidden="1">'на 31.03.2022'!$A$6:$J$382</definedName>
    <definedName name="Z_8C04CD6E_A1CC_4EF8_8DD5_B859F52073A0_.wvu.FilterData" localSheetId="0" hidden="1">'на 31.03.2022'!$A$6:$J$382</definedName>
    <definedName name="Z_8C654415_86D2_479D_A511_8A4B3774E375_.wvu.FilterData" localSheetId="0" hidden="1">'на 31.03.2022'!$A$6:$G$121</definedName>
    <definedName name="Z_8CAD663B_CD5E_4846_B4FD_69BCB6D1EB12_.wvu.FilterData" localSheetId="0" hidden="1">'на 31.03.2022'!$A$6:$G$121</definedName>
    <definedName name="Z_8CB267BE_E783_4914_8FFF_50D79F1D75CF_.wvu.FilterData" localSheetId="0" hidden="1">'на 31.03.2022'!$A$6:$G$121</definedName>
    <definedName name="Z_8D0153EB_A3EC_4213_A12B_74D6D827770F_.wvu.FilterData" localSheetId="0" hidden="1">'на 31.03.2022'!$A$6:$J$382</definedName>
    <definedName name="Z_8D165CA5_5C34_4274_A8CC_4FBD8A8EE6D4_.wvu.FilterData" localSheetId="0" hidden="1">'на 31.03.2022'!$A$6:$J$382</definedName>
    <definedName name="Z_8D7BE686_9FAF_4C26_8FD5_5395E55E0797_.wvu.FilterData" localSheetId="0" hidden="1">'на 31.03.2022'!$A$6:$G$121</definedName>
    <definedName name="Z_8D7C2311_E9FE_48F6_9665_BB17829B147C_.wvu.FilterData" localSheetId="0" hidden="1">'на 31.03.2022'!$A$6:$J$382</definedName>
    <definedName name="Z_8D8D2F4C_3B7E_4C1F_A367_4BA418733E1A_.wvu.FilterData" localSheetId="0" hidden="1">'на 31.03.2022'!$A$6:$G$121</definedName>
    <definedName name="Z_8DDC8341_BA1A_40C0_A52A_76C24F0B5E7E_.wvu.FilterData" localSheetId="0" hidden="1">'на 31.03.2022'!$A$6:$J$382</definedName>
    <definedName name="Z_8DFDD887_4859_4275_91A7_634544543F21_.wvu.FilterData" localSheetId="0" hidden="1">'на 31.03.2022'!$A$6:$J$382</definedName>
    <definedName name="Z_8E24E498_16C5_4763_BA45_4106C3DB8EF3_.wvu.FilterData" localSheetId="0" hidden="1">'на 31.03.2022'!$A$6:$J$382</definedName>
    <definedName name="Z_8E62A2BE_7CE7_496E_AC79_F133ABDC98BF_.wvu.FilterData" localSheetId="0" hidden="1">'на 31.03.2022'!$A$6:$G$121</definedName>
    <definedName name="Z_8E9F6F00_AE74_405E_A586_56EFCF2E0935_.wvu.FilterData" localSheetId="0" hidden="1">'на 31.03.2022'!$A$6:$J$382</definedName>
    <definedName name="Z_8EEA3962_BA4C_439A_A251_8CA09A99457C_.wvu.FilterData" localSheetId="0" hidden="1">'на 31.03.2022'!$A$6:$J$382</definedName>
    <definedName name="Z_8EEB3EFB_2D0D_474D_A904_853356F13984_.wvu.FilterData" localSheetId="0" hidden="1">'на 31.03.2022'!$A$6:$J$382</definedName>
    <definedName name="Z_8F2A8A22_72A2_4B00_8248_255CA52D5828_.wvu.FilterData" localSheetId="0" hidden="1">'на 31.03.2022'!$A$6:$J$382</definedName>
    <definedName name="Z_8F2C6946_96AE_437C_B49F_554BFA809A0E_.wvu.FilterData" localSheetId="0" hidden="1">'на 31.03.2022'!$A$6:$J$382</definedName>
    <definedName name="Z_8F77D1FA_0A19_42EE_8A6C_A8B882128C49_.wvu.FilterData" localSheetId="0" hidden="1">'на 31.03.2022'!$A$6:$J$382</definedName>
    <definedName name="Z_8FD78121_CB71_4872_A652_D9C18464D3A6_.wvu.FilterData" localSheetId="0" hidden="1">'на 31.03.2022'!$A$6:$J$382</definedName>
    <definedName name="Z_8FF9DCA5_6AD6_43DC_B4C2_6F2C2BD54E25_.wvu.FilterData" localSheetId="0" hidden="1">'на 31.03.2022'!$A$6:$J$382</definedName>
    <definedName name="Z_90067115_7038_486C_B585_B48F5820801A_.wvu.FilterData" localSheetId="0" hidden="1">'на 31.03.2022'!$A$6:$J$382</definedName>
    <definedName name="Z_9044C5A5_1D21_4DB7_B551_B82CFEBFBFBE_.wvu.FilterData" localSheetId="0" hidden="1">'на 31.03.2022'!$A$6:$J$382</definedName>
    <definedName name="Z_9089CAE7_C9D5_4B44_BF40_622C1D4BEC1A_.wvu.FilterData" localSheetId="0" hidden="1">'на 31.03.2022'!$A$6:$J$382</definedName>
    <definedName name="Z_90B62036_E8E2_47F2_BA67_9490969E5E89_.wvu.FilterData" localSheetId="0" hidden="1">'на 31.03.2022'!$A$6:$J$382</definedName>
    <definedName name="Z_91103F08_EE62_4F95_B47C_65D13A7070C8_.wvu.FilterData" localSheetId="0" hidden="1">'на 31.03.2022'!$A$6:$J$382</definedName>
    <definedName name="Z_91482E4A_EB85_41D6_AA9F_21521D0F577E_.wvu.FilterData" localSheetId="0" hidden="1">'на 31.03.2022'!$A$6:$J$382</definedName>
    <definedName name="Z_918A6906_EEB1_41A5_B5B8_D49624FA7E5D_.wvu.FilterData" localSheetId="0" hidden="1">'на 31.03.2022'!$A$6:$J$382</definedName>
    <definedName name="Z_91A44DD7_EFA1_45BC_BF8A_C6EBAED142C3_.wvu.FilterData" localSheetId="0" hidden="1">'на 31.03.2022'!$A$6:$J$382</definedName>
    <definedName name="Z_91E3A4F6_DD5F_4801_8A73_43FA173EA59A_.wvu.FilterData" localSheetId="0" hidden="1">'на 31.03.2022'!$A$6:$J$382</definedName>
    <definedName name="Z_91E5436E_0024_42B4_98F4_04A24F8B99A9_.wvu.FilterData" localSheetId="0" hidden="1">'на 31.03.2022'!$A$6:$J$382</definedName>
    <definedName name="Z_91E66982_B953_4C54_8AD4_16330160AA89_.wvu.FilterData" localSheetId="0" hidden="1">'на 31.03.2022'!$A$6:$J$382</definedName>
    <definedName name="Z_920A2071_C71B_4F9A_9162_3A507E3571B7_.wvu.FilterData" localSheetId="0" hidden="1">'на 31.03.2022'!$A$6:$J$382</definedName>
    <definedName name="Z_920FBB9C_08EB_4E34_86D0_F557F6CFABB8_.wvu.FilterData" localSheetId="0" hidden="1">'на 31.03.2022'!$A$6:$J$382</definedName>
    <definedName name="Z_926731AA_9A88_47C5_8058_DA6BC91B3B99_.wvu.FilterData" localSheetId="0" hidden="1">'на 31.03.2022'!$A$6:$J$382</definedName>
    <definedName name="Z_92A69ACC_08E1_4049_9A4E_909BE09E8D3F_.wvu.FilterData" localSheetId="0" hidden="1">'на 31.03.2022'!$A$6:$J$382</definedName>
    <definedName name="Z_92A7494D_B642_4D2E_8A98_FA3ADD190BCE_.wvu.FilterData" localSheetId="0" hidden="1">'на 31.03.2022'!$A$6:$J$382</definedName>
    <definedName name="Z_92A89EF4_8A4E_4790_B0CC_01892B6039EB_.wvu.FilterData" localSheetId="0" hidden="1">'на 31.03.2022'!$A$6:$J$382</definedName>
    <definedName name="Z_92B14807_1A18_49A7_BCF6_3D45DEFE0E47_.wvu.FilterData" localSheetId="0" hidden="1">'на 31.03.2022'!$A$6:$J$382</definedName>
    <definedName name="Z_92E38377_38CC_496E_BBD8_5394F7550FE3_.wvu.FilterData" localSheetId="0" hidden="1">'на 31.03.2022'!$A$6:$J$382</definedName>
    <definedName name="Z_93030161_EBD2_4C55_BB01_67290B2149A7_.wvu.FilterData" localSheetId="0" hidden="1">'на 31.03.2022'!$A$6:$J$382</definedName>
    <definedName name="Z_932BE495_A32C_47B0_BF0E_874E476F72D8_.wvu.FilterData" localSheetId="0" hidden="1">'на 31.03.2022'!$A$6:$J$382</definedName>
    <definedName name="Z_933DA2FC_B112_40A2_BE08_E6EA824C0E7F_.wvu.FilterData" localSheetId="0" hidden="1">'на 31.03.2022'!$A$6:$J$382</definedName>
    <definedName name="Z_935DFEC4_8817_4BB5_A846_9674D5A05EE9_.wvu.FilterData" localSheetId="0" hidden="1">'на 31.03.2022'!$A$6:$G$121</definedName>
    <definedName name="Z_9383D20C_4E67_4617_BFD5_46F20FC7CFD1_.wvu.FilterData" localSheetId="0" hidden="1">'на 31.03.2022'!$A$6:$J$382</definedName>
    <definedName name="Z_938F43B0_CEED_4632_948B_C835F76DFE4A_.wvu.FilterData" localSheetId="0" hidden="1">'на 31.03.2022'!$A$6:$J$382</definedName>
    <definedName name="Z_93997AAE_3E78_48E8_AE0E_38B78085663A_.wvu.FilterData" localSheetId="0" hidden="1">'на 31.03.2022'!$A$6:$J$382</definedName>
    <definedName name="Z_93BF033D_2036_4742_AB68_242DB5BA821E_.wvu.FilterData" localSheetId="0" hidden="1">'на 31.03.2022'!$A$6:$J$382</definedName>
    <definedName name="Z_94262A3D_D7A5_4964_AED4_F20AF2A2ECE3_.wvu.FilterData" localSheetId="0" hidden="1">'на 31.03.2022'!$A$6:$J$382</definedName>
    <definedName name="Z_944D1186_FA84_48E6_9A44_19022D55084A_.wvu.FilterData" localSheetId="0" hidden="1">'на 31.03.2022'!$A$6:$J$382</definedName>
    <definedName name="Z_94851B80_49A7_4207_A790_443843F85060_.wvu.FilterData" localSheetId="0" hidden="1">'на 31.03.2022'!$A$6:$J$382</definedName>
    <definedName name="Z_949A7D0E_EBB0_4939_AB12_3F79A0A0ED4F_.wvu.FilterData" localSheetId="0" hidden="1">'на 31.03.2022'!$A$6:$J$382</definedName>
    <definedName name="Z_94B7C2B3_DC8A_4452_BC25_88DB8E474127_.wvu.FilterData" localSheetId="0" hidden="1">'на 31.03.2022'!$A$6:$J$382</definedName>
    <definedName name="Z_94E3B816_367C_44F4_94FC_13D42F694C13_.wvu.FilterData" localSheetId="0" hidden="1">'на 31.03.2022'!$A$6:$J$382</definedName>
    <definedName name="Z_94EA4FF3_9C66_4E05_B605_F34B86071F69_.wvu.FilterData" localSheetId="0" hidden="1">'на 31.03.2022'!$A$6:$J$382</definedName>
    <definedName name="Z_950C870F_3AF0_4B80_9D18_1687A05DE5A8_.wvu.FilterData" localSheetId="0" hidden="1">'на 31.03.2022'!$A$6:$J$382</definedName>
    <definedName name="Z_9567BAA3_C404_4ADC_8B8B_933A1A5CE7B8_.wvu.FilterData" localSheetId="0" hidden="1">'на 31.03.2022'!$A$6:$J$382</definedName>
    <definedName name="Z_95B26847_5719_44C4_809A_1AA433F7B4DC_.wvu.FilterData" localSheetId="0" hidden="1">'на 31.03.2022'!$A$6:$J$382</definedName>
    <definedName name="Z_95B5A563_A81C_425C_AC80_18232E0FA0F2_.wvu.FilterData" localSheetId="0" hidden="1">'на 31.03.2022'!$A$6:$G$121</definedName>
    <definedName name="Z_95DCDA71_E71C_4701_B168_34A55CC7547D_.wvu.FilterData" localSheetId="0" hidden="1">'на 31.03.2022'!$A$6:$J$382</definedName>
    <definedName name="Z_95E04D27_058D_4765_8CB6_B789CC5A15B9_.wvu.FilterData" localSheetId="0" hidden="1">'на 31.03.2022'!$A$6:$J$382</definedName>
    <definedName name="Z_96167660_EA8B_4F7D_87A1_785E97B459B3_.wvu.FilterData" localSheetId="0" hidden="1">'на 31.03.2022'!$A$6:$G$121</definedName>
    <definedName name="Z_96879477_4713_4ABC_982A_7EB1C07B4DED_.wvu.FilterData" localSheetId="0" hidden="1">'на 31.03.2022'!$A$6:$G$121</definedName>
    <definedName name="Z_969E164A_AA47_4A3D_AECC_F3C5A8BBA40A_.wvu.FilterData" localSheetId="0" hidden="1">'на 31.03.2022'!$A$6:$J$382</definedName>
    <definedName name="Z_96C46F49_6CFA_47C5_9713_424D77847057_.wvu.FilterData" localSheetId="0" hidden="1">'на 31.03.2022'!$A$6:$J$382</definedName>
    <definedName name="Z_9780079B_2369_4362_9878_DE63286783A8_.wvu.FilterData" localSheetId="0" hidden="1">'на 31.03.2022'!$A$6:$J$382</definedName>
    <definedName name="Z_9789C022_BEB5_4A51_89C2_B2D27533BB96_.wvu.FilterData" localSheetId="0" hidden="1">'на 31.03.2022'!$A$6:$J$382</definedName>
    <definedName name="Z_97AF5CDA_9057_4A36_BC76_223B85F59585_.wvu.FilterData" localSheetId="0" hidden="1">'на 31.03.2022'!$A$6:$J$382</definedName>
    <definedName name="Z_97B55429_A18E_43B5_9AF8_FE73FCDE4BBB_.wvu.FilterData" localSheetId="0" hidden="1">'на 31.03.2022'!$A$6:$J$382</definedName>
    <definedName name="Z_97D68CA5_AD8F_44B6_A9B3_0D8C837D550D_.wvu.FilterData" localSheetId="0" hidden="1">'на 31.03.2022'!$A$6:$J$382</definedName>
    <definedName name="Z_97E2C09C_6040_4BDA_B6A0_AF60F993AC48_.wvu.FilterData" localSheetId="0" hidden="1">'на 31.03.2022'!$A$6:$J$382</definedName>
    <definedName name="Z_97F74FDF_2C27_4D85_A3A7_1EF51A8A2DFF_.wvu.FilterData" localSheetId="0" hidden="1">'на 31.03.2022'!$A$6:$G$121</definedName>
    <definedName name="Z_98620FAB_A12D_44CF_95E4_17A962FCE777_.wvu.FilterData" localSheetId="0" hidden="1">'на 31.03.2022'!$A$6:$J$382</definedName>
    <definedName name="Z_987C1B6D_28A7_49CB_BBF0_6C3FFB9FC1C5_.wvu.FilterData" localSheetId="0" hidden="1">'на 31.03.2022'!$A$6:$J$382</definedName>
    <definedName name="Z_98AE7DDA_90CE_4E15_AD8D_6630EEDB042C_.wvu.FilterData" localSheetId="0" hidden="1">'на 31.03.2022'!$A$6:$J$382</definedName>
    <definedName name="Z_98BF881C_EB9C_4397_B787_F3FB50ED2890_.wvu.FilterData" localSheetId="0" hidden="1">'на 31.03.2022'!$A$6:$J$382</definedName>
    <definedName name="Z_98E168F2_55D9_4CA5_BFC7_4762AF11FD48_.wvu.FilterData" localSheetId="0" hidden="1">'на 31.03.2022'!$A$6:$J$382</definedName>
    <definedName name="Z_998B8119_4FF3_4A16_838D_539C6AE34D55_.wvu.Cols" localSheetId="0" hidden="1">'на 31.03.2022'!#REF!,'на 31.03.2022'!#REF!</definedName>
    <definedName name="Z_998B8119_4FF3_4A16_838D_539C6AE34D55_.wvu.FilterData" localSheetId="0" hidden="1">'на 31.03.2022'!$A$6:$J$382</definedName>
    <definedName name="Z_998B8119_4FF3_4A16_838D_539C6AE34D55_.wvu.PrintArea" localSheetId="0" hidden="1">'на 31.03.2022'!$A$1:$J$148</definedName>
    <definedName name="Z_998B8119_4FF3_4A16_838D_539C6AE34D55_.wvu.PrintTitles" localSheetId="0" hidden="1">'на 31.03.2022'!$4:$7</definedName>
    <definedName name="Z_998B8119_4FF3_4A16_838D_539C6AE34D55_.wvu.Rows" localSheetId="0" hidden="1">'на 31.03.2022'!#REF!</definedName>
    <definedName name="Z_99950613_28E7_4EC2_B918_559A2757B0A9_.wvu.FilterData" localSheetId="0" hidden="1">'на 31.03.2022'!$A$6:$J$382</definedName>
    <definedName name="Z_99950613_28E7_4EC2_B918_559A2757B0A9_.wvu.PrintArea" localSheetId="0" hidden="1">'на 31.03.2022'!$A$1:$J$152</definedName>
    <definedName name="Z_99950613_28E7_4EC2_B918_559A2757B0A9_.wvu.PrintTitles" localSheetId="0" hidden="1">'на 31.03.2022'!$4:$7</definedName>
    <definedName name="Z_99A00621_53DB_4FBF_8383_336AC7B2FEE0_.wvu.FilterData" localSheetId="0" hidden="1">'на 31.03.2022'!$A$6:$J$382</definedName>
    <definedName name="Z_99CF054E_AEDB_4A51_B68B_4F633DBED6E4_.wvu.FilterData" localSheetId="0" hidden="1">'на 31.03.2022'!$A$6:$J$382</definedName>
    <definedName name="Z_9A28E7E9_55CD_40D9_9E29_E07B8DD3C238_.wvu.FilterData" localSheetId="0" hidden="1">'на 31.03.2022'!$A$6:$J$382</definedName>
    <definedName name="Z_9A6418C5_C15B_4481_8C01_E36546203821_.wvu.FilterData" localSheetId="0" hidden="1">'на 31.03.2022'!$A$6:$J$382</definedName>
    <definedName name="Z_9A769443_7DFA_43D5_AB26_6F2EEF53DAF1_.wvu.FilterData" localSheetId="0" hidden="1">'на 31.03.2022'!$A$6:$G$121</definedName>
    <definedName name="Z_9A867A2D_A50A_44FA_836D_C92580FE5490_.wvu.FilterData" localSheetId="0" hidden="1">'на 31.03.2022'!$A$6:$J$382</definedName>
    <definedName name="Z_9A8805C9_3F9C_4C37_94BC_61EEF8D2C885_.wvu.FilterData" localSheetId="0" hidden="1">'на 31.03.2022'!$A$6:$J$382</definedName>
    <definedName name="Z_9A8CADCF_85D0_4D32_80F2_6CE3DE83CA66_.wvu.FilterData" localSheetId="0" hidden="1">'на 31.03.2022'!$A$6:$J$382</definedName>
    <definedName name="Z_9AC9A08D_DDA5_4930_8B8C_0142EF44B186_.wvu.FilterData" localSheetId="0" hidden="1">'на 31.03.2022'!$A$6:$J$382</definedName>
    <definedName name="Z_9B640DD4_FBFD_444A_B4D5_4A34ED79B9BC_.wvu.FilterData" localSheetId="0" hidden="1">'на 31.03.2022'!$A$6:$J$382</definedName>
    <definedName name="Z_9B77C18C_32C0_4A8F_8326_B1F3EFEE1CFC_.wvu.FilterData" localSheetId="0" hidden="1">'на 31.03.2022'!$A$6:$J$382</definedName>
    <definedName name="Z_9C310551_EC8B_4B87_B5AF_39FC532C6FE3_.wvu.FilterData" localSheetId="0" hidden="1">'на 31.03.2022'!$A$6:$G$121</definedName>
    <definedName name="Z_9C38FBC7_6E93_40A5_BD30_7720FC92D0D4_.wvu.FilterData" localSheetId="0" hidden="1">'на 31.03.2022'!$A$6:$J$382</definedName>
    <definedName name="Z_9C9C6403_3B1D_44F0_9126_C822E2C48F50_.wvu.FilterData" localSheetId="0" hidden="1">'на 31.03.2022'!$A$6:$J$382</definedName>
    <definedName name="Z_9CB26755_9CF3_42C9_A567_6FF9CCE0F397_.wvu.FilterData" localSheetId="0" hidden="1">'на 31.03.2022'!$A$6:$J$382</definedName>
    <definedName name="Z_9CE1F91A_5326_41A6_9CA7_C24ACCBE2F48_.wvu.FilterData" localSheetId="0" hidden="1">'на 31.03.2022'!$A$6:$J$382</definedName>
    <definedName name="Z_9D24C81C_5B18_4B40_BF88_7236C9CAE366_.wvu.FilterData" localSheetId="0" hidden="1">'на 31.03.2022'!$A$6:$G$121</definedName>
    <definedName name="Z_9D55B27A_A816_4639_ABA2_B3C9D0F32D66_.wvu.FilterData" localSheetId="0" hidden="1">'на 31.03.2022'!$A$6:$J$382</definedName>
    <definedName name="Z_9D77AE3D_336F_4B9F_99DD_F44674E52509_.wvu.FilterData" localSheetId="0" hidden="1">'на 31.03.2022'!$A$6:$J$382</definedName>
    <definedName name="Z_9DB67999_45BF_4538_9CF8_C9958A6A7967_.wvu.FilterData" localSheetId="0" hidden="1">'на 31.03.2022'!$A$6:$J$382</definedName>
    <definedName name="Z_9DE7839B_6B77_48C9_B008_4D6E417DD85D_.wvu.FilterData" localSheetId="0" hidden="1">'на 31.03.2022'!$A$6:$J$382</definedName>
    <definedName name="Z_9E1D944D_E62F_4660_B928_F956F86CCB3D_.wvu.FilterData" localSheetId="0" hidden="1">'на 31.03.2022'!$A$6:$J$382</definedName>
    <definedName name="Z_9E500623_C422_42E9_B57D_FB9A70C3BF5A_.wvu.FilterData" localSheetId="0" hidden="1">'на 31.03.2022'!$A$6:$J$382</definedName>
    <definedName name="Z_9E720D93_31F0_4636_BA00_6CE6F83F3651_.wvu.FilterData" localSheetId="0" hidden="1">'на 31.03.2022'!$A$6:$J$382</definedName>
    <definedName name="Z_9E7BD09E_D434_4E3C_9FAA_2900F6037295_.wvu.FilterData" localSheetId="0" hidden="1">'на 31.03.2022'!$A$6:$J$382</definedName>
    <definedName name="Z_9E8CC397_2783_4F20_ACB5_A8A817E7F0D5_.wvu.FilterData" localSheetId="0" hidden="1">'на 31.03.2022'!$A$6:$J$382</definedName>
    <definedName name="Z_9E943B7D_D4C7_443F_BC4C_8AB90546D8A5_.wvu.Cols" localSheetId="0" hidden="1">'на 31.03.2022'!#REF!,'на 31.03.2022'!#REF!</definedName>
    <definedName name="Z_9E943B7D_D4C7_443F_BC4C_8AB90546D8A5_.wvu.FilterData" localSheetId="0" hidden="1">'на 31.03.2022'!$A$2:$J$53</definedName>
    <definedName name="Z_9E943B7D_D4C7_443F_BC4C_8AB90546D8A5_.wvu.PrintTitles" localSheetId="0" hidden="1">'на 31.03.2022'!$4:$7</definedName>
    <definedName name="Z_9E943B7D_D4C7_443F_BC4C_8AB90546D8A5_.wvu.Rows" localSheetId="0" hidden="1">'на 31.03.2022'!#REF!,'на 31.03.2022'!#REF!,'на 31.03.2022'!#REF!,'на 31.03.2022'!#REF!,'на 31.03.2022'!#REF!,'на 31.03.2022'!#REF!,'на 31.03.2022'!#REF!,'на 31.03.2022'!#REF!,'на 31.03.2022'!#REF!,'на 31.03.2022'!#REF!,'на 31.03.2022'!#REF!,'на 31.03.2022'!#REF!,'на 31.03.2022'!#REF!,'на 31.03.2022'!#REF!,'на 31.03.2022'!#REF!,'на 31.03.2022'!#REF!,'на 31.03.2022'!#REF!,'на 31.03.2022'!#REF!,'на 31.03.2022'!#REF!,'на 31.03.2022'!#REF!</definedName>
    <definedName name="Z_9EC99D85_9CBB_4D41_A0AC_5A782960B43C_.wvu.FilterData" localSheetId="0" hidden="1">'на 31.03.2022'!$A$6:$G$121</definedName>
    <definedName name="Z_9EE9225B_6C4B_479E_B8A3_AD0EB35235F9_.wvu.FilterData" localSheetId="0" hidden="1">'на 31.03.2022'!$A$6:$J$382</definedName>
    <definedName name="Z_9F177CB5_F892_437A_B507_320EC4F3826D_.wvu.FilterData" localSheetId="0" hidden="1">'на 31.03.2022'!$A$6:$J$382</definedName>
    <definedName name="Z_9F469FEB_94D1_4BA9_BDF6_0A94C53541EA_.wvu.FilterData" localSheetId="0" hidden="1">'на 31.03.2022'!$A$6:$J$382</definedName>
    <definedName name="Z_9FA29541_62F4_4CED_BF33_19F6BA57578F_.wvu.Cols" localSheetId="0" hidden="1">'на 31.03.2022'!#REF!,'на 31.03.2022'!#REF!</definedName>
    <definedName name="Z_9FA29541_62F4_4CED_BF33_19F6BA57578F_.wvu.FilterData" localSheetId="0" hidden="1">'на 31.03.2022'!$A$6:$J$382</definedName>
    <definedName name="Z_9FA29541_62F4_4CED_BF33_19F6BA57578F_.wvu.PrintArea" localSheetId="0" hidden="1">'на 31.03.2022'!$A$1:$J$148</definedName>
    <definedName name="Z_9FA29541_62F4_4CED_BF33_19F6BA57578F_.wvu.PrintTitles" localSheetId="0" hidden="1">'на 31.03.2022'!$4:$7</definedName>
    <definedName name="Z_9FDAEEB9_7434_4701_B9D3_AEFADA35D37B_.wvu.FilterData" localSheetId="0" hidden="1">'на 31.03.2022'!$A$6:$J$382</definedName>
    <definedName name="Z_A03C4C06_B945_48DE_83E2_706D18377BFA_.wvu.FilterData" localSheetId="0" hidden="1">'на 31.03.2022'!$A$6:$J$382</definedName>
    <definedName name="Z_A0441A70_4C93_4AA0_AF04_3A7C9239CEF3_.wvu.FilterData" localSheetId="0" hidden="1">'на 31.03.2022'!$A$6:$J$382</definedName>
    <definedName name="Z_A0705A92_5C48_4D34_8BC4_2ECE0700F6B7_.wvu.FilterData" localSheetId="0" hidden="1">'на 31.03.2022'!$A$6:$J$382</definedName>
    <definedName name="Z_A076AA26_B89C_401B_BFC1_DBB6CC9D6D95_.wvu.FilterData" localSheetId="0" hidden="1">'на 31.03.2022'!$A$6:$J$382</definedName>
    <definedName name="Z_A08B7B60_BE09_484D_B75E_15D9DE206B17_.wvu.FilterData" localSheetId="0" hidden="1">'на 31.03.2022'!$A$6:$J$382</definedName>
    <definedName name="Z_A093B42E_9A89_466E_B0C4_02A954963F74_.wvu.FilterData" localSheetId="0" hidden="1">'на 31.03.2022'!$A$6:$J$382</definedName>
    <definedName name="Z_A0963EEC_5578_46DF_B7B0_2B9F8CADC5B9_.wvu.FilterData" localSheetId="0" hidden="1">'на 31.03.2022'!$A$6:$J$382</definedName>
    <definedName name="Z_A0A3CD9B_2436_40D7_91DB_589A95FBBF00_.wvu.FilterData" localSheetId="0" hidden="1">'на 31.03.2022'!$A$6:$J$382</definedName>
    <definedName name="Z_A0A3CD9B_2436_40D7_91DB_589A95FBBF00_.wvu.PrintArea" localSheetId="0" hidden="1">'на 31.03.2022'!$A$1:$J$167</definedName>
    <definedName name="Z_A0A3CD9B_2436_40D7_91DB_589A95FBBF00_.wvu.PrintTitles" localSheetId="0" hidden="1">'на 31.03.2022'!$4:$7</definedName>
    <definedName name="Z_A0B88556_74B6_47DD_919E_F05FE459C0D2_.wvu.FilterData" localSheetId="0" hidden="1">'на 31.03.2022'!$A$6:$J$382</definedName>
    <definedName name="Z_A0EB0A04_1124_498B_8C4B_C1E25B53C1A8_.wvu.FilterData" localSheetId="0" hidden="1">'на 31.03.2022'!$A$6:$G$121</definedName>
    <definedName name="Z_A0F76A4B_6862_4C98_8A93_2EBAEE1B6BB0_.wvu.FilterData" localSheetId="0" hidden="1">'на 31.03.2022'!$A$6:$J$382</definedName>
    <definedName name="Z_A113B19A_DB2C_4585_AED7_B7EF9F05E57E_.wvu.FilterData" localSheetId="0" hidden="1">'на 31.03.2022'!$A$6:$J$382</definedName>
    <definedName name="Z_A1252AD3_62A9_4B5D_B0FA_98A0DCCDEFC0_.wvu.FilterData" localSheetId="0" hidden="1">'на 31.03.2022'!$A$6:$J$382</definedName>
    <definedName name="Z_A16EB437_3CC8_4E6F_BBBC_69B23743E827_.wvu.FilterData" localSheetId="0" hidden="1">'на 31.03.2022'!$A$6:$J$382</definedName>
    <definedName name="Z_A1D433E9_C75F_4412_BF40_B52D987155DD_.wvu.FilterData" localSheetId="0" hidden="1">'на 31.03.2022'!$A$6:$J$382</definedName>
    <definedName name="Z_A1F73EBC_FDF3_4E2E_ACF3_35A0CE17D52C_.wvu.FilterData" localSheetId="0" hidden="1">'на 31.03.2022'!$A$6:$J$382</definedName>
    <definedName name="Z_A21CB1BD_5236_485F_8FCB_D43C0EB079B8_.wvu.FilterData" localSheetId="0" hidden="1">'на 31.03.2022'!$A$6:$J$382</definedName>
    <definedName name="Z_A225041E_2049_4360_86DF_BCB01700CF90_.wvu.FilterData" localSheetId="0" hidden="1">'на 31.03.2022'!$A$6:$J$382</definedName>
    <definedName name="Z_A248318D_C9F8_4612_8459_D14731DC6963_.wvu.FilterData" localSheetId="0" hidden="1">'на 31.03.2022'!$A$6:$J$382</definedName>
    <definedName name="Z_A2611F3A_C06C_4662_B39E_6F08BA7C9B14_.wvu.FilterData" localSheetId="0" hidden="1">'на 31.03.2022'!$A$6:$G$121</definedName>
    <definedName name="Z_A28DA500_33FC_4913_B21A_3E2D7ED7A130_.wvu.FilterData" localSheetId="0" hidden="1">'на 31.03.2022'!$A$6:$G$121</definedName>
    <definedName name="Z_A2B173B6_EB47_4348_B136_C634F187CB74_.wvu.FilterData" localSheetId="0" hidden="1">'на 31.03.2022'!$A$6:$J$382</definedName>
    <definedName name="Z_A365AD38_6222_4E65_BEB6_89DCDB1BCE61_.wvu.FilterData" localSheetId="0" hidden="1">'на 31.03.2022'!$A$6:$J$382</definedName>
    <definedName name="Z_A37CB508_4B3B_4626_B2D4_41A961FED620_.wvu.FilterData" localSheetId="0" hidden="1">'на 31.03.2022'!$A$6:$J$382</definedName>
    <definedName name="Z_A38250FB_559C_49CE_918A_6673F9586B86_.wvu.FilterData" localSheetId="0" hidden="1">'на 31.03.2022'!$A$6:$J$382</definedName>
    <definedName name="Z_A3A455A0_D439_4DB6_9552_34013CFCFF6F_.wvu.FilterData" localSheetId="0" hidden="1">'на 31.03.2022'!$A$6:$J$382</definedName>
    <definedName name="Z_A417CB3E_529C_4BEC_A3E1_79EB9F85AD3C_.wvu.FilterData" localSheetId="0" hidden="1">'на 31.03.2022'!$A$6:$J$382</definedName>
    <definedName name="Z_A43F854D_D5F8_4D22_A3A2_377329C9E300_.wvu.FilterData" localSheetId="0" hidden="1">'на 31.03.2022'!$A$6:$J$382</definedName>
    <definedName name="Z_A4792F67_EEB9_4250_9290_18288DB02B72_.wvu.FilterData" localSheetId="0" hidden="1">'на 31.03.2022'!$A$6:$J$382</definedName>
    <definedName name="Z_A493CE42_CB3C_4296_B6F9_DECBE584245E_.wvu.FilterData" localSheetId="0" hidden="1">'на 31.03.2022'!$A$6:$J$382</definedName>
    <definedName name="Z_A5169FE8_9D26_44E6_A6EA_F78B40E1DE01_.wvu.FilterData" localSheetId="0" hidden="1">'на 31.03.2022'!$A$6:$J$382</definedName>
    <definedName name="Z_A545B35E_D99D_4094_9EF0_1F003BB186C8_.wvu.FilterData" localSheetId="0" hidden="1">'на 31.03.2022'!$A$6:$J$382</definedName>
    <definedName name="Z_A57C42F9_18B1_4AA0_97AE_4F8F0C3D5B4A_.wvu.FilterData" localSheetId="0" hidden="1">'на 31.03.2022'!$A$6:$J$382</definedName>
    <definedName name="Z_A58EC50F_4C51_4CEE_AAEE_87B66F6A25CE_.wvu.FilterData" localSheetId="0" hidden="1">'на 31.03.2022'!$A$6:$J$382</definedName>
    <definedName name="Z_A62258B9_7768_4C4F_AFFC_537782E81CFF_.wvu.FilterData" localSheetId="0" hidden="1">'на 31.03.2022'!$A$6:$G$121</definedName>
    <definedName name="Z_A65D4FF6_26A1_47FE_AF98_41E05002FB1E_.wvu.FilterData" localSheetId="0" hidden="1">'на 31.03.2022'!$A$6:$G$121</definedName>
    <definedName name="Z_A6816A2A_A381_4629_A196_A2D2CBED046E_.wvu.FilterData" localSheetId="0" hidden="1">'на 31.03.2022'!$A$6:$J$382</definedName>
    <definedName name="Z_A6B98527_7CBF_4E4D_BDEA_9334A3EB779F_.wvu.Cols" localSheetId="0" hidden="1">'на 31.03.2022'!#REF!,'на 31.03.2022'!#REF!,'на 31.03.2022'!$K:$BL</definedName>
    <definedName name="Z_A6B98527_7CBF_4E4D_BDEA_9334A3EB779F_.wvu.FilterData" localSheetId="0" hidden="1">'на 31.03.2022'!$A$6:$J$382</definedName>
    <definedName name="Z_A6B98527_7CBF_4E4D_BDEA_9334A3EB779F_.wvu.PrintArea" localSheetId="0" hidden="1">'на 31.03.2022'!$A$1:$BL$148</definedName>
    <definedName name="Z_A6B98527_7CBF_4E4D_BDEA_9334A3EB779F_.wvu.PrintTitles" localSheetId="0" hidden="1">'на 31.03.2022'!$4:$6</definedName>
    <definedName name="Z_A7B62B7C_6EFC_4716_B74F_8853D571B406_.wvu.FilterData" localSheetId="0" hidden="1">'на 31.03.2022'!$A$6:$J$382</definedName>
    <definedName name="Z_A80309A3_DC3C_4005_B42B_D4917A972961_.wvu.FilterData" localSheetId="0" hidden="1">'на 31.03.2022'!$A$6:$J$382</definedName>
    <definedName name="Z_A81341D8_4D7F_4AD7_ABE0_062658F5CA1B_.wvu.FilterData" localSheetId="0" hidden="1">'на 31.03.2022'!$A$6:$J$382</definedName>
    <definedName name="Z_A8612BC9_FCBF_471D_AC5E_53EED994AF30_.wvu.FilterData" localSheetId="0" hidden="1">'на 31.03.2022'!$A$6:$J$382</definedName>
    <definedName name="Z_A8EFE8CB_4B40_4A53_8B7A_29439E2B50D7_.wvu.FilterData" localSheetId="0" hidden="1">'на 31.03.2022'!$A$6:$J$382</definedName>
    <definedName name="Z_A98C96B5_CE3A_4FF9_B3E5_0DBB66ADC5BB_.wvu.FilterData" localSheetId="0" hidden="1">'на 31.03.2022'!$A$6:$G$121</definedName>
    <definedName name="Z_A9BB2943_E4B1_4809_A926_69F8C50E1CF2_.wvu.FilterData" localSheetId="0" hidden="1">'на 31.03.2022'!$A$6:$J$382</definedName>
    <definedName name="Z_AA2D48D6_A520_472C_A13E_9C86E59954B7_.wvu.FilterData" localSheetId="0" hidden="1">'на 31.03.2022'!$A$6:$J$382</definedName>
    <definedName name="Z_AA4C7BF5_07E0_4095_B165_D2AF600190FA_.wvu.FilterData" localSheetId="0" hidden="1">'на 31.03.2022'!$A$6:$G$121</definedName>
    <definedName name="Z_AAC4B5AB_1913_4D9C_A1FF_BD9345E009EB_.wvu.FilterData" localSheetId="0" hidden="1">'на 31.03.2022'!$A$6:$G$121</definedName>
    <definedName name="Z_AB20AEF7_931C_411F_91E6_F461408B5AE6_.wvu.FilterData" localSheetId="0" hidden="1">'на 31.03.2022'!$A$6:$J$382</definedName>
    <definedName name="Z_AB6F92E9_DF9D_4C91_986B_A24ACE20A074_.wvu.FilterData" localSheetId="0" hidden="1">'на 31.03.2022'!$A$6:$J$382</definedName>
    <definedName name="Z_ABA75302_0F6D_4886_9D81_1818E8870CAA_.wvu.FilterData" localSheetId="0" hidden="1">'на 31.03.2022'!$A$2:$K$152</definedName>
    <definedName name="Z_ABAF42E6_6CD6_46B1_A0C6_0099C207BC1C_.wvu.FilterData" localSheetId="0" hidden="1">'на 31.03.2022'!$A$6:$J$382</definedName>
    <definedName name="Z_ABF07E15_3FB5_46FA_8B18_72FA32E3F1DA_.wvu.FilterData" localSheetId="0" hidden="1">'на 31.03.2022'!$A$6:$J$382</definedName>
    <definedName name="Z_ACFE2E5A_B4BC_4793_B103_05F97C227772_.wvu.FilterData" localSheetId="0" hidden="1">'на 31.03.2022'!$A$6:$J$382</definedName>
    <definedName name="Z_AD079EA2_4E18_46EE_8E20_0C7923C917D2_.wvu.FilterData" localSheetId="0" hidden="1">'на 31.03.2022'!$A$6:$J$382</definedName>
    <definedName name="Z_AD5FD28B_B163_4E28_9CF1_4D777A9C7F23_.wvu.FilterData" localSheetId="0" hidden="1">'на 31.03.2022'!$A$6:$J$382</definedName>
    <definedName name="Z_ADA9DB4F_5BB1_4224_8DA9_14C27A67B61C_.wvu.FilterData" localSheetId="0" hidden="1">'на 31.03.2022'!$A$6:$J$382</definedName>
    <definedName name="Z_ADC07B81_DE66_492B_BBA5_997218302AD2_.wvu.FilterData" localSheetId="0" hidden="1">'на 31.03.2022'!$A$6:$J$382</definedName>
    <definedName name="Z_ADE318A0_9CB5_431A_AF2B_D561B19631D9_.wvu.FilterData" localSheetId="0" hidden="1">'на 31.03.2022'!$A$6:$J$382</definedName>
    <definedName name="Z_ADEB3242_7660_4E37_BB66_F38B3721740A_.wvu.FilterData" localSheetId="0" hidden="1">'на 31.03.2022'!$A$6:$J$382</definedName>
    <definedName name="Z_ADF53E9B_9172_4E3F_AC45_4FF59160C1DB_.wvu.FilterData" localSheetId="0" hidden="1">'на 31.03.2022'!$A$6:$J$382</definedName>
    <definedName name="Z_AE756036_9884_4A27_BC3D_80FA79A1443A_.wvu.FilterData" localSheetId="0" hidden="1">'на 31.03.2022'!$A$6:$J$382</definedName>
    <definedName name="Z_AEB68FDB_733B_4E71_B527_DB78F63BA639_.wvu.FilterData" localSheetId="0" hidden="1">'на 31.03.2022'!$A$6:$J$382</definedName>
    <definedName name="Z_AED2ABF5_9707_4CFB_B8F8_DA241FA03270_.wvu.FilterData" localSheetId="0" hidden="1">'на 31.03.2022'!$A$6:$J$382</definedName>
    <definedName name="Z_AF01D870_77CB_46A2_A95B_3A27FF42EAA8_.wvu.FilterData" localSheetId="0" hidden="1">'на 31.03.2022'!$A$6:$G$121</definedName>
    <definedName name="Z_AF1AEFF5_9892_4FCB_BD3E_6CF1CEE1B71B_.wvu.FilterData" localSheetId="0" hidden="1">'на 31.03.2022'!$A$6:$J$382</definedName>
    <definedName name="Z_AF4D94A7_871B_4DAF_A524_EFBD1A653B6B_.wvu.FilterData" localSheetId="0" hidden="1">'на 31.03.2022'!$A$6:$J$382</definedName>
    <definedName name="Z_AF52B61E_FDEA_47EA_AEB5_644F9593AA6A_.wvu.FilterData" localSheetId="0" hidden="1">'на 31.03.2022'!$A$6:$J$382</definedName>
    <definedName name="Z_AF578863_5150_4761_94CC_531A4DF22DCE_.wvu.FilterData" localSheetId="0" hidden="1">'на 31.03.2022'!$A$6:$J$382</definedName>
    <definedName name="Z_AF5A4C14_51B2_4FAB_A1D5_7A115E23761D_.wvu.FilterData" localSheetId="0" hidden="1">'на 31.03.2022'!$A$6:$J$382</definedName>
    <definedName name="Z_AF672D94_5191_4C99_85DB_150D3B5D15E5_.wvu.FilterData" localSheetId="0" hidden="1">'на 31.03.2022'!$A$6:$J$382</definedName>
    <definedName name="Z_AFA81EB9_2671_4E2A_8E75_7C4A62B9444A_.wvu.FilterData" localSheetId="0" hidden="1">'на 31.03.2022'!$A$6:$J$382</definedName>
    <definedName name="Z_AFABF6AA_2F6E_48B0_98F8_213EA30990B1_.wvu.FilterData" localSheetId="0" hidden="1">'на 31.03.2022'!$A$6:$J$382</definedName>
    <definedName name="Z_AFC26506_1EE1_430F_B247_3257CE41958A_.wvu.FilterData" localSheetId="0" hidden="1">'на 31.03.2022'!$A$6:$J$382</definedName>
    <definedName name="Z_B00B4D71_156E_4DD9_93CC_1F392CBA035F_.wvu.FilterData" localSheetId="0" hidden="1">'на 31.03.2022'!$A$6:$J$382</definedName>
    <definedName name="Z_B0B61858_D248_4F0B_95EB_A53482FBF19B_.wvu.FilterData" localSheetId="0" hidden="1">'на 31.03.2022'!$A$6:$J$382</definedName>
    <definedName name="Z_B0BB7BD4_E507_4D19_A9BF_6595068A89B5_.wvu.FilterData" localSheetId="0" hidden="1">'на 31.03.2022'!$A$6:$J$382</definedName>
    <definedName name="Z_B0E0BA3C_DE22_4F32_91F8_7EFC47C05F3D_.wvu.FilterData" localSheetId="0" hidden="1">'на 31.03.2022'!$A$6:$J$382</definedName>
    <definedName name="Z_B1092B1A_E83D_4B5A_8305_1FA97EA37480_.wvu.FilterData" localSheetId="0" hidden="1">'на 31.03.2022'!$A$6:$J$382</definedName>
    <definedName name="Z_B116361E_7ED4_4599_8694_C495BD23B202_.wvu.FilterData" localSheetId="0" hidden="1">'на 31.03.2022'!$A$6:$J$382</definedName>
    <definedName name="Z_B1378FA2_C7F2_4FA5_BEB6_CCDDC18D3830_.wvu.FilterData" localSheetId="0" hidden="1">'на 31.03.2022'!$A$6:$J$382</definedName>
    <definedName name="Z_B180D137_9F25_4AD4_9057_37928F1867A8_.wvu.FilterData" localSheetId="0" hidden="1">'на 31.03.2022'!$A$6:$G$121</definedName>
    <definedName name="Z_B1FA2CF0_321B_4787_93E8_EB6D5C78D6B5_.wvu.FilterData" localSheetId="0" hidden="1">'на 31.03.2022'!$A$6:$J$382</definedName>
    <definedName name="Z_B246A3A0_6AE0_4610_AE7A_F7490C26DBCA_.wvu.FilterData" localSheetId="0" hidden="1">'на 31.03.2022'!$A$6:$J$382</definedName>
    <definedName name="Z_B29CC05F_A051_4D5E_AA04_7123811DC381_.wvu.FilterData" localSheetId="0" hidden="1">'на 31.03.2022'!$A$6:$J$382</definedName>
    <definedName name="Z_B2C2530A_B98E_4F24_AE19_86FE9357633B_.wvu.FilterData" localSheetId="0" hidden="1">'на 31.03.2022'!$A$6:$J$382</definedName>
    <definedName name="Z_B2D38EAC_E767_43A7_B7A2_621639FE347D_.wvu.FilterData" localSheetId="0" hidden="1">'на 31.03.2022'!$A$6:$G$121</definedName>
    <definedName name="Z_B2E9D1B9_C3FE_4F75_89F4_46F3E34C24E4_.wvu.FilterData" localSheetId="0" hidden="1">'на 31.03.2022'!$A$6:$J$382</definedName>
    <definedName name="Z_B2EB250A_4100_4D3B_871E_E2B7295D9402_.wvu.FilterData" localSheetId="0" hidden="1">'на 31.03.2022'!$A$6:$J$382</definedName>
    <definedName name="Z_B30FEF93_CDBE_4AC5_9298_7B65E13C3F79_.wvu.FilterData" localSheetId="0" hidden="1">'на 31.03.2022'!$A$6:$J$382</definedName>
    <definedName name="Z_B3114865_FFF9_40B7_B9E6_C3642102DCF9_.wvu.FilterData" localSheetId="0" hidden="1">'на 31.03.2022'!$A$6:$J$382</definedName>
    <definedName name="Z_B3339176_D3D0_4D7A_8AAB_C0B71F942A93_.wvu.FilterData" localSheetId="0" hidden="1">'на 31.03.2022'!$A$6:$G$121</definedName>
    <definedName name="Z_B341E668_5BE1_4910_987D_E649B8EFA420_.wvu.FilterData" localSheetId="0" hidden="1">'на 31.03.2022'!$A$6:$J$382</definedName>
    <definedName name="Z_B350A9CC_C225_45B2_AEE1_E6A61C6949F5_.wvu.FilterData" localSheetId="0" hidden="1">'на 31.03.2022'!$A$6:$J$382</definedName>
    <definedName name="Z_B3600A72_2219_4522_9D71_3438906DADEB_.wvu.FilterData" localSheetId="0" hidden="1">'на 31.03.2022'!$A$6:$J$382</definedName>
    <definedName name="Z_B3655F0F_A78B_43E5_BFD5_814C66A7690F_.wvu.FilterData" localSheetId="0" hidden="1">'на 31.03.2022'!$A$6:$J$382</definedName>
    <definedName name="Z_B45FAC42_679D_43AB_B511_9E5492CAC2DB_.wvu.FilterData" localSheetId="0" hidden="1">'на 31.03.2022'!$A$6:$G$121</definedName>
    <definedName name="Z_B4664012_8EB1_41B8_9463_1B5D10BC7A8B_.wvu.FilterData" localSheetId="0" hidden="1">'на 31.03.2022'!$A$6:$J$382</definedName>
    <definedName name="Z_B47A0A9E_665F_4B62_A9A6_650B391D5D49_.wvu.FilterData" localSheetId="0" hidden="1">'на 31.03.2022'!$A$6:$J$382</definedName>
    <definedName name="Z_B499C08D_A2E7_417F_A9B7_BFCE2B66534F_.wvu.FilterData" localSheetId="0" hidden="1">'на 31.03.2022'!$A$6:$J$382</definedName>
    <definedName name="Z_B4E448FF_1059_48E0_93CC_976057024FF4_.wvu.FilterData" localSheetId="0" hidden="1">'на 31.03.2022'!$A$6:$J$382</definedName>
    <definedName name="Z_B509A51A_98E0_4D86_A1E4_A5AB9AE9E52F_.wvu.FilterData" localSheetId="0" hidden="1">'на 31.03.2022'!$A$6:$J$382</definedName>
    <definedName name="Z_B537FA65_2A89_48F5_A855_62E73EDF1095_.wvu.FilterData" localSheetId="0" hidden="1">'на 31.03.2022'!$A$6:$J$382</definedName>
    <definedName name="Z_B543C7D0_E350_4DA4_A835_ADCB64A4D66D_.wvu.FilterData" localSheetId="0" hidden="1">'на 31.03.2022'!$A$6:$J$382</definedName>
    <definedName name="Z_B5533D56_E1AE_4DE7_8436_EF9CA55A4943_.wvu.FilterData" localSheetId="0" hidden="1">'на 31.03.2022'!$A$6:$J$382</definedName>
    <definedName name="Z_B56BEF44_39DC_4F5B_A5E5_157C237832AF_.wvu.FilterData" localSheetId="0" hidden="1">'на 31.03.2022'!$A$6:$G$121</definedName>
    <definedName name="Z_B575149D_1AE3_4570_9C6E_DBCC60810C82_.wvu.FilterData" localSheetId="0" hidden="1">'на 31.03.2022'!$A$6:$J$382</definedName>
    <definedName name="Z_B5A6FE62_B66C_45B1_AF17_B7686B0B3A3F_.wvu.FilterData" localSheetId="0" hidden="1">'на 31.03.2022'!$A$6:$J$382</definedName>
    <definedName name="Z_B603D180_E09A_4B9C_810F_9423EBA4A0EA_.wvu.FilterData" localSheetId="0" hidden="1">'на 31.03.2022'!$A$6:$J$382</definedName>
    <definedName name="Z_B666AFF1_6658_457A_A768_4BF1349F009A_.wvu.FilterData" localSheetId="0" hidden="1">'на 31.03.2022'!$A$6:$J$382</definedName>
    <definedName name="Z_B6905262_5697_4A34_A943_B6A051B86476_.wvu.FilterData" localSheetId="0" hidden="1">'на 31.03.2022'!$A$6:$J$382</definedName>
    <definedName name="Z_B698776A_6A96_445D_9813_F5440DD90495_.wvu.FilterData" localSheetId="0" hidden="1">'на 31.03.2022'!$A$6:$J$382</definedName>
    <definedName name="Z_B6D72401_10F2_4D08_9A2D_EC1E2043D946_.wvu.FilterData" localSheetId="0" hidden="1">'на 31.03.2022'!$A$6:$J$382</definedName>
    <definedName name="Z_B6F11AB1_40C8_4880_BE42_1C35664CF325_.wvu.FilterData" localSheetId="0" hidden="1">'на 31.03.2022'!$A$6:$J$382</definedName>
    <definedName name="Z_B703C2AF_25A1_4BCF_8C69_FAD8EF9300BB_.wvu.FilterData" localSheetId="0" hidden="1">'на 31.03.2022'!$A$6:$J$382</definedName>
    <definedName name="Z_B736B334_F8CF_4A1D_A747_B2B8CF3F3731_.wvu.FilterData" localSheetId="0" hidden="1">'на 31.03.2022'!$A$6:$J$382</definedName>
    <definedName name="Z_B7A22467_168B_475A_AC6B_F744F4990F6A_.wvu.FilterData" localSheetId="0" hidden="1">'на 31.03.2022'!$A$6:$J$382</definedName>
    <definedName name="Z_B7A4DC29_6CA3_48BD_BD2B_5EA61D250392_.wvu.FilterData" localSheetId="0" hidden="1">'на 31.03.2022'!$A$6:$G$121</definedName>
    <definedName name="Z_B7AA87B6_FA60_4A3A_B9B3_E470B82E05DB_.wvu.FilterData" localSheetId="0" hidden="1">'на 31.03.2022'!$A$6:$J$382</definedName>
    <definedName name="Z_B7D9DE91_6329_4AB9_BB45_131E306E53B9_.wvu.FilterData" localSheetId="0" hidden="1">'на 31.03.2022'!$A$6:$J$382</definedName>
    <definedName name="Z_B7F67755_3086_43A6_86E7_370F80E61BD0_.wvu.FilterData" localSheetId="0" hidden="1">'на 31.03.2022'!$A$6:$G$121</definedName>
    <definedName name="Z_B8283716_285A_45D5_8283_DCA7A3C9CFC7_.wvu.FilterData" localSheetId="0" hidden="1">'на 31.03.2022'!$A$6:$J$382</definedName>
    <definedName name="Z_B858041A_E0C9_4C5A_A736_A0DA4684B712_.wvu.FilterData" localSheetId="0" hidden="1">'на 31.03.2022'!$A$6:$J$382</definedName>
    <definedName name="Z_B88DEA47_DC50_452B_A428_57311C34DA8D_.wvu.FilterData" localSheetId="0" hidden="1">'на 31.03.2022'!$A$6:$J$382</definedName>
    <definedName name="Z_B898A439_2A40_408A_B02D_FB1508A09127_.wvu.FilterData" localSheetId="0" hidden="1">'на 31.03.2022'!$A$6:$J$382</definedName>
    <definedName name="Z_B8A45854_EBFF_49DF_A473_1D4385A7C5CE_.wvu.FilterData" localSheetId="0" hidden="1">'на 31.03.2022'!$A$6:$J$382</definedName>
    <definedName name="Z_B8EDA240_D337_4165_927F_4408D011F4B1_.wvu.FilterData" localSheetId="0" hidden="1">'на 31.03.2022'!$A$6:$J$382</definedName>
    <definedName name="Z_B908EE8E_4AFB_4152_A270_8C591D48DDA3_.wvu.FilterData" localSheetId="0" hidden="1">'на 31.03.2022'!$A$6:$J$382</definedName>
    <definedName name="Z_B94999B0_3597_431C_9F36_97A338C842BB_.wvu.FilterData" localSheetId="0" hidden="1">'на 31.03.2022'!$A$6:$J$382</definedName>
    <definedName name="Z_B9A29D57_1D84_4BB4_A72C_EF14D2D8DD4E_.wvu.FilterData" localSheetId="0" hidden="1">'на 31.03.2022'!$A$6:$J$382</definedName>
    <definedName name="Z_B9E4A290_7C7B_4FC4_B3B5_77FC903959FC_.wvu.FilterData" localSheetId="0" hidden="1">'на 31.03.2022'!$A$6:$J$382</definedName>
    <definedName name="Z_B9FDB936_DEDC_405B_AC55_3262523808BE_.wvu.FilterData" localSheetId="0" hidden="1">'на 31.03.2022'!$A$6:$J$382</definedName>
    <definedName name="Z_BA24097B_2D5B_4D80_B593_A087A6D3938E_.wvu.FilterData" localSheetId="0" hidden="1">'на 31.03.2022'!$A$6:$J$382</definedName>
    <definedName name="Z_BA3AFA30_F6D5_4493_984A_74229D7E647F_.wvu.FilterData" localSheetId="0" hidden="1">'на 31.03.2022'!$A$6:$J$382</definedName>
    <definedName name="Z_BAB4825B_2E54_4A6C_A72D_1F8E7B4FEFFB_.wvu.FilterData" localSheetId="0" hidden="1">'на 31.03.2022'!$A$6:$J$382</definedName>
    <definedName name="Z_BAB496C7_F068_462D_B45E_C1CA5D288ECB_.wvu.FilterData" localSheetId="0" hidden="1">'на 31.03.2022'!$A$6:$J$382</definedName>
    <definedName name="Z_BAFB3A8F_5ACD_4C4A_A33C_831C754D88C0_.wvu.FilterData" localSheetId="0" hidden="1">'на 31.03.2022'!$A$6:$J$382</definedName>
    <definedName name="Z_BB12E75B_C0CD_4F27_B16D_E901B605B487_.wvu.FilterData" localSheetId="0" hidden="1">'на 31.03.2022'!$A$6:$J$382</definedName>
    <definedName name="Z_BB313732_48CA_4CE5_BCEB_2B8FBF05A4EA_.wvu.FilterData" localSheetId="0" hidden="1">'на 31.03.2022'!$A$6:$J$382</definedName>
    <definedName name="Z_BB73C391_AF2C_4D70_9E8E_42AEE02936FB_.wvu.FilterData" localSheetId="0" hidden="1">'на 31.03.2022'!$A$6:$J$382</definedName>
    <definedName name="Z_BB8AF508_3D02_4D84_A6EB_5A5E5B195A63_.wvu.FilterData" localSheetId="0" hidden="1">'на 31.03.2022'!$A$6:$J$382</definedName>
    <definedName name="Z_BB985D69_17DC_480D_BAE6_22326FC5DE8D_.wvu.FilterData" localSheetId="0" hidden="1">'на 31.03.2022'!$A$6:$J$382</definedName>
    <definedName name="Z_BBED0997_5705_4C3C_95F1_5444E893BE19_.wvu.FilterData" localSheetId="0" hidden="1">'на 31.03.2022'!$A$6:$J$382</definedName>
    <definedName name="Z_BC09D690_D177_4FC8_AE1F_8F0F0D5C6ECD_.wvu.FilterData" localSheetId="0" hidden="1">'на 31.03.2022'!$A$6:$J$382</definedName>
    <definedName name="Z_BC202F3F_4E55_462F_AFE4_24E3BB6517B3_.wvu.FilterData" localSheetId="0" hidden="1">'на 31.03.2022'!$A$6:$J$382</definedName>
    <definedName name="Z_BC6910FC_42F8_457B_8F8D_9BC0111CE283_.wvu.FilterData" localSheetId="0" hidden="1">'на 31.03.2022'!$A$6:$J$382</definedName>
    <definedName name="Z_BC6F809F_AC47_40B9_89F0_DED73C273CA2_.wvu.FilterData" localSheetId="0" hidden="1">'на 31.03.2022'!$A$6:$J$382</definedName>
    <definedName name="Z_BCCA418B_2550_49EF_B18C_E7FF7FD4F70E_.wvu.FilterData" localSheetId="0" hidden="1">'на 31.03.2022'!$A$6:$J$382</definedName>
    <definedName name="Z_BCD07E9A_8689_4B9C_BA91_8604AE8338A3_.wvu.FilterData" localSheetId="0" hidden="1">'на 31.03.2022'!$A$6:$J$382</definedName>
    <definedName name="Z_BCF65237_BF57_4D05_AF7D_B308B711FA15_.wvu.FilterData" localSheetId="0" hidden="1">'на 31.03.2022'!$A$6:$J$382</definedName>
    <definedName name="Z_BD08DE99_B722_4C7F_897B_080446202D0F_.wvu.FilterData" localSheetId="0" hidden="1">'на 31.03.2022'!$A$6:$J$382</definedName>
    <definedName name="Z_BD1EB88E_B1FC_4A13_8F57_33CB71A9430D_.wvu.FilterData" localSheetId="0" hidden="1">'на 31.03.2022'!$A$6:$J$382</definedName>
    <definedName name="Z_BD43FB27_5C5A_40CF_A333_A059BA765D4E_.wvu.FilterData" localSheetId="0" hidden="1">'на 31.03.2022'!$A$6:$J$382</definedName>
    <definedName name="Z_BD690439_1CC5_4E37_A0E9_1B65A930CD21_.wvu.FilterData" localSheetId="0" hidden="1">'на 31.03.2022'!$A$6:$J$382</definedName>
    <definedName name="Z_BD707806_8F10_492F_81AE_A7900A187828_.wvu.FilterData" localSheetId="0" hidden="1">'на 31.03.2022'!$A$2:$K$152</definedName>
    <definedName name="Z_BD822A95_4AA3_4CF6_94E8_04D2B9283308_.wvu.FilterData" localSheetId="0" hidden="1">'на 31.03.2022'!$A$6:$J$382</definedName>
    <definedName name="Z_BDD573CF_BFE0_4002_B5F7_E438A5DAD635_.wvu.FilterData" localSheetId="0" hidden="1">'на 31.03.2022'!$A$6:$J$382</definedName>
    <definedName name="Z_BE34DAD4_4A0A_4E88_B75B_FC1355A3DB9B_.wvu.FilterData" localSheetId="0" hidden="1">'на 31.03.2022'!$A$6:$J$382</definedName>
    <definedName name="Z_BE3F7214_4B0C_40FA_B4F7_B0F38416BCEF_.wvu.FilterData" localSheetId="0" hidden="1">'на 31.03.2022'!$A$6:$J$382</definedName>
    <definedName name="Z_BE41C01B_5C79_4BA0_8F6F_0E99B8B69C13_.wvu.FilterData" localSheetId="0" hidden="1">'на 31.03.2022'!$A$6:$J$382</definedName>
    <definedName name="Z_BE442298_736F_47F5_9592_76FFCCDA59DB_.wvu.FilterData" localSheetId="0" hidden="1">'на 31.03.2022'!$A$6:$G$121</definedName>
    <definedName name="Z_BE493141_BDA3_49D9_A030_4FFD7C06A521_.wvu.FilterData" localSheetId="0" hidden="1">'на 31.03.2022'!$A$6:$J$382</definedName>
    <definedName name="Z_BE6B1708_951F_4834_B0E1_EB03AAA7B777_.wvu.FilterData" localSheetId="0" hidden="1">'на 31.03.2022'!$A$6:$J$382</definedName>
    <definedName name="Z_BE842559_6B14_41AC_A92A_4E50A6CE8B79_.wvu.FilterData" localSheetId="0" hidden="1">'на 31.03.2022'!$A$6:$J$382</definedName>
    <definedName name="Z_BE97AC31_BFEB_4520_BC44_68B0C987C70A_.wvu.FilterData" localSheetId="0" hidden="1">'на 31.03.2022'!$A$6:$J$382</definedName>
    <definedName name="Z_BEA0FDBA_BB07_4C19_8BBD_5E57EE395C09_.wvu.FilterData" localSheetId="0" hidden="1">'на 31.03.2022'!$A$6:$J$382</definedName>
    <definedName name="Z_BEA0FDBA_BB07_4C19_8BBD_5E57EE395C09_.wvu.PrintArea" localSheetId="0" hidden="1">'на 31.03.2022'!$A$1:$J$181</definedName>
    <definedName name="Z_BEA0FDBA_BB07_4C19_8BBD_5E57EE395C09_.wvu.PrintTitles" localSheetId="0" hidden="1">'на 31.03.2022'!$4:$7</definedName>
    <definedName name="Z_BEA0FDBA_BB07_4C19_8BBD_5E57EE395C09_.wvu.Rows" localSheetId="0" hidden="1">'на 31.03.2022'!$156:$156</definedName>
    <definedName name="Z_BF22223F_B516_45E8_9C4B_DD4CB4CE2C48_.wvu.FilterData" localSheetId="0" hidden="1">'на 31.03.2022'!$A$6:$J$382</definedName>
    <definedName name="Z_BF637C80_8201_4090_9CCD_1BDD42F55943_.wvu.FilterData" localSheetId="0" hidden="1">'на 31.03.2022'!$A$6:$J$382</definedName>
    <definedName name="Z_BF65F093_304D_44F0_BF26_E5F8F9093CF5_.wvu.FilterData" localSheetId="0" hidden="1">'на 31.03.2022'!$A$6:$J$53</definedName>
    <definedName name="Z_C02D2AC3_00AB_4B4C_8299_349FC338B994_.wvu.FilterData" localSheetId="0" hidden="1">'на 31.03.2022'!$A$6:$J$382</definedName>
    <definedName name="Z_C06B54EB_7783_4454_98A9_667EC52BEC0B_.wvu.FilterData" localSheetId="0" hidden="1">'на 31.03.2022'!$A$6:$J$382</definedName>
    <definedName name="Z_C06BB675_61CE_4295_98F9_52A9287C7451_.wvu.FilterData" localSheetId="0" hidden="1">'на 31.03.2022'!$A$6:$J$382</definedName>
    <definedName name="Z_C0E14968_138D_48A2_9D67_80D62DD131B4_.wvu.FilterData" localSheetId="0" hidden="1">'на 31.03.2022'!$A$6:$J$382</definedName>
    <definedName name="Z_C0ED18A2_48B4_4C82_979B_4B80DB79BC08_.wvu.FilterData" localSheetId="0" hidden="1">'на 31.03.2022'!$A$6:$J$382</definedName>
    <definedName name="Z_C106F923_AD55_472E_86A3_2C4C13F084E8_.wvu.FilterData" localSheetId="0" hidden="1">'на 31.03.2022'!$A$6:$J$382</definedName>
    <definedName name="Z_C140C6EF_B272_4886_8555_3A3DB8A6C4A0_.wvu.FilterData" localSheetId="0" hidden="1">'на 31.03.2022'!$A$6:$J$382</definedName>
    <definedName name="Z_C14C28B9_3A8B_4F55_AC1E_B6D3DA6398D5_.wvu.FilterData" localSheetId="0" hidden="1">'на 31.03.2022'!$A$6:$J$382</definedName>
    <definedName name="Z_C26898B8_2A24_453B_9B20_504D56309465_.wvu.FilterData" localSheetId="0" hidden="1">'на 31.03.2022'!$A$6:$J$382</definedName>
    <definedName name="Z_C276A679_E43E_444B_B0E9_B307A301A03A_.wvu.FilterData" localSheetId="0" hidden="1">'на 31.03.2022'!$A$6:$J$382</definedName>
    <definedName name="Z_C27BA0A8_746D_45AD_B889_823A6BAE07E3_.wvu.FilterData" localSheetId="0" hidden="1">'на 31.03.2022'!$A$6:$J$382</definedName>
    <definedName name="Z_C2CB459F_7FD6_4B1B_96BE_4FB4C3354701_.wvu.FilterData" localSheetId="0" hidden="1">'на 31.03.2022'!$A$6:$J$382</definedName>
    <definedName name="Z_C2E7FF11_4F7B_4EA9_AD45_A8385AC4BC24_.wvu.FilterData" localSheetId="0" hidden="1">'на 31.03.2022'!$A$6:$G$121</definedName>
    <definedName name="Z_C2EFA1FD_449D_47F2_B7E9_2EBC23C15369_.wvu.FilterData" localSheetId="0" hidden="1">'на 31.03.2022'!$A$6:$J$382</definedName>
    <definedName name="Z_C35C56D1_B129_4866_84BA_2C2957BC8254_.wvu.FilterData" localSheetId="0" hidden="1">'на 31.03.2022'!$A$6:$J$382</definedName>
    <definedName name="Z_C3D34B5D_6799_4BD9_87E7_BF5B8221D94B_.wvu.FilterData" localSheetId="0" hidden="1">'на 31.03.2022'!$A$6:$J$382</definedName>
    <definedName name="Z_C3E7B974_7E68_49C9_8A66_DEBBC3D71CB8_.wvu.FilterData" localSheetId="0" hidden="1">'на 31.03.2022'!$A$6:$G$121</definedName>
    <definedName name="Z_C3E97E4D_03A9_422E_8E65_116E90E7DE0A_.wvu.FilterData" localSheetId="0" hidden="1">'на 31.03.2022'!$A$6:$J$382</definedName>
    <definedName name="Z_C3F3D860_2F1A_4C32_B400_B583CD37FF65_.wvu.FilterData" localSheetId="0" hidden="1">'на 31.03.2022'!$A$6:$J$382</definedName>
    <definedName name="Z_C41AC6AA_1915_4D86_9A0C_F50D2748B7D5_.wvu.FilterData" localSheetId="0" hidden="1">'на 31.03.2022'!$A$6:$J$382</definedName>
    <definedName name="Z_C4456EF4_CF59_4991_B229_6153353D7E80_.wvu.FilterData" localSheetId="0" hidden="1">'на 31.03.2022'!$A$6:$J$382</definedName>
    <definedName name="Z_C46A80BC_35BE_4308_9B99_85AB4A130AD8_.wvu.FilterData" localSheetId="0" hidden="1">'на 31.03.2022'!$A$6:$J$382</definedName>
    <definedName name="Z_C47D5376_4107_461D_B353_0F0CCA5A27B8_.wvu.FilterData" localSheetId="0" hidden="1">'на 31.03.2022'!$A$6:$G$121</definedName>
    <definedName name="Z_C4A81194_E272_4927_9E06_D47C43E50753_.wvu.FilterData" localSheetId="0" hidden="1">'на 31.03.2022'!$A$6:$J$382</definedName>
    <definedName name="Z_C4E388F3_F33E_45AF_8E75_3BD450853C20_.wvu.FilterData" localSheetId="0" hidden="1">'на 31.03.2022'!$A$6:$J$382</definedName>
    <definedName name="Z_C55D9313_9108_41CA_AD0E_FE2F7292C638_.wvu.FilterData" localSheetId="0" hidden="1">'на 31.03.2022'!$A$6:$G$121</definedName>
    <definedName name="Z_C5A38A18_427F_40C3_A14B_55DA8E81FB09_.wvu.FilterData" localSheetId="0" hidden="1">'на 31.03.2022'!$A$6:$J$382</definedName>
    <definedName name="Z_C5D84F85_3611_4C2A_903D_ECFF3A3DA3D9_.wvu.FilterData" localSheetId="0" hidden="1">'на 31.03.2022'!$A$6:$G$121</definedName>
    <definedName name="Z_C636DE0B_BC5D_45AA_89BD_B628CA1FE119_.wvu.FilterData" localSheetId="0" hidden="1">'на 31.03.2022'!$A$6:$J$382</definedName>
    <definedName name="Z_C64B304D_8D18_4BBF_B3F7_BCB025A35D1F_.wvu.FilterData" localSheetId="0" hidden="1">'на 31.03.2022'!$A$6:$J$382</definedName>
    <definedName name="Z_C70C85CF_5ADB_4631_87C7_BA23E9BE3196_.wvu.FilterData" localSheetId="0" hidden="1">'на 31.03.2022'!$A$6:$J$382</definedName>
    <definedName name="Z_C724E918_D9E1_49FD_BF22_DDB90B7F8E3F_.wvu.FilterData" localSheetId="0" hidden="1">'на 31.03.2022'!$A$6:$J$382</definedName>
    <definedName name="Z_C74598AC_1D4B_466D_8455_294C1A2E69BB_.wvu.FilterData" localSheetId="0" hidden="1">'на 31.03.2022'!$A$6:$G$121</definedName>
    <definedName name="Z_C745CD1F_9AA3_43D8_A7DA_ABDAF8508B62_.wvu.FilterData" localSheetId="0" hidden="1">'на 31.03.2022'!$A$6:$J$382</definedName>
    <definedName name="Z_C7753AEA_8589_448F_8097_BFDEC475C7EB_.wvu.FilterData" localSheetId="0" hidden="1">'на 31.03.2022'!$A$6:$J$382</definedName>
    <definedName name="Z_C77795A2_6414_4CC8_AA0C_59805D660811_.wvu.FilterData" localSheetId="0" hidden="1">'на 31.03.2022'!$A$6:$J$382</definedName>
    <definedName name="Z_C79A79F7_9412_4E32_AED8_B3E5CEF3BF05_.wvu.FilterData" localSheetId="0" hidden="1">'на 31.03.2022'!$A$6:$J$382</definedName>
    <definedName name="Z_C7B45388_19BF_40B6_BABC_45E74244A2D0_.wvu.FilterData" localSheetId="0" hidden="1">'на 31.03.2022'!$A$6:$J$382</definedName>
    <definedName name="Z_C7BE5FDB_BA5F_4FAB_A0AE_25AE932FDC80_.wvu.FilterData" localSheetId="0" hidden="1">'на 31.03.2022'!$A$6:$J$382</definedName>
    <definedName name="Z_C7C64E17_05B7_45D2_8C2E_DC9F64D44430_.wvu.FilterData" localSheetId="0" hidden="1">'на 31.03.2022'!$A$6:$J$382</definedName>
    <definedName name="Z_C7DB809B_EB90_4CA8_929B_8A5AA3E83B84_.wvu.FilterData" localSheetId="0" hidden="1">'на 31.03.2022'!$A$6:$J$382</definedName>
    <definedName name="Z_C7E20E3E_9EFC_468B_B8E7_8CC7B0A619FB_.wvu.FilterData" localSheetId="0" hidden="1">'на 31.03.2022'!$A$6:$J$382</definedName>
    <definedName name="Z_C84F2BDE_C59B_4946_9050_3D804EB14464_.wvu.FilterData" localSheetId="0" hidden="1">'на 31.03.2022'!$A$6:$J$382</definedName>
    <definedName name="Z_C8544891_FA2D_4348_8F5A_3864908C96CE_.wvu.FilterData" localSheetId="0" hidden="1">'на 31.03.2022'!$A$6:$J$382</definedName>
    <definedName name="Z_C8579552_11B1_4140_9659_E1DA02EF9DD1_.wvu.FilterData" localSheetId="0" hidden="1">'на 31.03.2022'!$A$6:$J$382</definedName>
    <definedName name="Z_C8C7D91A_0101_429D_A7C4_25C2A366909A_.wvu.Cols" localSheetId="0" hidden="1">'на 31.03.2022'!#REF!,'на 31.03.2022'!#REF!</definedName>
    <definedName name="Z_C8C7D91A_0101_429D_A7C4_25C2A366909A_.wvu.FilterData" localSheetId="0" hidden="1">'на 31.03.2022'!$A$6:$J$53</definedName>
    <definedName name="Z_C8C7D91A_0101_429D_A7C4_25C2A366909A_.wvu.Rows" localSheetId="0" hidden="1">'на 31.03.2022'!#REF!,'на 31.03.2022'!#REF!,'на 31.03.2022'!#REF!,'на 31.03.2022'!#REF!,'на 31.03.2022'!#REF!,'на 31.03.2022'!#REF!,'на 31.03.2022'!#REF!,'на 31.03.2022'!#REF!,'на 31.03.2022'!#REF!,'на 31.03.2022'!#REF!</definedName>
    <definedName name="Z_C9081176_529C_43E8_8E20_8AC24E7C2D35_.wvu.FilterData" localSheetId="0" hidden="1">'на 31.03.2022'!$A$6:$J$382</definedName>
    <definedName name="Z_C92DFED3_0457_4ADD_A0DC_DCDA692FFBED_.wvu.FilterData" localSheetId="0" hidden="1">'на 31.03.2022'!$A$6:$J$382</definedName>
    <definedName name="Z_C9339390_6849_4952_8898_4133E1235E89_.wvu.FilterData" localSheetId="0" hidden="1">'на 31.03.2022'!$A$6:$J$382</definedName>
    <definedName name="Z_C94FB5D5_E515_4327_B4DC_AC3D7C1A6363_.wvu.FilterData" localSheetId="0" hidden="1">'на 31.03.2022'!$A$6:$J$382</definedName>
    <definedName name="Z_C97ACF3E_ACD3_4C9D_94FA_EA6F3D46505E_.wvu.FilterData" localSheetId="0" hidden="1">'на 31.03.2022'!$A$6:$J$382</definedName>
    <definedName name="Z_C98B4A4E_FC1F_45B3_ABB0_7DC9BD4B8057_.wvu.FilterData" localSheetId="0" hidden="1">'на 31.03.2022'!$A$6:$G$121</definedName>
    <definedName name="Z_C9A5AE8B_0A38_4D54_B36F_AFD2A577F3EF_.wvu.FilterData" localSheetId="0" hidden="1">'на 31.03.2022'!$A$6:$J$382</definedName>
    <definedName name="Z_CA384592_0CFD_4322_A4EB_34EC04693944_.wvu.Cols" localSheetId="0" hidden="1">'на 31.03.2022'!$K:$L</definedName>
    <definedName name="Z_CA384592_0CFD_4322_A4EB_34EC04693944_.wvu.FilterData" localSheetId="0" hidden="1">'на 31.03.2022'!$A$6:$J$382</definedName>
    <definedName name="Z_CA384592_0CFD_4322_A4EB_34EC04693944_.wvu.PrintArea" localSheetId="0" hidden="1">'на 31.03.2022'!$A$1:$J$181</definedName>
    <definedName name="Z_CA384592_0CFD_4322_A4EB_34EC04693944_.wvu.PrintTitles" localSheetId="0" hidden="1">'на 31.03.2022'!$4:$7</definedName>
    <definedName name="Z_CAABA8F8_73A9_4D5F_A949_7D5636830179_.wvu.FilterData" localSheetId="0" hidden="1">'на 31.03.2022'!$A$6:$J$382</definedName>
    <definedName name="Z_CAAD7F8A_A328_4C0A_9ECF_2AD83A08D699_.wvu.FilterData" localSheetId="0" hidden="1">'на 31.03.2022'!$A$6:$G$121</definedName>
    <definedName name="Z_CAD9F437_DBA2_473E_89A1_5D290B5F4D79_.wvu.FilterData" localSheetId="0" hidden="1">'на 31.03.2022'!$A$6:$J$382</definedName>
    <definedName name="Z_CAE1EF29_84DD_42EF_A91C_E76631231200_.wvu.FilterData" localSheetId="0" hidden="1">'на 31.03.2022'!$A$6:$J$382</definedName>
    <definedName name="Z_CB1A56DC_A135_41E6_8A02_AE4E518C879F_.wvu.FilterData" localSheetId="0" hidden="1">'на 31.03.2022'!$A$6:$J$382</definedName>
    <definedName name="Z_CB226949_BC9D_4E15_A3B1_A4219F35EADA_.wvu.FilterData" localSheetId="0" hidden="1">'на 31.03.2022'!$A$6:$J$382</definedName>
    <definedName name="Z_CB37E750_1F35_4C0A_B3BA_F688CA9C8186_.wvu.FilterData" localSheetId="0" hidden="1">'на 31.03.2022'!$A$6:$J$382</definedName>
    <definedName name="Z_CB4880DD_CE83_4DFC_BBA7_70687256D5A4_.wvu.FilterData" localSheetId="0" hidden="1">'на 31.03.2022'!$A$6:$G$121</definedName>
    <definedName name="Z_CBAD3A37_9B6D_4168_874F_D4718FB51A47_.wvu.FilterData" localSheetId="0" hidden="1">'на 31.03.2022'!$A$6:$J$382</definedName>
    <definedName name="Z_CBDBA949_FA00_4560_8001_BD00E63FCCA4_.wvu.FilterData" localSheetId="0" hidden="1">'на 31.03.2022'!$A$6:$J$382</definedName>
    <definedName name="Z_CBE0F0AD_DD6D_4940_A07E_F4A48D085109_.wvu.FilterData" localSheetId="0" hidden="1">'на 31.03.2022'!$A$6:$J$382</definedName>
    <definedName name="Z_CBF12BD1_A071_4448_8003_32E74F40E3E3_.wvu.FilterData" localSheetId="0" hidden="1">'на 31.03.2022'!$A$6:$G$121</definedName>
    <definedName name="Z_CBF9D894_3FD2_4B68_BAC8_643DB23851C0_.wvu.FilterData" localSheetId="0" hidden="1">'на 31.03.2022'!$A$6:$G$121</definedName>
    <definedName name="Z_CBF9D894_3FD2_4B68_BAC8_643DB23851C0_.wvu.Rows" localSheetId="0" hidden="1">'на 31.03.2022'!#REF!,'на 31.03.2022'!#REF!,'на 31.03.2022'!#REF!,'на 31.03.2022'!#REF!</definedName>
    <definedName name="Z_CC587DEB_9509_4023_8387_E851CBD74FC0_.wvu.FilterData" localSheetId="0" hidden="1">'на 31.03.2022'!$A$6:$J$382</definedName>
    <definedName name="Z_CC9C1A2B_D964_43D1_BBEF_3567C7A91A18_.wvu.FilterData" localSheetId="0" hidden="1">'на 31.03.2022'!$A$6:$J$382</definedName>
    <definedName name="Z_CCC17219_B1A3_4C6B_B903_0E4550432FD0_.wvu.FilterData" localSheetId="0" hidden="1">'на 31.03.2022'!$A$6:$G$121</definedName>
    <definedName name="Z_CCF533A2_322B_40E2_88B2_065E6D1D35B4_.wvu.FilterData" localSheetId="0" hidden="1">'на 31.03.2022'!$A$6:$J$382</definedName>
    <definedName name="Z_CCF533A2_322B_40E2_88B2_065E6D1D35B4_.wvu.PrintArea" localSheetId="0" hidden="1">'на 31.03.2022'!$A$1:$J$181</definedName>
    <definedName name="Z_CCF533A2_322B_40E2_88B2_065E6D1D35B4_.wvu.PrintTitles" localSheetId="0" hidden="1">'на 31.03.2022'!$4:$7</definedName>
    <definedName name="Z_CD10AFE5_EACD_43E3_B0AD_1FCFF7EEADC3_.wvu.FilterData" localSheetId="0" hidden="1">'на 31.03.2022'!$A$6:$J$382</definedName>
    <definedName name="Z_CD2C38B9_D20D_4251_9439_E16060EF09ED_.wvu.FilterData" localSheetId="0" hidden="1">'на 31.03.2022'!$A$6:$J$382</definedName>
    <definedName name="Z_CD353AFF_30DB_4B1F_902B_14469CDE256D_.wvu.FilterData" localSheetId="0" hidden="1">'на 31.03.2022'!$A$6:$J$382</definedName>
    <definedName name="Z_CDA662CC_A711_4D7D_9917_AA4BA786A065_.wvu.FilterData" localSheetId="0" hidden="1">'на 31.03.2022'!$A$6:$J$382</definedName>
    <definedName name="Z_CDA81109_B9FA_4C44_9EAE_FFD9110E5B0F_.wvu.FilterData" localSheetId="0" hidden="1">'на 31.03.2022'!$A$6:$J$382</definedName>
    <definedName name="Z_CDABDA6A_CEAA_4779_9390_A07E787E5F1B_.wvu.FilterData" localSheetId="0" hidden="1">'на 31.03.2022'!$A$6:$J$382</definedName>
    <definedName name="Z_CDBBEB40_4DC8_4F8A_B0B0_EE0E987A2098_.wvu.FilterData" localSheetId="0" hidden="1">'на 31.03.2022'!$A$6:$J$382</definedName>
    <definedName name="Z_CDFBC319_A453_4828_B4DA_A1FF8333C207_.wvu.FilterData" localSheetId="0" hidden="1">'на 31.03.2022'!$A$6:$J$382</definedName>
    <definedName name="Z_CEC4EA1B_6EE5_46AB_8BC9_D519CD29FCE7_.wvu.FilterData" localSheetId="0" hidden="1">'на 31.03.2022'!$A$6:$J$382</definedName>
    <definedName name="Z_CEE6A066_6E90_4119_ABD3_7CE50D319A06_.wvu.FilterData" localSheetId="0" hidden="1">'на 31.03.2022'!$A$6:$J$382</definedName>
    <definedName name="Z_CEF22FD3_C3E9_4C31_B864_568CAC74A486_.wvu.FilterData" localSheetId="0" hidden="1">'на 31.03.2022'!$A$6:$J$382</definedName>
    <definedName name="Z_CF48F23D_BCBE_4761_98DC_307CD6AE082C_.wvu.FilterData" localSheetId="0" hidden="1">'на 31.03.2022'!$A$6:$J$382</definedName>
    <definedName name="Z_CF5548A0_D31B_45AF_A34B_8CF892F36DC9_.wvu.FilterData" localSheetId="0" hidden="1">'на 31.03.2022'!$A$6:$J$382</definedName>
    <definedName name="Z_CFA268BD_7CEF_488F_ADF6_EE6E6545D4E9_.wvu.FilterData" localSheetId="0" hidden="1">'на 31.03.2022'!$A$6:$J$382</definedName>
    <definedName name="Z_CFD4738E_B083_4FAC_854E_5AD6FDFF75E3_.wvu.FilterData" localSheetId="0" hidden="1">'на 31.03.2022'!$A$6:$J$382</definedName>
    <definedName name="Z_CFEB7053_3C1D_451D_9A86_5940DFCF964A_.wvu.FilterData" localSheetId="0" hidden="1">'на 31.03.2022'!$A$6:$J$382</definedName>
    <definedName name="Z_CFFE4FD5_C502_46E6_9242_DE2A2DE0F752_.wvu.FilterData" localSheetId="0" hidden="1">'на 31.03.2022'!$A$6:$J$382</definedName>
    <definedName name="Z_D009EED6_F095_4499_91EE_715923CD95F9_.wvu.FilterData" localSheetId="0" hidden="1">'на 31.03.2022'!$A$6:$J$382</definedName>
    <definedName name="Z_D088BB09_739C_4156_9E2D_A5F262C808E3_.wvu.FilterData" localSheetId="0" hidden="1">'на 31.03.2022'!$A$6:$J$382</definedName>
    <definedName name="Z_D12FB289_46DF_4053_A8F8_F4B545D52036_.wvu.FilterData" localSheetId="0" hidden="1">'на 31.03.2022'!$A$6:$J$382</definedName>
    <definedName name="Z_D165341F_496A_48CE_829A_555B16787041_.wvu.FilterData" localSheetId="0" hidden="1">'на 31.03.2022'!$A$6:$J$382</definedName>
    <definedName name="Z_D20DFCFE_63F9_4265_B37B_4F36C46DF159_.wvu.Cols" localSheetId="0" hidden="1">'на 31.03.2022'!#REF!,'на 31.03.2022'!#REF!</definedName>
    <definedName name="Z_D20DFCFE_63F9_4265_B37B_4F36C46DF159_.wvu.FilterData" localSheetId="0" hidden="1">'на 31.03.2022'!$A$6:$J$382</definedName>
    <definedName name="Z_D20DFCFE_63F9_4265_B37B_4F36C46DF159_.wvu.PrintArea" localSheetId="0" hidden="1">'на 31.03.2022'!$A$1:$J$148</definedName>
    <definedName name="Z_D20DFCFE_63F9_4265_B37B_4F36C46DF159_.wvu.PrintTitles" localSheetId="0" hidden="1">'на 31.03.2022'!$4:$7</definedName>
    <definedName name="Z_D20DFCFE_63F9_4265_B37B_4F36C46DF159_.wvu.Rows" localSheetId="0" hidden="1">'на 31.03.2022'!#REF!,'на 31.03.2022'!#REF!,'на 31.03.2022'!#REF!,'на 31.03.2022'!#REF!,'на 31.03.2022'!#REF!</definedName>
    <definedName name="Z_D2343C8A_EC5E_420B_BF4C_045E4BD1EEF2_.wvu.FilterData" localSheetId="0" hidden="1">'на 31.03.2022'!$A$6:$J$382</definedName>
    <definedName name="Z_D2422493_0DF6_4923_AFF9_1CE532FC9E0E_.wvu.FilterData" localSheetId="0" hidden="1">'на 31.03.2022'!$A$6:$J$382</definedName>
    <definedName name="Z_D26EAC32_42CC_46AF_8D27_8094727B2B8E_.wvu.FilterData" localSheetId="0" hidden="1">'на 31.03.2022'!$A$6:$J$382</definedName>
    <definedName name="Z_D286DC47_88D4_4B88_8422_D4AFC7D084CA_.wvu.FilterData" localSheetId="0" hidden="1">'на 31.03.2022'!$A$6:$J$382</definedName>
    <definedName name="Z_D298563F_7459_410D_A6E1_6B1CDFA6DAA7_.wvu.FilterData" localSheetId="0" hidden="1">'на 31.03.2022'!$A$6:$J$382</definedName>
    <definedName name="Z_D2CDC970_AFE4_4856_AE2C_2B5F33E42B72_.wvu.FilterData" localSheetId="0" hidden="1">'на 31.03.2022'!$A$6:$J$382</definedName>
    <definedName name="Z_D2D627FD_8F1D_4B0C_A4A1_1A515A2831A8_.wvu.FilterData" localSheetId="0" hidden="1">'на 31.03.2022'!$A$6:$J$382</definedName>
    <definedName name="Z_D3101EAC_D021_4B46_A488_D139B2B446BA_.wvu.FilterData" localSheetId="0" hidden="1">'на 31.03.2022'!$A$6:$J$382</definedName>
    <definedName name="Z_D338E279_E660_40CE_B7B9_D983E953520E_.wvu.FilterData" localSheetId="0" hidden="1">'на 31.03.2022'!$A$6:$J$382</definedName>
    <definedName name="Z_D343F548_3DE6_4716_9B8B_0FF1DF1B1DE3_.wvu.FilterData" localSheetId="0" hidden="1">'на 31.03.2022'!$A$6:$G$121</definedName>
    <definedName name="Z_D34B1B8D_3252_443A_801D_32105359DB02_.wvu.FilterData" localSheetId="0" hidden="1">'на 31.03.2022'!$A$6:$J$382</definedName>
    <definedName name="Z_D3607008_88A4_4735_BF9B_0D60A732D98C_.wvu.FilterData" localSheetId="0" hidden="1">'на 31.03.2022'!$A$6:$J$382</definedName>
    <definedName name="Z_D37028C2_D478_4FDC_B9A5_A1B5FA072303_.wvu.FilterData" localSheetId="0" hidden="1">'на 31.03.2022'!$A$6:$J$382</definedName>
    <definedName name="Z_D3C3EFC2_493C_4B9B_BC16_8147B08F8F65_.wvu.FilterData" localSheetId="0" hidden="1">'на 31.03.2022'!$A$6:$G$121</definedName>
    <definedName name="Z_D3D848E7_EB88_4E73_985E_C45B9AE68145_.wvu.FilterData" localSheetId="0" hidden="1">'на 31.03.2022'!$A$6:$J$382</definedName>
    <definedName name="Z_D3E86F4B_12A8_47CC_AEBE_74534991E315_.wvu.FilterData" localSheetId="0" hidden="1">'на 31.03.2022'!$A$6:$J$382</definedName>
    <definedName name="Z_D3F31BC4_4CDA_431B_BA5F_ADE76A923760_.wvu.FilterData" localSheetId="0" hidden="1">'на 31.03.2022'!$A$6:$G$121</definedName>
    <definedName name="Z_D41FF341_5913_4A9E_9CE5_B058CA00C0C7_.wvu.FilterData" localSheetId="0" hidden="1">'на 31.03.2022'!$A$6:$J$382</definedName>
    <definedName name="Z_D45ABB34_16CC_462D_8459_2034D47F465D_.wvu.FilterData" localSheetId="0" hidden="1">'на 31.03.2022'!$A$6:$G$121</definedName>
    <definedName name="Z_D479007E_A9E8_4307_A3E8_18A2BB5C55F2_.wvu.FilterData" localSheetId="0" hidden="1">'на 31.03.2022'!$A$6:$J$382</definedName>
    <definedName name="Z_D489BEDD_3BCD_49DF_9648_48FD6162F1E7_.wvu.FilterData" localSheetId="0" hidden="1">'на 31.03.2022'!$A$6:$J$382</definedName>
    <definedName name="Z_D48CEF89_B01B_4E1D_92B4_235EA4A40F11_.wvu.FilterData" localSheetId="0" hidden="1">'на 31.03.2022'!$A$6:$J$382</definedName>
    <definedName name="Z_D4970A81_9F63_471F_9226_DA2E8C61A4F3_.wvu.FilterData" localSheetId="0" hidden="1">'на 31.03.2022'!$A$6:$J$382</definedName>
    <definedName name="Z_D4A9C046_5C85_4757_BCF2_677E0F804162_.wvu.FilterData" localSheetId="0" hidden="1">'на 31.03.2022'!$A$6:$J$382</definedName>
    <definedName name="Z_D4B24D18_8D1D_47A1_AE9B_21E3F9EF98EE_.wvu.FilterData" localSheetId="0" hidden="1">'на 31.03.2022'!$A$6:$J$382</definedName>
    <definedName name="Z_D4C26987_0F4D_4A17_91A3_C1C154DC81B2_.wvu.FilterData" localSheetId="0" hidden="1">'на 31.03.2022'!$A$6:$J$382</definedName>
    <definedName name="Z_D4D3E883_F6A4_4364_94CA_00BA6BEEBB0B_.wvu.FilterData" localSheetId="0" hidden="1">'на 31.03.2022'!$A$6:$J$382</definedName>
    <definedName name="Z_D4E20E73_FD07_4BE4_B8FA_FE6B214643C4_.wvu.FilterData" localSheetId="0" hidden="1">'на 31.03.2022'!$A$6:$J$382</definedName>
    <definedName name="Z_D4F3FACF_5393_45D0_B074_953541E8F448_.wvu.FilterData" localSheetId="0" hidden="1">'на 31.03.2022'!$A$6:$J$382</definedName>
    <definedName name="Z_D50A6792_49FE_4C67_B11B_814FAEB0FCE7_.wvu.FilterData" localSheetId="0" hidden="1">'на 31.03.2022'!$A$57:$L$167</definedName>
    <definedName name="Z_D5317C3A_3EDA_404B_818D_EAF558810951_.wvu.FilterData" localSheetId="0" hidden="1">'на 31.03.2022'!$A$6:$G$121</definedName>
    <definedName name="Z_D537FB3B_712D_486A_BA32_4F73BEB2AA19_.wvu.FilterData" localSheetId="0" hidden="1">'на 31.03.2022'!$A$6:$G$121</definedName>
    <definedName name="Z_D595C49D_97EF_4321_8A15_252EDBF162F5_.wvu.FilterData" localSheetId="0" hidden="1">'на 31.03.2022'!$A$6:$J$382</definedName>
    <definedName name="Z_D6730C21_0555_4F4D_B589_9DE5CFF9C442_.wvu.FilterData" localSheetId="0" hidden="1">'на 31.03.2022'!$A$6:$G$121</definedName>
    <definedName name="Z_D692A203_B3F4_405F_AE1A_37385B86A714_.wvu.FilterData" localSheetId="0" hidden="1">'на 31.03.2022'!$A$6:$J$382</definedName>
    <definedName name="Z_D6951B8D_C924_42BE_94FD_4448E3ECC0B8_.wvu.FilterData" localSheetId="0" hidden="1">'на 31.03.2022'!$A$6:$J$382</definedName>
    <definedName name="Z_D6D7FE80_F340_4943_9CA8_381604446690_.wvu.FilterData" localSheetId="0" hidden="1">'на 31.03.2022'!$A$6:$J$382</definedName>
    <definedName name="Z_D6DCCFB1_AECE_4B01_8CD5_826305DF0368_.wvu.FilterData" localSheetId="0" hidden="1">'на 31.03.2022'!$A$6:$J$382</definedName>
    <definedName name="Z_D7104B72_13BA_47A2_BD7D_6C7C814EB74F_.wvu.FilterData" localSheetId="0" hidden="1">'на 31.03.2022'!$A$6:$J$382</definedName>
    <definedName name="Z_D74587C8_09B2_428F_ACC0_4DEF87F264B1_.wvu.FilterData" localSheetId="0" hidden="1">'на 31.03.2022'!$A$6:$J$382</definedName>
    <definedName name="Z_D7BC8E82_4392_4806_9DAE_D94253790B9C_.wvu.Cols" localSheetId="0" hidden="1">'на 31.03.2022'!#REF!,'на 31.03.2022'!#REF!,'на 31.03.2022'!$K:$BL</definedName>
    <definedName name="Z_D7BC8E82_4392_4806_9DAE_D94253790B9C_.wvu.FilterData" localSheetId="0" hidden="1">'на 31.03.2022'!$A$6:$J$382</definedName>
    <definedName name="Z_D7BC8E82_4392_4806_9DAE_D94253790B9C_.wvu.PrintArea" localSheetId="0" hidden="1">'на 31.03.2022'!$A$1:$BL$148</definedName>
    <definedName name="Z_D7BC8E82_4392_4806_9DAE_D94253790B9C_.wvu.PrintTitles" localSheetId="0" hidden="1">'на 31.03.2022'!$4:$6</definedName>
    <definedName name="Z_D7DA24ED_ABB7_4D6E_ACD6_4B88F5184AF8_.wvu.FilterData" localSheetId="0" hidden="1">'на 31.03.2022'!$A$6:$J$382</definedName>
    <definedName name="Z_D833D7AB_47E6_40D8_9470_377894FAA832_.wvu.FilterData" localSheetId="0" hidden="1">'на 31.03.2022'!$A$6:$J$382</definedName>
    <definedName name="Z_D8418465_ECB6_40A4_8538_9D6D02B4E5CE_.wvu.FilterData" localSheetId="0" hidden="1">'на 31.03.2022'!$A$6:$G$121</definedName>
    <definedName name="Z_D84FBB24_1F53_4A51_B9A3_672EE24CBBBB_.wvu.FilterData" localSheetId="0" hidden="1">'на 31.03.2022'!$A$6:$J$382</definedName>
    <definedName name="Z_D8836A46_4276_4875_86A1_BB0E2B53006C_.wvu.FilterData" localSheetId="0" hidden="1">'на 31.03.2022'!$A$6:$G$121</definedName>
    <definedName name="Z_D8EBE17E_7A1A_4392_901C_A4C8DD4BAF28_.wvu.FilterData" localSheetId="0" hidden="1">'на 31.03.2022'!$A$6:$G$121</definedName>
    <definedName name="Z_D917D9C8_DA24_43F6_B702_2D065DC4F3EA_.wvu.FilterData" localSheetId="0" hidden="1">'на 31.03.2022'!$A$6:$J$382</definedName>
    <definedName name="Z_D921BCFE_106A_48C3_8051_F877509D5A90_.wvu.FilterData" localSheetId="0" hidden="1">'на 31.03.2022'!$A$6:$J$382</definedName>
    <definedName name="Z_D92F9CFF_9FAE_4E3D_BBF1_EE8196B93BD2_.wvu.FilterData" localSheetId="0" hidden="1">'на 31.03.2022'!$A$6:$J$382</definedName>
    <definedName name="Z_D930048B_C8C6_498D_B7FD_C4CFAF447C25_.wvu.FilterData" localSheetId="0" hidden="1">'на 31.03.2022'!$A$6:$J$382</definedName>
    <definedName name="Z_D93C7415_B321_4E66_84AD_0490D011FDE7_.wvu.FilterData" localSheetId="0" hidden="1">'на 31.03.2022'!$A$6:$J$382</definedName>
    <definedName name="Z_D952F92C_16FA_49C0_ACE1_EEFE2012130A_.wvu.FilterData" localSheetId="0" hidden="1">'на 31.03.2022'!$A$6:$J$382</definedName>
    <definedName name="Z_D954D534_B88D_4A21_85D6_C0757B597D1E_.wvu.FilterData" localSheetId="0" hidden="1">'на 31.03.2022'!$A$6:$J$382</definedName>
    <definedName name="Z_D95852A1_B0FC_4AC5_B62B_5CCBE05B0D15_.wvu.FilterData" localSheetId="0" hidden="1">'на 31.03.2022'!$A$6:$J$382</definedName>
    <definedName name="Z_D959BDE9_080D_4FE3_8F84_52318978F935_.wvu.FilterData" localSheetId="0" hidden="1">'на 31.03.2022'!$A$6:$J$382</definedName>
    <definedName name="Z_D96C5F28_8F2E_4023_A4FB_71338C504BAF_.wvu.FilterData" localSheetId="0" hidden="1">'на 31.03.2022'!$A$6:$J$382</definedName>
    <definedName name="Z_D97BC9A1_860C_45CB_8FAD_B69CEE39193C_.wvu.FilterData" localSheetId="0" hidden="1">'на 31.03.2022'!$A$6:$G$121</definedName>
    <definedName name="Z_D97CD673_38FB_48B6_8FB8_0FF7F5746325_.wvu.FilterData" localSheetId="0" hidden="1">'на 31.03.2022'!$A$6:$J$382</definedName>
    <definedName name="Z_D981844C_3450_4227_997A_DB8016618FC0_.wvu.FilterData" localSheetId="0" hidden="1">'на 31.03.2022'!$A$6:$J$382</definedName>
    <definedName name="Z_D9AF22AD_2CFF_429C_97B7_A1AC24238F0C_.wvu.FilterData" localSheetId="0" hidden="1">'на 31.03.2022'!$A$6:$J$382</definedName>
    <definedName name="Z_D9BE1914_12CD_46B6_A06D_482DCEB4B94D_.wvu.FilterData" localSheetId="0" hidden="1">'на 31.03.2022'!$A$6:$J$382</definedName>
    <definedName name="Z_D9CDE186_872E_4C54_B635_3E59E4427F7B_.wvu.FilterData" localSheetId="0" hidden="1">'на 31.03.2022'!$A$6:$J$382</definedName>
    <definedName name="Z_D9E7CF58_1888_4559_99D1_C71D21E76828_.wvu.FilterData" localSheetId="0" hidden="1">'на 31.03.2022'!$A$6:$J$382</definedName>
    <definedName name="Z_DA04871A_E98F_478F_8DEE_CEDDC817015E_.wvu.FilterData" localSheetId="0" hidden="1">'на 31.03.2022'!$A$6:$J$382</definedName>
    <definedName name="Z_DA244080_1388_426A_A939_BCE866427DCE_.wvu.FilterData" localSheetId="0" hidden="1">'на 31.03.2022'!$A$6:$J$382</definedName>
    <definedName name="Z_DA3033F1_502F_4BCA_B468_CBA3E20E7254_.wvu.FilterData" localSheetId="0" hidden="1">'на 31.03.2022'!$A$6:$J$382</definedName>
    <definedName name="Z_DA5DFA2D_C1AA_42F5_8828_D1905F1C9BD0_.wvu.FilterData" localSheetId="0" hidden="1">'на 31.03.2022'!$A$6:$J$382</definedName>
    <definedName name="Z_DAB9487C_F291_4A20_8CE8_A04CF6419B39_.wvu.FilterData" localSheetId="0" hidden="1">'на 31.03.2022'!$A$6:$J$382</definedName>
    <definedName name="Z_DAC9AAEB_9A63_4C22_9074_CCD144369BE1_.wvu.FilterData" localSheetId="0" hidden="1">'на 31.03.2022'!$A$6:$J$382</definedName>
    <definedName name="Z_DB4CD970_DAC7_4460_9807_E3F3942A23F7_.wvu.FilterData" localSheetId="0" hidden="1">'на 31.03.2022'!$A$6:$J$382</definedName>
    <definedName name="Z_DB55315D_56C8_4F2C_9317_AA25AA5EAC9E_.wvu.FilterData" localSheetId="0" hidden="1">'на 31.03.2022'!$A$6:$J$382</definedName>
    <definedName name="Z_DBB88EE7_5C30_443C_A427_07BA2C7C58DA_.wvu.FilterData" localSheetId="0" hidden="1">'на 31.03.2022'!$A$6:$J$382</definedName>
    <definedName name="Z_DBF40914_927D_466F_8B6B_F333D1AFC9B0_.wvu.FilterData" localSheetId="0" hidden="1">'на 31.03.2022'!$A$6:$J$382</definedName>
    <definedName name="Z_DC127C2E_BBD3_4DEE_A744_92CF395FAD9E_.wvu.FilterData" localSheetId="0" hidden="1">'на 31.03.2022'!$A$6:$J$382</definedName>
    <definedName name="Z_DC263B7F_7E05_4E66_AE9F_05D6DDE635B1_.wvu.FilterData" localSheetId="0" hidden="1">'на 31.03.2022'!$A$6:$G$121</definedName>
    <definedName name="Z_DC796824_ECED_4590_A3E8_8D5A3534C637_.wvu.FilterData" localSheetId="0" hidden="1">'на 31.03.2022'!$A$6:$G$121</definedName>
    <definedName name="Z_DCC1B134_1BA2_418E_B1D0_0938D8743370_.wvu.FilterData" localSheetId="0" hidden="1">'на 31.03.2022'!$A$6:$G$121</definedName>
    <definedName name="Z_DCC98630_5CE8_4EB8_B53F_29063CBFDB7B_.wvu.FilterData" localSheetId="0" hidden="1">'на 31.03.2022'!$A$6:$J$382</definedName>
    <definedName name="Z_DCD43F69_17CB_4C08_94B1_4237BF1E81A1_.wvu.FilterData" localSheetId="0" hidden="1">'на 31.03.2022'!$A$6:$J$382</definedName>
    <definedName name="Z_DCF0AAEF_DCCD_45D0_96BB_43A3455DEADB_.wvu.FilterData" localSheetId="0" hidden="1">'на 31.03.2022'!$A$6:$J$382</definedName>
    <definedName name="Z_DD479BCC_48E3_497E_81BC_9A58CD7AC8EF_.wvu.FilterData" localSheetId="0" hidden="1">'на 31.03.2022'!$A$6:$J$382</definedName>
    <definedName name="Z_DDA68DE5_EF86_4A52_97CD_589088C5FE7A_.wvu.FilterData" localSheetId="0" hidden="1">'на 31.03.2022'!$A$6:$G$121</definedName>
    <definedName name="Z_DDD629B0_D970_428C_8173_198FE4EAFFBB_.wvu.FilterData" localSheetId="0" hidden="1">'на 31.03.2022'!$A$6:$J$382</definedName>
    <definedName name="Z_DE210091_3D77_4964_B6B2_443A728CBE9E_.wvu.FilterData" localSheetId="0" hidden="1">'на 31.03.2022'!$A$6:$J$382</definedName>
    <definedName name="Z_DE2C3999_6F3E_4D24_86CF_8803BF5FAA48_.wvu.FilterData" localSheetId="0" hidden="1">'на 31.03.2022'!$A$6:$J$53</definedName>
    <definedName name="Z_DE2E2642_EA3C_4580_B74F_14EA76039C78_.wvu.FilterData" localSheetId="0" hidden="1">'на 31.03.2022'!$A$6:$J$382</definedName>
    <definedName name="Z_DEA6EDB2_F27D_4C8F_B061_FD80BEC5543F_.wvu.FilterData" localSheetId="0" hidden="1">'на 31.03.2022'!$A$6:$G$121</definedName>
    <definedName name="Z_DEC0916C_F395_445D_ABBE_41FCE4F7A20B_.wvu.FilterData" localSheetId="0" hidden="1">'на 31.03.2022'!$A$6:$J$382</definedName>
    <definedName name="Z_DECE3245_1BE4_4A3F_B644_E8DE80612C1E_.wvu.FilterData" localSheetId="0" hidden="1">'на 31.03.2022'!$A$6:$J$382</definedName>
    <definedName name="Z_DF05D3F1_839D_4ABD_B109_8DDDEA6E4554_.wvu.FilterData" localSheetId="0" hidden="1">'на 31.03.2022'!$A$6:$J$382</definedName>
    <definedName name="Z_DF6B7D46_D8DB_447A_83A4_53EE18358CF2_.wvu.FilterData" localSheetId="0" hidden="1">'на 31.03.2022'!$A$6:$J$382</definedName>
    <definedName name="Z_DFB08918_D5A4_4224_AEA5_63620C0D53DD_.wvu.FilterData" localSheetId="0" hidden="1">'на 31.03.2022'!$A$6:$J$382</definedName>
    <definedName name="Z_DFFC57A9_AC13_44A1_9304_B04C6A69A49C_.wvu.FilterData" localSheetId="0" hidden="1">'на 31.03.2022'!$A$6:$J$382</definedName>
    <definedName name="Z_E0178566_B0D6_4A04_941F_723DE4642B4A_.wvu.FilterData" localSheetId="0" hidden="1">'на 31.03.2022'!$A$6:$J$382</definedName>
    <definedName name="Z_E0259160_9D69_4D25_AF0F_0EC01BAB2D6E_.wvu.FilterData" localSheetId="0" hidden="1">'на 31.03.2022'!$A$6:$J$382</definedName>
    <definedName name="Z_E0415026_A3A4_4408_93D6_8180A1256A98_.wvu.FilterData" localSheetId="0" hidden="1">'на 31.03.2022'!$A$6:$J$382</definedName>
    <definedName name="Z_E06FEE19_D4C1_4288_ADA7_5CB65BBBB4B6_.wvu.FilterData" localSheetId="0" hidden="1">'на 31.03.2022'!$A$6:$J$382</definedName>
    <definedName name="Z_E08AFE05_9FC9_4440_8CA6_890648C8FE48_.wvu.FilterData" localSheetId="0" hidden="1">'на 31.03.2022'!$A$6:$J$382</definedName>
    <definedName name="Z_E0B34E03_0754_4713_9A98_5ACEE69C9E71_.wvu.FilterData" localSheetId="0" hidden="1">'на 31.03.2022'!$A$6:$G$121</definedName>
    <definedName name="Z_E0EB272F_1699_4229_8D78_92367A8712AB_.wvu.FilterData" localSheetId="0" hidden="1">'на 31.03.2022'!$A$6:$J$382</definedName>
    <definedName name="Z_E1581052_A723_4DE8_9979_FA35E981F8B3_.wvu.FilterData" localSheetId="0" hidden="1">'на 31.03.2022'!$A$6:$J$382</definedName>
    <definedName name="Z_E189E240_5BD5_4C39_9F82_FF5A433FDB2D_.wvu.FilterData" localSheetId="0" hidden="1">'на 31.03.2022'!$A$6:$J$382</definedName>
    <definedName name="Z_E1BA3DBF_A98B_478A_B5DD_05754C89A32D_.wvu.FilterData" localSheetId="0" hidden="1">'на 31.03.2022'!$A$6:$J$382</definedName>
    <definedName name="Z_E1E7843B_3EC3_4FFF_9B1C_53E7DE6A4004_.wvu.FilterData" localSheetId="0" hidden="1">'на 31.03.2022'!$A$6:$G$121</definedName>
    <definedName name="Z_E25FE844_1AD8_4E16_B2DB_9033A702F13A_.wvu.FilterData" localSheetId="0" hidden="1">'на 31.03.2022'!$A$6:$G$121</definedName>
    <definedName name="Z_E2861A4E_263A_4BE6_9223_2DA352B0AD2D_.wvu.FilterData" localSheetId="0" hidden="1">'на 31.03.2022'!$A$6:$G$121</definedName>
    <definedName name="Z_E2FB76DF_1C94_4620_8087_FEE12FDAA3D2_.wvu.FilterData" localSheetId="0" hidden="1">'на 31.03.2022'!$A$6:$G$121</definedName>
    <definedName name="Z_E32A8700_E851_4315_A889_932E30063272_.wvu.FilterData" localSheetId="0" hidden="1">'на 31.03.2022'!$A$6:$J$382</definedName>
    <definedName name="Z_E3725577_5F2B_4F48_8481_8EAB51FE2F30_.wvu.FilterData" localSheetId="0" hidden="1">'на 31.03.2022'!$A$6:$J$382</definedName>
    <definedName name="Z_E3C6ECC1_0F12_435D_9B36_B23F6133337F_.wvu.FilterData" localSheetId="0" hidden="1">'на 31.03.2022'!$A$6:$G$121</definedName>
    <definedName name="Z_E3FB0B12_0C6E_4BBD_B35C_2F8B1D76B1EB_.wvu.FilterData" localSheetId="0" hidden="1">'на 31.03.2022'!$A$6:$J$382</definedName>
    <definedName name="Z_E41459EA_F056_44F0_B971_CA485B38C4A7_.wvu.FilterData" localSheetId="0" hidden="1">'на 31.03.2022'!$A$6:$J$382</definedName>
    <definedName name="Z_E437F2F2_3B79_49F0_9901_D31498A163D7_.wvu.FilterData" localSheetId="0" hidden="1">'на 31.03.2022'!$A$6:$J$382</definedName>
    <definedName name="Z_E43D4848_1A7E_4044_9203_B68E2E9AAE7C_.wvu.FilterData" localSheetId="0" hidden="1">'на 31.03.2022'!$A$6:$J$382</definedName>
    <definedName name="Z_E4BC7956_6419_4844_8010_327F93A58743_.wvu.FilterData" localSheetId="0" hidden="1">'на 31.03.2022'!$A$6:$J$382</definedName>
    <definedName name="Z_E531BAEE_E556_4AEF_B35B_C675BD99939C_.wvu.FilterData" localSheetId="0" hidden="1">'на 31.03.2022'!$A$6:$J$382</definedName>
    <definedName name="Z_E563A17B_3B3B_4B28_89D6_A5FC82DB33C2_.wvu.FilterData" localSheetId="0" hidden="1">'на 31.03.2022'!$A$6:$J$382</definedName>
    <definedName name="Z_E595EE4B_3BD8_4B57_9722_7D807AF05B12_.wvu.FilterData" localSheetId="0" hidden="1">'на 31.03.2022'!$A$6:$J$382</definedName>
    <definedName name="Z_E5DA1B9B_62F2_4CE6_9A2F_0A446D4275B1_.wvu.FilterData" localSheetId="0" hidden="1">'на 31.03.2022'!$A$6:$J$382</definedName>
    <definedName name="Z_E5EC7523_F88D_4AD4_9A8D_84C16AB7BFC1_.wvu.FilterData" localSheetId="0" hidden="1">'на 31.03.2022'!$A$6:$J$382</definedName>
    <definedName name="Z_E62E0FFE_7555_4927_BA87_96C72751599B_.wvu.FilterData" localSheetId="0" hidden="1">'на 31.03.2022'!$A$6:$J$382</definedName>
    <definedName name="Z_E64668E0_9086_4748_A397_C9C52293A8D6_.wvu.FilterData" localSheetId="0" hidden="1">'на 31.03.2022'!$A$6:$J$382</definedName>
    <definedName name="Z_E6B0F607_AC37_4539_B427_EA5DBDA71490_.wvu.FilterData" localSheetId="0" hidden="1">'на 31.03.2022'!$A$6:$J$382</definedName>
    <definedName name="Z_E6BEB68E_1813_43FA_83CB_AD563380E01C_.wvu.FilterData" localSheetId="0" hidden="1">'на 31.03.2022'!$A$6:$J$382</definedName>
    <definedName name="Z_E6F2229B_648C_45EB_AFDD_48E1933E9057_.wvu.FilterData" localSheetId="0" hidden="1">'на 31.03.2022'!$A$6:$J$382</definedName>
    <definedName name="Z_E7901072_44B2_4803_8DC7_3679CCBA4C9B_.wvu.FilterData" localSheetId="0" hidden="1">'на 31.03.2022'!$A$6:$J$382</definedName>
    <definedName name="Z_E79A0EA5_52A1_4025_997A_295E408CC35E_.wvu.FilterData" localSheetId="0" hidden="1">'на 31.03.2022'!$A$6:$J$382</definedName>
    <definedName name="Z_E79ABD49_719F_4887_A43D_3DE66BF8AD95_.wvu.FilterData" localSheetId="0" hidden="1">'на 31.03.2022'!$A$6:$J$382</definedName>
    <definedName name="Z_E7E34260_E3FF_494E_BB4E_1D372EA1276B_.wvu.FilterData" localSheetId="0" hidden="1">'на 31.03.2022'!$A$6:$J$382</definedName>
    <definedName name="Z_E818C85D_F563_4BCC_9747_0856B0207D9A_.wvu.FilterData" localSheetId="0" hidden="1">'на 31.03.2022'!$A$6:$J$382</definedName>
    <definedName name="Z_E82C4687_5D5F_44E1_B3CD_248A8B745A35_.wvu.FilterData" localSheetId="0" hidden="1">'на 31.03.2022'!$A$6:$J$382</definedName>
    <definedName name="Z_E83E9BD8_85E8_4A58_A0B6_0F6FAEE0DDFB_.wvu.FilterData" localSheetId="0" hidden="1">'на 31.03.2022'!$A$6:$J$382</definedName>
    <definedName name="Z_E85A9955_A3DD_46D7_A4A3_9B67A0E2B00C_.wvu.FilterData" localSheetId="0" hidden="1">'на 31.03.2022'!$A$6:$J$382</definedName>
    <definedName name="Z_E85CF805_B7EC_4B8E_BF6B_2D35F453C813_.wvu.FilterData" localSheetId="0" hidden="1">'на 31.03.2022'!$A$6:$J$382</definedName>
    <definedName name="Z_E8619C4F_9D0C_40CF_8636_CF30BDB53D78_.wvu.FilterData" localSheetId="0" hidden="1">'на 31.03.2022'!$A$6:$J$382</definedName>
    <definedName name="Z_E86B59AB_8419_4B63_BADC_4C4DB9795CAA_.wvu.FilterData" localSheetId="0" hidden="1">'на 31.03.2022'!$A$6:$J$382</definedName>
    <definedName name="Z_E87F17F9_955F_4F0C_8155_B5A522DA71CF_.wvu.FilterData" localSheetId="0" hidden="1">'на 31.03.2022'!$A$6:$J$382</definedName>
    <definedName name="Z_E88E1D11_18C0_4724_9D4F_2C85DDF57564_.wvu.FilterData" localSheetId="0" hidden="1">'на 31.03.2022'!$A$6:$G$121</definedName>
    <definedName name="Z_E8A10C98_7FB3_4F53_A0BF_0783995E971D_.wvu.FilterData" localSheetId="0" hidden="1">'на 31.03.2022'!$A$6:$J$382</definedName>
    <definedName name="Z_E8E447B7_386A_4449_A267_EA8A8ED2E9DF_.wvu.FilterData" localSheetId="0" hidden="1">'на 31.03.2022'!$A$6:$J$382</definedName>
    <definedName name="Z_E952215A_EF2B_4724_A091_1F77A330F7A6_.wvu.FilterData" localSheetId="0" hidden="1">'на 31.03.2022'!$A$6:$J$382</definedName>
    <definedName name="Z_E9A4F66F_BB40_4C19_8750_6E61AF1D74A1_.wvu.FilterData" localSheetId="0" hidden="1">'на 31.03.2022'!$A$6:$J$382</definedName>
    <definedName name="Z_EA16B1A6_A575_4BB9_B51E_98E088646246_.wvu.FilterData" localSheetId="0" hidden="1">'на 31.03.2022'!$A$6:$J$382</definedName>
    <definedName name="Z_EA234825_5817_4C50_AC45_83D70F061045_.wvu.FilterData" localSheetId="0" hidden="1">'на 31.03.2022'!$A$6:$J$382</definedName>
    <definedName name="Z_EA23A076_D755_4015_9B84_BEFD1DB876FC_.wvu.FilterData" localSheetId="0" hidden="1">'на 31.03.2022'!$A$6:$J$382</definedName>
    <definedName name="Z_EA26BD39_D295_43F0_9554_645E38E73803_.wvu.FilterData" localSheetId="0" hidden="1">'на 31.03.2022'!$A$6:$J$382</definedName>
    <definedName name="Z_EA769D6D_3269_481D_9974_BC10C6C55FF6_.wvu.FilterData" localSheetId="0" hidden="1">'на 31.03.2022'!$A$6:$G$121</definedName>
    <definedName name="Z_EA7BB06C_40E6_4375_9BE4_353C118D0D8A_.wvu.FilterData" localSheetId="0" hidden="1">'на 31.03.2022'!$A$6:$J$382</definedName>
    <definedName name="Z_EAEC0497_D454_492F_A78A_948CBC8B7349_.wvu.FilterData" localSheetId="0" hidden="1">'на 31.03.2022'!$A$6:$J$382</definedName>
    <definedName name="Z_EB2D8BE6_72BC_4D23_BEC7_DBF109493B0C_.wvu.FilterData" localSheetId="0" hidden="1">'на 31.03.2022'!$A$6:$J$382</definedName>
    <definedName name="Z_EBCDBD63_50FE_4D52_B280_2A723FA77236_.wvu.FilterData" localSheetId="0" hidden="1">'на 31.03.2022'!$A$6:$G$121</definedName>
    <definedName name="Z_EBE6EB5A_28BA_42FD_8E13_84A84E5CEFFA_.wvu.FilterData" localSheetId="0" hidden="1">'на 31.03.2022'!$A$6:$J$382</definedName>
    <definedName name="Z_EC6B58CC_C695_4EAF_B026_DA7CE6279D7A_.wvu.FilterData" localSheetId="0" hidden="1">'на 31.03.2022'!$A$6:$J$382</definedName>
    <definedName name="Z_EC741CE0_C720_481D_9CFE_596247B0CF36_.wvu.FilterData" localSheetId="0" hidden="1">'на 31.03.2022'!$A$6:$J$382</definedName>
    <definedName name="Z_EC7DFC56_670B_4634_9C36_1A0E9779A8AB_.wvu.FilterData" localSheetId="0" hidden="1">'на 31.03.2022'!$A$6:$J$382</definedName>
    <definedName name="Z_EC7EDFF4_8717_443E_A482_A625A9C4247F_.wvu.FilterData" localSheetId="0" hidden="1">'на 31.03.2022'!$A$6:$J$382</definedName>
    <definedName name="Z_EC900011_F272_4D76_BA18_A39600700B39_.wvu.FilterData" localSheetId="0" hidden="1">'на 31.03.2022'!$A$6:$J$382</definedName>
    <definedName name="Z_EC9C440E_29D9_4209_81C9_08FA39A99B70_.wvu.FilterData" localSheetId="0" hidden="1">'на 31.03.2022'!$A$6:$J$382</definedName>
    <definedName name="Z_ECDACD81_C235_4983_A4F4_DD0DF415537B_.wvu.FilterData" localSheetId="0" hidden="1">'на 31.03.2022'!$A$6:$J$382</definedName>
    <definedName name="Z_ECDB9DF1_6EBE_4872_A4EA_C132DB4F17D1_.wvu.FilterData" localSheetId="0" hidden="1">'на 31.03.2022'!$A$6:$J$382</definedName>
    <definedName name="Z_ED062811_EB69_48A4_A670_1ACDB0B62102_.wvu.FilterData" localSheetId="0" hidden="1">'на 31.03.2022'!$A$6:$J$382</definedName>
    <definedName name="Z_ED3CA1AD_27FA_49EB_91E7_60AB4F0D9C59_.wvu.FilterData" localSheetId="0" hidden="1">'на 31.03.2022'!$A$6:$J$382</definedName>
    <definedName name="Z_ED5F05CF_0821_469C_A3FE_35B2692E3A2E_.wvu.FilterData" localSheetId="0" hidden="1">'на 31.03.2022'!$A$6:$J$382</definedName>
    <definedName name="Z_ED74FBD3_DF35_4798_8C2A_7ADA46D140AA_.wvu.FilterData" localSheetId="0" hidden="1">'на 31.03.2022'!$A$6:$G$121</definedName>
    <definedName name="Z_EE680255_75A1_4DDB_913F_4A1F3421B50B_.wvu.FilterData" localSheetId="0" hidden="1">'на 31.03.2022'!$A$6:$J$382</definedName>
    <definedName name="Z_EEA670F4_FD70_410C_B154_2B68A58088BB_.wvu.FilterData" localSheetId="0" hidden="1">'на 31.03.2022'!$A$6:$J$382</definedName>
    <definedName name="Z_EED7532F_3F8E_4159_866F_A5A51397E489_.wvu.FilterData" localSheetId="0" hidden="1">'на 31.03.2022'!$A$6:$J$382</definedName>
    <definedName name="Z_EEDEE6DA_8279_4F84_B5A2_4D9FC4BBFC9B_.wvu.FilterData" localSheetId="0" hidden="1">'на 31.03.2022'!$A$6:$J$382</definedName>
    <definedName name="Z_EF1610FE_843B_4864_9DAD_05F697DD47DC_.wvu.FilterData" localSheetId="0" hidden="1">'на 31.03.2022'!$A$6:$J$382</definedName>
    <definedName name="Z_EFFADE78_6F23_4B5D_AE74_3E82BA29B398_.wvu.FilterData" localSheetId="0" hidden="1">'на 31.03.2022'!$A$6:$G$121</definedName>
    <definedName name="Z_F05EFB87_3BE7_41AF_8465_1EA73F5E8818_.wvu.FilterData" localSheetId="0" hidden="1">'на 31.03.2022'!$A$6:$J$382</definedName>
    <definedName name="Z_F0EB967D_F079_4FD4_AD5F_5BA84E405B49_.wvu.FilterData" localSheetId="0" hidden="1">'на 31.03.2022'!$A$6:$J$382</definedName>
    <definedName name="Z_F1034BFA_1A69_4FC2_AF03_194D1772ED46_.wvu.FilterData" localSheetId="0" hidden="1">'на 31.03.2022'!$A$6:$J$382</definedName>
    <definedName name="Z_F103F4AF_E8E2_4F3E_A9FD_DB934D8E8A41_.wvu.FilterData" localSheetId="0" hidden="1">'на 31.03.2022'!$A$6:$J$382</definedName>
    <definedName name="Z_F140A98E_30AA_4FD0_8B93_08F8951EDE5E_.wvu.FilterData" localSheetId="0" hidden="1">'на 31.03.2022'!$A$6:$G$121</definedName>
    <definedName name="Z_F1D58EA3_233E_4B2C_907F_20FB7B32BCEB_.wvu.FilterData" localSheetId="0" hidden="1">'на 31.03.2022'!$A$6:$J$382</definedName>
    <definedName name="Z_F1FF83CB_C105_4045_8D1C_1656D8BA7B97_.wvu.FilterData" localSheetId="0" hidden="1">'на 31.03.2022'!$A$6:$J$382</definedName>
    <definedName name="Z_F2110B0B_AAE7_42F0_B553_C360E9249AD4_.wvu.Cols" localSheetId="0" hidden="1">'на 31.03.2022'!#REF!,'на 31.03.2022'!#REF!,'на 31.03.2022'!$K:$BL</definedName>
    <definedName name="Z_F2110B0B_AAE7_42F0_B553_C360E9249AD4_.wvu.FilterData" localSheetId="0" hidden="1">'на 31.03.2022'!$A$6:$J$382</definedName>
    <definedName name="Z_F2110B0B_AAE7_42F0_B553_C360E9249AD4_.wvu.PrintArea" localSheetId="0" hidden="1">'на 31.03.2022'!$A$1:$BL$148</definedName>
    <definedName name="Z_F2110B0B_AAE7_42F0_B553_C360E9249AD4_.wvu.PrintTitles" localSheetId="0" hidden="1">'на 31.03.2022'!$4:$6</definedName>
    <definedName name="Z_F2297F69_EEB2_47F1_B378_3E0399CA26A1_.wvu.FilterData" localSheetId="0" hidden="1">'на 31.03.2022'!$A$6:$J$382</definedName>
    <definedName name="Z_F24FF7CE_BEE9_4D69_9CC9_1D573409219A_.wvu.FilterData" localSheetId="0" hidden="1">'на 31.03.2022'!$A$6:$J$382</definedName>
    <definedName name="Z_F278667C_3752_4E5E_BBEE_5A1D429FAB93_.wvu.FilterData" localSheetId="0" hidden="1">'на 31.03.2022'!$A$6:$J$382</definedName>
    <definedName name="Z_F2B210B3_A608_46A5_94E1_E525F8F6A2C4_.wvu.FilterData" localSheetId="0" hidden="1">'на 31.03.2022'!$A$6:$J$382</definedName>
    <definedName name="Z_F304AA00_B14E_4276_98BB_A5E040C2BE83_.wvu.FilterData" localSheetId="0" hidden="1">'на 31.03.2022'!$A$6:$J$382</definedName>
    <definedName name="Z_F30FADD4_07E9_4B4F_B53A_86E542EF0570_.wvu.FilterData" localSheetId="0" hidden="1">'на 31.03.2022'!$A$6:$J$382</definedName>
    <definedName name="Z_F31E06D7_BB46_4306_AC80_7D867336978C_.wvu.FilterData" localSheetId="0" hidden="1">'на 31.03.2022'!$A$6:$J$382</definedName>
    <definedName name="Z_F338BCFF_FE37_4512_82DE_8C10862CD583_.wvu.FilterData" localSheetId="0" hidden="1">'на 31.03.2022'!$A$6:$J$382</definedName>
    <definedName name="Z_F33B77A9_71E4_4F9B_8072_7CFC39B3FC50_.wvu.FilterData" localSheetId="0" hidden="1">'на 31.03.2022'!$A$6:$J$382</definedName>
    <definedName name="Z_F34EC6B1_390D_4B75_852C_F8775ACC3B29_.wvu.FilterData" localSheetId="0" hidden="1">'на 31.03.2022'!$A$6:$J$382</definedName>
    <definedName name="Z_F3E148B1_ED1B_4330_84E7_EFC4722C807A_.wvu.FilterData" localSheetId="0" hidden="1">'на 31.03.2022'!$A$6:$J$382</definedName>
    <definedName name="Z_F3EB4276_07ED_4C3D_8305_EFD9881E26ED_.wvu.FilterData" localSheetId="0" hidden="1">'на 31.03.2022'!$A$6:$J$382</definedName>
    <definedName name="Z_F3F1BB49_52AF_48BB_95BC_060170851629_.wvu.FilterData" localSheetId="0" hidden="1">'на 31.03.2022'!$A$6:$J$382</definedName>
    <definedName name="Z_F413BB5D_EA53_42FB_84EF_A630DFA6E3CE_.wvu.FilterData" localSheetId="0" hidden="1">'на 31.03.2022'!$A$6:$J$382</definedName>
    <definedName name="Z_F424C8EB_1FD1_4B7C_BB16_C87F07FB1A66_.wvu.FilterData" localSheetId="0" hidden="1">'на 31.03.2022'!$A$6:$J$382</definedName>
    <definedName name="Z_F48552A9_1F3B_415E_B25A_3A35D2E6EB46_.wvu.FilterData" localSheetId="0" hidden="1">'на 31.03.2022'!$A$6:$J$382</definedName>
    <definedName name="Z_F4B370BE_A7CE_4BF8_A9D2_E5262584ECE2_.wvu.FilterData" localSheetId="0" hidden="1">'на 31.03.2022'!$A$6:$J$382</definedName>
    <definedName name="Z_F4D51502_0CCD_4E1C_8387_D94D30666E39_.wvu.FilterData" localSheetId="0" hidden="1">'на 31.03.2022'!$A$6:$J$382</definedName>
    <definedName name="Z_F52002B9_A233_461F_9C02_2195A969869E_.wvu.FilterData" localSheetId="0" hidden="1">'на 31.03.2022'!$A$6:$J$382</definedName>
    <definedName name="Z_F5904F57_BE1E_4C1A_B9F2_3334C6090028_.wvu.FilterData" localSheetId="0" hidden="1">'на 31.03.2022'!$A$6:$J$382</definedName>
    <definedName name="Z_F5A92536_7ADF_4574_9094_4E9E2907828D_.wvu.FilterData" localSheetId="0" hidden="1">'на 31.03.2022'!$A$6:$J$382</definedName>
    <definedName name="Z_F5E5B384_11B7_4F24_ADF6_08A6C35ADF77_.wvu.FilterData" localSheetId="0" hidden="1">'на 31.03.2022'!$A$6:$J$382</definedName>
    <definedName name="Z_F5F50589_1DF0_4A91_A5AE_A081904AF6B0_.wvu.FilterData" localSheetId="0" hidden="1">'на 31.03.2022'!$A$6:$J$382</definedName>
    <definedName name="Z_F66AFAC6_2D91_47B3_B144_43AE4E90F02F_.wvu.FilterData" localSheetId="0" hidden="1">'на 31.03.2022'!$A$6:$J$382</definedName>
    <definedName name="Z_F675BEC0_5D51_42CD_8359_31DF2F226166_.wvu.FilterData" localSheetId="0" hidden="1">'на 31.03.2022'!$A$6:$J$382</definedName>
    <definedName name="Z_F6921BC4_E0E6_4AEF_829D_3CF79503065A_.wvu.FilterData" localSheetId="0" hidden="1">'на 31.03.2022'!$A$6:$J$382</definedName>
    <definedName name="Z_F6F4D1CA_4991_462D_A51D_FD0D91822706_.wvu.FilterData" localSheetId="0" hidden="1">'на 31.03.2022'!$A$6:$J$382</definedName>
    <definedName name="Z_F731E429_1EEA_443F_A17D_E6EB986E228C_.wvu.FilterData" localSheetId="0" hidden="1">'на 31.03.2022'!$A$6:$J$382</definedName>
    <definedName name="Z_F7E84A2A_268F_49A2_9175_3ADFDAD9A1AF_.wvu.FilterData" localSheetId="0" hidden="1">'на 31.03.2022'!$A$6:$J$382</definedName>
    <definedName name="Z_F7FC106B_79FE_40D3_AA43_206A7284AC4B_.wvu.FilterData" localSheetId="0" hidden="1">'на 31.03.2022'!$A$6:$J$382</definedName>
    <definedName name="Z_F800C951_7E3C_42D6_B362_3CDF78E7F025_.wvu.FilterData" localSheetId="0" hidden="1">'на 31.03.2022'!$A$6:$J$382</definedName>
    <definedName name="Z_F8B0DEDC_32C7_4D2C_9923_D4A5441ED454_.wvu.FilterData" localSheetId="0" hidden="1">'на 31.03.2022'!$A$6:$J$382</definedName>
    <definedName name="Z_F8CD48ED_A67F_492E_A417_09D352E93E12_.wvu.FilterData" localSheetId="0" hidden="1">'на 31.03.2022'!$A$6:$G$121</definedName>
    <definedName name="Z_F8E02295_4C4F_4DE1_ACF5_8151BB17EB6E_.wvu.FilterData" localSheetId="0" hidden="1">'на 31.03.2022'!$A$6:$J$382</definedName>
    <definedName name="Z_F8E4304E_2CC4_4F73_A08A_BA6FE8EB77EF_.wvu.FilterData" localSheetId="0" hidden="1">'на 31.03.2022'!$A$6:$J$382</definedName>
    <definedName name="Z_F9AF50D2_05C8_4D13_9F15_43FAA7F1CB7A_.wvu.FilterData" localSheetId="0" hidden="1">'на 31.03.2022'!$A$6:$J$382</definedName>
    <definedName name="Z_F9F96D65_7E5D_4EDB_B47B_CD800EE8793F_.wvu.FilterData" localSheetId="0" hidden="1">'на 31.03.2022'!$A$6:$G$121</definedName>
    <definedName name="Z_FA0158D7_5D42_4521_AFCC_0FD96CFB6680_.wvu.FilterData" localSheetId="0" hidden="1">'на 31.03.2022'!$A$6:$J$382</definedName>
    <definedName name="Z_FA263ADC_F7F9_4F21_8D0A_B162CFE58321_.wvu.FilterData" localSheetId="0" hidden="1">'на 31.03.2022'!$A$6:$J$382</definedName>
    <definedName name="Z_FA270880_5E39_4EAA_BE02_BDB906770A67_.wvu.FilterData" localSheetId="0" hidden="1">'на 31.03.2022'!$A$6:$J$382</definedName>
    <definedName name="Z_FA47CA05_CCF1_4EDC_AAF6_26967695B1D8_.wvu.FilterData" localSheetId="0" hidden="1">'на 31.03.2022'!$A$6:$J$382</definedName>
    <definedName name="Z_FA687933_7694_4C0F_8982_34C11239740C_.wvu.FilterData" localSheetId="0" hidden="1">'на 31.03.2022'!$A$6:$J$382</definedName>
    <definedName name="Z_FA9FECB8_BA16_47CC_97A5_FF0276B7BA2A_.wvu.FilterData" localSheetId="0" hidden="1">'на 31.03.2022'!$A$6:$J$382</definedName>
    <definedName name="Z_FADBBBF4_A5FD_47EA_87AF_F3DC2DF00CA8_.wvu.FilterData" localSheetId="0" hidden="1">'на 31.03.2022'!$A$6:$J$382</definedName>
    <definedName name="Z_FAEA1540_FB92_4A7F_8E18_381E2C6FAF74_.wvu.FilterData" localSheetId="0" hidden="1">'на 31.03.2022'!$A$6:$G$121</definedName>
    <definedName name="Z_FB229BDB_3A6C_4BB8_B8E6_A67636835C83_.wvu.FilterData" localSheetId="0" hidden="1">'на 31.03.2022'!$A$6:$J$382</definedName>
    <definedName name="Z_FB2B2898_07E8_4F64_9660_A5CFE0C3B2A1_.wvu.FilterData" localSheetId="0" hidden="1">'на 31.03.2022'!$A$6:$J$382</definedName>
    <definedName name="Z_FB2BF477_D0B5_422C_B79D_FDEC3D26BD5E_.wvu.FilterData" localSheetId="0" hidden="1">'на 31.03.2022'!$A$6:$J$382</definedName>
    <definedName name="Z_FB35B37B_2F7F_4D23_B40F_380D683C704C_.wvu.FilterData" localSheetId="0" hidden="1">'на 31.03.2022'!$A$6:$J$382</definedName>
    <definedName name="Z_FB36674F_EA77_4276_ADC4_92BDAF28A2CB_.wvu.FilterData" localSheetId="0" hidden="1">'на 31.03.2022'!$A$6:$J$382</definedName>
    <definedName name="Z_FB4C9D56_2EDB_4CD4_9DFE_7C214EA770EC_.wvu.FilterData" localSheetId="0" hidden="1">'на 31.03.2022'!$A$6:$J$382</definedName>
    <definedName name="Z_FB950159_36A0_4459_8C0C_3AA3A2B4DEC9_.wvu.FilterData" localSheetId="0" hidden="1">'на 31.03.2022'!$A$6:$J$382</definedName>
    <definedName name="Z_FBE2EB42_7C8D_40DA_8BFA_706BF49FCFDE_.wvu.FilterData" localSheetId="0" hidden="1">'на 31.03.2022'!$A$6:$J$382</definedName>
    <definedName name="Z_FBEEEF36_B47B_4551_8D8A_904E9E1222D4_.wvu.FilterData" localSheetId="0" hidden="1">'на 31.03.2022'!$A$6:$G$121</definedName>
    <definedName name="Z_FBFEC7B7_C5D0_44F3_87E7_66C52A67E842_.wvu.FilterData" localSheetId="0" hidden="1">'на 31.03.2022'!$A$6:$J$382</definedName>
    <definedName name="Z_FC3CE0E0_62AD_4DFE_9E6D_61D173C71E73_.wvu.FilterData" localSheetId="0" hidden="1">'на 31.03.2022'!$A$6:$J$382</definedName>
    <definedName name="Z_FC4C3009_E36C_43FD_8BFB_98FFC232780E_.wvu.FilterData" localSheetId="0" hidden="1">'на 31.03.2022'!$A$6:$J$382</definedName>
    <definedName name="Z_FC5D3D29_E6B6_4724_B01C_EFC5C58D36F7_.wvu.FilterData" localSheetId="0" hidden="1">'на 31.03.2022'!$A$6:$J$382</definedName>
    <definedName name="Z_FC8DF947_D902_4089_91EA_22D68229174F_.wvu.FilterData" localSheetId="0" hidden="1">'на 31.03.2022'!$A$6:$J$382</definedName>
    <definedName name="Z_FC921717_EFFF_4C5F_AE15_5DB48A6B2DDC_.wvu.FilterData" localSheetId="0" hidden="1">'на 31.03.2022'!$A$6:$J$382</definedName>
    <definedName name="Z_FCC3AE73_E537_4FEF_8316_D2033D529D47_.wvu.FilterData" localSheetId="0" hidden="1">'на 31.03.2022'!$A$6:$J$382</definedName>
    <definedName name="Z_FCD2D329_BC48_4BD8_AD6B_3D3925E3177E_.wvu.FilterData" localSheetId="0" hidden="1">'на 31.03.2022'!$A$6:$J$382</definedName>
    <definedName name="Z_FCFEE462_86B3_4D22_A291_C53135F468F2_.wvu.FilterData" localSheetId="0" hidden="1">'на 31.03.2022'!$A$6:$J$382</definedName>
    <definedName name="Z_FD01F790_1BBF_4238_916B_FA56833C331E_.wvu.FilterData" localSheetId="0" hidden="1">'на 31.03.2022'!$A$6:$J$382</definedName>
    <definedName name="Z_FD0E1B66_1ED2_4768_AEAA_4813773FCD1B_.wvu.FilterData" localSheetId="0" hidden="1">'на 31.03.2022'!$A$6:$G$121</definedName>
    <definedName name="Z_FD3BE8C9_37F8_4B3C_B2C7_E77CF8E04BFB_.wvu.FilterData" localSheetId="0" hidden="1">'на 31.03.2022'!$A$6:$J$382</definedName>
    <definedName name="Z_FD3D5015_A741_475F_84D8_C8E06D2029C4_.wvu.FilterData" localSheetId="0" hidden="1">'на 31.03.2022'!$A$6:$J$382</definedName>
    <definedName name="Z_FD4802F9_333E_4B85_AA53_8A6A2CF89072_.wvu.FilterData" localSheetId="0" hidden="1">'на 31.03.2022'!$A$6:$J$382</definedName>
    <definedName name="Z_FD5CEF9A_4499_4018_A32D_B5C5AF11D935_.wvu.FilterData" localSheetId="0" hidden="1">'на 31.03.2022'!$A$6:$J$382</definedName>
    <definedName name="Z_FD5EDEE5_A3CE_4C43_835A_373611C65308_.wvu.FilterData" localSheetId="0" hidden="1">'на 31.03.2022'!$A$6:$J$382</definedName>
    <definedName name="Z_FD66CF31_1A62_4649_ABF8_67009C9EEFA8_.wvu.FilterData" localSheetId="0" hidden="1">'на 31.03.2022'!$A$6:$J$382</definedName>
    <definedName name="Z_FDDB310B_7AE0_49CB_BE16_F49E6EF78E5F_.wvu.FilterData" localSheetId="0" hidden="1">'на 31.03.2022'!$A$6:$J$382</definedName>
    <definedName name="Z_FDE37E7A_0D62_48F6_B80B_D6356ECC791B_.wvu.FilterData" localSheetId="0" hidden="1">'на 31.03.2022'!$A$6:$J$382</definedName>
    <definedName name="Z_FDE6536E_3A56_4D69_A159_5DB77FF6A4B2_.wvu.FilterData" localSheetId="0" hidden="1">'на 31.03.2022'!$A$6:$J$382</definedName>
    <definedName name="Z_FDFA00AD_EA6D_4937_80B9_640D5FB985EF_.wvu.FilterData" localSheetId="0" hidden="1">'на 31.03.2022'!$A$6:$J$382</definedName>
    <definedName name="Z_FE9D531A_F987_4486_AC6F_37568587E0CC_.wvu.FilterData" localSheetId="0" hidden="1">'на 31.03.2022'!$A$6:$J$382</definedName>
    <definedName name="Z_FEE18FC2_E5D2_4C59_B7D0_FDF82F2008D4_.wvu.FilterData" localSheetId="0" hidden="1">'на 31.03.2022'!$A$6:$J$382</definedName>
    <definedName name="Z_FEF0FD9C_0AF1_4157_A391_071CD507BEBA_.wvu.FilterData" localSheetId="0" hidden="1">'на 31.03.2022'!$A$6:$J$382</definedName>
    <definedName name="Z_FEFFCD5F_F237_4316_B50A_6C71D0FF3363_.wvu.FilterData" localSheetId="0" hidden="1">'на 31.03.2022'!$A$6:$J$382</definedName>
    <definedName name="Z_FF2B641B_674B_4DA5_A6F8_82831EC9F946_.wvu.FilterData" localSheetId="0" hidden="1">'на 31.03.2022'!$A$6:$J$382</definedName>
    <definedName name="Z_FF7CC20D_CA9E_46D2_A113_9EB09E8A7DF6_.wvu.FilterData" localSheetId="0" hidden="1">'на 31.03.2022'!$A$6:$G$121</definedName>
    <definedName name="Z_FF7F531F_28CE_4C28_BA81_DE242DB82E03_.wvu.FilterData" localSheetId="0" hidden="1">'на 31.03.2022'!$A$6:$J$382</definedName>
    <definedName name="Z_FF9EFDBE_F5FD_432E_96BA_C22D4E9B91D4_.wvu.FilterData" localSheetId="0" hidden="1">'на 31.03.2022'!$A$6:$J$382</definedName>
    <definedName name="Z_FFBF84C0_8EC1_41E5_A130_1EB26E22D86E_.wvu.FilterData" localSheetId="0" hidden="1">'на 31.03.2022'!$A$6:$J$382</definedName>
    <definedName name="Z_FFE6C3F9_C13E_4E13_8F64_B3AD0BCC69D2_.wvu.FilterData" localSheetId="0" hidden="1">'на 31.03.2022'!$A$6:$J$382</definedName>
    <definedName name="Z_FFFC89F4_6CC5_4464_8EC3_BC7659708B14_.wvu.FilterData" localSheetId="0" hidden="1">'на 31.03.2022'!$A$6:$J$382</definedName>
    <definedName name="_xlnm.Print_Titles" localSheetId="0">'на 31.03.2022'!$4:$7</definedName>
    <definedName name="_xlnm.Print_Area" localSheetId="0">'на 31.03.2022'!$A$1:$J$181</definedName>
  </definedNames>
  <calcPr calcId="162913" fullPrecision="0"/>
  <customWorkbookViews>
    <customWorkbookView name="Шулепова Ольга Анатольевна - Личное представление" guid="{67ADFAE6-A9AF-44D7-8539-93CD0F6B7849}" mergeInterval="0" personalView="1" maximized="1" xWindow="-8" yWindow="-8" windowWidth="1936" windowHeight="1056" tabRatio="518" activeSheetId="1"/>
    <customWorkbookView name="Перевощикова Анна Васильевна - Личное представление" guid="{CCF533A2-322B-40E2-88B2-065E6D1D35B4}" mergeInterval="0" personalView="1" maximized="1" xWindow="-8" yWindow="-8" windowWidth="1936" windowHeight="1056" tabRatio="518" activeSheetId="1"/>
    <customWorkbookView name="Залецкая Ольга Генадьевна - Личное представление" guid="{6E4A7295-8CE0-4D28-ABEF-D38EBAE7C204}" mergeInterval="0" personalView="1" maximized="1" showHorizontalScroll="0" showVerticalScroll="0" showSheetTabs="0" xWindow="-8" yWindow="-8" windowWidth="1936" windowHeight="1056" tabRatio="518" activeSheetId="1"/>
    <customWorkbookView name="Вершинина Мария Игоревна - Личное представление" guid="{A0A3CD9B-2436-40D7-91DB-589A95FBBF00}" mergeInterval="0" personalView="1" maximized="1" windowWidth="1916" windowHeight="835" tabRatio="522" activeSheetId="1"/>
    <customWorkbookView name="Фесик Светлана Викторовна - Личное представление" guid="{6068C3FF-17AA-48A5-A88B-2523CBAC39AE}" mergeInterval="0" personalView="1" maximized="1" xWindow="-8" yWindow="-8" windowWidth="1296" windowHeight="1000" tabRatio="518" activeSheetId="1"/>
    <customWorkbookView name="Рогожина Ольга Сергеевна - Личное представление" guid="{BEA0FDBA-BB07-4C19-8BBD-5E57EE395C09}" mergeInterval="0" personalView="1" maximized="1" windowWidth="1276" windowHeight="735" tabRatio="522" activeSheetId="1"/>
    <customWorkbookView name="Минакова Оксана Сергеевна - Личное представление" guid="{45DE1976-7F07-4EB4-8A9C-FB72D060BEFA}" mergeInterval="0" personalView="1" maximized="1" xWindow="-8" yWindow="-8" windowWidth="1936" windowHeight="1056" tabRatio="518" activeSheetId="1"/>
    <customWorkbookView name="Козлова Анастасия Сергеевна - Личное представление" guid="{0CCCFAED-79CE-4449-BC23-D60C794B65C2}" mergeInterval="0" personalView="1" maximized="1" windowWidth="1276" windowHeight="779" tabRatio="518" activeSheetId="1"/>
    <customWorkbookView name="Маслова Алина Рамазановна - Личное представление" guid="{99950613-28E7-4EC2-B918-559A2757B0A9}" mergeInterval="0" personalView="1" maximized="1" xWindow="-8" yWindow="-8" windowWidth="1936" windowHeight="1056" tabRatio="355" activeSheetId="1"/>
    <customWorkbookView name="Залецкая Ольга Геннадьевна - Личное представление" guid="{D95852A1-B0FC-4AC5-B62B-5CCBE05B0D15}" mergeInterval="0" personalView="1" maximized="1" windowWidth="1916" windowHeight="855"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kou - Личное представление" guid="{998B8119-4FF3-4A16-838D-539C6AE34D55}" mergeInterval="0" personalView="1" maximized="1" windowWidth="1148" windowHeight="645" tabRatio="518" activeSheetId="1"/>
    <customWorkbookView name="pav - Личное представление" guid="{539CB3DF-9B66-4BE7-9074-8CE0405EB8A6}" mergeInterval="0" personalView="1" maximized="1" xWindow="1" yWindow="1" windowWidth="1276" windowHeight="794" tabRatio="518" activeSheetId="1"/>
    <customWorkbookView name="User - Личное представление" guid="{D20DFCFE-63F9-4265-B37B-4F36C46DF159}" mergeInterval="0" personalView="1" maximized="1" xWindow="-8" yWindow="-8" windowWidth="1296" windowHeight="1000" tabRatio="518" activeSheetId="1"/>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Анастасия Вячеславовна - Личное представление" guid="{F2110B0B-AAE7-42F0-B553-C360E9249AD4}" mergeInterval="0" personalView="1" maximized="1" windowWidth="1276" windowHeight="779" tabRatio="501"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Admin - Личное представление" guid="{2DF88C31-E5A0-4DFE-877D-5A31D3992603}" mergeInterval="0" personalView="1" maximized="1" windowWidth="1276" windowHeight="719" tabRatio="772" activeSheetId="1"/>
    <customWorkbookView name="Елена - Личное представление" guid="{24E5C1BC-322C-4FEF-B964-F0DCC04482C1}" mergeInterval="0" personalView="1" maximized="1" xWindow="1" yWindow="1" windowWidth="1024" windowHeight="547" tabRatio="896" activeSheetId="1"/>
    <customWorkbookView name="BLACKGIRL - Личное представление" guid="{37F8CE32-8CE8-4D95-9C0E-63112E6EFFE9}" mergeInterval="0" personalView="1" maximized="1" windowWidth="1020" windowHeight="576" tabRatio="441" activeSheetId="4"/>
    <customWorkbookView name="1 - Личное представление" guid="{CBF9D894-3FD2-4B68-BAC8-643DB23851C0}" mergeInterval="0" personalView="1" maximized="1" xWindow="1" yWindow="1" windowWidth="1733" windowHeight="798" tabRatio="772" activeSheetId="1"/>
    <customWorkbookView name="Пользователь - Личное представление" guid="{C8C7D91A-0101-429D-A7C4-25C2A366909A}" mergeInterval="0" personalView="1" maximized="1" windowWidth="1264" windowHeight="759" tabRatio="51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Коптеева Елена Анатольевна - Личное представление" guid="{2F7AC811-CA37-46E3-866E-6E10DF43054A}" mergeInterval="0" personalView="1" maximized="1" windowWidth="1276" windowHeight="799" tabRatio="698" activeSheetId="1"/>
    <customWorkbookView name="kaa - Личное представление" guid="{7B245AB0-C2AF-4822-BFC4-2399F85856C1}" mergeInterval="0" personalView="1" maximized="1" xWindow="1" yWindow="1" windowWidth="1280" windowHeight="803" tabRatio="518" activeSheetId="1"/>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Хрусталёва Елена Анатольевна - Личное представление" guid="{032DDD1D-7C32-4E80-928D-C908C764BB01}" mergeInterval="0" personalView="1" maximized="1" xWindow="-8" yWindow="-8" windowWidth="1936" windowHeight="1056" tabRatio="522" activeSheetId="1"/>
    <customWorkbookView name="Маганёва Екатерина Николаевна - Личное представление" guid="{CA384592-0CFD-4322-A4EB-34EC04693944}" mergeInterval="0" personalView="1" maximized="1" xWindow="-8" yWindow="-8" windowWidth="1936" windowHeight="1056" tabRatio="522" activeSheetId="1"/>
    <customWorkbookView name="Астахова Анна Владимировна - Личное представление" guid="{13BE7114-35DF-4699-8779-61985C68F6C3}" mergeInterval="0" personalView="1" maximized="1" showHorizontalScroll="0" showVerticalScroll="0" showSheetTabs="0" xWindow="-8" yWindow="-8" windowWidth="1936" windowHeight="1056" tabRatio="440" activeSheetId="1" showComments="commIndAndComment"/>
  </customWorkbookViews>
  <fileRecoveryPr autoRecover="0"/>
</workbook>
</file>

<file path=xl/calcChain.xml><?xml version="1.0" encoding="utf-8"?>
<calcChain xmlns="http://schemas.openxmlformats.org/spreadsheetml/2006/main">
  <c r="F13" i="1" l="1"/>
  <c r="L36" i="1"/>
  <c r="L15" i="1"/>
  <c r="L16" i="1"/>
  <c r="L21" i="1"/>
  <c r="L23" i="1"/>
  <c r="L24" i="1"/>
  <c r="L26" i="1"/>
  <c r="L27" i="1"/>
  <c r="L28" i="1"/>
  <c r="L37" i="1"/>
  <c r="L41" i="1"/>
  <c r="L43" i="1"/>
  <c r="L45" i="1"/>
  <c r="L46" i="1"/>
  <c r="L47" i="1"/>
  <c r="L49" i="1"/>
  <c r="L51" i="1"/>
  <c r="L52" i="1"/>
  <c r="L53" i="1"/>
  <c r="L55" i="1"/>
  <c r="L56" i="1"/>
  <c r="L75" i="1"/>
  <c r="L78" i="1"/>
  <c r="L79" i="1"/>
  <c r="L108" i="1"/>
  <c r="L109" i="1"/>
  <c r="L111" i="1"/>
  <c r="L113" i="1"/>
  <c r="L114" i="1"/>
  <c r="L115" i="1"/>
  <c r="L120" i="1"/>
  <c r="L121" i="1"/>
  <c r="L123" i="1"/>
  <c r="L124" i="1"/>
  <c r="L141" i="1"/>
  <c r="L146" i="1"/>
  <c r="L147" i="1"/>
  <c r="L152" i="1"/>
  <c r="L155" i="1"/>
  <c r="L156" i="1"/>
  <c r="L167" i="1"/>
  <c r="L169" i="1"/>
  <c r="L173" i="1"/>
  <c r="L175" i="1"/>
  <c r="L179" i="1"/>
  <c r="K123" i="1" l="1"/>
  <c r="H129" i="1"/>
  <c r="L129" i="1" s="1"/>
  <c r="H25" i="1" l="1"/>
  <c r="L25" i="1" s="1"/>
  <c r="F94" i="1" l="1"/>
  <c r="D94" i="1"/>
  <c r="D95" i="1"/>
  <c r="H77" i="1"/>
  <c r="L77" i="1" s="1"/>
  <c r="H76" i="1"/>
  <c r="L76" i="1" s="1"/>
  <c r="D77" i="1"/>
  <c r="H106" i="1"/>
  <c r="L106" i="1" s="1"/>
  <c r="H107" i="1"/>
  <c r="L107" i="1" s="1"/>
  <c r="H105" i="1"/>
  <c r="L105" i="1" s="1"/>
  <c r="H44" i="1"/>
  <c r="L44" i="1" s="1"/>
  <c r="H39" i="1"/>
  <c r="L39" i="1" s="1"/>
  <c r="H38" i="1"/>
  <c r="L38" i="1" s="1"/>
  <c r="E118" i="1"/>
  <c r="H118" i="1"/>
  <c r="L118" i="1" s="1"/>
  <c r="G118" i="1"/>
  <c r="C70" i="1"/>
  <c r="I39" i="1"/>
  <c r="H18" i="1"/>
  <c r="L18" i="1" s="1"/>
  <c r="H145" i="1"/>
  <c r="L145" i="1" s="1"/>
  <c r="H144" i="1"/>
  <c r="H138" i="1"/>
  <c r="L138" i="1" s="1"/>
  <c r="I38" i="1" l="1"/>
  <c r="I144" i="1"/>
  <c r="L144" i="1"/>
  <c r="H70" i="1"/>
  <c r="L70" i="1" s="1"/>
  <c r="H32" i="1"/>
  <c r="H31" i="1"/>
  <c r="H30" i="1"/>
  <c r="H165" i="1"/>
  <c r="L165" i="1" s="1"/>
  <c r="H164" i="1"/>
  <c r="L164" i="1" s="1"/>
  <c r="H163" i="1"/>
  <c r="L163" i="1" s="1"/>
  <c r="F162" i="1"/>
  <c r="D162" i="1"/>
  <c r="F12" i="1"/>
  <c r="H178" i="1"/>
  <c r="L178" i="1" s="1"/>
  <c r="H177" i="1"/>
  <c r="L177" i="1" s="1"/>
  <c r="H176" i="1"/>
  <c r="L176" i="1" s="1"/>
  <c r="G176" i="1"/>
  <c r="E176" i="1"/>
  <c r="F174" i="1"/>
  <c r="D174" i="1"/>
  <c r="C174" i="1"/>
  <c r="F35" i="1"/>
  <c r="D35" i="1"/>
  <c r="F29" i="1"/>
  <c r="D29" i="1"/>
  <c r="I30" i="1" l="1"/>
  <c r="L30" i="1"/>
  <c r="I31" i="1"/>
  <c r="L31" i="1"/>
  <c r="I32" i="1"/>
  <c r="L32" i="1"/>
  <c r="H29" i="1"/>
  <c r="G174" i="1"/>
  <c r="E174" i="1"/>
  <c r="H174" i="1"/>
  <c r="L174" i="1" s="1"/>
  <c r="I172" i="1"/>
  <c r="H172" i="1"/>
  <c r="L172" i="1" s="1"/>
  <c r="H171" i="1"/>
  <c r="H170" i="1"/>
  <c r="G170" i="1"/>
  <c r="E170" i="1"/>
  <c r="I169" i="1"/>
  <c r="F168" i="1"/>
  <c r="D168" i="1"/>
  <c r="C168" i="1"/>
  <c r="D139" i="1"/>
  <c r="I171" i="1" l="1"/>
  <c r="L171" i="1"/>
  <c r="L168" i="1"/>
  <c r="I170" i="1"/>
  <c r="L170" i="1"/>
  <c r="H168" i="1"/>
  <c r="E168" i="1"/>
  <c r="I168" i="1"/>
  <c r="G168" i="1"/>
  <c r="H89" i="1"/>
  <c r="L89" i="1" s="1"/>
  <c r="H88" i="1"/>
  <c r="L88" i="1" s="1"/>
  <c r="H133" i="1" l="1"/>
  <c r="L133" i="1" s="1"/>
  <c r="H132" i="1"/>
  <c r="L132" i="1" s="1"/>
  <c r="H127" i="1"/>
  <c r="L127" i="1" s="1"/>
  <c r="H126" i="1"/>
  <c r="L126" i="1" s="1"/>
  <c r="H125" i="1"/>
  <c r="L125" i="1" s="1"/>
  <c r="I44" i="1" l="1"/>
  <c r="H50" i="1"/>
  <c r="L50" i="1" l="1"/>
  <c r="I50" i="1"/>
  <c r="C117" i="1"/>
  <c r="H117" i="1" s="1"/>
  <c r="L117" i="1" s="1"/>
  <c r="I21" i="1" l="1"/>
  <c r="I26" i="1"/>
  <c r="I27" i="1"/>
  <c r="I28" i="1"/>
  <c r="I24" i="1"/>
  <c r="I41" i="1"/>
  <c r="I37" i="1"/>
  <c r="I45" i="1"/>
  <c r="I46" i="1"/>
  <c r="I47" i="1"/>
  <c r="I43" i="1"/>
  <c r="I51" i="1"/>
  <c r="I52" i="1"/>
  <c r="I53" i="1"/>
  <c r="I49" i="1"/>
  <c r="I78" i="1"/>
  <c r="I79" i="1"/>
  <c r="I75" i="1"/>
  <c r="I108" i="1"/>
  <c r="I109" i="1"/>
  <c r="I113" i="1"/>
  <c r="I114" i="1"/>
  <c r="I115" i="1"/>
  <c r="I111" i="1"/>
  <c r="I120" i="1"/>
  <c r="I121" i="1"/>
  <c r="I141" i="1"/>
  <c r="I146" i="1"/>
  <c r="I147" i="1"/>
  <c r="I152" i="1"/>
  <c r="I163" i="1"/>
  <c r="I42" i="1" l="1"/>
  <c r="I166" i="1"/>
  <c r="I25" i="1" l="1"/>
  <c r="I22" i="1" s="1"/>
  <c r="K25" i="1" l="1"/>
  <c r="K15" i="1"/>
  <c r="K16" i="1"/>
  <c r="K21" i="1"/>
  <c r="K23" i="1"/>
  <c r="K24" i="1"/>
  <c r="K26" i="1"/>
  <c r="K27" i="1"/>
  <c r="K28" i="1"/>
  <c r="K37" i="1"/>
  <c r="K41" i="1"/>
  <c r="K43" i="1"/>
  <c r="K44" i="1"/>
  <c r="K45" i="1"/>
  <c r="K46" i="1"/>
  <c r="K47" i="1"/>
  <c r="K49" i="1"/>
  <c r="K51" i="1"/>
  <c r="K52" i="1"/>
  <c r="K53" i="1"/>
  <c r="K55" i="1"/>
  <c r="K56" i="1"/>
  <c r="K75" i="1"/>
  <c r="K78" i="1"/>
  <c r="K79" i="1"/>
  <c r="K108" i="1"/>
  <c r="K109" i="1"/>
  <c r="K111" i="1"/>
  <c r="K113" i="1"/>
  <c r="K114" i="1"/>
  <c r="K115" i="1"/>
  <c r="K120" i="1"/>
  <c r="K121" i="1"/>
  <c r="K124" i="1"/>
  <c r="K141" i="1"/>
  <c r="K146" i="1"/>
  <c r="K147" i="1"/>
  <c r="K152" i="1"/>
  <c r="K155" i="1"/>
  <c r="K156" i="1"/>
  <c r="K163" i="1"/>
  <c r="K167" i="1"/>
  <c r="H22" i="1" l="1"/>
  <c r="H19" i="1" l="1"/>
  <c r="I18" i="1"/>
  <c r="H17" i="1"/>
  <c r="H102" i="1"/>
  <c r="H103" i="1"/>
  <c r="F100" i="1"/>
  <c r="F101" i="1"/>
  <c r="F102" i="1"/>
  <c r="F103" i="1"/>
  <c r="F99" i="1"/>
  <c r="D100" i="1"/>
  <c r="D101" i="1"/>
  <c r="D102" i="1"/>
  <c r="D103" i="1"/>
  <c r="D99" i="1"/>
  <c r="C100" i="1"/>
  <c r="C101" i="1"/>
  <c r="C102" i="1"/>
  <c r="C103" i="1"/>
  <c r="L103" i="1" s="1"/>
  <c r="I17" i="1" l="1"/>
  <c r="L17" i="1"/>
  <c r="I19" i="1"/>
  <c r="I14" i="1" s="1"/>
  <c r="L19" i="1"/>
  <c r="L102" i="1"/>
  <c r="K102" i="1"/>
  <c r="I102" i="1"/>
  <c r="I103" i="1"/>
  <c r="K18" i="1"/>
  <c r="K17" i="1"/>
  <c r="K103" i="1"/>
  <c r="E101" i="1"/>
  <c r="K19" i="1"/>
  <c r="C99" i="1"/>
  <c r="G101" i="1"/>
  <c r="E100" i="1"/>
  <c r="G100" i="1"/>
  <c r="I89" i="1"/>
  <c r="I83" i="1" s="1"/>
  <c r="I88" i="1"/>
  <c r="I82" i="1" s="1"/>
  <c r="H95" i="1"/>
  <c r="L95" i="1" s="1"/>
  <c r="H94" i="1"/>
  <c r="L94" i="1" s="1"/>
  <c r="H83" i="1" l="1"/>
  <c r="K89" i="1"/>
  <c r="E99" i="1"/>
  <c r="H82" i="1"/>
  <c r="K88" i="1"/>
  <c r="G99" i="1"/>
  <c r="H159" i="1"/>
  <c r="L159" i="1" s="1"/>
  <c r="H158" i="1"/>
  <c r="L158" i="1" s="1"/>
  <c r="H157" i="1"/>
  <c r="L157" i="1" s="1"/>
  <c r="H150" i="1"/>
  <c r="L150" i="1" s="1"/>
  <c r="H149" i="1"/>
  <c r="L149" i="1" s="1"/>
  <c r="H139" i="1"/>
  <c r="L139" i="1" s="1"/>
  <c r="K159" i="1" l="1"/>
  <c r="I159" i="1"/>
  <c r="K139" i="1"/>
  <c r="I139" i="1"/>
  <c r="K158" i="1"/>
  <c r="I158" i="1"/>
  <c r="K149" i="1"/>
  <c r="I149" i="1"/>
  <c r="K150" i="1"/>
  <c r="I150" i="1"/>
  <c r="K138" i="1"/>
  <c r="I138" i="1"/>
  <c r="K157" i="1"/>
  <c r="I157" i="1"/>
  <c r="H143" i="1"/>
  <c r="L143" i="1" s="1"/>
  <c r="H137" i="1"/>
  <c r="L137" i="1" s="1"/>
  <c r="K137" i="1" l="1"/>
  <c r="I137" i="1"/>
  <c r="K143" i="1"/>
  <c r="I143" i="1"/>
  <c r="H119" i="1"/>
  <c r="L119" i="1" s="1"/>
  <c r="K119" i="1" l="1"/>
  <c r="I119" i="1"/>
  <c r="K118" i="1"/>
  <c r="I118" i="1"/>
  <c r="C14" i="1" l="1"/>
  <c r="H112" i="1"/>
  <c r="I105" i="1"/>
  <c r="I112" i="1" l="1"/>
  <c r="I110" i="1" s="1"/>
  <c r="L112" i="1"/>
  <c r="K106" i="1"/>
  <c r="I106" i="1"/>
  <c r="K107" i="1"/>
  <c r="I107" i="1"/>
  <c r="K112" i="1"/>
  <c r="K105" i="1"/>
  <c r="H101" i="1"/>
  <c r="L101" i="1" s="1"/>
  <c r="H100" i="1"/>
  <c r="L100" i="1" s="1"/>
  <c r="I165" i="1"/>
  <c r="I104" i="1" l="1"/>
  <c r="K101" i="1"/>
  <c r="I101" i="1"/>
  <c r="K164" i="1"/>
  <c r="I164" i="1"/>
  <c r="I162" i="1" s="1"/>
  <c r="K100" i="1"/>
  <c r="I100" i="1"/>
  <c r="K165" i="1"/>
  <c r="K144" i="1" l="1"/>
  <c r="I145" i="1"/>
  <c r="I142" i="1" s="1"/>
  <c r="I132" i="1"/>
  <c r="H128" i="1"/>
  <c r="L128" i="1" s="1"/>
  <c r="I129" i="1"/>
  <c r="I126" i="1"/>
  <c r="I127" i="1"/>
  <c r="I125" i="1"/>
  <c r="I128" i="1" l="1"/>
  <c r="K128" i="1"/>
  <c r="I48" i="1"/>
  <c r="I122" i="1"/>
  <c r="K132" i="1"/>
  <c r="K126" i="1"/>
  <c r="K145" i="1"/>
  <c r="K129" i="1"/>
  <c r="K125" i="1"/>
  <c r="K127" i="1"/>
  <c r="K50" i="1"/>
  <c r="H142" i="1"/>
  <c r="E112" i="1" l="1"/>
  <c r="E95" i="1"/>
  <c r="K39" i="1" l="1"/>
  <c r="K31" i="1"/>
  <c r="K30" i="1"/>
  <c r="K32" i="1"/>
  <c r="K38" i="1"/>
  <c r="G89" i="1"/>
  <c r="G88" i="1"/>
  <c r="E88" i="1"/>
  <c r="E89" i="1"/>
  <c r="I77" i="1"/>
  <c r="I94" i="1"/>
  <c r="I117" i="1"/>
  <c r="I116" i="1" s="1"/>
  <c r="G94" i="1"/>
  <c r="E94" i="1"/>
  <c r="I95" i="1"/>
  <c r="H14" i="1"/>
  <c r="K14" i="1" l="1"/>
  <c r="L14" i="1"/>
  <c r="K76" i="1"/>
  <c r="I76" i="1"/>
  <c r="I74" i="1" s="1"/>
  <c r="K94" i="1"/>
  <c r="K77" i="1"/>
  <c r="K95" i="1"/>
  <c r="H99" i="1"/>
  <c r="L99" i="1" s="1"/>
  <c r="K117" i="1"/>
  <c r="K99" i="1" l="1"/>
  <c r="I99" i="1"/>
  <c r="I98" i="1" s="1"/>
  <c r="G95" i="1" l="1"/>
  <c r="C82" i="1" l="1"/>
  <c r="L82" i="1" s="1"/>
  <c r="K82" i="1" l="1"/>
  <c r="C64" i="1"/>
  <c r="C58" i="1" l="1"/>
  <c r="H96" i="1"/>
  <c r="H97" i="1"/>
  <c r="H93" i="1"/>
  <c r="F82" i="1"/>
  <c r="F83" i="1"/>
  <c r="F84" i="1"/>
  <c r="F85" i="1"/>
  <c r="F81" i="1"/>
  <c r="D82" i="1"/>
  <c r="D83" i="1"/>
  <c r="D84" i="1"/>
  <c r="D85" i="1"/>
  <c r="D81" i="1"/>
  <c r="C83" i="1"/>
  <c r="C84" i="1"/>
  <c r="C85" i="1"/>
  <c r="C81" i="1"/>
  <c r="H72" i="1"/>
  <c r="H73" i="1"/>
  <c r="H69" i="1"/>
  <c r="F70" i="1"/>
  <c r="F71" i="1"/>
  <c r="F72" i="1"/>
  <c r="F73" i="1"/>
  <c r="F69" i="1"/>
  <c r="D70" i="1"/>
  <c r="D71" i="1"/>
  <c r="D72" i="1"/>
  <c r="D73" i="1"/>
  <c r="D69" i="1"/>
  <c r="C71" i="1"/>
  <c r="C72" i="1"/>
  <c r="C73" i="1"/>
  <c r="C69" i="1"/>
  <c r="L69" i="1" s="1"/>
  <c r="L73" i="1" l="1"/>
  <c r="I96" i="1"/>
  <c r="L96" i="1"/>
  <c r="L72" i="1"/>
  <c r="K83" i="1"/>
  <c r="L83" i="1"/>
  <c r="I97" i="1"/>
  <c r="L97" i="1"/>
  <c r="H71" i="1"/>
  <c r="L71" i="1" s="1"/>
  <c r="I93" i="1"/>
  <c r="L93" i="1"/>
  <c r="C10" i="1"/>
  <c r="I69" i="1"/>
  <c r="K73" i="1"/>
  <c r="I73" i="1"/>
  <c r="I72" i="1"/>
  <c r="K69" i="1"/>
  <c r="K97" i="1"/>
  <c r="K96" i="1"/>
  <c r="K72" i="1"/>
  <c r="K93" i="1"/>
  <c r="D14" i="1"/>
  <c r="G83" i="1"/>
  <c r="G82" i="1"/>
  <c r="G70" i="1"/>
  <c r="I70" i="1"/>
  <c r="E82" i="1"/>
  <c r="E83" i="1"/>
  <c r="G71" i="1"/>
  <c r="F98" i="1"/>
  <c r="K71" i="1" l="1"/>
  <c r="I92" i="1"/>
  <c r="I71" i="1"/>
  <c r="I68" i="1" s="1"/>
  <c r="K70" i="1"/>
  <c r="H64" i="1"/>
  <c r="L64" i="1" s="1"/>
  <c r="K64" i="1" l="1"/>
  <c r="I64" i="1"/>
  <c r="E117" i="1" l="1"/>
  <c r="C122" i="1"/>
  <c r="H20" i="1" l="1"/>
  <c r="L20" i="1" s="1"/>
  <c r="I20" i="1" l="1"/>
  <c r="K20" i="1"/>
  <c r="H160" i="1"/>
  <c r="H161" i="1"/>
  <c r="H151" i="1"/>
  <c r="L151" i="1" s="1"/>
  <c r="I161" i="1" l="1"/>
  <c r="L161" i="1"/>
  <c r="I160" i="1"/>
  <c r="I154" i="1" s="1"/>
  <c r="L160" i="1"/>
  <c r="K151" i="1"/>
  <c r="I151" i="1"/>
  <c r="I148" i="1" s="1"/>
  <c r="K160" i="1"/>
  <c r="K161" i="1"/>
  <c r="H148" i="1"/>
  <c r="F110" i="1" l="1"/>
  <c r="D64" i="1" l="1"/>
  <c r="C65" i="1"/>
  <c r="D65" i="1"/>
  <c r="D63" i="1"/>
  <c r="C63" i="1"/>
  <c r="G129" i="1" l="1"/>
  <c r="E129" i="1"/>
  <c r="E107" i="1" l="1"/>
  <c r="G17" i="1" l="1"/>
  <c r="E63" i="1" l="1"/>
  <c r="G63" i="1"/>
  <c r="E66" i="1"/>
  <c r="G66" i="1"/>
  <c r="E67" i="1"/>
  <c r="G67" i="1"/>
  <c r="H135" i="1" l="1"/>
  <c r="H134" i="1"/>
  <c r="I133" i="1"/>
  <c r="I130" i="1" s="1"/>
  <c r="H131" i="1"/>
  <c r="I134" i="1" l="1"/>
  <c r="L134" i="1"/>
  <c r="I131" i="1"/>
  <c r="L131" i="1"/>
  <c r="I135" i="1"/>
  <c r="L135" i="1"/>
  <c r="K133" i="1"/>
  <c r="H130" i="1"/>
  <c r="K134" i="1"/>
  <c r="K131" i="1"/>
  <c r="K135" i="1"/>
  <c r="H87" i="1"/>
  <c r="H90" i="1"/>
  <c r="L90" i="1" s="1"/>
  <c r="H91" i="1"/>
  <c r="L91" i="1" s="1"/>
  <c r="F86" i="1"/>
  <c r="C86" i="1"/>
  <c r="D86" i="1"/>
  <c r="I87" i="1" l="1"/>
  <c r="I81" i="1" s="1"/>
  <c r="L87" i="1"/>
  <c r="K90" i="1"/>
  <c r="I90" i="1"/>
  <c r="I84" i="1" s="1"/>
  <c r="I86" i="1"/>
  <c r="K91" i="1"/>
  <c r="I91" i="1"/>
  <c r="I85" i="1" s="1"/>
  <c r="K87" i="1"/>
  <c r="G86" i="1"/>
  <c r="E86" i="1"/>
  <c r="H86" i="1"/>
  <c r="K86" i="1" s="1"/>
  <c r="H85" i="1"/>
  <c r="L85" i="1" s="1"/>
  <c r="H84" i="1"/>
  <c r="L84" i="1" s="1"/>
  <c r="H81" i="1"/>
  <c r="F64" i="1"/>
  <c r="F65" i="1"/>
  <c r="F66" i="1"/>
  <c r="F67" i="1"/>
  <c r="D66" i="1"/>
  <c r="D67" i="1"/>
  <c r="F63" i="1"/>
  <c r="K81" i="1" l="1"/>
  <c r="L81" i="1"/>
  <c r="L86" i="1"/>
  <c r="I80" i="1"/>
  <c r="K84" i="1"/>
  <c r="K85" i="1"/>
  <c r="H80" i="1"/>
  <c r="C67" i="1"/>
  <c r="L67" i="1" s="1"/>
  <c r="C66" i="1"/>
  <c r="D68" i="1"/>
  <c r="H63" i="1"/>
  <c r="H66" i="1"/>
  <c r="H67" i="1"/>
  <c r="I63" i="1" l="1"/>
  <c r="L63" i="1"/>
  <c r="L66" i="1"/>
  <c r="I67" i="1"/>
  <c r="I61" i="1" s="1"/>
  <c r="I66" i="1"/>
  <c r="I60" i="1" s="1"/>
  <c r="K67" i="1"/>
  <c r="K63" i="1"/>
  <c r="K66" i="1"/>
  <c r="F62" i="1"/>
  <c r="D62" i="1"/>
  <c r="G117" i="1" l="1"/>
  <c r="H110" i="1"/>
  <c r="H104" i="1"/>
  <c r="H33" i="1" l="1"/>
  <c r="L33" i="1" s="1"/>
  <c r="H34" i="1"/>
  <c r="L34" i="1" l="1"/>
  <c r="I34" i="1"/>
  <c r="I33" i="1"/>
  <c r="K34" i="1"/>
  <c r="K33" i="1"/>
  <c r="D80" i="1"/>
  <c r="H65" i="1" l="1"/>
  <c r="I65" i="1" l="1"/>
  <c r="I62" i="1" s="1"/>
  <c r="L65" i="1"/>
  <c r="K65" i="1"/>
  <c r="G37" i="1" l="1"/>
  <c r="E37" i="1"/>
  <c r="G30" i="1" l="1"/>
  <c r="G31" i="1"/>
  <c r="H74" i="1" l="1"/>
  <c r="H62" i="1" l="1"/>
  <c r="G19" i="1"/>
  <c r="G143" i="1" l="1"/>
  <c r="E143" i="1"/>
  <c r="C80" i="1" l="1"/>
  <c r="K80" i="1" l="1"/>
  <c r="L80" i="1"/>
  <c r="E80" i="1"/>
  <c r="D110" i="1"/>
  <c r="C110" i="1"/>
  <c r="L110" i="1" s="1"/>
  <c r="K110" i="1" l="1"/>
  <c r="E110" i="1"/>
  <c r="F22" i="1"/>
  <c r="G158" i="1" l="1"/>
  <c r="E158" i="1"/>
  <c r="E157" i="1" l="1"/>
  <c r="E17" i="1" l="1"/>
  <c r="D122" i="1" l="1"/>
  <c r="E122" i="1" s="1"/>
  <c r="F80" i="1" l="1"/>
  <c r="G80" i="1" l="1"/>
  <c r="H68" i="1"/>
  <c r="F68" i="1"/>
  <c r="H116" i="1" l="1"/>
  <c r="C116" i="1" l="1"/>
  <c r="K116" i="1" l="1"/>
  <c r="L116" i="1"/>
  <c r="H140" i="1"/>
  <c r="H166" i="1"/>
  <c r="L166" i="1" s="1"/>
  <c r="G165" i="1"/>
  <c r="G164" i="1"/>
  <c r="E164" i="1"/>
  <c r="C162" i="1"/>
  <c r="I140" i="1" l="1"/>
  <c r="I136" i="1" s="1"/>
  <c r="L140" i="1"/>
  <c r="K166" i="1"/>
  <c r="K140" i="1"/>
  <c r="H154" i="1"/>
  <c r="H136" i="1"/>
  <c r="E165" i="1"/>
  <c r="H162" i="1"/>
  <c r="K162" i="1" s="1"/>
  <c r="G162" i="1"/>
  <c r="L162" i="1" l="1"/>
  <c r="E162" i="1"/>
  <c r="G144" i="1" l="1"/>
  <c r="F122" i="1" l="1"/>
  <c r="G122" i="1" s="1"/>
  <c r="F142" i="1"/>
  <c r="E144" i="1"/>
  <c r="F48" i="1"/>
  <c r="C48" i="1"/>
  <c r="H48" i="1"/>
  <c r="L48" i="1" l="1"/>
  <c r="K48" i="1"/>
  <c r="C142" i="1"/>
  <c r="L142" i="1" s="1"/>
  <c r="G145" i="1"/>
  <c r="G48" i="1"/>
  <c r="E145" i="1"/>
  <c r="D142" i="1"/>
  <c r="K142" i="1" l="1"/>
  <c r="G142" i="1"/>
  <c r="E142" i="1"/>
  <c r="H40" i="1" l="1"/>
  <c r="L40" i="1" s="1"/>
  <c r="I40" i="1" l="1"/>
  <c r="I35" i="1" s="1"/>
  <c r="K40" i="1"/>
  <c r="H35" i="1"/>
  <c r="H98" i="1" l="1"/>
  <c r="E19" i="1" l="1"/>
  <c r="D140" i="1"/>
  <c r="D160" i="1" l="1"/>
  <c r="G127" i="1" l="1"/>
  <c r="F14" i="1" l="1"/>
  <c r="C59" i="1" l="1"/>
  <c r="G132" i="1"/>
  <c r="C11" i="1" l="1"/>
  <c r="D151" i="1"/>
  <c r="D148" i="1" s="1"/>
  <c r="G77" i="1" l="1"/>
  <c r="E77" i="1"/>
  <c r="E71" i="1" s="1"/>
  <c r="G76" i="1"/>
  <c r="E76" i="1"/>
  <c r="F74" i="1"/>
  <c r="D74" i="1"/>
  <c r="C74" i="1"/>
  <c r="K74" i="1" l="1"/>
  <c r="L74" i="1"/>
  <c r="E70" i="1"/>
  <c r="E64" i="1" s="1"/>
  <c r="E74" i="1"/>
  <c r="G74" i="1"/>
  <c r="G139" i="1" l="1"/>
  <c r="G157" i="1" l="1"/>
  <c r="C148" i="1" l="1"/>
  <c r="K148" i="1" l="1"/>
  <c r="L148" i="1"/>
  <c r="E148" i="1"/>
  <c r="G25" i="1"/>
  <c r="E32" i="1" l="1"/>
  <c r="H57" i="1" l="1"/>
  <c r="H9" i="1" s="1"/>
  <c r="F57" i="1"/>
  <c r="F9" i="1" s="1"/>
  <c r="G32" i="1"/>
  <c r="E30" i="1" l="1"/>
  <c r="C68" i="1" l="1"/>
  <c r="L68" i="1" s="1"/>
  <c r="K68" i="1" l="1"/>
  <c r="E68" i="1"/>
  <c r="G68" i="1"/>
  <c r="E125" i="1" l="1"/>
  <c r="D26" i="1" l="1"/>
  <c r="E106" i="1" l="1"/>
  <c r="E105" i="1"/>
  <c r="G106" i="1"/>
  <c r="G105" i="1"/>
  <c r="E132" i="1" l="1"/>
  <c r="G125" i="1" l="1"/>
  <c r="G126" i="1"/>
  <c r="E127" i="1" l="1"/>
  <c r="C29" i="1"/>
  <c r="I29" i="1" l="1"/>
  <c r="L29" i="1"/>
  <c r="K29" i="1"/>
  <c r="H122" i="1"/>
  <c r="L122" i="1" s="1"/>
  <c r="K122" i="1" l="1"/>
  <c r="G150" i="1"/>
  <c r="G149" i="1"/>
  <c r="E149" i="1"/>
  <c r="E38" i="1" l="1"/>
  <c r="H58" i="1" l="1"/>
  <c r="H10" i="1" l="1"/>
  <c r="L10" i="1" s="1"/>
  <c r="L58" i="1"/>
  <c r="I58" i="1"/>
  <c r="K58" i="1"/>
  <c r="C136" i="1"/>
  <c r="I10" i="1" l="1"/>
  <c r="K136" i="1"/>
  <c r="L136" i="1"/>
  <c r="K10" i="1"/>
  <c r="F148" i="1"/>
  <c r="E150" i="1"/>
  <c r="G148" i="1" l="1"/>
  <c r="G107" i="1"/>
  <c r="G38" i="1" l="1"/>
  <c r="G39" i="1"/>
  <c r="D27" i="1" l="1"/>
  <c r="C130" i="1"/>
  <c r="D130" i="1"/>
  <c r="F130" i="1"/>
  <c r="K130" i="1" l="1"/>
  <c r="L130" i="1"/>
  <c r="D22" i="1"/>
  <c r="G130" i="1"/>
  <c r="E130" i="1"/>
  <c r="C35" i="1" l="1"/>
  <c r="F116" i="1"/>
  <c r="K35" i="1" l="1"/>
  <c r="L35" i="1"/>
  <c r="E65" i="1"/>
  <c r="D58" i="1"/>
  <c r="D10" i="1" s="1"/>
  <c r="H61" i="1"/>
  <c r="H13" i="1" s="1"/>
  <c r="H92" i="1" l="1"/>
  <c r="C92" i="1"/>
  <c r="D92" i="1"/>
  <c r="G65" i="1"/>
  <c r="L92" i="1" l="1"/>
  <c r="K92" i="1"/>
  <c r="F58" i="1"/>
  <c r="F10" i="1" s="1"/>
  <c r="D59" i="1"/>
  <c r="H60" i="1"/>
  <c r="H12" i="1" s="1"/>
  <c r="C62" i="1"/>
  <c r="L62" i="1" s="1"/>
  <c r="E92" i="1"/>
  <c r="G64" i="1"/>
  <c r="F92" i="1"/>
  <c r="G92" i="1" s="1"/>
  <c r="K62" i="1" l="1"/>
  <c r="E62" i="1"/>
  <c r="G62" i="1"/>
  <c r="E25" i="1" l="1"/>
  <c r="F104" i="1" l="1"/>
  <c r="G138" i="1" l="1"/>
  <c r="E138" i="1"/>
  <c r="G14" i="1" l="1"/>
  <c r="E139" i="1" l="1"/>
  <c r="E39" i="1" l="1"/>
  <c r="D51" i="1" l="1"/>
  <c r="D11" i="1" s="1"/>
  <c r="E11" i="1" l="1"/>
  <c r="D48" i="1"/>
  <c r="E14" i="1"/>
  <c r="E48" i="1" l="1"/>
  <c r="H42" i="1"/>
  <c r="F136" i="1" l="1"/>
  <c r="H59" i="1" l="1"/>
  <c r="H11" i="1" l="1"/>
  <c r="L11" i="1" s="1"/>
  <c r="L59" i="1"/>
  <c r="I59" i="1"/>
  <c r="K59" i="1"/>
  <c r="H54" i="1"/>
  <c r="I11" i="1" l="1"/>
  <c r="K11" i="1"/>
  <c r="H8" i="1"/>
  <c r="E31" i="1"/>
  <c r="G44" i="1"/>
  <c r="F42" i="1"/>
  <c r="C42" i="1"/>
  <c r="E44" i="1"/>
  <c r="K42" i="1" l="1"/>
  <c r="L42" i="1"/>
  <c r="D42" i="1"/>
  <c r="E29" i="1"/>
  <c r="G29" i="1"/>
  <c r="G42" i="1"/>
  <c r="E42" i="1" l="1"/>
  <c r="E35" i="1"/>
  <c r="G35" i="1"/>
  <c r="G18" i="1"/>
  <c r="E159" i="1"/>
  <c r="G159" i="1"/>
  <c r="F154" i="1"/>
  <c r="D154" i="1"/>
  <c r="C154" i="1"/>
  <c r="E18" i="1"/>
  <c r="K154" i="1" l="1"/>
  <c r="L154" i="1"/>
  <c r="G154" i="1"/>
  <c r="E154" i="1"/>
  <c r="C22" i="1"/>
  <c r="K22" i="1" l="1"/>
  <c r="L22" i="1"/>
  <c r="E22" i="1"/>
  <c r="G22" i="1"/>
  <c r="D136" i="1" l="1"/>
  <c r="G136" i="1" l="1"/>
  <c r="E136" i="1"/>
  <c r="E126" i="1" l="1"/>
  <c r="D116" i="1"/>
  <c r="G112" i="1"/>
  <c r="D104" i="1"/>
  <c r="C104" i="1"/>
  <c r="L104" i="1" s="1"/>
  <c r="F59" i="1"/>
  <c r="F11" i="1" s="1"/>
  <c r="K104" i="1" l="1"/>
  <c r="C57" i="1"/>
  <c r="D61" i="1"/>
  <c r="D13" i="1" s="1"/>
  <c r="D60" i="1"/>
  <c r="D12" i="1" s="1"/>
  <c r="C61" i="1"/>
  <c r="C13" i="1" s="1"/>
  <c r="C60" i="1"/>
  <c r="E104" i="1"/>
  <c r="E116" i="1"/>
  <c r="C98" i="1"/>
  <c r="L98" i="1" s="1"/>
  <c r="G104" i="1"/>
  <c r="G110" i="1"/>
  <c r="G116" i="1"/>
  <c r="C12" i="1" l="1"/>
  <c r="L12" i="1" s="1"/>
  <c r="L60" i="1"/>
  <c r="C9" i="1"/>
  <c r="L9" i="1" s="1"/>
  <c r="L57" i="1"/>
  <c r="L13" i="1"/>
  <c r="L61" i="1"/>
  <c r="I57" i="1"/>
  <c r="I54" i="1" s="1"/>
  <c r="K61" i="1"/>
  <c r="K98" i="1"/>
  <c r="K60" i="1"/>
  <c r="K57" i="1"/>
  <c r="G11" i="1"/>
  <c r="C54" i="1"/>
  <c r="D98" i="1"/>
  <c r="D57" i="1"/>
  <c r="D9" i="1" s="1"/>
  <c r="G98" i="1"/>
  <c r="C8" i="1" l="1"/>
  <c r="L8" i="1" s="1"/>
  <c r="K54" i="1"/>
  <c r="L54" i="1"/>
  <c r="K9" i="1"/>
  <c r="I9" i="1"/>
  <c r="K12" i="1"/>
  <c r="I12" i="1"/>
  <c r="K13" i="1"/>
  <c r="I13" i="1"/>
  <c r="G13" i="1"/>
  <c r="E13" i="1"/>
  <c r="E9" i="1"/>
  <c r="G9" i="1"/>
  <c r="E10" i="1"/>
  <c r="G10" i="1"/>
  <c r="E98" i="1"/>
  <c r="K8" i="1"/>
  <c r="D54" i="1"/>
  <c r="E58" i="1"/>
  <c r="E57" i="1"/>
  <c r="G57" i="1"/>
  <c r="F54" i="1"/>
  <c r="G54" i="1" s="1"/>
  <c r="G58" i="1"/>
  <c r="F8" i="1"/>
  <c r="G59" i="1"/>
  <c r="E59" i="1"/>
  <c r="I8" i="1" l="1"/>
  <c r="E54" i="1"/>
  <c r="G8" i="1"/>
  <c r="D8" i="1"/>
  <c r="E8" i="1" s="1"/>
  <c r="G50" i="1" l="1"/>
  <c r="E50" i="1"/>
</calcChain>
</file>

<file path=xl/sharedStrings.xml><?xml version="1.0" encoding="utf-8"?>
<sst xmlns="http://schemas.openxmlformats.org/spreadsheetml/2006/main" count="228" uniqueCount="103">
  <si>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</si>
  <si>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</si>
  <si>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</si>
  <si>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</si>
  <si>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</si>
  <si>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</si>
  <si>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</si>
  <si>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</si>
  <si>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</si>
  <si>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</si>
  <si>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 xml:space="preserve">бюджет МО </t>
  </si>
  <si>
    <t>% к уточненному плану</t>
  </si>
  <si>
    <t>бюджет МО сверх соглашения</t>
  </si>
  <si>
    <t>2.</t>
  </si>
  <si>
    <t>3.</t>
  </si>
  <si>
    <t>бюджет ХМАО-Югры</t>
  </si>
  <si>
    <t>8.</t>
  </si>
  <si>
    <t>10.</t>
  </si>
  <si>
    <t>11.</t>
  </si>
  <si>
    <t>Всего по программам 
Ханты-Мансийского автономного округа - Югры</t>
  </si>
  <si>
    <t>(тыс. руб.)</t>
  </si>
  <si>
    <t>4.</t>
  </si>
  <si>
    <t>бюджет ХМАО - Югры</t>
  </si>
  <si>
    <t>бюджет МО</t>
  </si>
  <si>
    <t xml:space="preserve">                                                                                                                                                                             </t>
  </si>
  <si>
    <t xml:space="preserve">бюджет ХМАО - Югры </t>
  </si>
  <si>
    <t xml:space="preserve">бюджет ХМАО-Югры </t>
  </si>
  <si>
    <t xml:space="preserve">федеральный бюджет </t>
  </si>
  <si>
    <t xml:space="preserve"> </t>
  </si>
  <si>
    <t>Региональный проект "Обеспечение устойчивого сокращения непригодного для проживания жилищного фонда"</t>
  </si>
  <si>
    <t>Субвенции на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(ХЭУ)</t>
  </si>
  <si>
    <t xml:space="preserve">Градостроительная деятельность </t>
  </si>
  <si>
    <t>Подпрограмма "Создание условий для обеспечения жилыми помещениями граждан"</t>
  </si>
  <si>
    <t>7.</t>
  </si>
  <si>
    <t>9.</t>
  </si>
  <si>
    <t>13.</t>
  </si>
  <si>
    <t>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(ДИиЗО)</t>
  </si>
  <si>
    <t>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(ДИиЗО)</t>
  </si>
  <si>
    <t>Подпрограмма "Комплексное развитие территорий"</t>
  </si>
  <si>
    <t xml:space="preserve">Пояснения, достигнутые и ожидаемые результаты реализации, планируемые сроки размещения закупок в соответствии с планом-графиком и планируемые сроки выполнения работ, оказания услуг, причины неисполнения </t>
  </si>
  <si>
    <t>Проекты планировки и межевания территорий (ДАиГ)</t>
  </si>
  <si>
    <t xml:space="preserve">Приобретение жилых помещений для обеспечения граждан жильем, а также для формирования маневренного жилищного фонда </t>
  </si>
  <si>
    <t>1.</t>
  </si>
  <si>
    <t>6.</t>
  </si>
  <si>
    <t>7.1.</t>
  </si>
  <si>
    <t>7.1.1.</t>
  </si>
  <si>
    <t>7.1.1.1</t>
  </si>
  <si>
    <t>7.1.2</t>
  </si>
  <si>
    <t>7.1.2.1</t>
  </si>
  <si>
    <t>7.1.3.</t>
  </si>
  <si>
    <t>7.2.</t>
  </si>
  <si>
    <t>7.2.1.</t>
  </si>
  <si>
    <t>7.2.2.</t>
  </si>
  <si>
    <t>7.2.3.</t>
  </si>
  <si>
    <t>12.</t>
  </si>
  <si>
    <t>14.</t>
  </si>
  <si>
    <t xml:space="preserve">Предоставление субсидий из бюджета Ханты-Мансийского автономного округа - Югры бюджетам муниципальных образований Ханты-Мансийского автономного округа для реализации полномочий в области градостроительной деятельности, строительства и жилищных отношений </t>
  </si>
  <si>
    <t>Ожидаемое исполнение на 01.01.2023</t>
  </si>
  <si>
    <t>Ожидаемый остаток средств на 01 января года следующего за отчетным</t>
  </si>
  <si>
    <t>на 30.06.2022</t>
  </si>
  <si>
    <t>Информация о реализации государственных программ Ханты-Мансийского автономного округа - Югры
на территории города Сургута на 30.06.2022*</t>
  </si>
  <si>
    <t xml:space="preserve">Уточненный план 
на год </t>
  </si>
  <si>
    <r>
      <t>Государственная программа "Социальное и демографическое развитие"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Субвенция на осуществление деятельности по опеке и попечительству). 
</t>
    </r>
  </si>
  <si>
    <r>
      <t xml:space="preserve">Государственная программа "Развитие экономического потенциала"
</t>
    </r>
    <r>
      <rPr>
        <sz val="16"/>
        <rFont val="Times New Roman"/>
        <family val="2"/>
        <charset val="204"/>
      </rPr>
      <t>(1. Субсидии на финансовую поддержку субъектов малого и среднего предпринимательства;
2. Субсидии на финансовую поддержку субъектов малого и среднего предпринимательства, впервые зарегистрированных и действующих менее года).</t>
    </r>
  </si>
  <si>
    <r>
      <t xml:space="preserve">Государственная программа "Развитие государственной гражданской и муниципальной службы"
</t>
    </r>
    <r>
      <rPr>
        <sz val="16"/>
        <rFont val="Times New Roman"/>
        <family val="2"/>
        <charset val="204"/>
      </rPr>
      <t>(Осуществление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 и бюджета Ханты-Мансийского автономного округа - Югры)</t>
    </r>
  </si>
  <si>
    <r>
      <t xml:space="preserve">Государственная программа "Профилактика правонарушений и обеспечение отдельных прав граждан"
</t>
    </r>
    <r>
      <rPr>
        <sz val="16"/>
        <rFont val="Times New Roman"/>
        <family val="2"/>
        <charset val="204"/>
      </rPr>
      <t xml:space="preserve">(1.Субвенции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r>
  </si>
  <si>
    <r>
      <rPr>
        <b/>
        <sz val="16"/>
        <rFont val="Times New Roman"/>
        <family val="1"/>
        <charset val="204"/>
      </rP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С</t>
    </r>
    <r>
      <rPr>
        <sz val="16"/>
        <rFont val="Times New Roman"/>
        <family val="1"/>
        <charset val="204"/>
      </rPr>
      <t>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t>
    </r>
    <r>
      <rPr>
        <sz val="16"/>
        <rFont val="Times New Roman"/>
        <family val="1"/>
        <charset val="204"/>
      </rPr>
      <t>6.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7.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8.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9.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r>
      <rPr>
        <sz val="16"/>
        <color rgb="FFFF0000"/>
        <rFont val="Times New Roman"/>
        <family val="2"/>
        <charset val="204"/>
      </rPr>
      <t xml:space="preserve">
</t>
    </r>
    <r>
      <rPr>
        <sz val="16"/>
        <rFont val="Times New Roman"/>
        <family val="1"/>
        <charset val="204"/>
      </rPr>
      <t>10. Субсидии на создание новых мест в муниципальных общеобразовательных организациях.</t>
    </r>
  </si>
  <si>
    <t>15.</t>
  </si>
  <si>
    <r>
      <t>Государственная программа "Современное здравоохранение"
(</t>
    </r>
    <r>
      <rPr>
        <sz val="16"/>
        <rFont val="Times New Roman"/>
        <family val="2"/>
        <charset val="204"/>
      </rPr>
      <t xml:space="preserve">Субвенции на организацию осуществления мероприятий по проведению дезинсекции и дератизации в Ханты-Мансийском автономном округе - Югре)
</t>
    </r>
    <r>
      <rPr>
        <sz val="16"/>
        <color rgb="FFFF0000"/>
        <rFont val="Times New Roman"/>
        <family val="1"/>
        <charset val="204"/>
      </rPr>
      <t/>
    </r>
  </si>
  <si>
    <r>
      <rPr>
        <b/>
        <sz val="16"/>
        <rFont val="Times New Roman"/>
        <family val="1"/>
        <charset val="204"/>
      </rPr>
      <t>Государственная программа "Культурное пространство"</t>
    </r>
    <r>
      <rPr>
        <sz val="16"/>
        <rFont val="Times New Roman"/>
        <family val="1"/>
        <charset val="204"/>
      </rPr>
      <t xml:space="preserve">
1. Субсидии на развитие сферы культуры в муниципальных образованиях Ханты-Мансийского автономного округа - Югры;</t>
    </r>
    <r>
      <rPr>
        <sz val="16"/>
        <color rgb="FFFF0000"/>
        <rFont val="Times New Roman"/>
        <family val="2"/>
        <charset val="204"/>
      </rPr>
      <t xml:space="preserve">
</t>
    </r>
    <r>
      <rPr>
        <sz val="16"/>
        <rFont val="Times New Roman"/>
        <family val="1"/>
        <charset val="204"/>
      </rPr>
      <t xml:space="preserve">2. Субсидии на поддержку творческой деятельности и техническое оснащение детских и кукольных театров.           </t>
    </r>
    <r>
      <rPr>
        <sz val="16"/>
        <color rgb="FFFF0000"/>
        <rFont val="Times New Roman"/>
        <family val="2"/>
        <charset val="204"/>
      </rPr>
      <t xml:space="preserve">                                                                                                                                                                                                                                                                                                                                  </t>
    </r>
    <r>
      <rPr>
        <sz val="16"/>
        <rFont val="Times New Roman"/>
        <family val="1"/>
        <charset val="204"/>
      </rPr>
      <t xml:space="preserve">3. Субсидии на государственную поддержку отрасли культуры;     </t>
    </r>
    <r>
      <rPr>
        <sz val="16"/>
        <color rgb="FFFF0000"/>
        <rFont val="Times New Roman"/>
        <family val="2"/>
        <charset val="204"/>
      </rPr>
      <t xml:space="preserve">                                                                                                                                                                                                                                                                                         
</t>
    </r>
    <r>
      <rPr>
        <sz val="16"/>
        <rFont val="Times New Roman"/>
        <family val="1"/>
        <charset val="204"/>
      </rPr>
      <t>4.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r>
  </si>
  <si>
    <r>
      <rPr>
        <b/>
        <sz val="16"/>
        <rFont val="Times New Roman"/>
        <family val="1"/>
        <charset val="204"/>
      </rPr>
      <t>Государственная программа "Развитие физической культуры и спорта"</t>
    </r>
    <r>
      <rPr>
        <sz val="16"/>
        <color rgb="FFFF0000"/>
        <rFont val="Times New Roman"/>
        <family val="2"/>
        <charset val="204"/>
      </rPr>
      <t xml:space="preserve">
</t>
    </r>
    <r>
      <rPr>
        <sz val="16"/>
        <rFont val="Times New Roman"/>
        <family val="1"/>
        <charset val="204"/>
      </rPr>
      <t xml:space="preserve">1. 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t>
    </r>
    <r>
      <rPr>
        <sz val="16"/>
        <color rgb="FFFF0000"/>
        <rFont val="Times New Roman"/>
        <family val="2"/>
        <charset val="204"/>
      </rPr>
      <t xml:space="preserve">                                                                                                                                                                                                                                                             </t>
    </r>
    <r>
      <rPr>
        <sz val="16"/>
        <rFont val="Times New Roman"/>
        <family val="1"/>
        <charset val="204"/>
      </rPr>
      <t>2. Субсидии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r>
    <r>
      <rPr>
        <sz val="16"/>
        <color rgb="FFFF0000"/>
        <rFont val="Times New Roman"/>
        <family val="2"/>
        <charset val="204"/>
      </rPr>
      <t xml:space="preserve">
</t>
    </r>
    <r>
      <rPr>
        <sz val="16"/>
        <rFont val="Times New Roman"/>
        <family val="1"/>
        <charset val="204"/>
      </rPr>
      <t xml:space="preserve">3. Субсидии на софинансирование расходов муниципальных образований по развитию сети спортивных объектов шаговой доступности;                                                                         </t>
    </r>
    <r>
      <rPr>
        <sz val="16"/>
        <color rgb="FFFF0000"/>
        <rFont val="Times New Roman"/>
        <family val="2"/>
        <charset val="204"/>
      </rPr>
      <t xml:space="preserve">                                                                                                                                                                                                              </t>
    </r>
    <r>
      <rPr>
        <sz val="16"/>
        <rFont val="Times New Roman"/>
        <family val="1"/>
        <charset val="204"/>
      </rPr>
      <t xml:space="preserve">4. Субсидии на развитие материально-технической базы муниципальных учреждений спорта;     </t>
    </r>
    <r>
      <rPr>
        <sz val="16"/>
        <color rgb="FFFF0000"/>
        <rFont val="Times New Roman"/>
        <family val="2"/>
        <charset val="204"/>
      </rPr>
      <t xml:space="preserve">                                                                                                                                                                                                                                                                                                                                                                                                                                                                        </t>
    </r>
    <r>
      <rPr>
        <sz val="16"/>
        <rFont val="Times New Roman"/>
        <family val="1"/>
        <charset val="204"/>
      </rPr>
      <t>5. Субсидии на развитие материально-технической базы муниципальных учреждений спорта, за счет бюджетных кредитов на реализацию инфраструктурных проектов;                                                                                                                                                                                                      6. Субсидии на развитие материально-технической базы муниципальных учреждений спорта в целях реализации инфраструктурных проектов за счет средств бюджета Ханты-Мансийского автономного округа - Югры.</t>
    </r>
  </si>
  <si>
    <t>16.</t>
  </si>
  <si>
    <r>
      <rPr>
        <b/>
        <sz val="16"/>
        <rFont val="Times New Roman"/>
        <family val="1"/>
        <charset val="204"/>
      </rPr>
      <t xml:space="preserve">Государственная программа "Поддержка занятости населения"
</t>
    </r>
    <r>
      <rPr>
        <sz val="16"/>
        <rFont val="Times New Roman"/>
        <family val="1"/>
        <charset val="204"/>
      </rPr>
      <t>1.</t>
    </r>
    <r>
      <rPr>
        <b/>
        <sz val="16"/>
        <rFont val="Times New Roman"/>
        <family val="1"/>
        <charset val="204"/>
      </rPr>
      <t xml:space="preserve"> </t>
    </r>
    <r>
      <rPr>
        <sz val="16"/>
        <rFont val="Times New Roman"/>
        <family val="1"/>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       </t>
    </r>
    <r>
      <rPr>
        <sz val="16"/>
        <color rgb="FFFF0000"/>
        <rFont val="Times New Roman"/>
        <family val="2"/>
        <charset val="204"/>
      </rPr>
      <t xml:space="preserve">                                                                                                                              </t>
    </r>
  </si>
  <si>
    <t xml:space="preserve">В 2022 году из средств окружного бюджета предусмотрены расходы на приобретение бумаги и бумажных изделий. </t>
  </si>
  <si>
    <r>
      <t>Государственная программа "Реализация государственной национальной политики и профилактика экстремизма"
(</t>
    </r>
    <r>
      <rPr>
        <sz val="16"/>
        <rFont val="Times New Roman"/>
        <family val="2"/>
        <charset val="204"/>
      </rPr>
      <t xml:space="preserve">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t>
    </r>
    <r>
      <rPr>
        <sz val="16"/>
        <color rgb="FFFF0000"/>
        <rFont val="Times New Roman"/>
        <family val="1"/>
        <charset val="204"/>
      </rPr>
      <t/>
    </r>
  </si>
  <si>
    <r>
      <t xml:space="preserve">АГ: </t>
    </r>
    <r>
      <rPr>
        <sz val="16"/>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Произведена выплата заработной платы за январь - май, первую половину июня 2022 года и премии по итогам работы за 2021 год.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заключенных договоров, муниципальных контрактов. 
</t>
    </r>
  </si>
  <si>
    <r>
      <t xml:space="preserve">Государственная программа "Развитие гражданского общества"
</t>
    </r>
    <r>
      <rPr>
        <sz val="16"/>
        <rFont val="Times New Roman"/>
        <family val="1"/>
        <charset val="204"/>
      </rPr>
      <t>(Субсидии на реализацию инициативных проектов, отобранных по результатам конкурса)</t>
    </r>
  </si>
  <si>
    <r>
      <t xml:space="preserve">Государственная программа "Экологическая безопасность"
</t>
    </r>
    <r>
      <rPr>
        <sz val="16"/>
        <rFont val="Times New Roman"/>
        <family val="2"/>
        <charset val="204"/>
      </rPr>
      <t>(1. 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
2. Субсидии на создание берегоукрепительных сооружений за счет бюджетных кредитов на реализацию инфраструктурных проектов (Научно-технологический центр в городе Сургуте)).</t>
    </r>
  </si>
  <si>
    <r>
      <t xml:space="preserve">Государственная программа "Современная транспортная система"
</t>
    </r>
    <r>
      <rPr>
        <sz val="16"/>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
2. Субсидии на строительство (реконструкцию), капитальный ремонт и ремонт автомобильных дорог общего пользования местного значения за счет бюджетных кредитов на реализацию инфраструктурных проектов (Научно-технологический центр в городе Сургуте)
3.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4. Иные межбюджетные трансферты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5.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r>
  </si>
  <si>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 - май, первую половину июня и премии по итогам работы за 2021 год,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бумаги и услуги СМИ по печати. 
        На 01.07.2022 произведены расходы по печати списков кандидатов в присяжные заседатели федеральных судов в газете "Сургутские ведомости".       </t>
    </r>
    <r>
      <rPr>
        <sz val="16"/>
        <color rgb="FFFF0000"/>
        <rFont val="Times New Roman"/>
        <family val="2"/>
        <charset val="204"/>
      </rPr>
      <t xml:space="preserve">     
       </t>
    </r>
    <r>
      <rPr>
        <sz val="16"/>
        <rFont val="Times New Roman"/>
        <family val="1"/>
        <charset val="204"/>
      </rPr>
      <t xml:space="preserve">  3. В рамках реализации государственной программы заключено соглашение между Департаментом внутренней политики ХМАО-Югры  и Администрацией города от 14.01.2022 № ДВП-29-02 о предоставлении субсидии в 2022 году на создание условий для деятельности народных дружин. 
        Финансовые средства будут направлены на материальное стимулирование народных дружинников, приобретение форменной одежды, страхование народных дружинников.
        На 01.07.2022 приобретены жилеты дружинника.</t>
    </r>
    <r>
      <rPr>
        <sz val="16"/>
        <color rgb="FFFF0000"/>
        <rFont val="Times New Roman"/>
        <family val="2"/>
        <charset val="204"/>
      </rPr>
      <t xml:space="preserve">
          </t>
    </r>
  </si>
  <si>
    <r>
      <t>Государственная программа "Развитие жилищной сферы"
(</t>
    </r>
    <r>
      <rPr>
        <sz val="16"/>
        <rFont val="Times New Roman"/>
        <family val="2"/>
        <charset val="204"/>
      </rPr>
      <t xml:space="preserve">1.Осуществление полномочий по обеспечению жильем отдельных категорий граждан, установленных Федеральным законом от 12 января 1995 года № 5-ФЗ "О ветеранах"
2. Субвенции на реализацию полномочий, указанных в пунктах 3.1, 3.2 статьи 2 Закона Ханты – 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3. 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Ханты-Мансийского автономного округа – Югры
4.Субсидии из бюджета Ханты-Мансийского автономного округа - Югры бюджетам муниципальных образований Ханты-Мансийского автономного округа - Югры для реализации полномочий в области градостроительной деятельности, строительства и жилищных отношений
5. Субсидии на реализацию мероприятий по обеспечению жильем молодых семей
6. Субсидии на обеспечение устойчивого сокращения непригодного для проживания жилищного фонда за счет средств, поступивших от государственной корпорации Фонда содействия реформированию жилищно-коммунального хозяйства
7.Осуществление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8. Субсидии на обеспечение устойчивого сокращения непригодного для проживания жилищного фонда за счет средств бюджета Ханты-Мансийского автономного округа-Югры
</t>
    </r>
  </si>
  <si>
    <r>
      <rPr>
        <u/>
        <sz val="16"/>
        <rFont val="Times New Roman"/>
        <family val="1"/>
        <charset val="204"/>
      </rPr>
      <t>АГ(ДК):</t>
    </r>
    <r>
      <rPr>
        <sz val="16"/>
        <rFont val="Times New Roman"/>
        <family val="1"/>
        <charset val="204"/>
      </rPr>
      <t xml:space="preserve"> В рамках реализации подпрограммы  "Гармонизация межнациональных и межконфессиональных отношений" государственной программы заключено соглашение от 13.01.2022 № ДВП-30-02 о предоставлении субсидии местному бюджету  из бюджета ХМАО-Югры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Бюджетные ассигнования запланированы на организацию и проведение фестиваля национальных культур "Соцветие" (МБУ ИКЦ "Старый Сургут"). Заключен и оплачен контракт</t>
    </r>
    <r>
      <rPr>
        <sz val="16"/>
        <color rgb="FFFF0000"/>
        <rFont val="Times New Roman"/>
        <family val="1"/>
        <charset val="204"/>
      </rPr>
      <t xml:space="preserve"> </t>
    </r>
    <r>
      <rPr>
        <sz val="16"/>
        <rFont val="Times New Roman"/>
        <family val="1"/>
        <charset val="204"/>
      </rPr>
      <t>на оплату услуг по организации выставочного пространства для мероприятия "Соцветие". Бюджетные ассигнования исполнены в полном объеме.</t>
    </r>
  </si>
  <si>
    <r>
      <rPr>
        <u/>
        <sz val="16"/>
        <rFont val="Times New Roman"/>
        <family val="1"/>
        <charset val="204"/>
      </rPr>
      <t>АГ:</t>
    </r>
    <r>
      <rPr>
        <sz val="16"/>
        <rFont val="Times New Roman"/>
        <family val="1"/>
        <charset val="204"/>
      </rPr>
      <t xml:space="preserve">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от 24.01.2022 № МСПI4 2022 - 11, № МСПI5 2022-11. 
      Субсидия предоставлена на поддержку малого и среднего предпринимательства в целях реализации национального проекта ''Малое и среднее предпринимательство и поддержка индивидуальной предпринимательской инициативы''. 
      В рамках регионального проекта "Акселерация субъектов малого и среднего предпринимательства" осуществляется финансовая поддержка субъектов малого и среднего предпринимательства, осуществляющих социально значимые (приоритетные) виды деятельности в виде возмещения части затрат:
- по приобретению оборудования (основных средств) и лицензионных программных продуктов;
- на аренду нежилых помещений;
- на оплату коммунальных услуг нежилых помещений.    
          Прием заявлений на предоставление финансовой поддержки в виде предоставления субсидий в целях возмещения затрат субъектам малого и среднего предпринимательства, осуществляющим  социально значимые (приоритетные) виды деятельности, осуществлялся с 04.05.2022 по 18.05.2022, принято 136 заявок. По состоянию на 01.07.2022 выплачены субсидии по 5 зяявлениям в полном объеме, по 23 заявлениям выплачена доля софинансирования за счет средств местного бюджета. Выплаты субсидий по остальным заявлениям запланированы в 3 квартале текущего года. 
       В рамках регионального проекта "Создание условий для легкого старта и комфортного ведения бизнеса" осуществляется финансовая поддержка субъектов малого и среднего предпринимательства, осуществляющих социально значимые (приоритетные) виды деятельности, в виде возмещения части затрат, связанных с началом предпринимательской деятельности.    
          Прием заявлений на предоставление финансовой поддержки виде возмещения части затрат, связанных с началом предпринимательской деятельности осуществлялся с 04.05.2022 по 18.05.2022, с 06.06.2022 по 15.06.2022, с 20.06.2022 по 29.06.2022. Поступило 17 заявок. Заявки находятся на стадии рассмотрения, выплаты субсидий запланированы в 3 квартале текущего года.
       </t>
    </r>
    <r>
      <rPr>
        <sz val="16"/>
        <color rgb="FFFF0000"/>
        <rFont val="Times New Roman"/>
        <family val="2"/>
        <charset val="204"/>
      </rPr>
      <t xml:space="preserve">
    </t>
    </r>
  </si>
  <si>
    <r>
      <t>Государственная программа "Развитие агропромышленного комплекса"
(</t>
    </r>
    <r>
      <rPr>
        <sz val="16"/>
        <rFont val="Times New Roman"/>
        <family val="2"/>
        <charset val="204"/>
      </rPr>
      <t>1. Субвенции на развитие рыбохозяйственного комплекса;
2. Субвенции на организацию мероприятий при осуществлении деятельности по обращению с животными без владельцев;
3. Субвенции на поддержку и развитие животноводства;
4. Субвенции на поддержку и развитие малых форм хозяйствования)</t>
    </r>
  </si>
  <si>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-31 446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- 56 627 чел.</t>
    </r>
    <r>
      <rPr>
        <sz val="16"/>
        <color rgb="FFFF0000"/>
        <rFont val="Times New Roman"/>
        <family val="2"/>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- 8 278 человеко-услуг.</t>
    </r>
    <r>
      <rPr>
        <sz val="16"/>
        <color rgb="FFFF0000"/>
        <rFont val="Times New Roman"/>
        <family val="2"/>
        <charset val="204"/>
      </rPr>
      <t xml:space="preserve">
</t>
    </r>
    <r>
      <rPr>
        <sz val="16"/>
        <rFont val="Times New Roman"/>
        <family val="1"/>
        <charset val="204"/>
      </rPr>
      <t>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2022 год -14 075 чел.</t>
    </r>
    <r>
      <rPr>
        <sz val="16"/>
        <color rgb="FFFF0000"/>
        <rFont val="Times New Roman"/>
        <family val="2"/>
        <charset val="204"/>
      </rPr>
      <t xml:space="preserve"> </t>
    </r>
    <r>
      <rPr>
        <sz val="16"/>
        <rFont val="Times New Roman"/>
        <family val="1"/>
        <charset val="204"/>
      </rPr>
      <t>В период весенних каникул организованы лагеря с дневным пребыванием</t>
    </r>
    <r>
      <rPr>
        <sz val="16"/>
        <color rgb="FFFF0000"/>
        <rFont val="Times New Roman"/>
        <family val="2"/>
        <charset val="204"/>
      </rPr>
      <t xml:space="preserve"> </t>
    </r>
    <r>
      <rPr>
        <sz val="16"/>
        <rFont val="Times New Roman"/>
        <family val="1"/>
        <charset val="204"/>
      </rPr>
      <t>для 3 170 детей.</t>
    </r>
    <r>
      <rPr>
        <sz val="16"/>
        <color rgb="FFFF0000"/>
        <rFont val="Times New Roman"/>
        <family val="2"/>
        <charset val="204"/>
      </rPr>
      <t xml:space="preserve">
</t>
    </r>
    <r>
      <rPr>
        <sz val="16"/>
        <rFont val="Times New Roman"/>
        <family val="1"/>
        <charset val="204"/>
      </rPr>
      <t xml:space="preserve">Планируемое количество путевок для детей в возрасте от 6 до 17 лет (включительно) имеющих место жительства на территории города Сургута на 2022 год - 1 859 штук.                                                                                                                                                                                      В соответствии с заключенными контрактами на оказание услуг по организации отдыха и оздоровления детей в организации отдыха детей и их оздоровления, расположенных на территории Сургутского района, Тюменской области, Республики Башкортостан, Краснодарского края, приобретено 1 207 путевок. В настоящее время дети воспользовались 457 путевками.
</t>
    </r>
    <r>
      <rPr>
        <sz val="16"/>
        <rFont val="Times New Roman"/>
        <family val="1"/>
        <charset val="204"/>
      </rPr>
      <t xml:space="preserve">В соответствии с заключенным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в апреле 2022 года начал функционировать объект образования «Средняя общеобразовательная школа № 9 в микрорайоне 39 г. Сургута. Блок 2».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2022 года. Планируемый показатель "Численность детей, посетивших лагерь дневного пребывания" - 770 чел.          </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подпрограммы "Ресурсное обеспечение системы образования, науки и молодежной политики" предусмотрено строительство следующих школ в соответствии с концессионными соглашениями:
1. "Средняя общеобразовательная школа в микрорайоне 38". 01.09.2021 заключено соглашение о прекращении действия концессионного соглашения по соглашению сторон с ООО «МОНОЛИТСТРОЙЦЕНТР.  Получено положительное заключение негосударственной экспертизы от 30.10.2020 № 86-2-1-3-054757-2020. Заключено концессионное соглашение  №01-12-35/2 от 18.02.2022 с ООО "Творческие технологии. Призма 7". Получено разрешение на строительство 14.04.2022 №86-ru86310000-29-2022. Ведутся работы по формированию пакета документов для подачи извещения о начале строительства.
2.  "Средняя общеобразовательная школа в микрорайоне 5А". Заключено концессионное соглашение от 19.08.2020  с ООО «ТВОРЧЕСКИЕ ТЕХНОЛОГИИ. СУРГУТ». Срок исполнения - 18.08.2028. Подписано дополнительное соглашение № 2 от 13.12.2021 в связи с наличием сетей инженерно-технического обеспечения на земельном участке. Получено положительное заключение государственной экспертизы. Ведется работа по получению разрешения на строительство объекта.   
3. "Средняя общеобразовательная школа в микрорайоне 34 г. Сургута". Заключено концессионное соглашение от 26.12.2019 с  ООО «СтройИнвест». Срок исполнения - 31.12.2027.  Подписано дополнительное соглашение № 2 от 13.12.2021 в связи со сложностями в согласовании проектных решений в границах предоставленного земельного участка. 12.08.2021 по результатам проведения государственной экспертизы проектной документации по объекту получено отрицательное заключение № 86-1-2-3-081335-2021.  В связи с нарушениями условий концессионного соглашения, 06.12.2021 Администрацией города подано исковое заявление к ООО «СтройИнвест» о расторжении концессионного соглашения в Арбитражный суд Ханты-Мансийского автономного округа – Югры. Рассмотрение дела назначено на 17.08.2022. Получено положительное заключение государственной экспертизы №86-1-1-3-029380-2022 от 13.05.2022г. 
4. "Средняя общеобразовательная школа в микрорайоне 30А г. Сургута". Заключено концессионное соглашение от 26.12.2019  с ООО «ДомТехноСтиль». Срок исполнения - 31.12.2027. Подписано дополнительное соглашение № 2 от 08.12.2020 в связи со сложностями в согласовании проектных решений в границах предоставленного земельного участка. У Концессионера числится задолженность по договору аренды земельного участка, заключенному на основании концессионного соглашения (по состоянию на 27.01.2022 задолженность составляет 1 146 590,67 руб. и 57 987,39 руб. по пеням). 06.12.2021 Администрацией города подано исковое заявление к ООО «ДомТехноСтиль» о расторжении концессионного соглашения в Арбитражный суд Ханты-Мансийского автономного округа – Югры.  Судебное заседание назначено на  20.07.2022 года. </t>
    </r>
    <r>
      <rPr>
        <sz val="16"/>
        <color rgb="FFFF0000"/>
        <rFont val="Times New Roman"/>
        <family val="2"/>
        <charset val="204"/>
      </rPr>
      <t xml:space="preserve">
 </t>
    </r>
  </si>
  <si>
    <r>
      <t>Государственная программа «Жилищно-коммунальный комплекс и городская среда» 
(</t>
    </r>
    <r>
      <rPr>
        <sz val="16"/>
        <rFont val="Times New Roman"/>
        <family val="2"/>
        <charset val="204"/>
      </rPr>
      <t xml:space="preserve">1.Субвенции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 
2.Субсидии на реализацию программ формирования современной городской среды;
3. Субсидии на реконструкцию, расширение, модернизацию, строительство коммунальных объектов, за счет бюджетных кредитов на реализацию инфраструктурных проектов (Научно-технологический центр в городе Сургуте);
4. Субсидии на реконструкцию, расширение, модернизацию, строительство коммунальных объектов за счет бюджетных кредитов на реализацию инфраструктурных проектов;
5. Субсидии на реализацию полномочий в сфере жилищно-коммунального комплекса;
6. Реализация программ формирования современной городской среды
</t>
    </r>
  </si>
  <si>
    <t>Отдел городского хозяйства, тел.52-20-61
Отдел социальной сферы, тел.52-20-71</t>
  </si>
  <si>
    <r>
      <rPr>
        <u/>
        <sz val="16"/>
        <rFont val="Times New Roman"/>
        <family val="1"/>
        <charset val="204"/>
      </rPr>
      <t>АГ:</t>
    </r>
    <r>
      <rPr>
        <sz val="16"/>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01.07.2022 произведена выплата заработной платы за январь-май и первую половину июня 2022 года.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заключаемых договоров, муниципальных контрактов.  </t>
    </r>
    <r>
      <rPr>
        <sz val="16"/>
        <color rgb="FFFF0000"/>
        <rFont val="Times New Roman"/>
        <family val="2"/>
        <charset val="204"/>
      </rPr>
      <t xml:space="preserve">
</t>
    </r>
    <r>
      <rPr>
        <u/>
        <sz val="16"/>
        <rFont val="Times New Roman"/>
        <family val="1"/>
        <charset val="204"/>
      </rPr>
      <t>ДО:</t>
    </r>
    <r>
      <rPr>
        <sz val="16"/>
        <color rgb="FFFF0000"/>
        <rFont val="Times New Roman"/>
        <family val="2"/>
        <charset val="204"/>
      </rPr>
      <t xml:space="preserve"> </t>
    </r>
    <r>
      <rPr>
        <sz val="16"/>
        <rFont val="Times New Roman"/>
        <family val="1"/>
        <charset val="204"/>
      </rPr>
      <t>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мероприятия государственной программы:
-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Договор о реализации мероприятий постоянного трудоустройства государственной программы ХМАО-Югры "Поддержка занятости населения" от 18.04.2022 № 59/01, заключенный между КУ ХМАО-Югры "Сургутский центр занятости населения" и МБДОУ № 47 "Гусельки", расторгнут в соответствии с дополнительным соглашением о расторжении указанного договора от 27.06.2022 № 59/01-01. 
72,70 тыс. руб. - средства подлежат возврату в окружной бюджет.</t>
    </r>
    <r>
      <rPr>
        <sz val="16"/>
        <color rgb="FFFF0000"/>
        <rFont val="Times New Roman"/>
        <family val="2"/>
        <charset val="204"/>
      </rPr>
      <t xml:space="preserve">
</t>
    </r>
    <r>
      <rPr>
        <u/>
        <sz val="16"/>
        <rFont val="Times New Roman"/>
        <family val="1"/>
        <charset val="204"/>
      </rPr>
      <t>АГ (ДК):</t>
    </r>
    <r>
      <rPr>
        <sz val="16"/>
        <rFont val="Times New Roman"/>
        <family val="1"/>
        <charset val="204"/>
      </rPr>
      <t xml:space="preserve"> В соответствии с письмом КУ ХМАО-Югры "Сургутский центр занятости населения" 1 учреждение управления физической культуры и спорта (МБУ СП СШОР "Югория" им. А.А. Пилояна) и 1 учреждение отдела молодежной политики (МАУ ПРСМ "Наше время"), курируемое Администрацией города, участвуют в реализации мероприятий:                                                                                                                                                                                                                                                                                                                                                                                                                  -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Заключены и оплачены договоры на сумму 72,69 тыс. руб. на приобретение сплит-системы и трехместного дивана (МБУ СП СШОР "Югория" им. А.А. Пилояна);  </t>
    </r>
    <r>
      <rPr>
        <sz val="16"/>
        <color rgb="FFFF0000"/>
        <rFont val="Times New Roman"/>
        <family val="2"/>
        <charset val="204"/>
      </rPr>
      <t xml:space="preserve">                                                                                                                                                                                                                                                                                                                                                                                                                                    </t>
    </r>
    <r>
      <rPr>
        <sz val="16"/>
        <rFont val="Times New Roman"/>
        <family val="1"/>
        <charset val="204"/>
      </rPr>
      <t xml:space="preserve">-  содействие занятости молодежи;         </t>
    </r>
    <r>
      <rPr>
        <sz val="16"/>
        <color rgb="FFFF0000"/>
        <rFont val="Times New Roman"/>
        <family val="2"/>
        <charset val="204"/>
      </rPr>
      <t xml:space="preserve">                                                                                                                                                                                                                                                                                                                                                                                                                                                                                                                                                                                                                                                                                                             </t>
    </r>
    <r>
      <rPr>
        <sz val="16"/>
        <rFont val="Times New Roman"/>
        <family val="1"/>
        <charset val="204"/>
      </rPr>
      <t xml:space="preserve">- 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 xml:space="preserve">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sz val="16"/>
        <color rgb="FFFF0000"/>
        <rFont val="Times New Roman"/>
        <family val="2"/>
        <charset val="204"/>
      </rPr>
      <t xml:space="preserve">
</t>
    </r>
  </si>
  <si>
    <r>
      <rPr>
        <u/>
        <sz val="16"/>
        <rFont val="Times New Roman"/>
        <family val="1"/>
        <charset val="204"/>
      </rPr>
      <t>АГ(ДК):</t>
    </r>
    <r>
      <rPr>
        <sz val="16"/>
        <rFont val="Times New Roman"/>
        <family val="1"/>
        <charset val="204"/>
      </rPr>
      <t xml:space="preserve"> 1) В рамках реализации подпрограммы "Модернизация и развитие учреждений и организаций культуры" государственной программы заключено соглашение от 31.01.2022 №71876000-1-2022-009 о предоставлении субсидии из бюджета Ханты-Мансийского автономного округа - Югры местному бюджету. Бюджетные ассигнования запланированы на комплектование книжных фондов муниципальных общедоступных библиотек и государственных центральных библиотек субъектов Российской Федерации. Заключен и оплачен договор на сумму 40,00 тыс.руб. на разработку дизайн-проекта модернизации детской библиотеки. Денежные средства планируется освоить в 3-4 кварталах 2022 года.                                                                                                                                                                                                                                                                                                                                                                                                                                                                                                                                                                                                                                                                                                                                                                                                                                                                                                                                                                  
2)  В рамках подпрограммы "Поддержка творческих инициатив, способствующих самореализации населения" государственной программы заключено соглашение от 31.01.2022 № 71876000-1-2022-008 о предоставлении субсидии из бюджета Ханты-Мансийского автономного округа - Югры местному бюджету. Бюджетные ассигнования запланированы на техническое оснащение детских и кукольных театров (МАУ "ТАиК "Петрушка"). Денежные средства планируется освоить в 3-4 кварталах 2022 года.         
</t>
    </r>
    <r>
      <rPr>
        <u/>
        <sz val="16"/>
        <rFont val="Times New Roman"/>
        <family val="1"/>
        <charset val="204"/>
      </rPr>
      <t xml:space="preserve">АГ: </t>
    </r>
    <r>
      <rPr>
        <sz val="16"/>
        <rFont val="Times New Roman"/>
        <family val="1"/>
        <charset val="204"/>
      </rPr>
      <t xml:space="preserve">В рамках переданных государственных полномочий осуществляются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На 01.07.2022 заключен контракт на поставку архивных коробов.                            </t>
    </r>
  </si>
  <si>
    <t>*В информации указаны государственные программы Ханты-Мансийского автономного округа - Югры реализуемые на территории города Сургута на 30.06.2022</t>
  </si>
  <si>
    <r>
      <rPr>
        <sz val="16"/>
        <rFont val="Times New Roman"/>
        <family val="1"/>
        <charset val="204"/>
      </rPr>
      <t xml:space="preserve">ДИЗО: В рамках реализации программы в 2022 году предусмотрено предоставление  субсидии на повышение эффективности использования и развитие ресурсного потенциала рыбохозяйственного комплекса и субсидии на поддержку животноводства и малых форм хозяйствования, на развитие материально-технической базы (за исключением личных подсобных хозяйств), в целях возмещения недополученных доходов и (или) финансового обеспечения (возмещения) затрат.  Расходы запланированы на 3-4 кварталы 2022 года. </t>
    </r>
    <r>
      <rPr>
        <sz val="16"/>
        <color rgb="FFFF0000"/>
        <rFont val="Times New Roman"/>
        <family val="2"/>
        <charset val="204"/>
      </rPr>
      <t xml:space="preserve">
</t>
    </r>
    <r>
      <rPr>
        <sz val="16"/>
        <rFont val="Times New Roman"/>
        <family val="1"/>
        <charset val="204"/>
      </rPr>
      <t xml:space="preserve">
ДГХ: В рамках реализации мероприятий программы заключен муниципальный контракт  на выполнение работ по осуществлению деятельности по обращению  с животными без владельцев на сумму  23 715,98 тыс.руб., из них в рамках государственной программы 1 203,66 тыс.руб. На 01.07.2022 за счет средств окружного бюджета оплачены работы по отлову и содержанию животных без владельцев на сумму 1 203,66 тыс.руб., отловлено 98 голов.
</t>
    </r>
    <r>
      <rPr>
        <sz val="16"/>
        <color rgb="FFFF0000"/>
        <rFont val="Times New Roman"/>
        <family val="2"/>
        <charset val="204"/>
      </rPr>
      <t xml:space="preserve">
</t>
    </r>
    <r>
      <rPr>
        <sz val="16"/>
        <rFont val="Times New Roman"/>
        <family val="1"/>
        <charset val="204"/>
      </rPr>
      <t>АГ: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Расходы запланированы в течение 2022 года. На 01.07.2022 оплата произведена в размере 37,71 тыс.рублей.</t>
    </r>
    <r>
      <rPr>
        <sz val="16"/>
        <color rgb="FFFF0000"/>
        <rFont val="Times New Roman"/>
        <family val="2"/>
        <charset val="204"/>
      </rPr>
      <t xml:space="preserve">
</t>
    </r>
  </si>
  <si>
    <t xml:space="preserve">ДИиЗО:  На 01.01.2022 участниками мероприятия числятся 15 молодых семей.  
В рамках соглашения о предоставлении в 2022 году субсидии из бюджета субъекта Российской Федерации местному бюджету, заключенного 03.02.2022 между Департаментом строительства ХМАО - Югры и Администрацией города, социальную выплату на приобретение (строительство) жилья планируется предоставить 6 молодым семьям. По состоянию на 01.07.2022 участникам мероприятия выданы Свидетельства о праве на получение социальной выплаты, 4 молодым семьям перечислена социальная выплата на улучшение жилищных условий. 
Планируется заключить дополнительное соглашение о предоставлении социальной выплыты на строительство или приобретение жилья еще 2 молодым семьям.                                                                                                                            
Полное освоение средств ожидается до конца года.       
</t>
  </si>
  <si>
    <r>
      <rPr>
        <sz val="16"/>
        <rFont val="Times New Roman"/>
        <family val="1"/>
        <charset val="204"/>
      </rPr>
      <t xml:space="preserve">ДИиЗО: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на 01.01.2020 числится 297 человек.
       Согласно выписке из списка граждан-получателей субсидии в 2022 году, утвержденного приказом Департамента строительства Ханты-Мансийского автономного округа - Югры от 19.01.2022 № 15, в список получателей субсидии включено 13 человек. В 2022 году планируется предоставить субсидии всем льготополучателям, включенным в список, подтвердившим право на обеспечение жильем за счет средств федерального бюджета.  
На 01.07.2022 по результатам рассмотрения представленных документов и сведений, полученных в порядке межведомственного взаимодействия: 
- 1 льготополучателю перечислена субсидия, 
- 3 граждан находятся в стадии приобретения жилых помещений, 
- 1 льготополучатель не предоставил документы на приобретенное жилое помещение, 
- 4 граждан отказались от получения субсидии по личному заявлению;       
- 3 граждан не предоставили в установленный срок документы и считаются отказавшимися от получения субсидии в текущем году, 
- 1 льготополучателю отказано в выдаче гарантийного письма по причине отсутствия нуждаемости в улучшении жилищных условий. </t>
    </r>
    <r>
      <rPr>
        <sz val="16"/>
        <color rgb="FFFF0000"/>
        <rFont val="Times New Roman"/>
        <family val="2"/>
        <charset val="204"/>
      </rPr>
      <t xml:space="preserve">
</t>
    </r>
    <r>
      <rPr>
        <sz val="16"/>
        <rFont val="Times New Roman"/>
        <family val="1"/>
        <charset val="204"/>
      </rPr>
      <t>По состоянию на 01.01.2022 на учете в качестве нуждающейся в предоставлении жилого помещения по договору социального найма за счет средств федерального  бюджета состоит 1 вдова инвалида войны. Формой обеспечения заявителем выбрана единовременная денежная выплата. 28.03.2022 вдове инвалида войны выдано Гарантийное письмо о праве на получение единовременной денежной выплаты на общую сумму 3 503,6 тыс. рублей.  Выплата произведена в полном объеме.</t>
    </r>
    <r>
      <rPr>
        <sz val="16"/>
        <color rgb="FFFF0000"/>
        <rFont val="Times New Roman"/>
        <family val="2"/>
        <charset val="204"/>
      </rPr>
      <t xml:space="preserve">
</t>
    </r>
  </si>
  <si>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2022 году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ДО:</t>
    </r>
    <r>
      <rPr>
        <sz val="16"/>
        <color rgb="FFFF0000"/>
        <rFont val="Times New Roman"/>
        <family val="2"/>
        <charset val="204"/>
      </rPr>
      <t xml:space="preserve">
</t>
    </r>
    <r>
      <rPr>
        <sz val="16"/>
        <rFont val="Times New Roman"/>
        <family val="1"/>
        <charset val="204"/>
      </rPr>
      <t xml:space="preserve">Планируемое количество путевок детям-сиротам и детям, оставшимся без попечения родителей, в организации отдыха детей и их оздоровления на 2022 год составляет 200 шт.                                                                                                                                                                                Заключен контракт на сумму 8 000 тыс. руб. на оказание услуг по организации отдыха и оздоровления детей-сирот и детей, оставшихся без попечения родителей, в организацию отдыха детей и их оздоровления, расположенной на территории Черноморского побережья Краснодарского края в период летних школьных каникул 2022 года  на приобретение 100 путевок.
По состоянию на 01.07.2022 приобретено 50 путевок детям-сиротам и детям, оставшимся без попечения родителей, в организации отдыха детей и их оздоровления. 
- 6 200,00 тыс. руб. планируемая экономия, сложившаяся по причине уменьшения численности детей, планируемой в оздоровлении в 2022 году.
ДГХ: 
По состоянию на 01.07.2022 заключен договор с ООО "Югорский экспертный центр" на оказание услуг по проведению проверки (негосударственной экспертизы) достоверности определения сметной стоимости "Ремонт жилого помещения, расположенного по адресам: проспект Ленина, дом 53, квартира 44 на сумму 5,0 тыс.руб. и проспект Пролетарский, дом 2/1, квартира 30 (для детей-сирот и детей, оставшихся без попечения родителей)" на сумму 5,0 тыс.руб. Услуги оказаны и оплачены в полном объеме. 
На основании постановления Администрации города от 28.04.2022 № 3410 средства на ремонт жилых помещений, единственными собственниками которых либо собственниками долей в которых являются дети-сироты и дети, оставшиеся без попечения родителей, переданы из бюджетной росписи Администрации города в бюджетную роспись департамента имущественных и земельных отношений.
</t>
    </r>
    <r>
      <rPr>
        <sz val="16"/>
        <color rgb="FFFF0000"/>
        <rFont val="Times New Roman"/>
        <family val="2"/>
        <charset val="204"/>
      </rPr>
      <t xml:space="preserve">
</t>
    </r>
    <r>
      <rPr>
        <sz val="16"/>
        <rFont val="Times New Roman"/>
        <family val="1"/>
        <charset val="204"/>
      </rPr>
      <t xml:space="preserve">ДИиЗО: В 2022 году предусмотрены ассигнования на приобретение 80 жилых помещений для участников программы - детей-сирот и детей, оставшихся без попечения родителей, лиц из числа детей-сирот и детей, оставшихся без попечения родителей. В марте проведена 1 закупка, которая была признана несостоявшейся в связи с отсутствием заявок на участие.
ДИиЗО (КГХ): в 2022 году запланировано:
1) ремонт в 3 квартирах, в том числе: 
- пр. Ленина, д. 53, кв. 44 (закупка планируется к размещению в июле, срок выполнения работ с августа по сентябрь);
- пр. Пролетарский, д. 2/1, кв. 30 (закупка планируется к размещению в июле, срок выполнения работ с августа по сентябрь);
- ул. Аэрофлотская, д. 18/2, кв. 11 (закупка планируется к размещению в сентябре, срок выполнения работ с октября по ноябрь).
2)обследование двух жилых помещений для определения объема по выполнению ремонтных работ, в том числе:п
-пр.Ленина, д.65/1, кв.58;
 ул.Северная, д.71, кв.20
Расходы запланированы на 3,4 кварталы 2022 года.
</t>
    </r>
    <r>
      <rPr>
        <sz val="16"/>
        <color rgb="FFFF0000"/>
        <rFont val="Times New Roman"/>
        <family val="2"/>
        <charset val="204"/>
      </rPr>
      <t xml:space="preserve">
</t>
    </r>
  </si>
  <si>
    <r>
      <rPr>
        <u/>
        <sz val="16"/>
        <rFont val="Times New Roman"/>
        <family val="1"/>
        <charset val="204"/>
      </rPr>
      <t>АГ(ДК):</t>
    </r>
    <r>
      <rPr>
        <sz val="16"/>
        <rFont val="Times New Roman"/>
        <family val="1"/>
        <charset val="204"/>
      </rPr>
      <t xml:space="preserve">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t>
    </r>
    <r>
      <rPr>
        <sz val="16"/>
        <color rgb="FFFF0000"/>
        <rFont val="Times New Roman"/>
        <family val="2"/>
        <charset val="204"/>
      </rPr>
      <t xml:space="preserve">                                                                                                                                                                                                                                                                                                                                                                                                                                                        </t>
    </r>
    <r>
      <rPr>
        <sz val="16"/>
        <rFont val="Times New Roman"/>
        <family val="1"/>
        <charset val="204"/>
      </rPr>
      <t>1.1. О предоставлении субсидии местному бюджету из бюджета ХМАО-Югры от 17.01.2022 № 05-СШ/2022.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t>
    </r>
    <r>
      <rPr>
        <sz val="16"/>
        <color rgb="FFFF0000"/>
        <rFont val="Times New Roman"/>
        <family val="2"/>
        <charset val="204"/>
      </rPr>
      <t xml:space="preserve"> </t>
    </r>
    <r>
      <rPr>
        <sz val="16"/>
        <rFont val="Times New Roman"/>
        <family val="1"/>
        <charset val="204"/>
      </rPr>
      <t>Спортсмены приняли участие в соревнованиях по тхэквондо, первенству УрФО по синхронному плаванию, соревнованиях по дзюдо, проведены тренировочные мероприятия по подготовке к Первенству России по гребному слалому. Планируется заключение договоров на приобретение волейбольных костюмов, тренажеров, спортивных костюмов, кимоно, спортивного инвентаря.</t>
    </r>
    <r>
      <rPr>
        <sz val="16"/>
        <color rgb="FFFF0000"/>
        <rFont val="Times New Roman"/>
        <family val="2"/>
        <charset val="204"/>
      </rPr>
      <t xml:space="preserve"> </t>
    </r>
    <r>
      <rPr>
        <sz val="16"/>
        <rFont val="Times New Roman"/>
        <family val="1"/>
        <charset val="204"/>
      </rPr>
      <t xml:space="preserve">Бюджетные ассигнования планируется освоить до конца 2022 года.                                                                                                         </t>
    </r>
    <r>
      <rPr>
        <sz val="16"/>
        <color rgb="FFFF0000"/>
        <rFont val="Times New Roman"/>
        <family val="2"/>
        <charset val="204"/>
      </rPr>
      <t xml:space="preserve">                                                                                                                                                                                                                                                                                                                                                                                    </t>
    </r>
    <r>
      <rPr>
        <sz val="16"/>
        <rFont val="Times New Roman"/>
        <family val="1"/>
        <charset val="204"/>
      </rPr>
      <t xml:space="preserve">1.2. О предоставлении субсидии местному бюджету из бюджета ХМАО-Югры от 01.02.2022 № 05-ШД/2022. Бюджетные ассигнования запланированы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Заключены и оплачены договоры на поставку уличного тренажера для ног, ручного металлодетектора, покрытия для площадки для волейбола. Бюджетные ассигнования планируется освоить до конца 2022 года.    
2. В рамках реализации регионального проекта "Спорт-норма жизни" государственной программы заключено дополнительное соглашение от 25.01.2022 № 71876000-1-2019-013/4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Бюджетные ассигнования планируется освоить в 3 квартале 2022 года.    
3. В рамках реализации государственной программы предусмотрены средства на выполнение работ по строительству объекта "Спортивный комплекс с искусственным льдом (хоз.зона)". Заключено концессионное соглашение о финансировании, проектировании, строительстве и эксплуатации от 30.06.2022 №01-12-553/2 с ООО "Интера-спорт". Срок создания объекта - 24 месяца с даты заключения соглашения. Бюджетные ассигнования планируется освоить в 4 квартале 2022 года.                                                                                                       </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на выполнение работ по строительству объектов в рамках концессионных соглашений: 
1. "Дворец Боевых искусств".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Стоимость по заключенному концессионному соглашению 280 564,31 тыс.руб., в т.ч. стоимость создания объекта 178 854,58 тыс.руб.
2. "Спортивный комплекс с универсальным залом 115 чел/час".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Стоимость по заключенному концессионному соглашению 351 506,15 тыс.руб., в т.ч. стоимость создания объекта 236 421,5 тыс.руб 
3. "Спортивный комплекс с универсальным залом 90 чел/час".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соглашения.Стоимость по заключенному концессионному соглашению 211037,2 тыс.руб., в т.ч.стоимость создания объекта 210971,49 тыс.руб.
Расходы запланированы на 4 квартал 2022 года.</t>
    </r>
  </si>
  <si>
    <t xml:space="preserve">ДИиЗО: 
Запланирована выплата выкупной цены за 12 изымаемых жилых помещений собственникам жилых помещений.
По состоянию на 01.07.2022 осуществлена выплата 6 собственникам за 4 изымаемых жилых помещениия в размере 17 000,87 тыс.руб. </t>
  </si>
  <si>
    <r>
      <rPr>
        <sz val="16"/>
        <rFont val="Times New Roman"/>
        <family val="1"/>
        <charset val="204"/>
      </rPr>
      <t>Заключен муниципальный контракт на выполнение работ по разработке проекта планировки и проекта межевания территории части западного планировочного района, в границах в границах проектных улиц 3 "ЗР", 6 "ЗР", 11 "ЗР" №11/2022 от 26.04.2021 с ИП Никитин В.В.. Сумма по контракту 2 339,33 тыс.руб. Срок выполнения работ - 7 месяцев с даты подписания контракта. Остаток средств в размере 7 294 тыс.руб. - экономия в результате заключения муниципального контракта. Средств будут предложены к перераспределению.</t>
    </r>
    <r>
      <rPr>
        <sz val="16"/>
        <color rgb="FFFF0000"/>
        <rFont val="Times New Roman"/>
        <family val="2"/>
        <charset val="204"/>
      </rPr>
      <t xml:space="preserve">
</t>
    </r>
    <r>
      <rPr>
        <sz val="16"/>
        <rFont val="Times New Roman"/>
        <family val="1"/>
        <charset val="204"/>
      </rPr>
      <t>Заключен муниципальный контракт на выполнение работ по разработке проекта межевания территории кварталов КК1А, КК2А, КК3А,КК2, КК1 в городе Сургуте №8/2022 от 28.03.2022 с ООО "Архивариус". Сумма по контракту 1 300 тыс.руб. Срок выполнения работ - 7 месяцев с даты подписания контракта. Остаток средств в размере 3 700 тыс.руб. - экономия в результате заключения муниципального контракта. Средства будут предложены к перераспределению.</t>
    </r>
    <r>
      <rPr>
        <sz val="16"/>
        <color rgb="FFFF0000"/>
        <rFont val="Times New Roman"/>
        <family val="2"/>
        <charset val="204"/>
      </rPr>
      <t xml:space="preserve">
</t>
    </r>
    <r>
      <rPr>
        <sz val="16"/>
        <rFont val="Times New Roman"/>
        <family val="1"/>
        <charset val="204"/>
      </rPr>
      <t>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"Улица 23 "З" от улицы 5 "З" до Тюменского тракта №137/2021 от 15.12.2021 с ИП Крывый В.В.. Сумма по контракту 961,80 тыс.руб. Срок выполнения работ - 180 календарных дней с даты подписания контракта. Подрядчиком не предъвялены выполненные работы. Остаток средств в размере 2 059,38 тыс.руб. - экономия в результате заключения муниципального контракта. Средств будут предложены к перераспределению.</t>
    </r>
    <r>
      <rPr>
        <sz val="16"/>
        <color rgb="FFFF0000"/>
        <rFont val="Times New Roman"/>
        <family val="2"/>
        <charset val="204"/>
      </rPr>
      <t xml:space="preserve">
</t>
    </r>
    <r>
      <rPr>
        <sz val="16"/>
        <rFont val="Times New Roman"/>
        <family val="1"/>
        <charset val="204"/>
      </rPr>
      <t xml:space="preserve">Заключен муниципальный контракт на выполнение работ по разработке проекта межевания территории ЦЖР в границах улиц Сергея Безверхова, Республики, Энгельса и реки Бардыковка в городе Сургуте №12/2022 от 06.06.2022 с ООО "Архивариус". Сумма по контракту 2 340,82 тыс.руб. Срок выполнения работ - 14.11.2022.Остаток средств в размере1 495,85 руб. - экономия в результате заключения муниципального контракта. Средства будут предложены к перераспределению.
Размещение закупки на выполнение работ по разработке проекта проекта планировки и проекта межевания территории жилого квартала Пойма-1 в городе Сургуте запланировано на 3 квартал 2022 года.
</t>
    </r>
    <r>
      <rPr>
        <sz val="16"/>
        <color rgb="FFFF0000"/>
        <rFont val="Times New Roman"/>
        <family val="2"/>
        <charset val="204"/>
      </rPr>
      <t xml:space="preserve">
</t>
    </r>
  </si>
  <si>
    <r>
      <rPr>
        <sz val="16"/>
        <rFont val="Times New Roman"/>
        <family val="1"/>
        <charset val="204"/>
      </rPr>
      <t xml:space="preserve">ДИиЗО: В рамках программы "Адресная подпрограмма по переселению граждан из аварийного жилищного фонда на 2019-2025 годы" на 2022 год запланированы:
- выплата выкупной цены за изымаемые жилые помещения собственникам жилых помещений;
- приобретение благоустроенных жилых помещений для переселения граждан, проживающих в непригодном жилищном фонде.
По состоянию на 01.07.2022 выплачены:
- выкупная цена 28 собственникам за 23 изымаемых жилых помещения в сумме 73 128,98  тыс.руб.; 
- средства на приобретение 319 жилых помещений для обеспечения граждан жильем, а также для формирования маневренного жилищного фонда в сумме 1 047 482,38 тыс.руб.
 </t>
    </r>
    <r>
      <rPr>
        <sz val="16"/>
        <color rgb="FFFF0000"/>
        <rFont val="Times New Roman"/>
        <family val="2"/>
        <charset val="204"/>
      </rPr>
      <t xml:space="preserve">
</t>
    </r>
    <r>
      <rPr>
        <sz val="16"/>
        <rFont val="Times New Roman"/>
        <family val="1"/>
        <charset val="204"/>
      </rPr>
      <t xml:space="preserve">
ДГХ:
Выплачена выкупная цена за изымаемое жилое помещение (пос.Кедровый-2, д.3, кв.1) Мунаварову Н.О.  в сумме 2 580,00 тыс.руб. по исполнительному листу от 10.01.2022 ФС № 040865186.
</t>
    </r>
    <r>
      <rPr>
        <sz val="16"/>
        <color rgb="FFFF0000"/>
        <rFont val="Times New Roman"/>
        <family val="2"/>
        <charset val="204"/>
      </rPr>
      <t xml:space="preserve">
</t>
    </r>
  </si>
  <si>
    <r>
      <rPr>
        <u/>
        <sz val="16"/>
        <rFont val="Times New Roman"/>
        <family val="1"/>
        <charset val="204"/>
      </rPr>
      <t>ДГХ:</t>
    </r>
    <r>
      <rPr>
        <sz val="16"/>
        <rFont val="Times New Roman"/>
        <family val="1"/>
        <charset val="204"/>
      </rPr>
      <t xml:space="preserve">
1. В рамках реализации национального проекта "Безопасные и качественные автомобильные дороги" подпрограммы "Дорожное хозяйство" запланирован ремонт автомобильных дорог по 4 объектам, в том числе:
- улица Быстринская – 0,746 км. Заключен муниципальный контракт с АО ГК "ГК Северавтодор", срок выполнения работ по контракту 31.08.2022.Общая готовность объекта – 90%. Готовность объекта по объёмам 2021 года – 100%;
- Автомобильная дорога по Югорскому тракту (от ул. Энергетиков до ул. Мелик-Карамова) - 2,405км. Заключен муниципальный контракт с АО "Автодорстрой", срок выполнения работ по контракту 31.10.2022;
- улица Крылова (от ул. Грибоедова до ул. Толстого) – 0,909 км. Заключен муниципальный контракт с АО "ГК Северавтодор", срок выполнения работ по контракту 31.10.2022;
- улица Привокзальная – 1,732 км, из них в 2022 году - 0,6 км. Заключен муниципальный контракт с ООО СК "ЮВиС", срок выполнения работ по контракту 31.10.2023. Подрядчикам выплачен аванс в соотвествии с условиями муниципального контракта.
Общая протяженность ремонта в рамках национального проекта «Безопасные качественные дороги» в 2022 году составит 4,66 км.
По итогам ремонтной кампании 2022 года планируется достичь значение показателя «Доля дорожной сети городской агломерации, соответствующая нормативным требованиям, %» - 82,58%. Оплата запланирована в следующем отчетном периоде.</t>
    </r>
    <r>
      <rPr>
        <sz val="16"/>
        <color rgb="FFFF0000"/>
        <rFont val="Times New Roman"/>
        <family val="2"/>
        <charset val="204"/>
      </rPr>
      <t xml:space="preserve">
</t>
    </r>
    <r>
      <rPr>
        <sz val="16"/>
        <rFont val="Times New Roman"/>
        <family val="1"/>
        <charset val="204"/>
      </rPr>
      <t>ДАиГ:  в 2022 году предусмотрено строительство объектов: 
- "Магистральная дорога на участках: ул. 16 «ЮР» от ул. 3 «ЮР» до примыкания к ул. Никольская; ул. 3 «ЮР» от ул. 16 «ЮР» до ул. 18 «ЮР»; ул. 18 «ЮР» от 3 «ЮР» до примыкания к ул. Энгельса в г. Сургуте".Получено положительное заключение  государственной экспертизы № 86-1-1-3-043279 от 01.07.2022 года. По результатам экспертизы  стоимость работ возросла на 544 680,8 тыс. рублей. При условии обеспечения дополнительного финансирования, ориентировочный срок размещения извещения на выполнение работ по строительству объекта -  июль 2022 года, ориентировочный срок заключения контракта - сентябрь 2022 года.
- "Автомобильная дорога от Югорского тракта до ХСТО «Волна» и ПЛГК «Нептун» в пойменной части протоки Кривуля, г. Сургуте." Проектно-сметная документация разработана, получено положительное заключение повторной государственной экспертизы № 86-1-1-3-053692 от 21.09.2021. Заключен муниципальный контракт на выполнение работ по строительству объекта с АО "Автодорстрой" №10/2022 от 15.04.2022, сумма по контракту 120624,42 тыс.руб. Срок выполнения работ по 07.12.2022 года. Общая готовность объекта 19,5%.
ДГХ: в 2022 году планируется модернизация 10 светофорных объектов и внедрение модулей систем управления интеллектуальных транспортных систем.
В планах внедрение следующих модулей:
1. Управления и мониторинга дорожной техники (диспетчеризация);
2. Управления движением общественного транспорта (диспетчеризация):
- Управление маршрутами общественного транспорта;
- Подсистема управления умными остановками.
В данном модуле планируется создание диспетчерского центра управления и контроля движением общественного транспорта всех перевозчиков. Также рассматривается возможность внедрения Модуля централизованного информирования участников движения (дорожно-информационного табло) и (знаков переменной информации).
На 01.07.2022 заключен муниципальный контракт с ООО "РемМарк"  на развитие интеллектуальной транспортной системы Сургутской городской агломерации с внедрением интеграционной платформы, модулей, систем и подсистем ИТС и передачей неисключительных прав на них на сумму 58 550,00 тыс.руб., срок исполнения контракта - 07.10.2022. 
Готовится техническое задание для проведения конкурсных процедур на модернизацию светофорных объектов.</t>
    </r>
    <r>
      <rPr>
        <sz val="16"/>
        <color rgb="FFFF0000"/>
        <rFont val="Times New Roman"/>
        <family val="2"/>
        <charset val="204"/>
      </rPr>
      <t xml:space="preserve">
</t>
    </r>
    <r>
      <rPr>
        <u/>
        <sz val="16"/>
        <rFont val="Times New Roman"/>
        <family val="1"/>
        <charset val="204"/>
      </rPr>
      <t xml:space="preserve">АГ:  </t>
    </r>
    <r>
      <rPr>
        <sz val="16"/>
        <rFont val="Times New Roman"/>
        <family val="1"/>
        <charset val="204"/>
      </rPr>
      <t xml:space="preserve">  В рамках реализации мероприятий программы в 2022 году планируется строительство систем видеонаблюдения и фотовидеофиксации (далее-системы) на 3 объектах АПК "Безопасный город":
- Тюменский тракт, 9 км + 900 м - 10 км + 500 м (в районе поворота на пос. Белый Яр);
- ул. Ленина, в районе домов 54 и 56;
- ул. Игоря Киртбая, в районе дома № 9.
         На 01.07.2022 работы по проектированию объектов системы видеонаблюдения и фотовидеофиксации АПК "Безопасный город" выполнены в полном объеме. В августе 2022 года планируется заключить контракт на строительство объектов системы видеонаблюдения и фотовидеофиксации АПК "Безопасный город".</t>
    </r>
  </si>
  <si>
    <t xml:space="preserve">ДГХ: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Сургуте. 
На 01.07.2022 заключены муниципальные контракты:
1) с ИП Конев Виктор Алексеевич на оказание услуг по проведению дератизации (двухкратной) селитебной зоны территории города Сургута, срок выполнения работ с 02.05.2022 по 02.10.2022;
2) с ИП Конев Виктор Алексеевич на оказание услуг по ларвицидной (двухкратной) обработке открытых водоемов города Сургута, срок выполнения работ с 23.05.2022 по 31.08.2022, площадь, подлежащая обработке 326,17 га; 
3) с ФБУЗ "Центр гигиены и эпидемиологии в ХМАО-Югре" на оказание услуг по  акарицидной (трехкратной) обработке территории г. Сургута ХМАО-Югры, срок оказания услуг с 25.04.2022 по 30.09.2022.
4) с ФБУЗ "Центр гигиены и эпидемиологии в ХМАО-Югре"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срок оказания услуг с 20.04.2022 по 21.10.2022.
Обработано 100% территорий, предусмотренных первым этапом: акарицидная обработка - 425,72 га, ларвицидная обработка - 326,17 га, барьерная дератизация - 232,30 га, контроль осуществлен в полном объеме. Обработка территорий, предусмотренная вторым этапом, проводится в соотвествии с графиком работ. Расходы запланированы на 3,4 кварталы 2022 года.
Расходы на оплату труда в рамках переданных государственных полномочий Ханты-Мансийского автономного округа - Югры по организации осуществления мероприятий по проведению дезинсекции и дератизации в сумме 39,65 тыс.руб. запланированы на 4 квартал 2022 года.
</t>
  </si>
  <si>
    <t>ДГХ: В рамках реализации государственной программы запланированы работы по обустройству дворовых территорий мкр. № 5 спортивными площадками и детским спортивным комплексом" (по  ул. пр-т Ленина, 61, 61/1,65,65/1).
На 01.07.2022:
- утверждён перечень получателей субсидии и объем предоставляемой субсидии на благоустройство дворовых территорий многоквартирных домов в 2022 году (распоряжение Администрации города от 01.03.2022 № 360 (с изменениями); 
- проходит процедуру согласования соглашение о предоставлении субсидии на сумму 5 000,00 тыс.руб.  Получатель субсидии - ООО УК "ДЕЗ ВЖР". Расходы запланированы на 3 квартал 2022 года.
ДАиГ: В рамках реализации государственной программы предусмотрены средства на реализацию инициативного проекта "Освещение 3-х километровой лыжной трассы в лесопарке Железнодорожников". В целях размещения закупки запрошены технические условия для подключения освещения лыжной трассы. После получения ТУ будет сформирована НМЦК и включена в план-график до 10.07.2022. Расходы запланированы на 4 квартал 2022 года.</t>
  </si>
  <si>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объекта "Водовод от 8 пром/узла до ВК-25 ул. 50 лет ВЛКСМ. Участок от ВК (Нефтеюганского шоссе) до ВК (ул.Маяковского, д.42)" протяженностью 0,258 км.
Расходы запланированы на 3 квартал 2022 года. На 01.07.2022 получено положительное заключение государственной экспертизы достоверности определения сметной стоимости. По результатам электронного аукциона СГМУП "Горводоканал" заключен муниципальный контракт с ООО "Навигатор" на выполнение капитального ремонта объекта. Подрядчиком осуществляется работа по закупке оборудования.
Заключено соглашение с СГМУП "Горводоканал" на предоставление из бюджета города в 2022 году субсидии на возмещение затрат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на 14 429,59 тыс.руб. Срок выполнения работ: с 29.04.2022 по 15.09.2022. 
2. "Создание условий для обеспечения качественными коммунальными услугами" запланировано выполнить реконструкцию объекта "Очистные сооружения канализационных сточных вод (КОС) г. Сургут производительностью 150 000 м3/сут". Расходы запланированы на 3,4 кварталы 2022 года. На 01.07.2022 со стороны муниципального образования подписано соглашение о предоставлении субсидии местному бюджету из бюджета ХМАО-Югры № 05-АИП-2022. В связи со сменой Заказчика (МКУ "ДДТиЖКК") конкурсная (аукционная) документация для размещения на официальном сайте Единой информационной системы в сфере закупок и проведения конкурсных (аукционных) процедур по заключению муниципального контракта на выполнение СМР в стадии формирования.
3. "Обеспечение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ДГХ: предоставление субсидии осуществляется органом местного самоуправления путем отбора юридических лиц. Принято решение о заключении соглашения с АО "Сжиженный газ Север", соглашение заключено 18.03.2022 № 5 на сумму 6 907,5 тыс.руб., плановое количество реализации сжиженного газа населению - 8 524 кг.
На 01.07.2022 предоставлена субсидия в сумме 900,26 тыс.руб., реализовано 1 527 кг сжиженного газа.
УБУиО (2,6 тыс.руб.) расходы на оплату труда для осуществления переданного государственного полномочия запланированы на 4 квартал 2022 года.
4. "Повышение энергоэффективности в отраслях экономики":
МКУ "ДЭАЗиИС":
1)  выполнены и оплачены работы:
- по заключенным 4 муниципальным контрактам на оказание услуг по составлению и проведению проверки (негосударственной экспертизы) достоверности определения сметной стоимости работ на сумму 28,45 тыс.руб.;
- по заключенному муниципальному контракту  с ООО "СибСтройЭксперт" на оказание услуг по проведению проверки (негосударственной экспертизы) достоверности определения сметной стоимости работ по установке приборов учета тепловой энергии в МБУ СП СШОР "Кедр" на сумму 18,5 тыс.руб.;
- по заключенному муниципальному контракту с ООО "ЮГРА-Сервис" на разработку ПИР по установке приборов учета тепловой энергии в 4 муниципальных учреждениях на сумму 200,00 тыс.руб. 
2) заключен муниципальный контракт с победителем конкурса ООО "Лидер Плюс" на выполнение работ по замене светильников в МБОУ СОШ № 46 на сумму 4 878,82 тыс.руб., срок выполнения СМР до 15.08.2022 года;
3) запланированы работы:
-  на выполнение ПИР и проверку достоверности сметной стоимости работ по выполнению ремонта наружных сетей ТВС в МБОУ СОШ № 20 на сумму 595,18 тыс.руб. Срок размещения закупки – 3 квартал 2022 года, исполнение – 4 квартал 2022 года.
- работы по замене светильников в МБОУ СОШ № 1 в сумме 3 039,46 тыс.руб. Срок размещения закупки – 3 квартал 2022, исполнение – 4 квартал 2022 года.
- на выполнение работ по установке приборов учета расхода тепловой энергии в 4-х муниципальных учреждениях в сумме 472,1 тыс.руб. Срок размещения закупки и исполнения – 3 квартал 2022года.</t>
    </r>
    <r>
      <rPr>
        <sz val="24"/>
        <rFont val="Times New Roman"/>
        <family val="1"/>
        <charset val="204"/>
      </rPr>
      <t xml:space="preserve">
</t>
    </r>
    <r>
      <rPr>
        <sz val="16"/>
        <rFont val="Times New Roman"/>
        <family val="1"/>
        <charset val="204"/>
      </rPr>
      <t>МКУ "КГХ":
-  выполнены работы по поверке индивидуальных приборов учета коммунальных ресурсов ИПУ ХВС (110 шт.) в жилых помещениях муниципальной собственности на сумму 101,5 тыс.руб. в наёмном доме социального использования по адресу: ул. Ивана Захарова, д. 12 на сумму 63,65 тыс.руб.  На отчетную дату заключен договор с ИП Бобылев В.В. от 10.02.2022 № 17, срок выполнения работ – 3 квартал 2022 г. 
- выполнение работ по замене индивидуальных приборов учета ИПУ ХГВС (100 шт.) в муниципальных жилых помещениях на сумму 184,7 тыс.руб. запланировано на II-IV квартал 2022 года.
МКУ "ХЭУ" (294,55 тыс.руб.) в 2022 году запланированы работы по замене оконных блоков в здании по ул. Энгельса, 8. Срок размещения закупки на поставку оконных блоков (10 шт.) планируется на 30.06.2022 года, срок заключения контракта - июль 2022 года., ожидаемое исполнение - сентябрь 2022 года.
Предприятиями города выполняются работы:
1) по реконструкции уличных водопроводных сетей следующих объектов:
- "Магистральные сети водопровода от узла А ВК-108-103 пр.Ленина. Выполнение ПИР и СМР по техническому перевооружению существующих магистральных сетей водопровода от ВК-16 до ПГ-5" запланированы работы на сумму 17 980,67 тыс.руб., протяженность 0,38 км. Проводится закупочная процедура. 
- "Водовод от ЦТП-56 мкр.26. Выполнение ПИР и СМР по техническому перевооружению существующих вводов" запланировано финансирование 7 529,21 тыс.руб., протяженность 0,306 км. По итогам аукциона с ООО "Градос" заключен договор от 19.05.2022 № 2022/61 на выполнение работ на сумму 7 450,00 тыс.руб.
- "Водовод от ЦТП-71 мкр.8. Выполнение ПИР и СМР по устройству ввода водовода от ВК до ЦТП-71 с устройством новой водопроводной камеры" запланировано финансирование 6 005,60 тыс.руб., протяженность 0,319 км. По итогам аукциона с ООО "Архитектор" заключен договор от 20.06.2022 № 2022/85 на выполнение работ на сумму 6 000,00 тыс.руб. Выполнение СМР по реконструкции водопроводных сетей протяженностью 1,005 км запланировано в III-IV квартале 2022 года.
2) по техническому перевооружению следующих объектов:
- "Тепломагистраль №1 от 1ТК43 до 1ТК44 в мкр. 5А по ул. И.Киртбая": по итогам конкурса 24.05.2022 заключен договор №223-670 с ООО "Сибстройтеплоремонт" на выполнение СМР на сумму 36 713,99 тыс.руб. В рамках договора №223-619 от 18.04.2022 с ООО "ТИММАГ-М", ожидается поставка трубной продукции, ориентировочная сумма по объекту 14 040,00 тыс.руб. Планируемая к ремонту протяженность трассы - 0,2384 км. На отчетную дату выполнены подготовительные, земляные работы на сумму 2 459,67 тыс.руб., фактически профинансировано 1 835,7 тыс.руб.                                                                                                                                                                                  - "Тепломагистраль №1 от 1ТК39 до 1ТК40-1ТК41-1ТК42-1ТК43 по ул.Магистральная 2ПК": по итогам конкурса 24.05.2022 заключен договор №223-654 с ООО "Сибстройтеплоремонт" на выполнение СМР на сумму 9 555,00 тыс.руб.  В рамках договора №223-619 от 18.04.2022 с ООО "ТИММАГ-М", ожидается поставка трубной продукции, ориентировочная сумма по объекту 5 616,00 тыс.руб. Планируемая к ремонту протяженность трассы - 0,0915 км. На отчетную дату выполнены подготовительные, земляные работы на сумму 2 654,86 тыс.руб., фактически профинансировано 477,75 тыс.руб.
3) по оптимизации работы объектов электроснабжения:
- по объекту "Территория водозаборов 8 и 8А промузлов" проводится закупочная процедура на выполнение работ по реконструкции наружного освещения территорий. Выполнение СМР в 3 квартале 2022 года, ориентировочная сумма работ 3 205,17 тыс.руб.</t>
    </r>
    <r>
      <rPr>
        <sz val="16"/>
        <color rgb="FFFF0000"/>
        <rFont val="Times New Roman"/>
        <family val="1"/>
        <charset val="204"/>
      </rPr>
      <t xml:space="preserve">
</t>
    </r>
    <r>
      <rPr>
        <sz val="16"/>
        <rFont val="Times New Roman"/>
        <family val="1"/>
        <charset val="204"/>
      </rPr>
      <t xml:space="preserve">ДАиГ: в рамках подпрограммы "Создание условий для обеспечения качественными коммунальными услугами" в 2022 году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с ООО «СпецМонтажПроект» №19/2022 от 31.05.2022. Сумма по контракту 245 585,89 тыс.руб. Срок выполнения работ: с момента подписания по  30.11.2022г.  Направлена заявка на финансирование авансовых платежей на 73 675,76 тыс.руб. в отраслевой департамент.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Получено положительное заключение государственной экспертизы №86-1-1-2-010485-2022 от 25.02.2022.Стоимость строительства объекта - 360 449,50 тыс.руб.Ориентировочный срок размещения закупки на выполнение строительно-монтажных работ - июль 2022 года, ориентировочный срок заключения контракта - август 2022 года. 
3."Канализационная насосная станция с устройством трубопроводов до территории канализационно-очистных сооружений. Территория Пойма-2 г.Сургут". Проектно-сметная документация направлена на получение заключения государственной экспертизы. Ориентировочная дата получения -  06.07.2022, в связи с отработкой полученных замечаний.  Ориентировочный срок размещения извещения на выполнение работ по строительству объекта - июль 2022 года, ориентировочный срок заключения контракта - сентябрь 2022 года.
В рамках подпрограммы "Благоустройство общественных территорий" в 2022 году предусмотрено выполнение работ по благоустройству объектов: 
1.Экопарк "За Саймой".  Заключен муниципальный контракт на выполнение работ по благоустройству объекта с ООО "Горизонт" № 1/2021 от 20.01.2021 года. Сумма по контракту 108 524,97 тыс.руб., из них лимит на 2021 год – 34 230,08 тыс.руб., на 2022 год – 74294,89 тыс.руб. На 2022 год запланировано выполнение этапа «Городская набережная». Работы носят сезонный характер, срок выполнения работ июль-август 2022 года.  Строительная готовность – 35%. Заключен муниципальный контракт на выполнение работ по благоустройству объекта Дорожно-тропиночная сеть 1 этап с ООО " ПолимедСоюзСтрой " № 116/2021 от 21.12.2021. Сумма по контракту 17 001,53 тыс.руб. Срок выполнения работ: с 01.06.2022 по 15.09.2022.                                                                                                      
2. "Реконструкция (реновация) рекреационных территорий общественных пространств в западном жилом районе города Сургута". Заключен муниципальный контракт на выполнение работ по благоустройству объекта с ООО «ПолимедСоюзСтрой» №21/2021 от 21.04.2021 года, общая сумма по контракту 34 228,90 тыс.руб., в том числе в 2021 году – 16 999,96 тыс.руб., 2022 год – 17 228,94 тыс.руб. Срок выполнения работ – 15.07.22 г. Работы выполнены и оплачены за счет средств местного бюджета.
Заключен муниципальный контракт на выполнение работ по благоустройству объекта с ООО "Строительные технологии" №3/2022 от 14.03.2022 года. Сумма по контракту 4 085,58 тыс.руб. Срок выполнения работ с 01.06.2022 по 31.08.2022.
3. "Сквер, прилегающий к территории МКУ "Дворец торжеств". Заключен муниципальный контракт на выполнение работ по благоустройству объекта с ООО "Строительные технологии" №4/2022 от 21.03.2022 года. Сумма по контракту 56 427,54 тыс.руб., в т.ч. лимит 2022 года - 15 505,67 тыс.руб. Срок выполнения работ с 15.06.2022 по 15.08.2022.  </t>
    </r>
  </si>
  <si>
    <r>
      <rPr>
        <u/>
        <sz val="16"/>
        <rFont val="Times New Roman"/>
        <family val="1"/>
        <charset val="204"/>
      </rPr>
      <t xml:space="preserve">АГ: </t>
    </r>
    <r>
      <rPr>
        <sz val="16"/>
        <rFont val="Times New Roman"/>
        <family val="1"/>
        <charset val="204"/>
      </rPr>
      <t>В рамках реализации  переданного государственного полномочия осуществляется деятельность  в сфере обращения с твердыми коммунальными отходами. Предусмотрены расходы на выплату заработной платы и начислений на выплаты по оплате труда, а также на поставку бумаги и конвертов. 
     На 01.07.2022 произведена выплата заработной платы за I полугодие текущего года.</t>
    </r>
    <r>
      <rPr>
        <sz val="16"/>
        <color rgb="FF00B050"/>
        <rFont val="Times New Roman"/>
        <family val="1"/>
        <charset val="204"/>
      </rPr>
      <t xml:space="preserve">
</t>
    </r>
    <r>
      <rPr>
        <sz val="16"/>
        <rFont val="Times New Roman"/>
        <family val="1"/>
        <charset val="204"/>
      </rPr>
      <t xml:space="preserve">
</t>
    </r>
    <r>
      <rPr>
        <u/>
        <sz val="16"/>
        <rFont val="Times New Roman"/>
        <family val="1"/>
        <charset val="204"/>
      </rPr>
      <t xml:space="preserve">ДАиГ: </t>
    </r>
    <r>
      <rPr>
        <sz val="16"/>
        <rFont val="Times New Roman"/>
        <family val="1"/>
        <charset val="204"/>
      </rPr>
      <t xml:space="preserve">в 2022 году предусмотрено строительство объекта "Участок набережной протоки Кривуля в г.Сургуте".  
Проектно-сметная документация направлена на получение заключения государственной экспертизы. Ориентировочная дата получения -  15.07.2022, в связи с отработкой полученных замечаний. 
Ориентировочный срок размещения извещения на выполнение работ по строительству объекта -  август 2022, ориентировочный срок заключения контракта - сентябрь 2022, при условии обеспечения доли местного бюджета в полном объеме. Расходы запланированы на 3-4 кварталы 2022 года.
</t>
    </r>
    <r>
      <rPr>
        <sz val="16"/>
        <color rgb="FFFF0000"/>
        <rFont val="Times New Roman"/>
        <family val="2"/>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</si>
</sst>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р_._-;\-* #,##0.00_р_._-;_-* &quot;-&quot;??_р_._-;_-@_-"/>
    <numFmt numFmtId="165" formatCode="#,##0.0"/>
    <numFmt numFmtId="166" formatCode="&quot;$&quot;#,##0_);\(&quot;$&quot;#,##0\)"/>
    <numFmt numFmtId="167" formatCode="&quot;р.&quot;#,##0_);\(&quot;р.&quot;#,##0\)"/>
    <numFmt numFmtId="168" formatCode="0.0000%"/>
  </numFmts>
  <fonts count="44"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b/>
      <sz val="20"/>
      <color rgb="FFFF0000"/>
      <name val="Times New Roman"/>
      <family val="2"/>
      <charset val="204"/>
    </font>
    <font>
      <sz val="20"/>
      <color rgb="FFFF0000"/>
      <name val="Times New Roman"/>
      <family val="2"/>
      <charset val="204"/>
    </font>
    <font>
      <i/>
      <sz val="20"/>
      <color rgb="FFFF0000"/>
      <name val="Times New Roman"/>
      <family val="2"/>
      <charset val="204"/>
    </font>
    <font>
      <i/>
      <sz val="18"/>
      <color rgb="FFFF0000"/>
      <name val="Times New Roman"/>
      <family val="2"/>
      <charset val="204"/>
    </font>
    <font>
      <sz val="18"/>
      <color rgb="FFFF0000"/>
      <name val="Times New Roman"/>
      <family val="2"/>
      <charset val="204"/>
    </font>
    <font>
      <b/>
      <sz val="18"/>
      <color rgb="FFFF0000"/>
      <name val="Times New Roman"/>
      <family val="2"/>
      <charset val="204"/>
    </font>
    <font>
      <sz val="16"/>
      <color rgb="FFFF0000"/>
      <name val="Times New Roman"/>
      <family val="1"/>
      <charset val="204"/>
    </font>
    <font>
      <b/>
      <sz val="16"/>
      <color rgb="FFFF0000"/>
      <name val="Times New Roman"/>
      <family val="2"/>
      <charset val="204"/>
    </font>
    <font>
      <sz val="16"/>
      <color rgb="FFFF0000"/>
      <name val="Times New Roman"/>
      <family val="2"/>
      <charset val="204"/>
    </font>
    <font>
      <u/>
      <sz val="16"/>
      <name val="Times New Roman"/>
      <family val="1"/>
      <charset val="204"/>
    </font>
    <font>
      <b/>
      <i/>
      <sz val="20"/>
      <color rgb="FFFF0000"/>
      <name val="Times New Roman"/>
      <family val="2"/>
      <charset val="204"/>
    </font>
    <font>
      <b/>
      <i/>
      <sz val="16"/>
      <color rgb="FFFF0000"/>
      <name val="Times New Roman"/>
      <family val="2"/>
      <charset val="204"/>
    </font>
    <font>
      <sz val="20"/>
      <name val="Times New Roman"/>
      <family val="2"/>
      <charset val="204"/>
    </font>
    <font>
      <sz val="24"/>
      <name val="Times New Roman"/>
      <family val="2"/>
      <charset val="204"/>
    </font>
    <font>
      <sz val="18"/>
      <name val="Times New Roman"/>
      <family val="2"/>
      <charset val="204"/>
    </font>
    <font>
      <sz val="12"/>
      <color rgb="FFFF0000"/>
      <name val="Times New Roman"/>
      <family val="2"/>
      <charset val="204"/>
    </font>
    <font>
      <i/>
      <sz val="16"/>
      <name val="Times New Roman"/>
      <family val="2"/>
      <charset val="204"/>
    </font>
    <font>
      <i/>
      <sz val="20"/>
      <name val="Times New Roman"/>
      <family val="2"/>
      <charset val="204"/>
    </font>
    <font>
      <sz val="24"/>
      <color rgb="FFFF0000"/>
      <name val="Times New Roman"/>
      <family val="2"/>
      <charset val="204"/>
    </font>
    <font>
      <i/>
      <sz val="16"/>
      <color rgb="FFFF0000"/>
      <name val="Times New Roman"/>
      <family val="2"/>
      <charset val="204"/>
    </font>
    <font>
      <b/>
      <sz val="20"/>
      <name val="Times New Roman"/>
      <family val="2"/>
      <charset val="204"/>
    </font>
    <font>
      <b/>
      <sz val="16"/>
      <name val="Times New Roman"/>
      <family val="2"/>
      <charset val="204"/>
    </font>
    <font>
      <sz val="16"/>
      <name val="Times New Roman"/>
      <family val="2"/>
      <charset val="204"/>
    </font>
    <font>
      <sz val="16"/>
      <name val="Times New Roman"/>
      <family val="1"/>
      <charset val="204"/>
    </font>
    <font>
      <b/>
      <sz val="16"/>
      <name val="Times New Roman"/>
      <family val="1"/>
      <charset val="204"/>
    </font>
    <font>
      <u/>
      <sz val="16"/>
      <name val="Times New Roman"/>
      <family val="2"/>
      <charset val="204"/>
    </font>
    <font>
      <sz val="16"/>
      <color rgb="FF00B050"/>
      <name val="Times New Roman"/>
      <family val="1"/>
      <charset val="204"/>
    </font>
    <font>
      <b/>
      <i/>
      <sz val="20"/>
      <name val="Times New Roman"/>
      <family val="2"/>
      <charset val="204"/>
    </font>
    <font>
      <b/>
      <i/>
      <sz val="16"/>
      <name val="Times New Roman"/>
      <family val="2"/>
      <charset val="204"/>
    </font>
    <font>
      <i/>
      <sz val="18"/>
      <name val="Times New Roman"/>
      <family val="2"/>
      <charset val="204"/>
    </font>
    <font>
      <b/>
      <i/>
      <sz val="18"/>
      <name val="Times New Roman"/>
      <family val="2"/>
      <charset val="204"/>
    </font>
    <font>
      <sz val="24"/>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5">
    <xf numFmtId="0" fontId="0" fillId="0" borderId="0" xfId="0"/>
    <xf numFmtId="0" fontId="12" fillId="0" borderId="0" xfId="0" applyFont="1" applyFill="1" applyAlignment="1">
      <alignment horizontal="left" vertical="top" wrapText="1"/>
    </xf>
    <xf numFmtId="0" fontId="13" fillId="0" borderId="0" xfId="0" applyFont="1" applyFill="1" applyAlignment="1">
      <alignment horizontal="left" vertical="top" wrapText="1"/>
    </xf>
    <xf numFmtId="0" fontId="16" fillId="0" borderId="0" xfId="0" applyFont="1" applyFill="1" applyAlignment="1">
      <alignment horizontal="left" vertical="top" wrapText="1"/>
    </xf>
    <xf numFmtId="0" fontId="13" fillId="0" borderId="0" xfId="0" applyFont="1" applyFill="1" applyAlignment="1">
      <alignment vertical="top" wrapText="1"/>
    </xf>
    <xf numFmtId="0" fontId="14" fillId="0" borderId="0" xfId="0" applyFont="1" applyFill="1" applyAlignment="1">
      <alignment horizontal="left" vertical="top" wrapText="1"/>
    </xf>
    <xf numFmtId="0" fontId="15" fillId="0" borderId="0" xfId="0" applyFont="1" applyFill="1" applyAlignment="1">
      <alignment horizontal="left" vertical="top" wrapText="1"/>
    </xf>
    <xf numFmtId="0" fontId="13" fillId="0" borderId="0" xfId="0" applyFont="1" applyFill="1" applyAlignment="1">
      <alignment horizontal="center" vertical="top" wrapText="1"/>
    </xf>
    <xf numFmtId="0" fontId="13" fillId="0" borderId="0" xfId="0" applyFont="1" applyFill="1" applyAlignment="1">
      <alignment horizontal="justify" vertical="top" wrapText="1"/>
    </xf>
    <xf numFmtId="4" fontId="13" fillId="0" borderId="0" xfId="0" applyNumberFormat="1" applyFont="1" applyFill="1" applyAlignment="1">
      <alignment vertical="top" wrapText="1"/>
    </xf>
    <xf numFmtId="2" fontId="13" fillId="0" borderId="0" xfId="0" applyNumberFormat="1" applyFont="1" applyFill="1" applyAlignment="1">
      <alignment vertical="top" wrapText="1"/>
    </xf>
    <xf numFmtId="9" fontId="13" fillId="0" borderId="0" xfId="0" applyNumberFormat="1" applyFont="1" applyFill="1" applyAlignment="1">
      <alignment vertical="top" wrapText="1"/>
    </xf>
    <xf numFmtId="4" fontId="13" fillId="0" borderId="1" xfId="0" applyNumberFormat="1" applyFont="1" applyFill="1" applyBorder="1" applyAlignment="1" applyProtection="1">
      <alignment horizontal="center" vertical="top" wrapText="1"/>
      <protection locked="0"/>
    </xf>
    <xf numFmtId="10" fontId="13" fillId="0" borderId="1" xfId="0" applyNumberFormat="1" applyFont="1" applyFill="1" applyBorder="1" applyAlignment="1" applyProtection="1">
      <alignment horizontal="center" vertical="top" wrapText="1"/>
      <protection locked="0"/>
    </xf>
    <xf numFmtId="4" fontId="14" fillId="0" borderId="1" xfId="0" applyNumberFormat="1" applyFont="1" applyFill="1" applyBorder="1" applyAlignment="1" applyProtection="1">
      <alignment horizontal="center" vertical="top" wrapText="1"/>
      <protection locked="0"/>
    </xf>
    <xf numFmtId="4" fontId="13" fillId="0" borderId="1" xfId="0" applyNumberFormat="1" applyFont="1" applyFill="1" applyBorder="1" applyAlignment="1" applyProtection="1">
      <alignment horizontal="left" vertical="top" wrapText="1"/>
      <protection locked="0"/>
    </xf>
    <xf numFmtId="10" fontId="13" fillId="0" borderId="1" xfId="0" applyNumberFormat="1" applyFont="1" applyFill="1" applyBorder="1" applyAlignment="1" applyProtection="1">
      <alignment horizontal="left" vertical="top" wrapText="1"/>
      <protection locked="0"/>
    </xf>
    <xf numFmtId="0" fontId="17" fillId="0" borderId="0" xfId="0" applyFont="1" applyFill="1" applyAlignment="1">
      <alignment horizontal="left" vertical="top" wrapText="1"/>
    </xf>
    <xf numFmtId="4" fontId="14" fillId="0" borderId="1" xfId="0" applyNumberFormat="1" applyFont="1" applyFill="1" applyBorder="1" applyAlignment="1" applyProtection="1">
      <alignment horizontal="left" vertical="top" wrapText="1"/>
      <protection locked="0"/>
    </xf>
    <xf numFmtId="0" fontId="22" fillId="0" borderId="0" xfId="0" applyFont="1" applyFill="1" applyAlignment="1">
      <alignment horizontal="left" vertical="top" wrapText="1"/>
    </xf>
    <xf numFmtId="4" fontId="14" fillId="0" borderId="0" xfId="0" applyNumberFormat="1" applyFont="1" applyFill="1" applyAlignment="1">
      <alignment horizontal="left" vertical="top" wrapText="1"/>
    </xf>
    <xf numFmtId="4" fontId="12" fillId="0" borderId="1" xfId="0" applyNumberFormat="1" applyFont="1" applyFill="1" applyBorder="1" applyAlignment="1" applyProtection="1">
      <alignment horizontal="center" vertical="top" wrapText="1"/>
      <protection locked="0"/>
    </xf>
    <xf numFmtId="10" fontId="12" fillId="0" borderId="1" xfId="0" applyNumberFormat="1" applyFont="1" applyFill="1" applyBorder="1" applyAlignment="1" applyProtection="1">
      <alignment horizontal="center" vertical="top" wrapText="1"/>
      <protection locked="0"/>
    </xf>
    <xf numFmtId="9" fontId="13" fillId="0" borderId="1" xfId="0" applyNumberFormat="1" applyFont="1" applyFill="1" applyBorder="1" applyAlignment="1" applyProtection="1">
      <alignment horizontal="center" vertical="top" wrapText="1"/>
      <protection locked="0"/>
    </xf>
    <xf numFmtId="0" fontId="12" fillId="0" borderId="2" xfId="0" quotePrefix="1" applyFont="1" applyFill="1" applyBorder="1" applyAlignment="1" applyProtection="1">
      <alignment horizontal="justify" vertical="top" wrapText="1"/>
      <protection locked="0"/>
    </xf>
    <xf numFmtId="9" fontId="26" fillId="0" borderId="1" xfId="0" applyNumberFormat="1" applyFont="1" applyFill="1" applyBorder="1" applyAlignment="1" applyProtection="1">
      <alignment horizontal="center" vertical="top" wrapText="1"/>
      <protection locked="0"/>
    </xf>
    <xf numFmtId="4" fontId="24" fillId="0" borderId="0" xfId="0" applyNumberFormat="1" applyFont="1" applyFill="1" applyBorder="1" applyAlignment="1" applyProtection="1">
      <alignment horizontal="right" vertical="top" wrapText="1"/>
      <protection locked="0"/>
    </xf>
    <xf numFmtId="4" fontId="12" fillId="0" borderId="0" xfId="0" applyNumberFormat="1" applyFont="1" applyFill="1" applyAlignment="1">
      <alignment horizontal="left" vertical="top" wrapText="1"/>
    </xf>
    <xf numFmtId="0" fontId="12" fillId="0" borderId="2" xfId="0" applyFont="1" applyFill="1" applyBorder="1" applyAlignment="1" applyProtection="1">
      <alignment horizontal="justify" vertical="top" wrapText="1"/>
      <protection locked="0"/>
    </xf>
    <xf numFmtId="2" fontId="26" fillId="0" borderId="1" xfId="0" applyNumberFormat="1" applyFont="1" applyFill="1" applyBorder="1" applyAlignment="1" applyProtection="1">
      <alignment horizontal="center" vertical="top" wrapText="1"/>
      <protection locked="0"/>
    </xf>
    <xf numFmtId="0" fontId="24" fillId="0" borderId="0" xfId="0" applyFont="1" applyFill="1" applyAlignment="1">
      <alignment vertical="top" wrapText="1"/>
    </xf>
    <xf numFmtId="0" fontId="12" fillId="0" borderId="1" xfId="0" applyNumberFormat="1" applyFont="1" applyFill="1" applyBorder="1" applyAlignment="1" applyProtection="1">
      <alignment horizontal="center" vertical="top" wrapText="1"/>
      <protection locked="0"/>
    </xf>
    <xf numFmtId="0" fontId="24" fillId="0" borderId="0" xfId="0" applyFont="1" applyFill="1" applyBorder="1" applyAlignment="1" applyProtection="1">
      <alignment horizontal="center" vertical="top" wrapText="1"/>
      <protection locked="0"/>
    </xf>
    <xf numFmtId="4" fontId="24" fillId="0" borderId="0" xfId="0" applyNumberFormat="1" applyFont="1" applyFill="1" applyBorder="1" applyAlignment="1" applyProtection="1">
      <alignment horizontal="justify" vertical="top" wrapText="1"/>
      <protection locked="0"/>
    </xf>
    <xf numFmtId="4" fontId="24" fillId="0" borderId="0" xfId="0" applyNumberFormat="1" applyFont="1" applyFill="1" applyBorder="1" applyAlignment="1" applyProtection="1">
      <alignment horizontal="center" vertical="top" wrapText="1"/>
      <protection locked="0"/>
    </xf>
    <xf numFmtId="9" fontId="24" fillId="0" borderId="0" xfId="0" applyNumberFormat="1" applyFont="1" applyFill="1" applyBorder="1" applyAlignment="1" applyProtection="1">
      <alignment horizontal="right" vertical="top" wrapText="1"/>
      <protection locked="0"/>
    </xf>
    <xf numFmtId="1" fontId="24" fillId="0" borderId="0" xfId="0" applyNumberFormat="1" applyFont="1" applyFill="1" applyBorder="1" applyAlignment="1" applyProtection="1">
      <alignment horizontal="right" vertical="top" wrapText="1"/>
      <protection locked="0"/>
    </xf>
    <xf numFmtId="0" fontId="24" fillId="0" borderId="0" xfId="0" applyFont="1" applyFill="1" applyBorder="1" applyAlignment="1">
      <alignment horizontal="left" vertical="top" wrapText="1"/>
    </xf>
    <xf numFmtId="0" fontId="24" fillId="0" borderId="0" xfId="0" applyFont="1" applyFill="1" applyBorder="1" applyAlignment="1">
      <alignment vertical="top" wrapText="1"/>
    </xf>
    <xf numFmtId="4" fontId="29" fillId="0" borderId="0" xfId="0" applyNumberFormat="1" applyFont="1" applyFill="1" applyAlignment="1">
      <alignment horizontal="left" vertical="top" wrapText="1"/>
    </xf>
    <xf numFmtId="0" fontId="29" fillId="0" borderId="1" xfId="0" applyFont="1" applyFill="1" applyBorder="1" applyAlignment="1" applyProtection="1">
      <alignment horizontal="center" vertical="top" wrapText="1"/>
      <protection locked="0"/>
    </xf>
    <xf numFmtId="0" fontId="28" fillId="0" borderId="1" xfId="0" applyFont="1" applyFill="1" applyBorder="1" applyAlignment="1" applyProtection="1">
      <alignment horizontal="center" vertical="top" wrapText="1"/>
      <protection locked="0"/>
    </xf>
    <xf numFmtId="3" fontId="29" fillId="0" borderId="1" xfId="0" applyNumberFormat="1" applyFont="1" applyFill="1" applyBorder="1" applyAlignment="1" applyProtection="1">
      <alignment horizontal="center" vertical="top" wrapText="1"/>
      <protection locked="0"/>
    </xf>
    <xf numFmtId="1" fontId="29" fillId="0" borderId="1" xfId="0" applyNumberFormat="1" applyFont="1" applyFill="1" applyBorder="1" applyAlignment="1" applyProtection="1">
      <alignment horizontal="center" vertical="top" wrapText="1"/>
      <protection locked="0"/>
    </xf>
    <xf numFmtId="0" fontId="29" fillId="0" borderId="0" xfId="0" applyFont="1" applyFill="1" applyAlignment="1">
      <alignment horizontal="left" vertical="top" wrapText="1"/>
    </xf>
    <xf numFmtId="9" fontId="23" fillId="0" borderId="1" xfId="0" applyNumberFormat="1" applyFont="1" applyFill="1" applyBorder="1" applyAlignment="1" applyProtection="1">
      <alignment horizontal="justify" vertical="top" wrapText="1"/>
      <protection locked="0"/>
    </xf>
    <xf numFmtId="0" fontId="13" fillId="0" borderId="1" xfId="0" applyFont="1" applyFill="1" applyBorder="1" applyAlignment="1" applyProtection="1">
      <alignment horizontal="justify" vertical="top" wrapText="1"/>
      <protection locked="0"/>
    </xf>
    <xf numFmtId="4" fontId="26" fillId="0" borderId="1" xfId="0" applyNumberFormat="1" applyFont="1" applyFill="1" applyBorder="1" applyAlignment="1" applyProtection="1">
      <alignment horizontal="center" vertical="top" wrapText="1"/>
      <protection locked="0"/>
    </xf>
    <xf numFmtId="0" fontId="24" fillId="0" borderId="0" xfId="0" applyFont="1" applyFill="1" applyAlignment="1">
      <alignment horizontal="left" vertical="top" wrapText="1"/>
    </xf>
    <xf numFmtId="0" fontId="13" fillId="0" borderId="0" xfId="0" applyFont="1" applyFill="1" applyBorder="1" applyAlignment="1">
      <alignment horizontal="center" vertical="top" wrapText="1"/>
    </xf>
    <xf numFmtId="0" fontId="13" fillId="0" borderId="0" xfId="0" applyFont="1" applyFill="1" applyBorder="1" applyAlignment="1">
      <alignment horizontal="justify" vertical="top" wrapText="1"/>
    </xf>
    <xf numFmtId="4" fontId="13" fillId="0" borderId="0" xfId="0" applyNumberFormat="1" applyFont="1" applyFill="1" applyBorder="1" applyAlignment="1">
      <alignment vertical="top" wrapText="1"/>
    </xf>
    <xf numFmtId="2" fontId="13" fillId="0" borderId="0" xfId="0" applyNumberFormat="1" applyFont="1" applyFill="1" applyBorder="1" applyAlignment="1">
      <alignment vertical="top" wrapText="1"/>
    </xf>
    <xf numFmtId="9" fontId="13" fillId="0" borderId="0" xfId="0" applyNumberFormat="1" applyFont="1" applyFill="1" applyBorder="1" applyAlignment="1">
      <alignment vertical="top" wrapText="1"/>
    </xf>
    <xf numFmtId="0" fontId="30" fillId="0" borderId="0" xfId="0" applyFont="1" applyFill="1" applyAlignment="1">
      <alignment horizontal="justify" vertical="top" wrapText="1"/>
    </xf>
    <xf numFmtId="4" fontId="12" fillId="0" borderId="1" xfId="0" applyNumberFormat="1" applyFont="1" applyFill="1" applyBorder="1" applyAlignment="1" applyProtection="1">
      <alignment horizontal="center" vertical="top" wrapText="1"/>
      <protection locked="0"/>
    </xf>
    <xf numFmtId="0" fontId="20" fillId="0" borderId="8" xfId="0" applyFont="1" applyFill="1" applyBorder="1" applyAlignment="1" applyProtection="1">
      <alignment horizontal="justify" vertical="top" wrapText="1"/>
      <protection locked="0"/>
    </xf>
    <xf numFmtId="0" fontId="13" fillId="0" borderId="2" xfId="0" applyFont="1" applyFill="1" applyBorder="1" applyAlignment="1" applyProtection="1">
      <alignment horizontal="justify" vertical="top" wrapText="1"/>
      <protection locked="0"/>
    </xf>
    <xf numFmtId="0" fontId="19" fillId="0" borderId="8" xfId="0" applyFont="1" applyFill="1" applyBorder="1" applyAlignment="1" applyProtection="1">
      <alignment horizontal="left" vertical="top" wrapText="1"/>
      <protection locked="0"/>
    </xf>
    <xf numFmtId="0" fontId="31" fillId="0" borderId="1" xfId="0" applyFont="1" applyFill="1" applyBorder="1" applyAlignment="1">
      <alignment horizontal="justify" vertical="top" wrapText="1"/>
    </xf>
    <xf numFmtId="49" fontId="14" fillId="0" borderId="2" xfId="0" applyNumberFormat="1" applyFont="1" applyFill="1" applyBorder="1" applyAlignment="1" applyProtection="1">
      <alignment horizontal="justify" vertical="top" wrapText="1"/>
      <protection locked="0"/>
    </xf>
    <xf numFmtId="49" fontId="14" fillId="0" borderId="3" xfId="0" applyNumberFormat="1" applyFont="1" applyFill="1" applyBorder="1" applyAlignment="1" applyProtection="1">
      <alignment horizontal="justify" vertical="top" wrapText="1"/>
      <protection locked="0"/>
    </xf>
    <xf numFmtId="0" fontId="13" fillId="0" borderId="1" xfId="0" applyFont="1" applyFill="1" applyBorder="1" applyAlignment="1">
      <alignment horizontal="left" vertical="top" wrapText="1"/>
    </xf>
    <xf numFmtId="0" fontId="13" fillId="0" borderId="0" xfId="0" applyFont="1" applyFill="1" applyAlignment="1">
      <alignment horizontal="left" vertical="top" wrapText="1"/>
    </xf>
    <xf numFmtId="4" fontId="32" fillId="0" borderId="4" xfId="0" applyNumberFormat="1" applyFont="1" applyFill="1" applyBorder="1" applyAlignment="1" applyProtection="1">
      <alignment horizontal="center" vertical="top" wrapText="1"/>
      <protection locked="0"/>
    </xf>
    <xf numFmtId="4" fontId="32" fillId="0" borderId="3" xfId="0" applyNumberFormat="1" applyFont="1" applyFill="1" applyBorder="1" applyAlignment="1" applyProtection="1">
      <alignment horizontal="center" vertical="top" wrapText="1"/>
      <protection locked="0"/>
    </xf>
    <xf numFmtId="0" fontId="32" fillId="0" borderId="2" xfId="0" applyFont="1" applyFill="1" applyBorder="1" applyAlignment="1" applyProtection="1">
      <alignment horizontal="justify" vertical="top" wrapText="1"/>
      <protection locked="0"/>
    </xf>
    <xf numFmtId="0" fontId="34" fillId="0" borderId="8" xfId="0" applyFont="1" applyFill="1" applyBorder="1" applyAlignment="1" applyProtection="1">
      <alignment horizontal="justify" vertical="top" wrapText="1"/>
      <protection locked="0"/>
    </xf>
    <xf numFmtId="4" fontId="24" fillId="0" borderId="1" xfId="0" applyNumberFormat="1" applyFont="1" applyFill="1" applyBorder="1" applyAlignment="1" applyProtection="1">
      <alignment horizontal="center" vertical="top" wrapText="1"/>
      <protection locked="0"/>
    </xf>
    <xf numFmtId="10" fontId="24" fillId="0" borderId="1" xfId="0" applyNumberFormat="1" applyFont="1" applyFill="1" applyBorder="1" applyAlignment="1" applyProtection="1">
      <alignment horizontal="center" vertical="top" wrapText="1"/>
      <protection locked="0"/>
    </xf>
    <xf numFmtId="4" fontId="24" fillId="2" borderId="1" xfId="0" applyNumberFormat="1" applyFont="1" applyFill="1" applyBorder="1" applyAlignment="1" applyProtection="1">
      <alignment horizontal="center" vertical="top" wrapText="1"/>
      <protection locked="0"/>
    </xf>
    <xf numFmtId="0" fontId="32" fillId="0" borderId="3" xfId="0" applyFont="1" applyFill="1" applyBorder="1" applyAlignment="1" applyProtection="1">
      <alignment horizontal="justify" vertical="top" wrapText="1"/>
      <protection locked="0"/>
    </xf>
    <xf numFmtId="0" fontId="32" fillId="0" borderId="4" xfId="0" applyFont="1" applyFill="1" applyBorder="1" applyAlignment="1" applyProtection="1">
      <alignment horizontal="justify" vertical="top" wrapText="1"/>
      <protection locked="0"/>
    </xf>
    <xf numFmtId="0" fontId="33" fillId="0" borderId="8" xfId="0" applyFont="1" applyFill="1" applyBorder="1" applyAlignment="1" applyProtection="1">
      <alignment horizontal="justify" vertical="top" wrapText="1"/>
      <protection locked="0"/>
    </xf>
    <xf numFmtId="4" fontId="32" fillId="0" borderId="1" xfId="0" applyNumberFormat="1" applyFont="1" applyFill="1" applyBorder="1" applyAlignment="1" applyProtection="1">
      <alignment horizontal="center" vertical="top" wrapText="1"/>
      <protection locked="0"/>
    </xf>
    <xf numFmtId="10" fontId="32" fillId="0" borderId="1" xfId="0" applyNumberFormat="1" applyFont="1" applyFill="1" applyBorder="1" applyAlignment="1" applyProtection="1">
      <alignment horizontal="center" vertical="top" wrapText="1"/>
      <protection locked="0"/>
    </xf>
    <xf numFmtId="0" fontId="33" fillId="0" borderId="8" xfId="0" applyFont="1" applyFill="1" applyBorder="1" applyAlignment="1" applyProtection="1">
      <alignment horizontal="justify" vertical="top" wrapText="1"/>
      <protection locked="0"/>
    </xf>
    <xf numFmtId="0" fontId="34" fillId="0" borderId="1" xfId="0" applyFont="1" applyFill="1" applyBorder="1" applyAlignment="1" applyProtection="1">
      <alignment horizontal="justify" vertical="top" wrapText="1"/>
      <protection locked="0"/>
    </xf>
    <xf numFmtId="0" fontId="32" fillId="0" borderId="4" xfId="0" applyFont="1" applyFill="1" applyBorder="1" applyAlignment="1" applyProtection="1">
      <alignment horizontal="left" vertical="top" wrapText="1"/>
      <protection locked="0"/>
    </xf>
    <xf numFmtId="0" fontId="33" fillId="0" borderId="8" xfId="0" applyFont="1" applyFill="1" applyBorder="1" applyAlignment="1" applyProtection="1">
      <alignment horizontal="left" vertical="top" wrapText="1"/>
      <protection locked="0"/>
    </xf>
    <xf numFmtId="0" fontId="32" fillId="0" borderId="1" xfId="0" applyNumberFormat="1" applyFont="1" applyFill="1" applyBorder="1" applyAlignment="1" applyProtection="1">
      <alignment horizontal="center" vertical="top" wrapText="1"/>
      <protection locked="0"/>
    </xf>
    <xf numFmtId="0" fontId="32" fillId="0" borderId="2" xfId="0" applyFont="1" applyFill="1" applyBorder="1" applyAlignment="1" applyProtection="1">
      <alignment horizontal="left" vertical="top" wrapText="1"/>
      <protection locked="0"/>
    </xf>
    <xf numFmtId="0" fontId="34" fillId="0" borderId="8" xfId="0" applyFont="1" applyFill="1" applyBorder="1" applyAlignment="1" applyProtection="1">
      <alignment horizontal="left" vertical="top" wrapText="1"/>
      <protection locked="0"/>
    </xf>
    <xf numFmtId="4" fontId="24" fillId="0" borderId="1" xfId="0" applyNumberFormat="1" applyFont="1" applyFill="1" applyBorder="1" applyAlignment="1" applyProtection="1">
      <alignment horizontal="left" vertical="top" wrapText="1"/>
      <protection locked="0"/>
    </xf>
    <xf numFmtId="0" fontId="24" fillId="0" borderId="1" xfId="0" applyNumberFormat="1" applyFont="1" applyFill="1" applyBorder="1" applyAlignment="1" applyProtection="1">
      <alignment horizontal="center" vertical="top" wrapText="1"/>
      <protection locked="0"/>
    </xf>
    <xf numFmtId="10" fontId="24" fillId="0" borderId="1" xfId="0" applyNumberFormat="1" applyFont="1" applyFill="1" applyBorder="1" applyAlignment="1" applyProtection="1">
      <alignment horizontal="left" vertical="top" wrapText="1"/>
      <protection locked="0"/>
    </xf>
    <xf numFmtId="4" fontId="29" fillId="0" borderId="1" xfId="0" applyNumberFormat="1" applyFont="1" applyFill="1" applyBorder="1" applyAlignment="1" applyProtection="1">
      <alignment horizontal="left" vertical="top" wrapText="1"/>
      <protection locked="0"/>
    </xf>
    <xf numFmtId="0" fontId="32" fillId="0" borderId="3" xfId="0" applyFont="1" applyFill="1" applyBorder="1" applyAlignment="1" applyProtection="1">
      <alignment horizontal="left" vertical="top" wrapText="1"/>
      <protection locked="0"/>
    </xf>
    <xf numFmtId="4" fontId="22" fillId="0" borderId="0" xfId="0" applyNumberFormat="1" applyFont="1" applyFill="1" applyAlignment="1">
      <alignment horizontal="left" vertical="top" wrapText="1"/>
    </xf>
    <xf numFmtId="0" fontId="32" fillId="0" borderId="1" xfId="0" applyFont="1" applyFill="1" applyBorder="1" applyAlignment="1" applyProtection="1">
      <alignment horizontal="left" vertical="top" wrapText="1"/>
      <protection locked="0"/>
    </xf>
    <xf numFmtId="0" fontId="33" fillId="0" borderId="1" xfId="0" applyFont="1" applyFill="1" applyBorder="1" applyAlignment="1" applyProtection="1">
      <alignment horizontal="left" vertical="top" wrapText="1"/>
      <protection locked="0"/>
    </xf>
    <xf numFmtId="4" fontId="32" fillId="0" borderId="1" xfId="0" applyNumberFormat="1" applyFont="1" applyFill="1" applyBorder="1" applyAlignment="1" applyProtection="1">
      <alignment horizontal="left" vertical="top" wrapText="1"/>
      <protection locked="0"/>
    </xf>
    <xf numFmtId="0" fontId="34" fillId="0" borderId="1" xfId="0" applyFont="1" applyFill="1" applyBorder="1" applyAlignment="1" applyProtection="1">
      <alignment horizontal="left" vertical="top" wrapText="1"/>
      <protection locked="0"/>
    </xf>
    <xf numFmtId="4" fontId="24" fillId="0" borderId="4" xfId="0" applyNumberFormat="1" applyFont="1" applyFill="1" applyBorder="1" applyAlignment="1" applyProtection="1">
      <alignment horizontal="left" vertical="top" wrapText="1"/>
      <protection locked="0"/>
    </xf>
    <xf numFmtId="10" fontId="24" fillId="0" borderId="4" xfId="0" applyNumberFormat="1" applyFont="1" applyFill="1" applyBorder="1" applyAlignment="1" applyProtection="1">
      <alignment horizontal="left" vertical="top" wrapText="1"/>
      <protection locked="0"/>
    </xf>
    <xf numFmtId="0" fontId="28" fillId="0" borderId="8" xfId="0" applyFont="1" applyFill="1" applyBorder="1" applyAlignment="1" applyProtection="1">
      <alignment horizontal="justify" vertical="top" wrapText="1"/>
      <protection locked="0"/>
    </xf>
    <xf numFmtId="4" fontId="29" fillId="0" borderId="1" xfId="0" applyNumberFormat="1" applyFont="1" applyFill="1" applyBorder="1" applyAlignment="1" applyProtection="1">
      <alignment horizontal="center" vertical="top" wrapText="1"/>
      <protection locked="0"/>
    </xf>
    <xf numFmtId="10" fontId="29" fillId="0" borderId="1" xfId="0" applyNumberFormat="1" applyFont="1" applyFill="1" applyBorder="1" applyAlignment="1" applyProtection="1">
      <alignment horizontal="center" vertical="top" wrapText="1"/>
      <protection locked="0"/>
    </xf>
    <xf numFmtId="2" fontId="24" fillId="0" borderId="5" xfId="0" applyNumberFormat="1" applyFont="1" applyFill="1" applyBorder="1" applyAlignment="1" applyProtection="1">
      <alignment horizontal="center" vertical="top" wrapText="1"/>
      <protection locked="0"/>
    </xf>
    <xf numFmtId="9" fontId="24" fillId="0" borderId="5" xfId="0" applyNumberFormat="1" applyFont="1" applyFill="1" applyBorder="1" applyAlignment="1" applyProtection="1">
      <alignment horizontal="center" vertical="top" wrapText="1"/>
      <protection locked="0"/>
    </xf>
    <xf numFmtId="0" fontId="13" fillId="0" borderId="0" xfId="0" applyFont="1" applyFill="1" applyAlignment="1">
      <alignment horizontal="left" vertical="top" wrapText="1"/>
    </xf>
    <xf numFmtId="10" fontId="32" fillId="0" borderId="1" xfId="0" applyNumberFormat="1" applyFont="1" applyFill="1" applyBorder="1" applyAlignment="1" applyProtection="1">
      <alignment horizontal="center" vertical="top" wrapText="1"/>
      <protection locked="0"/>
    </xf>
    <xf numFmtId="4" fontId="32" fillId="0" borderId="1" xfId="0" applyNumberFormat="1" applyFont="1" applyFill="1" applyBorder="1" applyAlignment="1" applyProtection="1">
      <alignment horizontal="center" vertical="top" wrapText="1"/>
      <protection locked="0"/>
    </xf>
    <xf numFmtId="0" fontId="32" fillId="0" borderId="4" xfId="0" applyFont="1" applyFill="1" applyBorder="1" applyAlignment="1" applyProtection="1">
      <alignment horizontal="justify" vertical="top" wrapText="1"/>
      <protection locked="0"/>
    </xf>
    <xf numFmtId="0" fontId="32" fillId="0" borderId="2" xfId="0" applyFont="1" applyFill="1" applyBorder="1" applyAlignment="1" applyProtection="1">
      <alignment horizontal="justify" vertical="top" wrapText="1"/>
      <protection locked="0"/>
    </xf>
    <xf numFmtId="0" fontId="34" fillId="0" borderId="1" xfId="0" applyFont="1" applyFill="1" applyBorder="1" applyAlignment="1" applyProtection="1">
      <alignment horizontal="justify" vertical="top" wrapText="1"/>
      <protection locked="0"/>
    </xf>
    <xf numFmtId="4" fontId="32" fillId="2" borderId="1" xfId="0" applyNumberFormat="1" applyFont="1" applyFill="1" applyBorder="1" applyAlignment="1" applyProtection="1">
      <alignment horizontal="center" vertical="top" wrapText="1"/>
      <protection locked="0"/>
    </xf>
    <xf numFmtId="10" fontId="24" fillId="2" borderId="1" xfId="0" applyNumberFormat="1" applyFont="1" applyFill="1" applyBorder="1" applyAlignment="1" applyProtection="1">
      <alignment horizontal="center" vertical="top" wrapText="1"/>
      <protection locked="0"/>
    </xf>
    <xf numFmtId="49" fontId="39" fillId="0" borderId="2" xfId="0" applyNumberFormat="1" applyFont="1" applyFill="1" applyBorder="1" applyAlignment="1" applyProtection="1">
      <alignment horizontal="justify" vertical="top" wrapText="1"/>
      <protection locked="0"/>
    </xf>
    <xf numFmtId="0" fontId="40" fillId="0" borderId="8" xfId="0" applyFont="1" applyFill="1" applyBorder="1" applyAlignment="1" applyProtection="1">
      <alignment horizontal="justify" vertical="top" wrapText="1"/>
      <protection locked="0"/>
    </xf>
    <xf numFmtId="49" fontId="32" fillId="0" borderId="2" xfId="0" applyNumberFormat="1" applyFont="1" applyFill="1" applyBorder="1" applyAlignment="1" applyProtection="1">
      <alignment horizontal="justify" vertical="top" wrapText="1"/>
      <protection locked="0"/>
    </xf>
    <xf numFmtId="49" fontId="32" fillId="0" borderId="3" xfId="0" applyNumberFormat="1" applyFont="1" applyFill="1" applyBorder="1" applyAlignment="1" applyProtection="1">
      <alignment horizontal="justify" vertical="top" wrapText="1"/>
      <protection locked="0"/>
    </xf>
    <xf numFmtId="49" fontId="40" fillId="0" borderId="2" xfId="0" applyNumberFormat="1" applyFont="1" applyFill="1" applyBorder="1" applyAlignment="1" applyProtection="1">
      <alignment horizontal="justify" vertical="top" wrapText="1"/>
      <protection locked="0"/>
    </xf>
    <xf numFmtId="49" fontId="29" fillId="0" borderId="2" xfId="0" applyNumberFormat="1" applyFont="1" applyFill="1" applyBorder="1" applyAlignment="1" applyProtection="1">
      <alignment horizontal="justify" vertical="top" wrapText="1"/>
      <protection locked="0"/>
    </xf>
    <xf numFmtId="49" fontId="29" fillId="0" borderId="3" xfId="0" applyNumberFormat="1" applyFont="1" applyFill="1" applyBorder="1" applyAlignment="1" applyProtection="1">
      <alignment horizontal="justify" vertical="top" wrapText="1"/>
      <protection locked="0"/>
    </xf>
    <xf numFmtId="4" fontId="39" fillId="0" borderId="1" xfId="0" applyNumberFormat="1" applyFont="1" applyFill="1" applyBorder="1" applyAlignment="1" applyProtection="1">
      <alignment horizontal="center" vertical="top" wrapText="1"/>
      <protection locked="0"/>
    </xf>
    <xf numFmtId="10" fontId="39" fillId="0" borderId="1" xfId="0" applyNumberFormat="1" applyFont="1" applyFill="1" applyBorder="1" applyAlignment="1" applyProtection="1">
      <alignment horizontal="center" vertical="top" wrapText="1"/>
      <protection locked="0"/>
    </xf>
    <xf numFmtId="9" fontId="24" fillId="0" borderId="1" xfId="0" applyNumberFormat="1" applyFont="1" applyFill="1" applyBorder="1" applyAlignment="1" applyProtection="1">
      <alignment horizontal="center" vertical="top" wrapText="1"/>
      <protection locked="0"/>
    </xf>
    <xf numFmtId="49" fontId="41" fillId="0" borderId="2" xfId="0" applyNumberFormat="1" applyFont="1" applyFill="1" applyBorder="1" applyAlignment="1" applyProtection="1">
      <alignment horizontal="justify" vertical="top" wrapText="1"/>
      <protection locked="0"/>
    </xf>
    <xf numFmtId="4" fontId="24" fillId="0" borderId="5" xfId="0" applyNumberFormat="1" applyFont="1" applyFill="1" applyBorder="1" applyAlignment="1" applyProtection="1">
      <alignment horizontal="center" vertical="top" wrapText="1"/>
      <protection locked="0"/>
    </xf>
    <xf numFmtId="49" fontId="28" fillId="0" borderId="2" xfId="0" applyNumberFormat="1" applyFont="1" applyFill="1" applyBorder="1" applyAlignment="1" applyProtection="1">
      <alignment horizontal="justify" vertical="top" wrapText="1"/>
      <protection locked="0"/>
    </xf>
    <xf numFmtId="49" fontId="28" fillId="0" borderId="3" xfId="0" applyNumberFormat="1" applyFont="1" applyFill="1" applyBorder="1" applyAlignment="1" applyProtection="1">
      <alignment horizontal="justify" vertical="top" wrapText="1"/>
      <protection locked="0"/>
    </xf>
    <xf numFmtId="49" fontId="42" fillId="0" borderId="2" xfId="0" applyNumberFormat="1" applyFont="1" applyFill="1" applyBorder="1" applyAlignment="1" applyProtection="1">
      <alignment horizontal="justify" vertical="top" wrapText="1"/>
      <protection locked="0"/>
    </xf>
    <xf numFmtId="4" fontId="24" fillId="0" borderId="0" xfId="0" applyNumberFormat="1" applyFont="1" applyFill="1" applyAlignment="1">
      <alignment vertical="top" wrapText="1"/>
    </xf>
    <xf numFmtId="2" fontId="24" fillId="0" borderId="0" xfId="0" applyNumberFormat="1" applyFont="1" applyFill="1" applyAlignment="1">
      <alignment vertical="top" wrapText="1"/>
    </xf>
    <xf numFmtId="9" fontId="24" fillId="0" borderId="0" xfId="0" applyNumberFormat="1" applyFont="1" applyFill="1" applyAlignment="1">
      <alignment vertical="top" wrapText="1"/>
    </xf>
    <xf numFmtId="0" fontId="24" fillId="0" borderId="0" xfId="0" applyFont="1" applyFill="1" applyAlignment="1">
      <alignment horizontal="justify" vertical="top" wrapText="1"/>
    </xf>
    <xf numFmtId="4" fontId="32" fillId="0" borderId="0" xfId="0" applyNumberFormat="1" applyFont="1" applyFill="1" applyAlignment="1">
      <alignment horizontal="left" vertical="top" wrapText="1"/>
    </xf>
    <xf numFmtId="0" fontId="34" fillId="0" borderId="3"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4" fontId="32" fillId="0" borderId="1" xfId="0" applyNumberFormat="1" applyFont="1" applyFill="1" applyBorder="1" applyAlignment="1" applyProtection="1">
      <alignment horizontal="center" vertical="top" wrapText="1"/>
      <protection locked="0"/>
    </xf>
    <xf numFmtId="0" fontId="20" fillId="0" borderId="1" xfId="0" applyFont="1" applyFill="1" applyBorder="1" applyAlignment="1" applyProtection="1">
      <alignment horizontal="justify" vertical="top" wrapText="1"/>
      <protection locked="0"/>
    </xf>
    <xf numFmtId="0" fontId="37" fillId="0" borderId="4" xfId="0" applyFont="1" applyFill="1" applyBorder="1" applyAlignment="1" applyProtection="1">
      <alignment horizontal="justify" vertical="top" wrapText="1"/>
      <protection locked="0"/>
    </xf>
    <xf numFmtId="0" fontId="34" fillId="0" borderId="2" xfId="0" applyFont="1" applyFill="1" applyBorder="1" applyAlignment="1" applyProtection="1">
      <alignment horizontal="justify" vertical="top" wrapText="1"/>
      <protection locked="0"/>
    </xf>
    <xf numFmtId="0" fontId="33" fillId="0" borderId="8" xfId="0" applyFont="1" applyFill="1" applyBorder="1" applyAlignment="1" applyProtection="1">
      <alignment horizontal="justify" vertical="top" wrapText="1"/>
      <protection locked="0"/>
    </xf>
    <xf numFmtId="4" fontId="32" fillId="0" borderId="4" xfId="0" applyNumberFormat="1" applyFont="1" applyFill="1" applyBorder="1" applyAlignment="1" applyProtection="1">
      <alignment horizontal="center" vertical="top" wrapText="1"/>
      <protection locked="0"/>
    </xf>
    <xf numFmtId="4" fontId="32" fillId="0" borderId="2" xfId="0" applyNumberFormat="1" applyFont="1" applyFill="1" applyBorder="1" applyAlignment="1" applyProtection="1">
      <alignment horizontal="center" vertical="top" wrapText="1"/>
      <protection locked="0"/>
    </xf>
    <xf numFmtId="4" fontId="32" fillId="0" borderId="3" xfId="0" applyNumberFormat="1" applyFont="1" applyFill="1" applyBorder="1" applyAlignment="1" applyProtection="1">
      <alignment horizontal="center" vertical="top" wrapText="1"/>
      <protection locked="0"/>
    </xf>
    <xf numFmtId="0" fontId="18" fillId="0" borderId="1" xfId="0" applyFont="1" applyFill="1" applyBorder="1" applyAlignment="1" applyProtection="1">
      <alignment horizontal="justify" vertical="top" wrapText="1"/>
      <protection locked="0"/>
    </xf>
    <xf numFmtId="0" fontId="20" fillId="0" borderId="4" xfId="0" applyFont="1" applyFill="1" applyBorder="1" applyAlignment="1" applyProtection="1">
      <alignment horizontal="justify" vertical="top" wrapText="1"/>
      <protection locked="0"/>
    </xf>
    <xf numFmtId="0" fontId="18" fillId="0" borderId="3" xfId="0" applyFont="1" applyFill="1" applyBorder="1" applyAlignment="1" applyProtection="1">
      <alignment horizontal="justify" vertical="top" wrapText="1"/>
      <protection locked="0"/>
    </xf>
    <xf numFmtId="10" fontId="32" fillId="0" borderId="4" xfId="0" applyNumberFormat="1" applyFont="1" applyFill="1" applyBorder="1" applyAlignment="1" applyProtection="1">
      <alignment horizontal="center" vertical="top" wrapText="1"/>
      <protection locked="0"/>
    </xf>
    <xf numFmtId="10" fontId="32" fillId="0" borderId="2" xfId="0" applyNumberFormat="1" applyFont="1" applyFill="1" applyBorder="1" applyAlignment="1" applyProtection="1">
      <alignment horizontal="center" vertical="top" wrapText="1"/>
      <protection locked="0"/>
    </xf>
    <xf numFmtId="10" fontId="32" fillId="0" borderId="3" xfId="0" applyNumberFormat="1" applyFont="1" applyFill="1" applyBorder="1" applyAlignment="1" applyProtection="1">
      <alignment horizontal="center" vertical="top" wrapText="1"/>
      <protection locked="0"/>
    </xf>
    <xf numFmtId="0" fontId="24" fillId="0" borderId="9" xfId="0" applyFont="1" applyFill="1" applyBorder="1" applyAlignment="1">
      <alignment horizontal="left" vertical="top" wrapText="1"/>
    </xf>
    <xf numFmtId="0" fontId="33" fillId="0" borderId="4" xfId="0" applyFont="1" applyFill="1" applyBorder="1" applyAlignment="1" applyProtection="1">
      <alignment horizontal="left" vertical="top" wrapText="1"/>
      <protection locked="0"/>
    </xf>
    <xf numFmtId="0" fontId="33" fillId="0" borderId="2" xfId="0" applyFont="1" applyFill="1" applyBorder="1" applyAlignment="1" applyProtection="1">
      <alignment horizontal="left" vertical="top" wrapText="1"/>
      <protection locked="0"/>
    </xf>
    <xf numFmtId="0" fontId="33" fillId="0" borderId="3" xfId="0" applyFont="1" applyFill="1" applyBorder="1" applyAlignment="1" applyProtection="1">
      <alignment horizontal="left" vertical="top" wrapText="1"/>
      <protection locked="0"/>
    </xf>
    <xf numFmtId="0" fontId="32" fillId="0" borderId="2" xfId="0" applyFont="1" applyFill="1" applyBorder="1" applyAlignment="1" applyProtection="1">
      <alignment horizontal="justify" vertical="top" wrapText="1"/>
      <protection locked="0"/>
    </xf>
    <xf numFmtId="0" fontId="32" fillId="0" borderId="3" xfId="0" applyFont="1" applyFill="1" applyBorder="1" applyAlignment="1" applyProtection="1">
      <alignment horizontal="justify" vertical="top" wrapText="1"/>
      <protection locked="0"/>
    </xf>
    <xf numFmtId="0" fontId="32" fillId="0" borderId="1" xfId="0" applyFont="1" applyFill="1" applyBorder="1" applyAlignment="1" applyProtection="1">
      <alignment horizontal="justify" vertical="top" wrapText="1"/>
      <protection locked="0"/>
    </xf>
    <xf numFmtId="0" fontId="32" fillId="0" borderId="4" xfId="0" applyFont="1" applyFill="1" applyBorder="1" applyAlignment="1" applyProtection="1">
      <alignment horizontal="justify" vertical="top" wrapText="1"/>
      <protection locked="0"/>
    </xf>
    <xf numFmtId="0" fontId="34" fillId="0" borderId="4" xfId="0" applyFont="1" applyFill="1" applyBorder="1" applyAlignment="1">
      <alignment horizontal="justify" vertical="top" wrapText="1"/>
    </xf>
    <xf numFmtId="0" fontId="34" fillId="0" borderId="2" xfId="0" applyFont="1" applyFill="1" applyBorder="1" applyAlignment="1">
      <alignment horizontal="justify" vertical="top" wrapText="1"/>
    </xf>
    <xf numFmtId="0" fontId="34" fillId="0" borderId="3" xfId="0" applyFont="1" applyFill="1" applyBorder="1" applyAlignment="1">
      <alignment horizontal="justify" vertical="top" wrapText="1"/>
    </xf>
    <xf numFmtId="0" fontId="34" fillId="0" borderId="4" xfId="0" applyFont="1" applyBorder="1" applyAlignment="1">
      <alignment horizontal="justify" vertical="top" wrapText="1"/>
    </xf>
    <xf numFmtId="0" fontId="34" fillId="0" borderId="2" xfId="0" applyFont="1" applyBorder="1" applyAlignment="1">
      <alignment horizontal="justify" vertical="top" wrapText="1"/>
    </xf>
    <xf numFmtId="0" fontId="34" fillId="0" borderId="3" xfId="0" applyFont="1" applyBorder="1" applyAlignment="1">
      <alignment horizontal="justify" vertical="top" wrapText="1"/>
    </xf>
    <xf numFmtId="4" fontId="19" fillId="0" borderId="1" xfId="0" applyNumberFormat="1" applyFont="1" applyFill="1" applyBorder="1" applyAlignment="1" applyProtection="1">
      <alignment horizontal="justify" vertical="top" wrapText="1"/>
      <protection locked="0"/>
    </xf>
    <xf numFmtId="0" fontId="18" fillId="0" borderId="4" xfId="0" applyFont="1" applyFill="1" applyBorder="1" applyAlignment="1" applyProtection="1">
      <alignment horizontal="left" vertical="top" wrapText="1"/>
      <protection locked="0"/>
    </xf>
    <xf numFmtId="0" fontId="20" fillId="0" borderId="2" xfId="0" applyFont="1" applyFill="1" applyBorder="1" applyAlignment="1" applyProtection="1">
      <alignment horizontal="left" vertical="top" wrapText="1"/>
      <protection locked="0"/>
    </xf>
    <xf numFmtId="0" fontId="20" fillId="0" borderId="3" xfId="0" applyFont="1" applyFill="1" applyBorder="1" applyAlignment="1" applyProtection="1">
      <alignment horizontal="left" vertical="top" wrapText="1"/>
      <protection locked="0"/>
    </xf>
    <xf numFmtId="4" fontId="12" fillId="0" borderId="4" xfId="0" applyNumberFormat="1" applyFont="1" applyFill="1" applyBorder="1" applyAlignment="1" applyProtection="1">
      <alignment horizontal="center" vertical="top" wrapText="1"/>
      <protection locked="0"/>
    </xf>
    <xf numFmtId="4" fontId="12" fillId="0" borderId="2" xfId="0" applyNumberFormat="1" applyFont="1" applyFill="1" applyBorder="1" applyAlignment="1" applyProtection="1">
      <alignment horizontal="center" vertical="top" wrapText="1"/>
      <protection locked="0"/>
    </xf>
    <xf numFmtId="4" fontId="12" fillId="0" borderId="3" xfId="0" applyNumberFormat="1" applyFont="1" applyFill="1" applyBorder="1" applyAlignment="1" applyProtection="1">
      <alignment horizontal="center" vertical="top" wrapText="1"/>
      <protection locked="0"/>
    </xf>
    <xf numFmtId="168" fontId="32" fillId="0" borderId="4" xfId="0" applyNumberFormat="1" applyFont="1" applyFill="1" applyBorder="1" applyAlignment="1" applyProtection="1">
      <alignment horizontal="center" vertical="top" wrapText="1"/>
      <protection locked="0"/>
    </xf>
    <xf numFmtId="168" fontId="32" fillId="0" borderId="2" xfId="0" applyNumberFormat="1" applyFont="1" applyFill="1" applyBorder="1" applyAlignment="1" applyProtection="1">
      <alignment horizontal="center" vertical="top" wrapText="1"/>
      <protection locked="0"/>
    </xf>
    <xf numFmtId="168" fontId="32" fillId="0" borderId="3" xfId="0" applyNumberFormat="1" applyFont="1" applyFill="1" applyBorder="1" applyAlignment="1" applyProtection="1">
      <alignment horizontal="center" vertical="top" wrapText="1"/>
      <protection locked="0"/>
    </xf>
    <xf numFmtId="0" fontId="19" fillId="0" borderId="4" xfId="0" applyFont="1" applyFill="1" applyBorder="1" applyAlignment="1" applyProtection="1">
      <alignment horizontal="justify" vertical="top" wrapText="1"/>
      <protection locked="0"/>
    </xf>
    <xf numFmtId="0" fontId="19" fillId="0" borderId="2" xfId="0" applyFont="1" applyFill="1" applyBorder="1" applyAlignment="1" applyProtection="1">
      <alignment horizontal="justify" vertical="top" wrapText="1"/>
      <protection locked="0"/>
    </xf>
    <xf numFmtId="2" fontId="18" fillId="0" borderId="4" xfId="0" applyNumberFormat="1" applyFont="1" applyFill="1" applyBorder="1" applyAlignment="1" applyProtection="1">
      <alignment vertical="top" wrapText="1"/>
      <protection locked="0"/>
    </xf>
    <xf numFmtId="2" fontId="20" fillId="0" borderId="2" xfId="0" applyNumberFormat="1" applyFont="1" applyFill="1" applyBorder="1" applyAlignment="1" applyProtection="1">
      <alignment vertical="top" wrapText="1"/>
      <protection locked="0"/>
    </xf>
    <xf numFmtId="2" fontId="20" fillId="0" borderId="3" xfId="0" applyNumberFormat="1" applyFont="1" applyFill="1" applyBorder="1" applyAlignment="1" applyProtection="1">
      <alignment vertical="top" wrapText="1"/>
      <protection locked="0"/>
    </xf>
    <xf numFmtId="2" fontId="18" fillId="0" borderId="1" xfId="0" applyNumberFormat="1" applyFont="1" applyFill="1" applyBorder="1" applyAlignment="1" applyProtection="1">
      <alignment vertical="top" wrapText="1"/>
      <protection locked="0"/>
    </xf>
    <xf numFmtId="2" fontId="20" fillId="0" borderId="1" xfId="0" applyNumberFormat="1" applyFont="1" applyFill="1" applyBorder="1" applyAlignment="1" applyProtection="1">
      <alignment vertical="top" wrapText="1"/>
      <protection locked="0"/>
    </xf>
    <xf numFmtId="10" fontId="32" fillId="0" borderId="1" xfId="0" applyNumberFormat="1" applyFont="1" applyFill="1" applyBorder="1" applyAlignment="1" applyProtection="1">
      <alignment horizontal="center" vertical="top" wrapText="1"/>
      <protection locked="0"/>
    </xf>
    <xf numFmtId="0" fontId="20" fillId="0" borderId="4" xfId="0" applyFont="1" applyFill="1" applyBorder="1" applyAlignment="1" applyProtection="1">
      <alignment horizontal="left" vertical="top" wrapText="1"/>
      <protection locked="0"/>
    </xf>
    <xf numFmtId="0" fontId="33" fillId="0" borderId="6" xfId="0" applyFont="1" applyFill="1" applyBorder="1" applyAlignment="1" applyProtection="1">
      <alignment horizontal="justify" vertical="top" wrapText="1"/>
      <protection locked="0"/>
    </xf>
    <xf numFmtId="0" fontId="33" fillId="0" borderId="7" xfId="0" applyFont="1" applyFill="1" applyBorder="1" applyAlignment="1" applyProtection="1">
      <alignment horizontal="justify" vertical="top" wrapText="1"/>
      <protection locked="0"/>
    </xf>
    <xf numFmtId="0" fontId="35" fillId="0" borderId="1" xfId="0" applyFont="1" applyFill="1" applyBorder="1" applyAlignment="1" applyProtection="1">
      <alignment horizontal="justify" vertical="top" wrapText="1"/>
      <protection locked="0"/>
    </xf>
    <xf numFmtId="9" fontId="18" fillId="0" borderId="1" xfId="0" applyNumberFormat="1" applyFont="1" applyFill="1" applyBorder="1" applyAlignment="1" applyProtection="1">
      <alignment horizontal="justify" vertical="top" wrapText="1"/>
      <protection locked="0"/>
    </xf>
    <xf numFmtId="9" fontId="20" fillId="0" borderId="1" xfId="0" applyNumberFormat="1" applyFont="1" applyFill="1" applyBorder="1" applyAlignment="1" applyProtection="1">
      <alignment horizontal="justify" vertical="top" wrapText="1"/>
      <protection locked="0"/>
    </xf>
    <xf numFmtId="0" fontId="32" fillId="0" borderId="4" xfId="0" applyFont="1" applyFill="1" applyBorder="1" applyAlignment="1" applyProtection="1">
      <alignment horizontal="left" vertical="top" wrapText="1"/>
      <protection locked="0"/>
    </xf>
    <xf numFmtId="0" fontId="32" fillId="0" borderId="2" xfId="0" applyFont="1" applyFill="1" applyBorder="1" applyAlignment="1" applyProtection="1">
      <alignment horizontal="left" vertical="top" wrapText="1"/>
      <protection locked="0"/>
    </xf>
    <xf numFmtId="9" fontId="20" fillId="0" borderId="4" xfId="0" applyNumberFormat="1" applyFont="1" applyFill="1" applyBorder="1" applyAlignment="1" applyProtection="1">
      <alignment horizontal="justify" vertical="top" wrapText="1"/>
      <protection locked="0"/>
    </xf>
    <xf numFmtId="9" fontId="20" fillId="0" borderId="2" xfId="0" applyNumberFormat="1" applyFont="1" applyFill="1" applyBorder="1" applyAlignment="1" applyProtection="1">
      <alignment horizontal="justify" vertical="top" wrapText="1"/>
      <protection locked="0"/>
    </xf>
    <xf numFmtId="9" fontId="23" fillId="0" borderId="1" xfId="0" applyNumberFormat="1" applyFont="1" applyFill="1" applyBorder="1" applyAlignment="1" applyProtection="1">
      <alignment horizontal="justify" vertical="top" wrapText="1"/>
      <protection locked="0"/>
    </xf>
    <xf numFmtId="9" fontId="35" fillId="0" borderId="4" xfId="0" applyNumberFormat="1" applyFont="1" applyFill="1" applyBorder="1" applyAlignment="1" applyProtection="1">
      <alignment horizontal="justify" vertical="top" wrapText="1"/>
      <protection locked="0"/>
    </xf>
    <xf numFmtId="9" fontId="20" fillId="0" borderId="3" xfId="0" applyNumberFormat="1" applyFont="1" applyFill="1" applyBorder="1" applyAlignment="1" applyProtection="1">
      <alignment horizontal="justify" vertical="top" wrapText="1"/>
      <protection locked="0"/>
    </xf>
    <xf numFmtId="9" fontId="18" fillId="0" borderId="4" xfId="0" applyNumberFormat="1" applyFont="1" applyFill="1" applyBorder="1" applyAlignment="1" applyProtection="1">
      <alignment horizontal="left" vertical="top" wrapText="1"/>
      <protection locked="0"/>
    </xf>
    <xf numFmtId="9" fontId="20" fillId="0" borderId="2" xfId="0" applyNumberFormat="1" applyFont="1" applyFill="1" applyBorder="1" applyAlignment="1" applyProtection="1">
      <alignment horizontal="left" vertical="top" wrapText="1"/>
      <protection locked="0"/>
    </xf>
    <xf numFmtId="9" fontId="20" fillId="0" borderId="3" xfId="0" applyNumberFormat="1" applyFont="1" applyFill="1" applyBorder="1" applyAlignment="1" applyProtection="1">
      <alignment horizontal="left" vertical="top" wrapText="1"/>
      <protection locked="0"/>
    </xf>
    <xf numFmtId="49" fontId="35" fillId="0" borderId="1" xfId="0" applyNumberFormat="1" applyFont="1" applyFill="1" applyBorder="1" applyAlignment="1" applyProtection="1">
      <alignment horizontal="left" vertical="top" wrapText="1"/>
      <protection locked="0"/>
    </xf>
    <xf numFmtId="49" fontId="34" fillId="0" borderId="1" xfId="0" applyNumberFormat="1" applyFont="1" applyFill="1" applyBorder="1" applyAlignment="1" applyProtection="1">
      <alignment horizontal="left" vertical="top" wrapText="1"/>
      <protection locked="0"/>
    </xf>
    <xf numFmtId="0" fontId="18" fillId="0" borderId="1" xfId="0" applyFont="1" applyFill="1" applyBorder="1" applyAlignment="1" applyProtection="1">
      <alignment vertical="top" wrapText="1"/>
      <protection locked="0"/>
    </xf>
    <xf numFmtId="0" fontId="20" fillId="0" borderId="1" xfId="0" applyFont="1" applyFill="1" applyBorder="1" applyAlignment="1" applyProtection="1">
      <alignment vertical="top" wrapText="1"/>
      <protection locked="0"/>
    </xf>
    <xf numFmtId="0" fontId="25" fillId="0" borderId="0" xfId="0" quotePrefix="1" applyFont="1" applyFill="1" applyBorder="1" applyAlignment="1" applyProtection="1">
      <alignment horizontal="center" vertical="top" wrapText="1"/>
      <protection locked="0"/>
    </xf>
    <xf numFmtId="165" fontId="26" fillId="0" borderId="1" xfId="0" applyNumberFormat="1" applyFont="1" applyFill="1" applyBorder="1" applyAlignment="1" applyProtection="1">
      <alignment horizontal="center" vertical="top" wrapText="1"/>
      <protection locked="0"/>
    </xf>
    <xf numFmtId="0" fontId="24" fillId="0" borderId="1"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center" vertical="top" wrapText="1"/>
      <protection locked="0"/>
    </xf>
    <xf numFmtId="0" fontId="26" fillId="0" borderId="1" xfId="0" applyFont="1" applyFill="1" applyBorder="1" applyAlignment="1" applyProtection="1">
      <alignment horizontal="center" vertical="top" wrapText="1"/>
      <protection locked="0"/>
    </xf>
    <xf numFmtId="2" fontId="26" fillId="0" borderId="4" xfId="0" applyNumberFormat="1" applyFont="1" applyFill="1" applyBorder="1" applyAlignment="1" applyProtection="1">
      <alignment horizontal="center" vertical="top" wrapText="1"/>
      <protection locked="0"/>
    </xf>
    <xf numFmtId="2" fontId="26" fillId="0" borderId="2" xfId="0" applyNumberFormat="1" applyFont="1" applyFill="1" applyBorder="1" applyAlignment="1" applyProtection="1">
      <alignment horizontal="center" vertical="top" wrapText="1"/>
      <protection locked="0"/>
    </xf>
    <xf numFmtId="2" fontId="26" fillId="0" borderId="3" xfId="0" applyNumberFormat="1" applyFont="1" applyFill="1" applyBorder="1" applyAlignment="1" applyProtection="1">
      <alignment horizontal="center" vertical="top" wrapText="1"/>
      <protection locked="0"/>
    </xf>
    <xf numFmtId="165" fontId="26" fillId="0" borderId="1" xfId="0" quotePrefix="1" applyNumberFormat="1" applyFont="1" applyFill="1" applyBorder="1" applyAlignment="1" applyProtection="1">
      <alignment horizontal="center" vertical="top" wrapText="1"/>
      <protection locked="0"/>
    </xf>
    <xf numFmtId="4" fontId="26" fillId="0" borderId="4" xfId="0" applyNumberFormat="1" applyFont="1" applyFill="1" applyBorder="1" applyAlignment="1" applyProtection="1">
      <alignment horizontal="center" vertical="top" wrapText="1"/>
      <protection locked="0"/>
    </xf>
    <xf numFmtId="4" fontId="26" fillId="0" borderId="2" xfId="0" applyNumberFormat="1" applyFont="1" applyFill="1" applyBorder="1" applyAlignment="1" applyProtection="1">
      <alignment horizontal="center" vertical="top" wrapText="1"/>
      <protection locked="0"/>
    </xf>
    <xf numFmtId="4" fontId="26" fillId="0" borderId="3" xfId="0" applyNumberFormat="1" applyFont="1" applyFill="1" applyBorder="1" applyAlignment="1" applyProtection="1">
      <alignment horizontal="center" vertical="top" wrapText="1"/>
      <protection locked="0"/>
    </xf>
    <xf numFmtId="0" fontId="24" fillId="0" borderId="0" xfId="0" applyFont="1" applyFill="1" applyAlignment="1">
      <alignment horizontal="left" vertical="top" wrapText="1"/>
    </xf>
    <xf numFmtId="0" fontId="33" fillId="0" borderId="8" xfId="0" applyFont="1" applyFill="1" applyBorder="1" applyAlignment="1" applyProtection="1">
      <alignment horizontal="left" vertical="top" wrapText="1"/>
      <protection locked="0"/>
    </xf>
    <xf numFmtId="0" fontId="27" fillId="0" borderId="2" xfId="0" applyFont="1" applyFill="1" applyBorder="1" applyAlignment="1">
      <alignment horizontal="left" vertical="top" wrapText="1"/>
    </xf>
    <xf numFmtId="0" fontId="27" fillId="0" borderId="3" xfId="0" applyFont="1" applyFill="1" applyBorder="1" applyAlignment="1">
      <alignment horizontal="left" vertical="top" wrapText="1"/>
    </xf>
    <xf numFmtId="0" fontId="34" fillId="0" borderId="4" xfId="0" applyFont="1" applyFill="1" applyBorder="1" applyAlignment="1" applyProtection="1">
      <alignment horizontal="left" vertical="top" wrapText="1"/>
      <protection locked="0"/>
    </xf>
    <xf numFmtId="0" fontId="34" fillId="0" borderId="2" xfId="0" applyFont="1" applyFill="1" applyBorder="1" applyAlignment="1" applyProtection="1">
      <alignment horizontal="left" vertical="top" wrapText="1"/>
      <protection locked="0"/>
    </xf>
    <xf numFmtId="0" fontId="34" fillId="0" borderId="3" xfId="0" applyFont="1" applyFill="1" applyBorder="1" applyAlignment="1" applyProtection="1">
      <alignment horizontal="left" vertical="top"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FD5DCCD-230B-4A5D-861D-65B7A6334D70}" diskRevisions="1" revisionId="47" version="9">
  <header guid="{6F1DFEB1-B465-4C84-982A-444C25EF1CD0}" dateTime="2022-07-06T16:56:33" maxSheetId="3" userName="Шулепова Ольга Анатольевна" r:id="rId1">
    <sheetIdMap count="2">
      <sheetId val="1"/>
      <sheetId val="2"/>
    </sheetIdMap>
  </header>
  <header guid="{44E0369D-73F4-4029-877B-296222054555}" dateTime="2022-07-06T16:59:34" maxSheetId="3" userName="Шулепова Ольга Анатольевна" r:id="rId2" minRId="1">
    <sheetIdMap count="2">
      <sheetId val="1"/>
      <sheetId val="2"/>
    </sheetIdMap>
  </header>
  <header guid="{5761B1FD-4A20-42DA-A30A-C269DCD096C8}" dateTime="2022-07-06T17:00:15" maxSheetId="3" userName="Перевощикова Анна Васильевна" r:id="rId3" minRId="7">
    <sheetIdMap count="2">
      <sheetId val="1"/>
      <sheetId val="2"/>
    </sheetIdMap>
  </header>
  <header guid="{093086AD-54AA-4764-AB32-C7FAA9C7C1F8}" dateTime="2022-07-06T17:31:45" maxSheetId="3" userName="Шулепова Ольга Анатольевна" r:id="rId4" minRId="11">
    <sheetIdMap count="2">
      <sheetId val="1"/>
      <sheetId val="2"/>
    </sheetIdMap>
  </header>
  <header guid="{7E61A1FB-9855-462C-98AF-BD6150EF7BEA}" dateTime="2022-07-07T10:11:02" maxSheetId="3" userName="Шулепова Ольга Анатольевна" r:id="rId5" minRId="17" maxRId="21">
    <sheetIdMap count="2">
      <sheetId val="1"/>
      <sheetId val="2"/>
    </sheetIdMap>
  </header>
  <header guid="{63575768-F176-4B34-B7E9-7BE44FFF1F23}" dateTime="2022-07-07T10:17:57" maxSheetId="3" userName="Шулепова Ольга Анатольевна" r:id="rId6" minRId="27" maxRId="28">
    <sheetIdMap count="2">
      <sheetId val="1"/>
      <sheetId val="2"/>
    </sheetIdMap>
  </header>
  <header guid="{5780A3EC-E7F6-40FD-B0B3-E42A7CA0A09D}" dateTime="2022-07-07T10:19:30" maxSheetId="3" userName="Шулепова Ольга Анатольевна" r:id="rId7" minRId="34" maxRId="35">
    <sheetIdMap count="2">
      <sheetId val="1"/>
      <sheetId val="2"/>
    </sheetIdMap>
  </header>
  <header guid="{889EA4B1-EAAD-4B04-BF1D-4D950A54E0FB}" dateTime="2022-07-07T10:36:30" maxSheetId="3" userName="Шулепова Ольга Анатольевна" r:id="rId8" minRId="41">
    <sheetIdMap count="2">
      <sheetId val="1"/>
      <sheetId val="2"/>
    </sheetIdMap>
  </header>
  <header guid="{2FD5DCCD-230B-4A5D-861D-65B7A6334D70}" dateTime="2022-07-08T17:02:57" maxSheetId="3" userName="Шулепова Ольга Анатольевна" r:id="rId9" minRId="42">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dxf="1" dxf="1">
    <oc r="J122" t="inlineStr">
      <is>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объекта "Водовод от 8 пром/узла до ВК-25 ул. 50 лет ВЛКСМ. Участок от ВК (Нефтеюганского шоссе) до ВК (ул.Маяковского, д.42)" протяженностью 0,258 км.
Расходы запланированы на 3 квартал 2022. На 01.07.2022 получено положительное заключение государственной экспертизы достоверности определения сметной стоимости. По результатам электронного аукциона СГМУП "Горводоканал" заключен муниципальный контракт с ООО "Навигатор" на выполнение капитального ремонта объекта. Подрядчиком осуществляется работа по закупке оборудования.
Заключено соглашение со СГМУП "Горводоканал" на предоставление из бюджета города в 2022 году субсидии на возмещение затрат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на 14 429,59 тыс.руб. Срок выполнения работ: с 29.04.2022 по 15.09.2022. 
2. "Создание условий для обеспечения качественными коммунальными услугами" запланировано выполнить реконструкцию объекта "Очистные сооружения канализационных сточных вод (КОС) г. Сургут производительностью 150 000 м3/сут". Расходы запланированы на 3,4 кварталы 2022. На 01.07.2022 со стороны муниципального образования подписано соглашение о предоставлении субсидии местному бюджету из бюджета ХМАО-Югры № 05-АИП-2022. В связи со сменой Заказчика (МКУ "ДДТиЖКК") конкурсная (аукционная) документация для размещения на официальном сайте Единой информационной системы в сфере закупок и проведения конкурсных (аукционных) процедур по заключению муниципального контракта на выполнение СМР в стадии формирования.
3. "Обеспечение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ДГХ: предоставление субсидии осуществляется органом местного самоуправления путем отбора юридических лиц. Принято решение о заключении соглашения с АО "Сжиженный газ Север", соглашение заключено 18.03.2022 № 5 на сумму 6 907,5 тыс.руб., плановое количество реализации сжиженного газа населению - 8 524 кг.
На 01.07.2022 предоставлена субсидия в сумме 900,26 тыс.руб., реализовано 1 527 кг сжиженного газа.
УБУиО (2,6 тыс.руб.) расходы на оплату труда для осуществления переданного государственного полномочия запланированы на 4 квартал 2022 года.
4. "Повышение энергоэффективности в отраслях экономики":
МКУ "ДЭАЗиИС":
1)  выполнены и оплачены работы:
- по заключенным 4 муниципальным контрактам на оказание услуг по составлению и проведению проверки (негосударственной экспертизы) достоверности определения сметной стоимости работ на сумму 28,45 тыс.руб.;
- по заключенному муниципальному контракту  с ООО "СибСтройЭксперт" на оказание услуг по проведению проверки (негосударственной экспертизы) достоверности определения сметной стоимости работ по установке приборов учета тепловой энергии в МБУ СП СШОР "Кедр" на сумму 18,5 тыс.руб.;
- по заключенному муниципальному контракту с ООО "ЮГРА-Сервис" на разработку ПИР по установке приборов учета тепловой энергии в 4 муниципальных учреждениях на сумму 200,00 тыс.руб. 
2) заключен муниципальный контракт с победителем конкурса ООО "Лидер Плюс" на выполнение работ по замене светильников в МБОУ СОШ № 46 на сумму 4 878,82 тыс.руб., срок выполнения СМР до 15.08.2022;
3) запланированы работы:
-  на выполнение ПИР и проверку достоверности сметной стоимости работ по выполнению ремонта наружных сетей ТВС в МБОУ СОШ № 20 на сумму 595,18 тыс.руб. Срок размещения закупки – 3 квартал 2022, исполнение – 4 квартал 2022.
- работы по замене светильников в МБОУ СОШ № 1 в сумме 3 039,46 тыс.руб. Срок размещения закупки – 3 квартал 2022, исполнение – 4 квартал 2022.
- на выполнение работ по установке приборов учета расхода тепловой энергии в 4-х муниципальных учреждениях в сумме 472,1 тыс.руб. Срок размещения закупки и исполнения – 3 квартал 2022. – 30.06.2022.</t>
        </r>
        <r>
          <rPr>
            <sz val="24"/>
            <rFont val="Times New Roman"/>
            <family val="1"/>
            <charset val="204"/>
          </rPr>
          <t xml:space="preserve">
</t>
        </r>
        <r>
          <rPr>
            <sz val="16"/>
            <rFont val="Times New Roman"/>
            <family val="1"/>
            <charset val="204"/>
          </rPr>
          <t>МКУ "КГХ":
-  выполнены работы по поверке индивидуальных приборов учета коммунальных ресурсов ИПУ ХВС (110 шт.) в жилых помещениях муниципальной собственности на сумму 101,5 тыс.руб. в наёмном доме социального использования по адресу: ул. Ивана Захарова, д. 12 на сумму 63,65 тыс.руб.  На отчетную дату заключен договор с ИП Бобылев В.В. от 10.02.2022 № 17, срок выполнения работ – II квартал 2022 г. 
- выполнение работ по замене индивидуальных приборов учета ИПУ ХГВС (100 шт.) в муниципальных жилых помещениях на сумму 184,7 тыс.руб. запланировано на II-IV квартал 2022 года.
МКУ "ХЭУ" (294,55 тыс.руб.) в 2022 году запланированы работы по замене оконных блоков в здании по ул. Энгельса, 8. Срок размещения закупки на поставку оконных блоков (10 шт.) планируется на 30.06.2022 года, срок заключения контракта - июль 2022 года., ожидаемое исполнение - сентябрь 2022 года.
Предприятиями города выполняются работы:
1) по реконструкции уличных водопроводных сетей следующих объектов:
- "Магистральные сети водопровода от узла А ВК-108-103 пр.Ленина. Выполнение ПИР и СМР по техническому перевооружению существующих магистральных сетей водопровода от ВК-16 до ПГ-5" запланированы работы на сумму 17 980,67 тыс.руб., протяженность 0,38 км. Проводится закупочная процедура. 
- "Водовод от ЦТП-56 мкр.26. Выполнение ПИР и СМР по техническому перевооружению существующих вводов" запланировано финансирование 7 529,21 тыс.руб., протяженность 0,306 км. По итогам аукциона с ООО "Градос" заключен договор от 19.05.2022 № 2022/61 на выполнение работ на сумму 7 450,00 тыс.руб.
- "Водовод от ЦТП-71 мкр.8. Выполнение ПИР и СМР по устройству ввода водовода от ВК до ЦТП-71 с устройством новой водопроводной камеры" запланировано финансирование 6 005,60 тыс.руб., протяженность 0,319 км. По итогам аукциона с ООО "Архитектор" заключен договор от 20.06.2022 № 2022/85 на выполнение работ на сумму 6 000,00 тыс.руб. Выполнение СМР по реконструкции водопроводных сетей протяженностью 1,005 км запланировано в III-IV квартале 2022 года.
2) по техническому перевооружению следующих объектов:
- "Тепломагистраль №1 от 1ТК43 до 1ТК44 в мкр. 5А по ул. И.Киртбая": по итогам конкурса 24.05.2022 заключен договор №223-670 с ООО "Сибстройтеплоремонт" на выполнение СМР на сумму 36 713,99 тыс.руб. В рамках договора №223-619 от 18.04.2022 с ООО "ТИММАГ-М", ожидается поставка трубной продукции, ориентировочная сумма по объекту 14 040,00 тыс.руб. Планируемая к ремонту протяженность трассы - 0,2384 км. На отчетную дату выполнены подготовительные, земляные работы на сумму 2 459,67 тыс.руб., фактически профинансировано 1 835,7 тыс.руб.                                                                                                                                                                                  - "Тепломагистраль №1 от 1ТК39 до 1ТК40-1ТК41-1ТК42-1ТК43 по ул.Магистральная 2ПК": по итогам конкурса 24.05.2022 заключен договор №223-654 с ООО "Сибстройтеплоремонт" на выполнение СМР на сумму 9 555,00 тыс.руб.  В рамках договора №223-619 от 18.04.2022 с ООО "ТИММАГ-М", ожидается поставка трубной продукции, ориентировочная сумма по объекту 5 616,00 тыс.руб. Планируемая к ремонту протяженность трассы - 0,0915 км. На отчетную дату выполнены подготовительные, земляные работы на сумму 2 654,86 тыс.руб., фактически профинансировано 477,75 тыс.руб.
3) по оптимизации работы объектов электроснабжения:
- по объекту "Территория водозаборов 8 и 8А промузлов" проводится закупочная процедура на выполнение работ по реконструкции наружного освещения территорий. Выполнение СМР в 3 квартале 2022 года, ориентировочная сумма работ 3 205,17 тыс.руб.</t>
        </r>
        <r>
          <rPr>
            <sz val="16"/>
            <color rgb="FFFF0000"/>
            <rFont val="Times New Roman"/>
            <family val="1"/>
            <charset val="204"/>
          </rPr>
          <t xml:space="preserve">
</t>
        </r>
        <r>
          <rPr>
            <sz val="16"/>
            <rFont val="Times New Roman"/>
            <family val="1"/>
            <charset val="204"/>
          </rPr>
          <t xml:space="preserve">ДАиГ: в рамках подпрограммы "Создание условий для обеспечения качественными коммунальными услугами" в 2022 году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с ООО «СпецМонтажПроект» №19/2022 от 31.05.2022. Сумма по контракту 245 585,89 тыс.руб. Срок выполнения работ: с момента подписания по  30.11.2022г.  Направлена заявка на финансирование авансовых платежей на 73 675,76 тыс.руб. в отраслевой департамент.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Получено положительное заключение государственной экспертизы №86-1-1-2-010485-2022 от 25.02.2022.Стоимость строительства объекта - 360 449,50 тыс.руб.Ориентировочный срок размещения закупки на выполнение строительно-монтажных работ - июль 2022 года, ориентировочный срок заключения контракта - август 2022. 
3."Канализационная насосная станция с устройством трубопроводов до территории канализационно-очистных сооружений. Территория Пойма-2 г.Сургут". Проектно-сметная документация направлена на получение заключения государственной экспертизы. Ориентировочная дата получения -  06.07.2022, в связи с отработкой полученных замечаний.  Ориентировочный срок размещения извещения на выполнение работ по строительству объекта - июль 2022, ориентировочный срок заключения контракта - сентябрь 2022.
В рамках подпрограммы "Благоустройство общественных территорий" в 2022 году предусмотрено выполнение работ по благоустройству объектов: 
1.Экопарк "За Саймой".  Заключен муниципальный контракт на выполнение работ по благоустройству объекта с ООО "Горизонт" № 1/2021 от 20.01.2021. Сумма по контракту 108 524,97 тыс.руб., из них лимит на 2021 год – 34 230,08 тыс.руб., на 2022 год – 74 294,89 тыс.руб. Срок выполнения работ по объекту  «Городская набережная» по 28 февраля 2022 года.  Строительная готовность – 35%. Заключен муниципальный контракт на выполнение работ по благоустройству объекта "Дорожно-тропиночная сеть 1 этап" с ООО " ПолимедСоюзСтрой " № 116/2021 от 21.12.2021. Сумма по контракту 17 001,53 тыс.руб. Срок выполнения работ: с 01.06.2022 по 15.09.2022.                                                                                                                  
2. "Реконструкция (реновация) рекреационных территорий общественных пространств в западном жилом районе города Сургута". Заключен муниципальный контракт на выполнение работ по благоустройству объекта с ООО «ПолимедСоюзСтрой» №21/2021 от 21.04.2021 года, общая сумма по контракту 34 228,90 тыс.руб., в том числе в 2021 году – 16 999,96 тыс.руб., 2022 год – 17 228,94 тыс.руб. Срок выполнения работ – 15.07.22 г. Работы выполнены и оплачены за счет средств местного бюджета.
Заключен муниципальный контракт на выполнение работ по благоустройству объекта с ООО "Строительные технологии" №3/2022 от 14.03.2022 года. Сумма по контракту 4 085,58 тыс.руб. Срок выполнения работ с 01.06.2022 по 31.08.2022.
3. "Сквер, прилегающий к территории МКУ "Дворец торжеств". Заключен муниципальный контракт на выполнение работ по благоустройству объекта с ООО "Строительные технологии" №4/2022 от 21.03.2022 года. Сумма по контракту 56 427,54 тыс.руб., в т.ч. лимит 2022 года - 15 505,67 тыс.руб. Срок выполнения работ с 15.06.2022 по 15.08.2022.  </t>
        </r>
      </is>
    </oc>
    <nc r="J122" t="inlineStr">
      <is>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объекта "Водовод от 8 пром/узла до ВК-25 ул. 50 лет ВЛКСМ. Участок от ВК (Нефтеюганского шоссе) до ВК (ул.Маяковского, д.42)" протяженностью 0,258 км.
Расходы запланированы на 3 квартал 2022. На 01.07.2022 получено положительное заключение государственной экспертизы достоверности определения сметной стоимости. По результатам электронного аукциона СГМУП "Горводоканал" заключен муниципальный контракт с ООО "Навигатор" на выполнение капитального ремонта объекта. Подрядчиком осуществляется работа по закупке оборудования.
Заключено соглашение со СГМУП "Горводоканал" на предоставление из бюджета города в 2022 году субсидии на возмещение затрат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на 14 429,59 тыс.руб. Срок выполнения работ: с 29.04.2022 по 15.09.2022. 
2. "Создание условий для обеспечения качественными коммунальными услугами" запланировано выполнить реконструкцию объекта "Очистные сооружения канализационных сточных вод (КОС) г. Сургут производительностью 150 000 м3/сут". Расходы запланированы на 3,4 кварталы 2022. На 01.07.2022 со стороны муниципального образования подписано соглашение о предоставлении субсидии местному бюджету из бюджета ХМАО-Югры № 05-АИП-2022. В связи со сменой Заказчика (МКУ "ДДТиЖКК") конкурсная (аукционная) документация для размещения на официальном сайте Единой информационной системы в сфере закупок и проведения конкурсных (аукционных) процедур по заключению муниципального контракта на выполнение СМР в стадии формирования.
3. "Обеспечение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ДГХ: предоставление субсидии осуществляется органом местного самоуправления путем отбора юридических лиц. Принято решение о заключении соглашения с АО "Сжиженный газ Север", соглашение заключено 18.03.2022 № 5 на сумму 6 907,5 тыс.руб., плановое количество реализации сжиженного газа населению - 8 524 кг.
На 01.07.2022 предоставлена субсидия в сумме 900,26 тыс.руб., реализовано 1 527 кг сжиженного газа.
УБУиО (2,6 тыс.руб.) расходы на оплату труда для осуществления переданного государственного полномочия запланированы на 4 квартал 2022 года.
4. "Повышение энергоэффективности в отраслях экономики":
МКУ "ДЭАЗиИС":
1)  выполнены и оплачены работы:
- по заключенным 4 муниципальным контрактам на оказание услуг по составлению и проведению проверки (негосударственной экспертизы) достоверности определения сметной стоимости работ на сумму 28,45 тыс.руб.;
- по заключенному муниципальному контракту  с ООО "СибСтройЭксперт" на оказание услуг по проведению проверки (негосударственной экспертизы) достоверности определения сметной стоимости работ по установке приборов учета тепловой энергии в МБУ СП СШОР "Кедр" на сумму 18,5 тыс.руб.;
- по заключенному муниципальному контракту с ООО "ЮГРА-Сервис" на разработку ПИР по установке приборов учета тепловой энергии в 4 муниципальных учреждениях на сумму 200,00 тыс.руб. 
2) заключен муниципальный контракт с победителем конкурса ООО "Лидер Плюс" на выполнение работ по замене светильников в МБОУ СОШ № 46 на сумму 4 878,82 тыс.руб., срок выполнения СМР до 15.08.2022;
3) запланированы работы:
-  на выполнение ПИР и проверку достоверности сметной стоимости работ по выполнению ремонта наружных сетей ТВС в МБОУ СОШ № 20 на сумму 595,18 тыс.руб. Срок размещения закупки – 3 квартал 2022, исполнение – 4 квартал 2022.
- работы по замене светильников в МБОУ СОШ № 1 в сумме 3 039,46 тыс.руб. Срок размещения закупки – 3 квартал 2022, исполнение – 4 квартал 2022.
- на выполнение работ по установке приборов учета расхода тепловой энергии в 4-х муниципальных учреждениях в сумме 472,1 тыс.руб. Срок размещения закупки и исполнения – 3 квартал 2022. – 30.06.2022.</t>
        </r>
        <r>
          <rPr>
            <sz val="24"/>
            <rFont val="Times New Roman"/>
            <family val="1"/>
            <charset val="204"/>
          </rPr>
          <t xml:space="preserve">
</t>
        </r>
        <r>
          <rPr>
            <sz val="16"/>
            <rFont val="Times New Roman"/>
            <family val="1"/>
            <charset val="204"/>
          </rPr>
          <t>МКУ "КГХ":
-  выполнены работы по поверке индивидуальных приборов учета коммунальных ресурсов ИПУ ХВС (110 шт.) в жилых помещениях муниципальной собственности на сумму 101,5 тыс.руб. в наёмном доме социального использования по адресу: ул. Ивана Захарова, д. 12 на сумму 63,65 тыс.руб.  На отчетную дату заключен договор с ИП Бобылев В.В. от 10.02.2022 № 17, срок выполнения работ – 3 квартал 2022 г. 
- выполнение работ по замене индивидуальных приборов учета ИПУ ХГВС (100 шт.) в муниципальных жилых помещениях на сумму 184,7 тыс.руб. запланировано на II-IV квартал 2022 года.
МКУ "ХЭУ" (294,55 тыс.руб.) в 2022 году запланированы работы по замене оконных блоков в здании по ул. Энгельса, 8. Срок размещения закупки на поставку оконных блоков (10 шт.) планируется на 30.06.2022 года, срок заключения контракта - июль 2022 года., ожидаемое исполнение - сентябрь 2022 года.
Предприятиями города выполняются работы:
1) по реконструкции уличных водопроводных сетей следующих объектов:
- "Магистральные сети водопровода от узла А ВК-108-103 пр.Ленина. Выполнение ПИР и СМР по техническому перевооружению существующих магистральных сетей водопровода от ВК-16 до ПГ-5" запланированы работы на сумму 17 980,67 тыс.руб., протяженность 0,38 км. Проводится закупочная процедура. 
- "Водовод от ЦТП-56 мкр.26. Выполнение ПИР и СМР по техническому перевооружению существующих вводов" запланировано финансирование 7 529,21 тыс.руб., протяженность 0,306 км. По итогам аукциона с ООО "Градос" заключен договор от 19.05.2022 № 2022/61 на выполнение работ на сумму 7 450,00 тыс.руб.
- "Водовод от ЦТП-71 мкр.8. Выполнение ПИР и СМР по устройству ввода водовода от ВК до ЦТП-71 с устройством новой водопроводной камеры" запланировано финансирование 6 005,60 тыс.руб., протяженность 0,319 км. По итогам аукциона с ООО "Архитектор" заключен договор от 20.06.2022 № 2022/85 на выполнение работ на сумму 6 000,00 тыс.руб. Выполнение СМР по реконструкции водопроводных сетей протяженностью 1,005 км запланировано в III-IV квартале 2022 года.
2) по техническому перевооружению следующих объектов:
- "Тепломагистраль №1 от 1ТК43 до 1ТК44 в мкр. 5А по ул. И.Киртбая": по итогам конкурса 24.05.2022 заключен договор №223-670 с ООО "Сибстройтеплоремонт" на выполнение СМР на сумму 36 713,99 тыс.руб. В рамках договора №223-619 от 18.04.2022 с ООО "ТИММАГ-М", ожидается поставка трубной продукции, ориентировочная сумма по объекту 14 040,00 тыс.руб. Планируемая к ремонту протяженность трассы - 0,2384 км. На отчетную дату выполнены подготовительные, земляные работы на сумму 2 459,67 тыс.руб., фактически профинансировано 1 835,7 тыс.руб.                                                                                                                                                                                  - "Тепломагистраль №1 от 1ТК39 до 1ТК40-1ТК41-1ТК42-1ТК43 по ул.Магистральная 2ПК": по итогам конкурса 24.05.2022 заключен договор №223-654 с ООО "Сибстройтеплоремонт" на выполнение СМР на сумму 9 555,00 тыс.руб.  В рамках договора №223-619 от 18.04.2022 с ООО "ТИММАГ-М", ожидается поставка трубной продукции, ориентировочная сумма по объекту 5 616,00 тыс.руб. Планируемая к ремонту протяженность трассы - 0,0915 км. На отчетную дату выполнены подготовительные, земляные работы на сумму 2 654,86 тыс.руб., фактически профинансировано 477,75 тыс.руб.
3) по оптимизации работы объектов электроснабжения:
- по объекту "Территория водозаборов 8 и 8А промузлов" проводится закупочная процедура на выполнение работ по реконструкции наружного освещения территорий. Выполнение СМР в 3 квартале 2022 года, ориентировочная сумма работ 3 205,17 тыс.руб.</t>
        </r>
        <r>
          <rPr>
            <sz val="16"/>
            <color rgb="FFFF0000"/>
            <rFont val="Times New Roman"/>
            <family val="1"/>
            <charset val="204"/>
          </rPr>
          <t xml:space="preserve">
</t>
        </r>
        <r>
          <rPr>
            <sz val="16"/>
            <rFont val="Times New Roman"/>
            <family val="1"/>
            <charset val="204"/>
          </rPr>
          <t xml:space="preserve">ДАиГ: в рамках подпрограммы "Создание условий для обеспечения качественными коммунальными услугами" в 2022 году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с ООО «СпецМонтажПроект» №19/2022 от 31.05.2022. Сумма по контракту 245 585,89 тыс.руб. Срок выполнения работ: с момента подписания по  30.11.2022г.  Направлена заявка на финансирование авансовых платежей на 73 675,76 тыс.руб. в отраслевой департамент.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Получено положительное заключение государственной экспертизы №86-1-1-2-010485-2022 от 25.02.2022.Стоимость строительства объекта - 360 449,50 тыс.руб.Ориентировочный срок размещения закупки на выполнение строительно-монтажных работ - июль 2022 года, ориентировочный срок заключения контракта - август 2022. 
3."Канализационная насосная станция с устройством трубопроводов до территории канализационно-очистных сооружений. Территория Пойма-2 г.Сургут". Проектно-сметная документация направлена на получение заключения государственной экспертизы. Ориентировочная дата получения -  06.07.2022, в связи с отработкой полученных замечаний.  Ориентировочный срок размещения извещения на выполнение работ по строительству объекта - июль 2022, ориентировочный срок заключения контракта - сентябрь 2022.
В рамках подпрограммы "Благоустройство общественных территорий" в 2022 году предусмотрено выполнение работ по благоустройству объектов: 
1.Экопарк "За Саймой".  Заключен муниципальный контракт на выполнение работ по благоустройству объекта с ООО "Горизонт" № 1/2021 от 20.01.2021. Сумма по контракту 108 524,97 тыс.руб., из них лимит на 2021 год – 34 230,08 тыс.руб., на 2022 год – 74 294,89 тыс.руб. Срок выполнения работ по объекту  «Городская набережная» по 28 февраля 2022 года.  Строительная готовность – 35%. Заключен муниципальный контракт на выполнение работ по благоустройству объекта "Дорожно-тропиночная сеть 1 этап" с ООО " ПолимедСоюзСтрой " № 116/2021 от 21.12.2021. Сумма по контракту 17 001,53 тыс.руб. Срок выполнения работ: с 01.06.2022 по 15.09.2022.                                                                                                                  
2. "Реконструкция (реновация) рекреационных территорий общественных пространств в западном жилом районе города Сургута". Заключен муниципальный контракт на выполнение работ по благоустройству объекта с ООО «ПолимедСоюзСтрой» №21/2021 от 21.04.2021 года, общая сумма по контракту 34 228,90 тыс.руб., в том числе в 2021 году – 16 999,96 тыс.руб., 2022 год – 17 228,94 тыс.руб. Срок выполнения работ – 15.07.22 г. Работы выполнены и оплачены за счет средств местного бюджета.
Заключен муниципальный контракт на выполнение работ по благоустройству объекта с ООО "Строительные технологии" №3/2022 от 14.03.2022 года. Сумма по контракту 4 085,58 тыс.руб. Срок выполнения работ с 01.06.2022 по 31.08.2022.
3. "Сквер, прилегающий к территории МКУ "Дворец торжеств". Заключен муниципальный контракт на выполнение работ по благоустройству объекта с ООО "Строительные технологии" №4/2022 от 21.03.2022 года. Сумма по контракту 56 427,54 тыс.руб., в т.ч. лимит 2022 года - 15 505,67 тыс.руб. Срок выполнения работ с 15.06.2022 по 15.08.2022.  </t>
        </r>
      </is>
    </nc>
    <odxf>
      <font>
        <sz val="16"/>
        <color rgb="FFFF0000"/>
      </font>
    </odxf>
    <ndxf>
      <font>
        <sz val="16"/>
        <color rgb="FFFF0000"/>
      </font>
    </ndxf>
  </rcc>
  <rcv guid="{67ADFAE6-A9AF-44D7-8539-93CD0F6B7849}" action="delete"/>
  <rdn rId="0" localSheetId="1" customView="1" name="Z_67ADFAE6_A9AF_44D7_8539_93CD0F6B7849_.wvu.PrintArea" hidden="1" oldHidden="1">
    <formula>'на 31.03.2022'!$A$1:$J$181</formula>
    <oldFormula>'на 31.03.2022'!$A$1:$J$181</oldFormula>
  </rdn>
  <rdn rId="0" localSheetId="1" customView="1" name="Z_67ADFAE6_A9AF_44D7_8539_93CD0F6B7849_.wvu.PrintTitles" hidden="1" oldHidden="1">
    <formula>'на 31.03.2022'!$4:$7</formula>
    <oldFormula>'на 31.03.2022'!$4:$7</oldFormula>
  </rdn>
  <rdn rId="0" localSheetId="1" customView="1" name="Z_67ADFAE6_A9AF_44D7_8539_93CD0F6B7849_.wvu.Rows" hidden="1" oldHidden="1">
    <formula>'на 31.03.2022'!$40:$41,'на 31.03.2022'!$113:$115</formula>
    <oldFormula>'на 31.03.2022'!$40:$41,'на 31.03.2022'!$113:$115</oldFormula>
  </rdn>
  <rdn rId="0" localSheetId="1" customView="1" name="Z_67ADFAE6_A9AF_44D7_8539_93CD0F6B7849_.wvu.Cols" hidden="1" oldHidden="1">
    <formula>'на 31.03.2022'!$K:$K</formula>
    <oldFormula>'на 31.03.2022'!$K:$K</oldFormula>
  </rdn>
  <rdn rId="0" localSheetId="1" customView="1" name="Z_67ADFAE6_A9AF_44D7_8539_93CD0F6B7849_.wvu.FilterData" hidden="1" oldHidden="1">
    <formula>'на 31.03.2022'!$A$6:$J$382</formula>
    <oldFormula>'на 31.03.2022'!$A$6:$J$382</oldFormula>
  </rdn>
  <rcv guid="{67ADFAE6-A9AF-44D7-8539-93CD0F6B7849}"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 sId="1">
    <oc r="J92" t="inlineStr">
      <is>
        <r>
          <rPr>
            <sz val="16"/>
            <rFont val="Times New Roman"/>
            <family val="1"/>
            <charset val="204"/>
          </rPr>
          <t xml:space="preserve">ДИиЗО: В рамках программы "Адресная подпрограмма по переселению граждан из аварийного жилищного фонда на 2019-2025 годы" на 2022 год запланированы:
- выплата выкупной цены за 63 изымаемых жилых помещений собственникам жилых помещений;
- приобретение 210 благоустроенных жилых помещений для переселения граждан проживающих в непригодном жилищном фонде.
По состоянию на 01.07.2022 выплачены:
- выкупная цена 28 собственникам за 23 изымаемых жилых помещений в сумме 73 128,98  тыс.руб.; 
- средства на приобретение 319 жилых помещений для обеспечения граждан жильем, а также для формирования маневренного жилищного фонда в сумме 1 047 482,38 тыс.руб.
 </t>
        </r>
        <r>
          <rPr>
            <sz val="16"/>
            <color rgb="FFFF0000"/>
            <rFont val="Times New Roman"/>
            <family val="2"/>
            <charset val="204"/>
          </rPr>
          <t xml:space="preserve">
</t>
        </r>
        <r>
          <rPr>
            <sz val="16"/>
            <rFont val="Times New Roman"/>
            <family val="1"/>
            <charset val="204"/>
          </rPr>
          <t xml:space="preserve">
ДГХ:
Выплачена выкупная цена за изымаемое жилое помещение (пос.Кедровый-2, д.3, кв.1) Мунаварову Н.О.  в сумме 2 580,00 тыс.руб. по исполнительному листу от 10.01.2022 ФС № 040865186.
</t>
        </r>
        <r>
          <rPr>
            <sz val="16"/>
            <color rgb="FFFF0000"/>
            <rFont val="Times New Roman"/>
            <family val="2"/>
            <charset val="204"/>
          </rPr>
          <t xml:space="preserve">
</t>
        </r>
      </is>
    </oc>
    <nc r="J92" t="inlineStr">
      <is>
        <r>
          <rPr>
            <sz val="16"/>
            <rFont val="Times New Roman"/>
            <family val="1"/>
            <charset val="204"/>
          </rPr>
          <t xml:space="preserve">ДИиЗО: В рамках программы "Адресная подпрограмма по переселению граждан из аварийного жилищного фонда на 2019-2025 годы" на 2022 год запланированы:
- выплата выкупной цены за изымаемые жилые помещения собственникам жилых помещений;
- приобретение благоустроенных жилых помещений для переселения граждан проживающих в непригодном жилищном фонде.
По состоянию на 01.07.2022 выплачены:
- выкупная цена 28 собственникам за 23 изымаемых жилых помещений в сумме 73 128,98  тыс.руб.; 
- средства на приобретение 319 жилых помещений для обеспечения граждан жильем, а также для формирования маневренного жилищного фонда в сумме 1 047 482,38 тыс.руб.
 </t>
        </r>
        <r>
          <rPr>
            <sz val="16"/>
            <color rgb="FFFF0000"/>
            <rFont val="Times New Roman"/>
            <family val="2"/>
            <charset val="204"/>
          </rPr>
          <t xml:space="preserve">
</t>
        </r>
        <r>
          <rPr>
            <sz val="16"/>
            <rFont val="Times New Roman"/>
            <family val="1"/>
            <charset val="204"/>
          </rPr>
          <t xml:space="preserve">
ДГХ:
Выплачена выкупная цена за изымаемое жилое помещение (пос.Кедровый-2, д.3, кв.1) Мунаварову Н.О.  в сумме 2 580,00 тыс.руб. по исполнительному листу от 10.01.2022 ФС № 040865186.
</t>
        </r>
        <r>
          <rPr>
            <sz val="16"/>
            <color rgb="FFFF0000"/>
            <rFont val="Times New Roman"/>
            <family val="2"/>
            <charset val="204"/>
          </rPr>
          <t xml:space="preserve">
</t>
        </r>
      </is>
    </nc>
  </rcc>
  <rcv guid="{CCF533A2-322B-40E2-88B2-065E6D1D35B4}" action="delete"/>
  <rdn rId="0" localSheetId="1" customView="1" name="Z_CCF533A2_322B_40E2_88B2_065E6D1D35B4_.wvu.PrintArea" hidden="1" oldHidden="1">
    <formula>'на 31.03.2022'!$A$1:$J$181</formula>
    <oldFormula>'на 31.03.2022'!$A$1:$J$181</oldFormula>
  </rdn>
  <rdn rId="0" localSheetId="1" customView="1" name="Z_CCF533A2_322B_40E2_88B2_065E6D1D35B4_.wvu.PrintTitles" hidden="1" oldHidden="1">
    <formula>'на 31.03.2022'!$4:$7</formula>
    <oldFormula>'на 31.03.2022'!$4:$7</oldFormula>
  </rdn>
  <rdn rId="0" localSheetId="1" customView="1" name="Z_CCF533A2_322B_40E2_88B2_065E6D1D35B4_.wvu.FilterData" hidden="1" oldHidden="1">
    <formula>'на 31.03.2022'!$A$6:$J$382</formula>
    <oldFormula>'на 31.03.2022'!$A$6:$J$382</oldFormula>
  </rdn>
  <rcv guid="{CCF533A2-322B-40E2-88B2-065E6D1D35B4}"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42" start="0" length="0">
    <dxf>
      <font>
        <sz val="16"/>
        <color rgb="FFFF0000"/>
      </font>
    </dxf>
  </rfmt>
  <rcc rId="11" sId="1">
    <oc r="J142" t="inlineStr">
      <is>
        <r>
          <rPr>
            <u/>
            <sz val="16"/>
            <rFont val="Times New Roman"/>
            <family val="1"/>
            <charset val="204"/>
          </rPr>
          <t>ДГХ:</t>
        </r>
        <r>
          <rPr>
            <sz val="16"/>
            <rFont val="Times New Roman"/>
            <family val="1"/>
            <charset val="204"/>
          </rPr>
          <t xml:space="preserve">
1. В рамках реализации национального проекта "Безопасные и качественные автомобильные дороги" подпрограммы "Дорожное хозяйство" запланирован ремонт автомобильных дорог по 4 объектам, в том числе:
- улица Быстринская – 0,746 км. Заключен муниципальный контракт с АО ГК "ГК Северавтодор", срок выполнения работ по контракту 31.08.2022.Общая готовность объекта – 90%. Готовность объекта по объёмам 2021 году – 100%;
- Автомобильная дорога по Югорскому тракту (от ул. Энергетиков до ул. Мелик-Карамова) - 2,405км. Заключен муниципальный контракт с АО "Автодорстрой", срок выполнения работ по контракту 31.10.2022;
- улица Крылова (от ул. Грибоедова до ул. Толстого) – 0,909 км. Заключен муниципальный контракт с АО "ГК Северавтодор", срок выполнения работ по контракту 31.10.2022;
- улица Привокзальная – 1,732 км, из них в 2022 году - 0,6 км. Заключен муниципальный контракт с ООО СК "ЮВиС", срок выполнения работ по контракту 31.10.2023. Подрядчикам выплачен аванс в соотвествии с условиями муниципального контракта.
Общая протяженность ремонта в рамках национального проекта «Безопасные качественные дороги» в 2022 году составит 4,66 км.
По итогам ремонтной кампании 2022 года планируется достичь значение показателя «Доля дорожной сети городской агломерации, соответствующая нормативным требованиям, %» - 82,58%. Расходы запланированы в течение года.</t>
        </r>
        <r>
          <rPr>
            <sz val="16"/>
            <color rgb="FFFF0000"/>
            <rFont val="Times New Roman"/>
            <family val="2"/>
            <charset val="204"/>
          </rPr>
          <t xml:space="preserve">
</t>
        </r>
        <r>
          <rPr>
            <sz val="16"/>
            <rFont val="Times New Roman"/>
            <family val="1"/>
            <charset val="204"/>
          </rPr>
          <t>ДАиГ:  в 2022 году предусмотрено строительство объектов: 
- "Магистральная дорога на участках: ул. 16 «ЮР» от ул. 3 «ЮР» до примыкания к ул. Никольская; ул. 3 «ЮР» от ул. 16 «ЮР» до ул. 18 «ЮР»; ул. 18 «ЮР» от 3 «ЮР» до примыкания к ул. Энгельса в г. Сургуте".Получено положительное заключение  государственной экспертизы № 86-1-1-3-043279 от 01.07.2022. Ориентировочный срок размещения извещения на выполнение работ по строительству объекта -  июль 2022, ориентировочный срок заключения контракта - сентябрь 2022.
- "Автомобильная дорога от Югорского тракта до ХСТО «Волна» и ПЛГК «Нептун» в пойменной части протоки Кривуля, г. Сургуте." Проектно-сметная документация разработана, получено положительное заключение повторной государственной экспертизы № 86-1-1-3-053692 от 21.09.2021. Заключен муниципальный контракт на выполнение работ по строительству объекта с АО "Автодорстрой" №10/2022 от 15.04.2022, сумма по контрактуи 120624,42 тыс.руб. Срок выполнения работ по 07.12.2022 года. Общая готовность объекта 19,5%.
ДГХ: в 2022 году планируется модернизация 10 светофорных объектов и внедрение модулей систем управления интеллектуальных транспортных систем.
В планах внедрение следующих модулей:
1. Управления и мониторинга дорожной техники (диспетчеризация);
2. Управления движением общественного транспорта (диспетчеризация):
- Управление маршрутами общественного транспорта;
- Подсистема управления умными остановками.
В данном модуле планируется создание диспетчерского центра управления и контроля движением общественного транспорта всех перевозчиков. Также рассматривается возможность внедрения Модуля централизованного информирования участников движения (дорожно-информационного табло) и (знаков переменной информации).
На 01.07.2022 заключен муниципальный контракт с ООО "РемМарк"  на развитие интеллектуальной транспортной системы Сургутской городской агломерации с внедрением интеграционной платформы, модулей, систем и подсистем ИТС и передачей неисключительных прав на них на сумму 58 550,00 тыс.руб., срок исполнения контракта - 07.10.2022. 
Готовится техническое задание для проведения конкурсных процедур на модернизацию светофорных объектов.</t>
        </r>
        <r>
          <rPr>
            <sz val="16"/>
            <color rgb="FFFF0000"/>
            <rFont val="Times New Roman"/>
            <family val="2"/>
            <charset val="204"/>
          </rPr>
          <t xml:space="preserve">
</t>
        </r>
        <r>
          <rPr>
            <u/>
            <sz val="16"/>
            <rFont val="Times New Roman"/>
            <family val="1"/>
            <charset val="204"/>
          </rPr>
          <t xml:space="preserve">АГ:  </t>
        </r>
        <r>
          <rPr>
            <sz val="16"/>
            <rFont val="Times New Roman"/>
            <family val="1"/>
            <charset val="204"/>
          </rPr>
          <t xml:space="preserve">  В рамках реализации мероприятий программы в 2022 году планируется строительство систем видеонаблюдения и фотовидеофиксации (далее-системы) на 3 объектах АПК "Безопасный город":
- Тюменский тракт, 9 км + 900 м - 10 км + 500 м (в районе поворота на пос. Белый Яр);
- ул. Ленина, в районе домов 54 и 56;
- ул. Игоря Киртбая, в районе дома № 9.
         На 01.07.2022 работы по проектированию объектов системы видеонаблюдения и фотовидеофиксации АПК "Безопасный город" выполнены в полном объеме. В августе 2022 года планируется заключить контракт на строительство объектов системы видеонаблюдения и фотовидеофиксации АПК "Безопасный город".</t>
        </r>
      </is>
    </oc>
    <nc r="J142" t="inlineStr">
      <is>
        <r>
          <rPr>
            <u/>
            <sz val="16"/>
            <rFont val="Times New Roman"/>
            <family val="1"/>
            <charset val="204"/>
          </rPr>
          <t>ДГХ:</t>
        </r>
        <r>
          <rPr>
            <sz val="16"/>
            <rFont val="Times New Roman"/>
            <family val="1"/>
            <charset val="204"/>
          </rPr>
          <t xml:space="preserve">
1. В рамках реализации национального проекта "Безопасные и качественные автомобильные дороги" подпрограммы "Дорожное хозяйство" запланирован ремонт автомобильных дорог по 4 объектам, в том числе:
- улица Быстринская – 0,746 км. Заключен муниципальный контракт с АО ГК "ГК Северавтодор", срок выполнения работ по контракту 31.08.2022.Общая готовность объекта – 90%. Готовность объекта по объёмам 2021 года – 100%;
- Автомобильная дорога по Югорскому тракту (от ул. Энергетиков до ул. Мелик-Карамова) - 2,405км. Заключен муниципальный контракт с АО "Автодорстрой", срок выполнения работ по контракту 31.10.2022;
- улица Крылова (от ул. Грибоедова до ул. Толстого) – 0,909 км. Заключен муниципальный контракт с АО "ГК Северавтодор", срок выполнения работ по контракту 31.10.2022;
- улица Привокзальная – 1,732 км, из них в 2022 году - 0,6 км. Заключен муниципальный контракт с ООО СК "ЮВиС", срок выполнения работ по контракту 31.10.2023. Подрядчикам выплачен аванс в соотвествии с условиями муниципального контракта.
Общая протяженность ремонта в рамках национального проекта «Безопасные качественные дороги» в 2022 году составит 4,66 км.
По итогам ремонтной кампании 2022 года планируется достичь значение показателя «Доля дорожной сети городской агломерации, соответствующая нормативным требованиям, %» - 82,58%. Оплата запланирована в следующем отчетнном периоде.</t>
        </r>
        <r>
          <rPr>
            <sz val="16"/>
            <color rgb="FFFF0000"/>
            <rFont val="Times New Roman"/>
            <family val="2"/>
            <charset val="204"/>
          </rPr>
          <t xml:space="preserve">
</t>
        </r>
        <r>
          <rPr>
            <sz val="16"/>
            <rFont val="Times New Roman"/>
            <family val="1"/>
            <charset val="204"/>
          </rPr>
          <t>ДАиГ:  в 2022 году предусмотрено строительство объектов: 
- "Магистральная дорога на участках: ул. 16 «ЮР» от ул. 3 «ЮР» до примыкания к ул. Никольская; ул. 3 «ЮР» от ул. 16 «ЮР» до ул. 18 «ЮР»; ул. 18 «ЮР» от 3 «ЮР» до примыкания к ул. Энгельса в г. Сургуте".Получено положительное заключение  государственной экспертизы № 86-1-1-3-043279 от 01.07.2022. По результатам экспертизы  стоимость работ возросла на 544 680,8 тыс. рублей. При условии обеспечения дополнительного финансирования, ориентировочный срок размещения извещения на выполнение работ по строительству объекта -  июль 2022, ориентировочный срок заключения контракта - сентябрь 2022.
- "Автомобильная дорога от Югорского тракта до ХСТО «Волна» и ПЛГК «Нептун» в пойменной части протоки Кривуля, г. Сургуте." Проектно-сметная документация разработана, получено положительное заключение повторной государственной экспертизы № 86-1-1-3-053692 от 21.09.2021. Заключен муниципальный контракт на выполнение работ по строительству объекта с АО "Автодорстрой" №10/2022 от 15.04.2022, сумма по контрактуи 120624,42 тыс.руб. Срок выполнения работ по 07.12.2022 года. Общая готовность объекта 19,5%.
ДГХ: в 2022 году планируется модернизация 10 светофорных объектов и внедрение модулей систем управления интеллектуальных транспортных систем.
В планах внедрение следующих модулей:
1. Управления и мониторинга дорожной техники (диспетчеризация);
2. Управления движением общественного транспорта (диспетчеризация):
- Управление маршрутами общественного транспорта;
- Подсистема управления умными остановками.
В данном модуле планируется создание диспетчерского центра управления и контроля движением общественного транспорта всех перевозчиков. Также рассматривается возможность внедрения Модуля централизованного информирования участников движения (дорожно-информационного табло) и (знаков переменной информации).
На 01.07.2022 заключен муниципальный контракт с ООО "РемМарк"  на развитие интеллектуальной транспортной системы Сургутской городской агломерации с внедрением интеграционной платформы, модулей, систем и подсистем ИТС и передачей неисключительных прав на них на сумму 58 550,00 тыс.руб., срок исполнения контракта - 07.10.2022. 
Готовится техническое задание для проведения конкурсных процедур на модернизацию светофорных объектов.</t>
        </r>
        <r>
          <rPr>
            <sz val="16"/>
            <color rgb="FFFF0000"/>
            <rFont val="Times New Roman"/>
            <family val="2"/>
            <charset val="204"/>
          </rPr>
          <t xml:space="preserve">
</t>
        </r>
        <r>
          <rPr>
            <u/>
            <sz val="16"/>
            <rFont val="Times New Roman"/>
            <family val="1"/>
            <charset val="204"/>
          </rPr>
          <t xml:space="preserve">АГ:  </t>
        </r>
        <r>
          <rPr>
            <sz val="16"/>
            <rFont val="Times New Roman"/>
            <family val="1"/>
            <charset val="204"/>
          </rPr>
          <t xml:space="preserve">  В рамках реализации мероприятий программы в 2022 году планируется строительство систем видеонаблюдения и фотовидеофиксации (далее-системы) на 3 объектах АПК "Безопасный город":
- Тюменский тракт, 9 км + 900 м - 10 км + 500 м (в районе поворота на пос. Белый Яр);
- ул. Ленина, в районе домов 54 и 56;
- ул. Игоря Киртбая, в районе дома № 9.
         На 01.07.2022 работы по проектированию объектов системы видеонаблюдения и фотовидеофиксации АПК "Безопасный город" выполнены в полном объеме. В августе 2022 года планируется заключить контракт на строительство объектов системы видеонаблюдения и фотовидеофиксации АПК "Безопасный город".</t>
        </r>
      </is>
    </nc>
  </rcc>
  <rcv guid="{67ADFAE6-A9AF-44D7-8539-93CD0F6B7849}" action="delete"/>
  <rdn rId="0" localSheetId="1" customView="1" name="Z_67ADFAE6_A9AF_44D7_8539_93CD0F6B7849_.wvu.PrintArea" hidden="1" oldHidden="1">
    <formula>'на 31.03.2022'!$A$1:$J$181</formula>
    <oldFormula>'на 31.03.2022'!$A$1:$J$181</oldFormula>
  </rdn>
  <rdn rId="0" localSheetId="1" customView="1" name="Z_67ADFAE6_A9AF_44D7_8539_93CD0F6B7849_.wvu.PrintTitles" hidden="1" oldHidden="1">
    <formula>'на 31.03.2022'!$4:$7</formula>
    <oldFormula>'на 31.03.2022'!$4:$7</oldFormula>
  </rdn>
  <rdn rId="0" localSheetId="1" customView="1" name="Z_67ADFAE6_A9AF_44D7_8539_93CD0F6B7849_.wvu.Rows" hidden="1" oldHidden="1">
    <formula>'на 31.03.2022'!$40:$40,'на 31.03.2022'!$113:$115</formula>
    <oldFormula>'на 31.03.2022'!$40:$41,'на 31.03.2022'!$113:$115</oldFormula>
  </rdn>
  <rdn rId="0" localSheetId="1" customView="1" name="Z_67ADFAE6_A9AF_44D7_8539_93CD0F6B7849_.wvu.Cols" hidden="1" oldHidden="1">
    <formula>'на 31.03.2022'!$K:$K</formula>
    <oldFormula>'на 31.03.2022'!$K:$K</oldFormula>
  </rdn>
  <rdn rId="0" localSheetId="1" customView="1" name="Z_67ADFAE6_A9AF_44D7_8539_93CD0F6B7849_.wvu.FilterData" hidden="1" oldHidden="1">
    <formula>'на 31.03.2022'!$A$6:$J$382</formula>
    <oldFormula>'на 31.03.2022'!$A$6:$J$382</oldFormula>
  </rdn>
  <rcv guid="{67ADFAE6-A9AF-44D7-8539-93CD0F6B7849}"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 sId="1">
    <oc r="J22" t="inlineStr">
      <is>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2022 году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ДО:</t>
        </r>
        <r>
          <rPr>
            <sz val="16"/>
            <color rgb="FFFF0000"/>
            <rFont val="Times New Roman"/>
            <family val="2"/>
            <charset val="204"/>
          </rPr>
          <t xml:space="preserve">
</t>
        </r>
        <r>
          <rPr>
            <sz val="16"/>
            <rFont val="Times New Roman"/>
            <family val="1"/>
            <charset val="204"/>
          </rPr>
          <t xml:space="preserve">Планируемое количество путевок детям-сиротам и детям, оставшимся без попечения родителей, в организации отдыха детей и их оздоровления на 2022 год составляет 200 шт.                                                                                                                                                                                Заключен контракт на сумму 8 000 тыс. руб. на оказание услуг по организации отдыха и оздоровления детей-сирот и детей, оставшихся без попечения родителей, в организацию отдыха детей и их оздоровления, расположенной на территории Черноморского побережья Краснодарского края в период летних школьных каникул 2022 года  на приобретение 100 путевок.
По состоянию на 01.07.2022 приобретено 50 путевок детям-сиротам и детям, оставшимся без попечения родителей, в организации отдыха детей и их оздоровления. 
- 6 200,00 тыс. руб. планируемая экономия, сложившаяся по причине уменьшения численности детей, планируемой в оздоровлении в 2022 году.
ДГХ: 
По состоянию на 01.07.2022 заключены договор с ООО "Югорский экспертный центр" на оказание услуг по проведению проверки (негосударственной экспертизы) достоверности определения сметной стоимости "Ремонт жилого помещения, расположенного по адресам: проспект Ленина, дом 53, квартира 44 на сумму 5,0 тыс.руб. и проспект Пролетарский, дом 2/1, квартира 30 (для детей-сирот и детей, оставшихся без попечения родителей)" на сумму 5,0 тыс.руб. Услуги оказаны и оплачены в полном объеме. 
На основании постановления Администрации города от 28.04.2022 № 3410 средства на ремонт жилых помещений, единственными собственниками которых либо собственниками долей в которых являются дети-сироты и дети, оставшиеся без попечения родителей, переданы из бюджетной росписи Администрации города в бюджетную роспись департамента имущественных и земельных отношений.
</t>
        </r>
        <r>
          <rPr>
            <sz val="16"/>
            <color rgb="FFFF0000"/>
            <rFont val="Times New Roman"/>
            <family val="2"/>
            <charset val="204"/>
          </rPr>
          <t xml:space="preserve">
</t>
        </r>
        <r>
          <rPr>
            <sz val="16"/>
            <rFont val="Times New Roman"/>
            <family val="1"/>
            <charset val="204"/>
          </rPr>
          <t xml:space="preserve">ДИиЗО: В 2022 году предусмотрены ассигнования на приобретение 80 жилых помещений для участников программы - детей-сирот и детей, оставшихся без попечения родителей, лиц из числа детей-сирот и детей, оставшихся без попечения родителей. В марте проведена 1 закупка, которая была признана несостоявшейся в связи с отсутствием заявок на участие.
ДИиЗО (КГХ): в 2022 году запланировано:
1) ремонт в 3 квартирах, в том числе: 
- пр. Ленина, д. 53, кв. 44 (закупка планируется к размещению в июле, срок выполнения работ с августа по сентябрь);
- пр. Пролетарский, д. 2/1, кв. 30 (закупка планируется к размещению в июле, срок выполнения работ с августа по сентябрь);
- ул. Аэрофлотская, д. 18/2, кв. 11 (закупка планируется к размещению в сентябре, срок выполнения работ с октября по ноябрь).
2)обследование двух жилых помещений для определения объема по выполнению ремонтных работ, в том числе:п
-пр.Ленина, д.65/1, кв.58;
 ул.Северная, д.71, кв.20
Расходы запланированы на 3,4 кварталы 2022.
</t>
        </r>
        <r>
          <rPr>
            <sz val="16"/>
            <color rgb="FFFF0000"/>
            <rFont val="Times New Roman"/>
            <family val="2"/>
            <charset val="204"/>
          </rPr>
          <t xml:space="preserve">
</t>
        </r>
      </is>
    </oc>
    <nc r="J22" t="inlineStr">
      <is>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2022 году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ДО:</t>
        </r>
        <r>
          <rPr>
            <sz val="16"/>
            <color rgb="FFFF0000"/>
            <rFont val="Times New Roman"/>
            <family val="2"/>
            <charset val="204"/>
          </rPr>
          <t xml:space="preserve">
</t>
        </r>
        <r>
          <rPr>
            <sz val="16"/>
            <rFont val="Times New Roman"/>
            <family val="1"/>
            <charset val="204"/>
          </rPr>
          <t xml:space="preserve">Планируемое количество путевок детям-сиротам и детям, оставшимся без попечения родителей, в организации отдыха детей и их оздоровления на 2022 год составляет 200 шт.                                                                                                                                                                                Заключен контракт на сумму 8 000 тыс. руб. на оказание услуг по организации отдыха и оздоровления детей-сирот и детей, оставшихся без попечения родителей, в организацию отдыха детей и их оздоровления, расположенной на территории Черноморского побережья Краснодарского края в период летних школьных каникул 2022 года  на приобретение 100 путевок.
По состоянию на 01.07.2022 приобретено 50 путевок детям-сиротам и детям, оставшимся без попечения родителей, в организации отдыха детей и их оздоровления. 
- 6 200,00 тыс. руб. планируемая экономия, сложившаяся по причине уменьшения численности детей, планируемой в оздоровлении в 2022 году.
ДГХ: 
По состоянию на 01.07.2022 заключен договор с ООО "Югорский экспертный центр" на оказание услуг по проведению проверки (негосударственной экспертизы) достоверности определения сметной стоимости "Ремонт жилого помещения, расположенного по адресам: проспект Ленина, дом 53, квартира 44 на сумму 5,0 тыс.руб. и проспект Пролетарский, дом 2/1, квартира 30 (для детей-сирот и детей, оставшихся без попечения родителей)" на сумму 5,0 тыс.руб. Услуги оказаны и оплачены в полном объеме. 
На основании постановления Администрации города от 28.04.2022 № 3410 средства на ремонт жилых помещений, единственными собственниками которых либо собственниками долей в которых являются дети-сироты и дети, оставшиеся без попечения родителей, переданы из бюджетной росписи Администрации города в бюджетную роспись департамента имущественных и земельных отношений.
</t>
        </r>
        <r>
          <rPr>
            <sz val="16"/>
            <color rgb="FFFF0000"/>
            <rFont val="Times New Roman"/>
            <family val="2"/>
            <charset val="204"/>
          </rPr>
          <t xml:space="preserve">
</t>
        </r>
        <r>
          <rPr>
            <sz val="16"/>
            <rFont val="Times New Roman"/>
            <family val="1"/>
            <charset val="204"/>
          </rPr>
          <t xml:space="preserve">ДИиЗО: В 2022 году предусмотрены ассигнования на приобретение 80 жилых помещений для участников программы - детей-сирот и детей, оставшихся без попечения родителей, лиц из числа детей-сирот и детей, оставшихся без попечения родителей. В марте проведена 1 закупка, которая была признана несостоявшейся в связи с отсутствием заявок на участие.
ДИиЗО (КГХ): в 2022 году запланировано:
1) ремонт в 3 квартирах, в том числе: 
- пр. Ленина, д. 53, кв. 44 (закупка планируется к размещению в июле, срок выполнения работ с августа по сентябрь);
- пр. Пролетарский, д. 2/1, кв. 30 (закупка планируется к размещению в июле, срок выполнения работ с августа по сентябрь);
- ул. Аэрофлотская, д. 18/2, кв. 11 (закупка планируется к размещению в сентябре, срок выполнения работ с октября по ноябрь).
2)обследование двух жилых помещений для определения объема по выполнению ремонтных работ, в том числе:п
-пр.Ленина, д.65/1, кв.58;
 ул.Северная, д.71, кв.20
Расходы запланированы на 3,4 кварталы 2022 года.
</t>
        </r>
        <r>
          <rPr>
            <sz val="16"/>
            <color rgb="FFFF0000"/>
            <rFont val="Times New Roman"/>
            <family val="2"/>
            <charset val="204"/>
          </rPr>
          <t xml:space="preserve">
</t>
        </r>
      </is>
    </nc>
  </rcc>
  <rcc rId="18" sId="1">
    <oc r="J35" t="inlineStr">
      <is>
        <r>
          <rPr>
            <u/>
            <sz val="16"/>
            <rFont val="Times New Roman"/>
            <family val="1"/>
            <charset val="204"/>
          </rPr>
          <t>АГ(ДК):</t>
        </r>
        <r>
          <rPr>
            <sz val="16"/>
            <rFont val="Times New Roman"/>
            <family val="1"/>
            <charset val="204"/>
          </rPr>
          <t xml:space="preserve">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t>
        </r>
        <r>
          <rPr>
            <sz val="16"/>
            <color rgb="FFFF0000"/>
            <rFont val="Times New Roman"/>
            <family val="2"/>
            <charset val="204"/>
          </rPr>
          <t xml:space="preserve">                                                                                                                                                                                                                                                                                                                                                                                                                                                        </t>
        </r>
        <r>
          <rPr>
            <sz val="16"/>
            <rFont val="Times New Roman"/>
            <family val="1"/>
            <charset val="204"/>
          </rPr>
          <t>1.1. О предоставлении субсидии местному бюджету из бюджета ХМАО-Югры от 17.01.2022 № 05-СШ/2022.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t>
        </r>
        <r>
          <rPr>
            <sz val="16"/>
            <color rgb="FFFF0000"/>
            <rFont val="Times New Roman"/>
            <family val="2"/>
            <charset val="204"/>
          </rPr>
          <t xml:space="preserve"> </t>
        </r>
        <r>
          <rPr>
            <sz val="16"/>
            <rFont val="Times New Roman"/>
            <family val="1"/>
            <charset val="204"/>
          </rPr>
          <t>Спортсмены приняли участие в соревнованиях по тхэквондо, первенству УрФО по синхронному плаванию, соревнованиях по дзюдо, проведены тренировочные мероприятия по подготовке к Первенству России по гребному слалому. Планируется заключение договоров на приобретение волейбольных костюмов, тренажеров, спортивных костюмов, кимоно, спортивного инвентаря.</t>
        </r>
        <r>
          <rPr>
            <sz val="16"/>
            <color rgb="FFFF0000"/>
            <rFont val="Times New Roman"/>
            <family val="2"/>
            <charset val="204"/>
          </rPr>
          <t xml:space="preserve"> </t>
        </r>
        <r>
          <rPr>
            <sz val="16"/>
            <rFont val="Times New Roman"/>
            <family val="1"/>
            <charset val="204"/>
          </rPr>
          <t xml:space="preserve">Бюджетные ассигнования планируется освоить до конца 2022 года.                                                                                                         </t>
        </r>
        <r>
          <rPr>
            <sz val="16"/>
            <color rgb="FFFF0000"/>
            <rFont val="Times New Roman"/>
            <family val="2"/>
            <charset val="204"/>
          </rPr>
          <t xml:space="preserve">                                                                                                                                                                                                                                                                                                                                                                                    </t>
        </r>
        <r>
          <rPr>
            <sz val="16"/>
            <rFont val="Times New Roman"/>
            <family val="1"/>
            <charset val="204"/>
          </rPr>
          <t xml:space="preserve">1.2. О предоставлении субсидии местному бюджету из бюджета ХМАО-Югры от 01.02.2022 № 05-ШД/2022. Бюджетные ассигнования запланированы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Заключены и оплачены договоры на поставку уличного тренажера для ног, ручного металлодетектора, покрытия для площадки для волейбола. Бюджетные ассигнования планируется освоить до конца 2022 года.    
2. В рамках реализации регионального проекта "Спорт-норма жизни" государственной программы заключено дополнительное соглашение от 25.01.2022 № 71876000-1-2019-013/4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Бюджетные ассигнования планируется освоить в 3 квартале 2022 года.    
3. В рамках реализации государственной программы предусмотрены средства на выполнение работ по строительству объекта "Спортивный комплекс с искусственным льдом (хоз.зона)". Заключено концессионное соглашение о финансировании, проектировании, строительстве и эксплуатации от 30.06.2022 №01-12-553/2 с ООО "Интера-спорт". Срок создания объекта - 24 месяца с даты заключения соглашения. Бюджетные ассигнования планируется освоить в 4 квартале 2022 года.                                                                                                       </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на выполнение работ по строительству объектов в рамках концессионных соглашений: 
1. "Дворец Боевых искусств".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Стоимость по заключенному концессионному соглашению 280 564,31 тыс.руб., в т.ч. стоимость создания объекта 178 854,58 тыс.руб.
2. "Спортивный комплекс с универсальным залом 115 чел/час".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Стоимость заключенному концессионному соглашению 351 506,15 тыс.руб., в т.ч. стоимость создания объекта 236 421,5 тыс.руб 
3. "Спортивный комплекс с универсальным залом 90 чел/час".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соглашения.Стоимость по заключенному концессионному соглашению 211037,2 тыс.руб., в т.ч.стоимость создания объекта 210971,49 тыс.руб.
Расходы запланированы на 4 квартал 2022 года.</t>
        </r>
      </is>
    </oc>
    <nc r="J35" t="inlineStr">
      <is>
        <r>
          <rPr>
            <u/>
            <sz val="16"/>
            <rFont val="Times New Roman"/>
            <family val="1"/>
            <charset val="204"/>
          </rPr>
          <t>АГ(ДК):</t>
        </r>
        <r>
          <rPr>
            <sz val="16"/>
            <rFont val="Times New Roman"/>
            <family val="1"/>
            <charset val="204"/>
          </rPr>
          <t xml:space="preserve">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t>
        </r>
        <r>
          <rPr>
            <sz val="16"/>
            <color rgb="FFFF0000"/>
            <rFont val="Times New Roman"/>
            <family val="2"/>
            <charset val="204"/>
          </rPr>
          <t xml:space="preserve">                                                                                                                                                                                                                                                                                                                                                                                                                                                        </t>
        </r>
        <r>
          <rPr>
            <sz val="16"/>
            <rFont val="Times New Roman"/>
            <family val="1"/>
            <charset val="204"/>
          </rPr>
          <t>1.1. О предоставлении субсидии местному бюджету из бюджета ХМАО-Югры от 17.01.2022 № 05-СШ/2022.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t>
        </r>
        <r>
          <rPr>
            <sz val="16"/>
            <color rgb="FFFF0000"/>
            <rFont val="Times New Roman"/>
            <family val="2"/>
            <charset val="204"/>
          </rPr>
          <t xml:space="preserve"> </t>
        </r>
        <r>
          <rPr>
            <sz val="16"/>
            <rFont val="Times New Roman"/>
            <family val="1"/>
            <charset val="204"/>
          </rPr>
          <t>Спортсмены приняли участие в соревнованиях по тхэквондо, первенству УрФО по синхронному плаванию, соревнованиях по дзюдо, проведены тренировочные мероприятия по подготовке к Первенству России по гребному слалому. Планируется заключение договоров на приобретение волейбольных костюмов, тренажеров, спортивных костюмов, кимоно, спортивного инвентаря.</t>
        </r>
        <r>
          <rPr>
            <sz val="16"/>
            <color rgb="FFFF0000"/>
            <rFont val="Times New Roman"/>
            <family val="2"/>
            <charset val="204"/>
          </rPr>
          <t xml:space="preserve"> </t>
        </r>
        <r>
          <rPr>
            <sz val="16"/>
            <rFont val="Times New Roman"/>
            <family val="1"/>
            <charset val="204"/>
          </rPr>
          <t xml:space="preserve">Бюджетные ассигнования планируется освоить до конца 2022 года.                                                                                                         </t>
        </r>
        <r>
          <rPr>
            <sz val="16"/>
            <color rgb="FFFF0000"/>
            <rFont val="Times New Roman"/>
            <family val="2"/>
            <charset val="204"/>
          </rPr>
          <t xml:space="preserve">                                                                                                                                                                                                                                                                                                                                                                                    </t>
        </r>
        <r>
          <rPr>
            <sz val="16"/>
            <rFont val="Times New Roman"/>
            <family val="1"/>
            <charset val="204"/>
          </rPr>
          <t xml:space="preserve">1.2. О предоставлении субсидии местному бюджету из бюджета ХМАО-Югры от 01.02.2022 № 05-ШД/2022. Бюджетные ассигнования запланированы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Заключены и оплачены договоры на поставку уличного тренажера для ног, ручного металлодетектора, покрытия для площадки для волейбола. Бюджетные ассигнования планируется освоить до конца 2022 года.    
2. В рамках реализации регионального проекта "Спорт-норма жизни" государственной программы заключено дополнительное соглашение от 25.01.2022 № 71876000-1-2019-013/4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Бюджетные ассигнования планируется освоить в 3 квартале 2022 года.    
3. В рамках реализации государственной программы предусмотрены средства на выполнение работ по строительству объекта "Спортивный комплекс с искусственным льдом (хоз.зона)". Заключено концессионное соглашение о финансировании, проектировании, строительстве и эксплуатации от 30.06.2022 №01-12-553/2 с ООО "Интера-спорт". Срок создания объекта - 24 месяца с даты заключения соглашения. Бюджетные ассигнования планируется освоить в 4 квартале 2022 года.                                                                                                       </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на выполнение работ по строительству объектов в рамках концессионных соглашений: 
1. "Дворец Боевых искусств".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Стоимость по заключенному концессионному соглашению 280 564,31 тыс.руб., в т.ч. стоимость создания объекта 178 854,58 тыс.руб.
2. "Спортивный комплекс с универсальным залом 115 чел/час".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Стоимость по заключенному концессионному соглашению 351 506,15 тыс.руб., в т.ч. стоимость создания объекта 236 421,5 тыс.руб 
3. "Спортивный комплекс с универсальным залом 90 чел/час".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соглашения.Стоимость по заключенному концессионному соглашению 211037,2 тыс.руб., в т.ч.стоимость создания объекта 210971,49 тыс.руб.
Расходы запланированы на 4 квартал 2022 года.</t>
        </r>
      </is>
    </nc>
  </rcc>
  <rcc rId="19" sId="1">
    <oc r="J74" t="inlineStr">
      <is>
        <t xml:space="preserve">ДИиЗО: 
Запланирована выплата выкупной цены за 12 изымаемых жилых помещений собственникам жилых помещений.
По состоянию на 01.07.2022 осуществлена выплата 6 собственникам за 4 изымаемых жилых помещениия составила 17 000,87 тыс.руб. </t>
      </is>
    </oc>
    <nc r="J74" t="inlineStr">
      <is>
        <t xml:space="preserve">ДИиЗО: 
Запланирована выплата выкупной цены за 12 изымаемых жилых помещений собственникам жилых помещений.
По состоянию на 01.07.2022 осуществлена выплата 6 собственникам за 4 изымаемых жилых помещениия в размере 17 000,87 тыс.руб. </t>
      </is>
    </nc>
  </rcc>
  <rcc rId="20" sId="1">
    <oc r="J86" t="inlineStr">
      <is>
        <r>
          <rPr>
            <sz val="16"/>
            <rFont val="Times New Roman"/>
            <family val="1"/>
            <charset val="204"/>
          </rPr>
          <t>Заключен муниципальный контракт на выполнение работ по разработке проекта планировки и проекта межевания территории части западного планировочного района, в границах в границах проектных улиц 3 "ЗР", 6 "ЗР", 11 "ЗР" №11/2022 от 26.04.2021 с ИП Никитин В.В.. Сумма по контракту 2 339,33 тыс.руб. Срок выполнения работ - 7 месяцев с даты подписания контракта. Остаток средств в размере 7 294 тыс.руб. - экономия в результате заключения муниципального контракта. Средств будут предложены к перераспределению.</t>
        </r>
        <r>
          <rPr>
            <sz val="16"/>
            <color rgb="FFFF0000"/>
            <rFont val="Times New Roman"/>
            <family val="2"/>
            <charset val="204"/>
          </rPr>
          <t xml:space="preserve">
</t>
        </r>
        <r>
          <rPr>
            <sz val="16"/>
            <rFont val="Times New Roman"/>
            <family val="1"/>
            <charset val="204"/>
          </rPr>
          <t>Заключен муниципальный контракт на выполнение работ по разработке проекта межевания территории кварталов КК1А, КК2А, КК3А,КК2, КК1 в городе Сургуте №8/2022 от 28.03.2022 с ООО "Архивариус". Сумма пок контракту 1 300 тыс.руб. Срок выполнения работ - 7 месяцев с даты подписания контракта. Остаток средств в размере 3 700 тыс.руб. - экономия в результате заключения муниципального контракта. Средства будут предложены к перераспределению.</t>
        </r>
        <r>
          <rPr>
            <sz val="16"/>
            <color rgb="FFFF0000"/>
            <rFont val="Times New Roman"/>
            <family val="2"/>
            <charset val="204"/>
          </rPr>
          <t xml:space="preserve">
</t>
        </r>
        <r>
          <rPr>
            <sz val="16"/>
            <rFont val="Times New Roman"/>
            <family val="1"/>
            <charset val="204"/>
          </rPr>
          <t>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"Улица 23 "З" от улицы 5 "З" до Тюменского тракта №137/2021 от 15.12.2021 с ИП Крывый В.В.. Сумма по контракту 961,80 тыс.руб. Срок выполнения работ - 180 календарных дней с даты подписания контракта. Подрядчиком не предъвялены выполненные работы. Остаток средств в размере 2 059,38 тыс.руб. - экономия в результате заключения муниципального контракта. Средств будут предложены к перераспределению.</t>
        </r>
        <r>
          <rPr>
            <sz val="16"/>
            <color rgb="FFFF0000"/>
            <rFont val="Times New Roman"/>
            <family val="2"/>
            <charset val="204"/>
          </rPr>
          <t xml:space="preserve">
</t>
        </r>
        <r>
          <rPr>
            <sz val="16"/>
            <rFont val="Times New Roman"/>
            <family val="1"/>
            <charset val="204"/>
          </rPr>
          <t xml:space="preserve">Заключен муниципальный контракт на выполнение работ по разработке проекта межевания территории ЦЖР в границах улиц Сергея Безверхова, Республики, Энгельса и реки Бардыковка в городе Сургуте №12/2022 от 06.06.2022 с ООО "Архивариус". Сумма по контракту 2 340,82 тыс.руб. Срок выполнения работ - 14.11.2022.Остаток средств в размере1 495,85 руб. - экономия в результате заключения муниципального контракта. Средств будут предложены к перераспределению.
Размещение закупки на выполнение работ по разработке проекта проекта планировки и проекта межевания территории жилого квартала Пойма-1 в городе Сургуте запланировано на 3 квартал 2022 года.
</t>
        </r>
        <r>
          <rPr>
            <sz val="16"/>
            <color rgb="FFFF0000"/>
            <rFont val="Times New Roman"/>
            <family val="2"/>
            <charset val="204"/>
          </rPr>
          <t xml:space="preserve">
</t>
        </r>
      </is>
    </oc>
    <nc r="J86" t="inlineStr">
      <is>
        <r>
          <rPr>
            <sz val="16"/>
            <rFont val="Times New Roman"/>
            <family val="1"/>
            <charset val="204"/>
          </rPr>
          <t>Заключен муниципальный контракт на выполнение работ по разработке проекта планировки и проекта межевания территории части западного планировочного района, в границах в границах проектных улиц 3 "ЗР", 6 "ЗР", 11 "ЗР" №11/2022 от 26.04.2021 с ИП Никитин В.В.. Сумма по контракту 2 339,33 тыс.руб. Срок выполнения работ - 7 месяцев с даты подписания контракта. Остаток средств в размере 7 294 тыс.руб. - экономия в результате заключения муниципального контракта. Средств будут предложены к перераспределению.</t>
        </r>
        <r>
          <rPr>
            <sz val="16"/>
            <color rgb="FFFF0000"/>
            <rFont val="Times New Roman"/>
            <family val="2"/>
            <charset val="204"/>
          </rPr>
          <t xml:space="preserve">
</t>
        </r>
        <r>
          <rPr>
            <sz val="16"/>
            <rFont val="Times New Roman"/>
            <family val="1"/>
            <charset val="204"/>
          </rPr>
          <t>Заключен муниципальный контракт на выполнение работ по разработке проекта межевания территории кварталов КК1А, КК2А, КК3А,КК2, КК1 в городе Сургуте №8/2022 от 28.03.2022 с ООО "Архивариус". Сумма по контракту 1 300 тыс.руб. Срок выполнения работ - 7 месяцев с даты подписания контракта. Остаток средств в размере 3 700 тыс.руб. - экономия в результате заключения муниципального контракта. Средства будут предложены к перераспределению.</t>
        </r>
        <r>
          <rPr>
            <sz val="16"/>
            <color rgb="FFFF0000"/>
            <rFont val="Times New Roman"/>
            <family val="2"/>
            <charset val="204"/>
          </rPr>
          <t xml:space="preserve">
</t>
        </r>
        <r>
          <rPr>
            <sz val="16"/>
            <rFont val="Times New Roman"/>
            <family val="1"/>
            <charset val="204"/>
          </rPr>
          <t>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"Улица 23 "З" от улицы 5 "З" до Тюменского тракта №137/2021 от 15.12.2021 с ИП Крывый В.В.. Сумма по контракту 961,80 тыс.руб. Срок выполнения работ - 180 календарных дней с даты подписания контракта. Подрядчиком не предъвялены выполненные работы. Остаток средств в размере 2 059,38 тыс.руб. - экономия в результате заключения муниципального контракта. Средств будут предложены к перераспределению.</t>
        </r>
        <r>
          <rPr>
            <sz val="16"/>
            <color rgb="FFFF0000"/>
            <rFont val="Times New Roman"/>
            <family val="2"/>
            <charset val="204"/>
          </rPr>
          <t xml:space="preserve">
</t>
        </r>
        <r>
          <rPr>
            <sz val="16"/>
            <rFont val="Times New Roman"/>
            <family val="1"/>
            <charset val="204"/>
          </rPr>
          <t xml:space="preserve">Заключен муниципальный контракт на выполнение работ по разработке проекта межевания территории ЦЖР в границах улиц Сергея Безверхова, Республики, Энгельса и реки Бардыковка в городе Сургуте №12/2022 от 06.06.2022 с ООО "Архивариус". Сумма по контракту 2 340,82 тыс.руб. Срок выполнения работ - 14.11.2022.Остаток средств в размере1 495,85 руб. - экономия в результате заключения муниципального контракта. Средства будут предложены к перераспределению.
Размещение закупки на выполнение работ по разработке проекта проекта планировки и проекта межевания территории жилого квартала Пойма-1 в городе Сургуте запланировано на 3 квартал 2022 года.
</t>
        </r>
        <r>
          <rPr>
            <sz val="16"/>
            <color rgb="FFFF0000"/>
            <rFont val="Times New Roman"/>
            <family val="2"/>
            <charset val="204"/>
          </rPr>
          <t xml:space="preserve">
</t>
        </r>
      </is>
    </nc>
  </rcc>
  <rcc rId="21" sId="1">
    <oc r="J92" t="inlineStr">
      <is>
        <r>
          <rPr>
            <sz val="16"/>
            <rFont val="Times New Roman"/>
            <family val="1"/>
            <charset val="204"/>
          </rPr>
          <t xml:space="preserve">ДИиЗО: В рамках программы "Адресная подпрограмма по переселению граждан из аварийного жилищного фонда на 2019-2025 годы" на 2022 год запланированы:
- выплата выкупной цены за изымаемые жилые помещения собственникам жилых помещений;
- приобретение благоустроенных жилых помещений для переселения граждан проживающих в непригодном жилищном фонде.
По состоянию на 01.07.2022 выплачены:
- выкупная цена 28 собственникам за 23 изымаемых жилых помещений в сумме 73 128,98  тыс.руб.; 
- средства на приобретение 319 жилых помещений для обеспечения граждан жильем, а также для формирования маневренного жилищного фонда в сумме 1 047 482,38 тыс.руб.
 </t>
        </r>
        <r>
          <rPr>
            <sz val="16"/>
            <color rgb="FFFF0000"/>
            <rFont val="Times New Roman"/>
            <family val="2"/>
            <charset val="204"/>
          </rPr>
          <t xml:space="preserve">
</t>
        </r>
        <r>
          <rPr>
            <sz val="16"/>
            <rFont val="Times New Roman"/>
            <family val="1"/>
            <charset val="204"/>
          </rPr>
          <t xml:space="preserve">
ДГХ:
Выплачена выкупная цена за изымаемое жилое помещение (пос.Кедровый-2, д.3, кв.1) Мунаварову Н.О.  в сумме 2 580,00 тыс.руб. по исполнительному листу от 10.01.2022 ФС № 040865186.
</t>
        </r>
        <r>
          <rPr>
            <sz val="16"/>
            <color rgb="FFFF0000"/>
            <rFont val="Times New Roman"/>
            <family val="2"/>
            <charset val="204"/>
          </rPr>
          <t xml:space="preserve">
</t>
        </r>
      </is>
    </oc>
    <nc r="J92" t="inlineStr">
      <is>
        <r>
          <rPr>
            <sz val="16"/>
            <rFont val="Times New Roman"/>
            <family val="1"/>
            <charset val="204"/>
          </rPr>
          <t xml:space="preserve">ДИиЗО: В рамках программы "Адресная подпрограмма по переселению граждан из аварийного жилищного фонда на 2019-2025 годы" на 2022 год запланированы:
- выплата выкупной цены за изымаемые жилые помещения собственникам жилых помещений;
- приобретение благоустроенных жилых помещений для переселения граждан, проживающих в непригодном жилищном фонде.
По состоянию на 01.07.2022 выплачены:
- выкупная цена 28 собственникам за 23 изымаемых жилых помещения в сумме 73 128,98  тыс.руб.; 
- средства на приобретение 319 жилых помещений для обеспечения граждан жильем, а также для формирования маневренного жилищного фонда в сумме 1 047 482,38 тыс.руб.
 </t>
        </r>
        <r>
          <rPr>
            <sz val="16"/>
            <color rgb="FFFF0000"/>
            <rFont val="Times New Roman"/>
            <family val="2"/>
            <charset val="204"/>
          </rPr>
          <t xml:space="preserve">
</t>
        </r>
        <r>
          <rPr>
            <sz val="16"/>
            <rFont val="Times New Roman"/>
            <family val="1"/>
            <charset val="204"/>
          </rPr>
          <t xml:space="preserve">
ДГХ:
Выплачена выкупная цена за изымаемое жилое помещение (пос.Кедровый-2, д.3, кв.1) Мунаварову Н.О.  в сумме 2 580,00 тыс.руб. по исполнительному листу от 10.01.2022 ФС № 040865186.
</t>
        </r>
        <r>
          <rPr>
            <sz val="16"/>
            <color rgb="FFFF0000"/>
            <rFont val="Times New Roman"/>
            <family val="2"/>
            <charset val="204"/>
          </rPr>
          <t xml:space="preserve">
</t>
        </r>
      </is>
    </nc>
  </rcc>
  <rcv guid="{67ADFAE6-A9AF-44D7-8539-93CD0F6B7849}" action="delete"/>
  <rdn rId="0" localSheetId="1" customView="1" name="Z_67ADFAE6_A9AF_44D7_8539_93CD0F6B7849_.wvu.PrintArea" hidden="1" oldHidden="1">
    <formula>'на 31.03.2022'!$A$1:$J$181</formula>
    <oldFormula>'на 31.03.2022'!$A$1:$J$181</oldFormula>
  </rdn>
  <rdn rId="0" localSheetId="1" customView="1" name="Z_67ADFAE6_A9AF_44D7_8539_93CD0F6B7849_.wvu.PrintTitles" hidden="1" oldHidden="1">
    <formula>'на 31.03.2022'!$4:$7</formula>
    <oldFormula>'на 31.03.2022'!$4:$7</oldFormula>
  </rdn>
  <rdn rId="0" localSheetId="1" customView="1" name="Z_67ADFAE6_A9AF_44D7_8539_93CD0F6B7849_.wvu.Rows" hidden="1" oldHidden="1">
    <formula>'на 31.03.2022'!$40:$40,'на 31.03.2022'!$113:$115</formula>
    <oldFormula>'на 31.03.2022'!$40:$40,'на 31.03.2022'!$113:$115</oldFormula>
  </rdn>
  <rdn rId="0" localSheetId="1" customView="1" name="Z_67ADFAE6_A9AF_44D7_8539_93CD0F6B7849_.wvu.Cols" hidden="1" oldHidden="1">
    <formula>'на 31.03.2022'!$K:$K</formula>
    <oldFormula>'на 31.03.2022'!$K:$K</oldFormula>
  </rdn>
  <rdn rId="0" localSheetId="1" customView="1" name="Z_67ADFAE6_A9AF_44D7_8539_93CD0F6B7849_.wvu.FilterData" hidden="1" oldHidden="1">
    <formula>'на 31.03.2022'!$A$6:$J$382</formula>
    <oldFormula>'на 31.03.2022'!$A$6:$J$382</oldFormula>
  </rdn>
  <rcv guid="{67ADFAE6-A9AF-44D7-8539-93CD0F6B7849}"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 sId="1">
    <oc r="J122" t="inlineStr">
      <is>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объекта "Водовод от 8 пром/узла до ВК-25 ул. 50 лет ВЛКСМ. Участок от ВК (Нефтеюганского шоссе) до ВК (ул.Маяковского, д.42)" протяженностью 0,258 км.
Расходы запланированы на 3 квартал 2022. На 01.07.2022 получено положительное заключение государственной экспертизы достоверности определения сметной стоимости. По результатам электронного аукциона СГМУП "Горводоканал" заключен муниципальный контракт с ООО "Навигатор" на выполнение капитального ремонта объекта. Подрядчиком осуществляется работа по закупке оборудования.
Заключено соглашение со СГМУП "Горводоканал" на предоставление из бюджета города в 2022 году субсидии на возмещение затрат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на 14 429,59 тыс.руб. Срок выполнения работ: с 29.04.2022 по 15.09.2022. 
2. "Создание условий для обеспечения качественными коммунальными услугами" запланировано выполнить реконструкцию объекта "Очистные сооружения канализационных сточных вод (КОС) г. Сургут производительностью 150 000 м3/сут". Расходы запланированы на 3,4 кварталы 2022. На 01.07.2022 со стороны муниципального образования подписано соглашение о предоставлении субсидии местному бюджету из бюджета ХМАО-Югры № 05-АИП-2022. В связи со сменой Заказчика (МКУ "ДДТиЖКК") конкурсная (аукционная) документация для размещения на официальном сайте Единой информационной системы в сфере закупок и проведения конкурсных (аукционных) процедур по заключению муниципального контракта на выполнение СМР в стадии формирования.
3. "Обеспечение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ДГХ: предоставление субсидии осуществляется органом местного самоуправления путем отбора юридических лиц. Принято решение о заключении соглашения с АО "Сжиженный газ Север", соглашение заключено 18.03.2022 № 5 на сумму 6 907,5 тыс.руб., плановое количество реализации сжиженного газа населению - 8 524 кг.
На 01.07.2022 предоставлена субсидия в сумме 900,26 тыс.руб., реализовано 1 527 кг сжиженного газа.
УБУиО (2,6 тыс.руб.) расходы на оплату труда для осуществления переданного государственного полномочия запланированы на 4 квартал 2022 года.
4. "Повышение энергоэффективности в отраслях экономики":
МКУ "ДЭАЗиИС":
1)  выполнены и оплачены работы:
- по заключенным 4 муниципальным контрактам на оказание услуг по составлению и проведению проверки (негосударственной экспертизы) достоверности определения сметной стоимости работ на сумму 28,45 тыс.руб.;
- по заключенному муниципальному контракту  с ООО "СибСтройЭксперт" на оказание услуг по проведению проверки (негосударственной экспертизы) достоверности определения сметной стоимости работ по установке приборов учета тепловой энергии в МБУ СП СШОР "Кедр" на сумму 18,5 тыс.руб.;
- по заключенному муниципальному контракту с ООО "ЮГРА-Сервис" на разработку ПИР по установке приборов учета тепловой энергии в 4 муниципальных учреждениях на сумму 200,00 тыс.руб. 
2) заключен муниципальный контракт с победителем конкурса ООО "Лидер Плюс" на выполнение работ по замене светильников в МБОУ СОШ № 46 на сумму 4 878,82 тыс.руб., срок выполнения СМР до 15.08.2022;
3) запланированы работы:
-  на выполнение ПИР и проверку достоверности сметной стоимости работ по выполнению ремонта наружных сетей ТВС в МБОУ СОШ № 20 на сумму 595,18 тыс.руб. Срок размещения закупки – 3 квартал 2022, исполнение – 4 квартал 2022.
- работы по замене светильников в МБОУ СОШ № 1 в сумме 3 039,46 тыс.руб. Срок размещения закупки – 3 квартал 2022, исполнение – 4 квартал 2022.
- на выполнение работ по установке приборов учета расхода тепловой энергии в 4-х муниципальных учреждениях в сумме 472,1 тыс.руб. Срок размещения закупки и исполнения – 3 квартал 2022. – 30.06.2022.</t>
        </r>
        <r>
          <rPr>
            <sz val="24"/>
            <rFont val="Times New Roman"/>
            <family val="1"/>
            <charset val="204"/>
          </rPr>
          <t xml:space="preserve">
</t>
        </r>
        <r>
          <rPr>
            <sz val="16"/>
            <rFont val="Times New Roman"/>
            <family val="1"/>
            <charset val="204"/>
          </rPr>
          <t>МКУ "КГХ":
-  выполнены работы по поверке индивидуальных приборов учета коммунальных ресурсов ИПУ ХВС (110 шт.) в жилых помещениях муниципальной собственности на сумму 101,5 тыс.руб. в наёмном доме социального использования по адресу: ул. Ивана Захарова, д. 12 на сумму 63,65 тыс.руб.  На отчетную дату заключен договор с ИП Бобылев В.В. от 10.02.2022 № 17, срок выполнения работ – 3 квартал 2022 г. 
- выполнение работ по замене индивидуальных приборов учета ИПУ ХГВС (100 шт.) в муниципальных жилых помещениях на сумму 184,7 тыс.руб. запланировано на II-IV квартал 2022 года.
МКУ "ХЭУ" (294,55 тыс.руб.) в 2022 году запланированы работы по замене оконных блоков в здании по ул. Энгельса, 8. Срок размещения закупки на поставку оконных блоков (10 шт.) планируется на 30.06.2022 года, срок заключения контракта - июль 2022 года., ожидаемое исполнение - сентябрь 2022 года.
Предприятиями города выполняются работы:
1) по реконструкции уличных водопроводных сетей следующих объектов:
- "Магистральные сети водопровода от узла А ВК-108-103 пр.Ленина. Выполнение ПИР и СМР по техническому перевооружению существующих магистральных сетей водопровода от ВК-16 до ПГ-5" запланированы работы на сумму 17 980,67 тыс.руб., протяженность 0,38 км. Проводится закупочная процедура. 
- "Водовод от ЦТП-56 мкр.26. Выполнение ПИР и СМР по техническому перевооружению существующих вводов" запланировано финансирование 7 529,21 тыс.руб., протяженность 0,306 км. По итогам аукциона с ООО "Градос" заключен договор от 19.05.2022 № 2022/61 на выполнение работ на сумму 7 450,00 тыс.руб.
- "Водовод от ЦТП-71 мкр.8. Выполнение ПИР и СМР по устройству ввода водовода от ВК до ЦТП-71 с устройством новой водопроводной камеры" запланировано финансирование 6 005,60 тыс.руб., протяженность 0,319 км. По итогам аукциона с ООО "Архитектор" заключен договор от 20.06.2022 № 2022/85 на выполнение работ на сумму 6 000,00 тыс.руб. Выполнение СМР по реконструкции водопроводных сетей протяженностью 1,005 км запланировано в III-IV квартале 2022 года.
2) по техническому перевооружению следующих объектов:
- "Тепломагистраль №1 от 1ТК43 до 1ТК44 в мкр. 5А по ул. И.Киртбая": по итогам конкурса 24.05.2022 заключен договор №223-670 с ООО "Сибстройтеплоремонт" на выполнение СМР на сумму 36 713,99 тыс.руб. В рамках договора №223-619 от 18.04.2022 с ООО "ТИММАГ-М", ожидается поставка трубной продукции, ориентировочная сумма по объекту 14 040,00 тыс.руб. Планируемая к ремонту протяженность трассы - 0,2384 км. На отчетную дату выполнены подготовительные, земляные работы на сумму 2 459,67 тыс.руб., фактически профинансировано 1 835,7 тыс.руб.                                                                                                                                                                                  - "Тепломагистраль №1 от 1ТК39 до 1ТК40-1ТК41-1ТК42-1ТК43 по ул.Магистральная 2ПК": по итогам конкурса 24.05.2022 заключен договор №223-654 с ООО "Сибстройтеплоремонт" на выполнение СМР на сумму 9 555,00 тыс.руб.  В рамках договора №223-619 от 18.04.2022 с ООО "ТИММАГ-М", ожидается поставка трубной продукции, ориентировочная сумма по объекту 5 616,00 тыс.руб. Планируемая к ремонту протяженность трассы - 0,0915 км. На отчетную дату выполнены подготовительные, земляные работы на сумму 2 654,86 тыс.руб., фактически профинансировано 477,75 тыс.руб.
3) по оптимизации работы объектов электроснабжения:
- по объекту "Территория водозаборов 8 и 8А промузлов" проводится закупочная процедура на выполнение работ по реконструкции наружного освещения территорий. Выполнение СМР в 3 квартале 2022 года, ориентировочная сумма работ 3 205,17 тыс.руб.</t>
        </r>
        <r>
          <rPr>
            <sz val="16"/>
            <color rgb="FFFF0000"/>
            <rFont val="Times New Roman"/>
            <family val="1"/>
            <charset val="204"/>
          </rPr>
          <t xml:space="preserve">
</t>
        </r>
        <r>
          <rPr>
            <sz val="16"/>
            <rFont val="Times New Roman"/>
            <family val="1"/>
            <charset val="204"/>
          </rPr>
          <t xml:space="preserve">ДАиГ: в рамках подпрограммы "Создание условий для обеспечения качественными коммунальными услугами" в 2022 году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с ООО «СпецМонтажПроект» №19/2022 от 31.05.2022. Сумма по контракту 245 585,89 тыс.руб. Срок выполнения работ: с момента подписания по  30.11.2022г.  Направлена заявка на финансирование авансовых платежей на 73 675,76 тыс.руб. в отраслевой департамент.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Получено положительное заключение государственной экспертизы №86-1-1-2-010485-2022 от 25.02.2022.Стоимость строительства объекта - 360 449,50 тыс.руб.Ориентировочный срок размещения закупки на выполнение строительно-монтажных работ - июль 2022 года, ориентировочный срок заключения контракта - август 2022. 
3."Канализационная насосная станция с устройством трубопроводов до территории канализационно-очистных сооружений. Территория Пойма-2 г.Сургут". Проектно-сметная документация направлена на получение заключения государственной экспертизы. Ориентировочная дата получения -  06.07.2022, в связи с отработкой полученных замечаний.  Ориентировочный срок размещения извещения на выполнение работ по строительству объекта - июль 2022, ориентировочный срок заключения контракта - сентябрь 2022.
В рамках подпрограммы "Благоустройство общественных территорий" в 2022 году предусмотрено выполнение работ по благоустройству объектов: 
1.Экопарк "За Саймой".  Заключен муниципальный контракт на выполнение работ по благоустройству объекта с ООО "Горизонт" № 1/2021 от 20.01.2021. Сумма по контракту 108 524,97 тыс.руб., из них лимит на 2021 год – 34 230,08 тыс.руб., на 2022 год – 74 294,89 тыс.руб. Срок выполнения работ по объекту  «Городская набережная» по 28 февраля 2022 года.  Строительная готовность – 35%. Заключен муниципальный контракт на выполнение работ по благоустройству объекта "Дорожно-тропиночная сеть 1 этап" с ООО " ПолимедСоюзСтрой " № 116/2021 от 21.12.2021. Сумма по контракту 17 001,53 тыс.руб. Срок выполнения работ: с 01.06.2022 по 15.09.2022.                                                                                                                  
2. "Реконструкция (реновация) рекреационных территорий общественных пространств в западном жилом районе города Сургута". Заключен муниципальный контракт на выполнение работ по благоустройству объекта с ООО «ПолимедСоюзСтрой» №21/2021 от 21.04.2021 года, общая сумма по контракту 34 228,90 тыс.руб., в том числе в 2021 году – 16 999,96 тыс.руб., 2022 год – 17 228,94 тыс.руб. Срок выполнения работ – 15.07.22 г. Работы выполнены и оплачены за счет средств местного бюджета.
Заключен муниципальный контракт на выполнение работ по благоустройству объекта с ООО "Строительные технологии" №3/2022 от 14.03.2022 года. Сумма по контракту 4 085,58 тыс.руб. Срок выполнения работ с 01.06.2022 по 31.08.2022.
3. "Сквер, прилегающий к территории МКУ "Дворец торжеств". Заключен муниципальный контракт на выполнение работ по благоустройству объекта с ООО "Строительные технологии" №4/2022 от 21.03.2022 года. Сумма по контракту 56 427,54 тыс.руб., в т.ч. лимит 2022 года - 15 505,67 тыс.руб. Срок выполнения работ с 15.06.2022 по 15.08.2022.  </t>
        </r>
      </is>
    </oc>
    <nc r="J122" t="inlineStr">
      <is>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объекта "Водовод от 8 пром/узла до ВК-25 ул. 50 лет ВЛКСМ. Участок от ВК (Нефтеюганского шоссе) до ВК (ул.Маяковского, д.42)" протяженностью 0,258 км.
Расходы запланированы на 3 квартал 2022 года. На 01.07.2022 получено положительное заключение государственной экспертизы достоверности определения сметной стоимости. По результатам электронного аукциона СГМУП "Горводоканал" заключен муниципальный контракт с ООО "Навигатор" на выполнение капитального ремонта объекта. Подрядчиком осуществляется работа по закупке оборудования.
Заключено соглашение с СГМУП "Горводоканал" на предоставление из бюджета города в 2022 году субсидии на возмещение затрат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на 14 429,59 тыс.руб. Срок выполнения работ: с 29.04.2022 по 15.09.2022. 
2. "Создание условий для обеспечения качественными коммунальными услугами" запланировано выполнить реконструкцию объекта "Очистные сооружения канализационных сточных вод (КОС) г. Сургут производительностью 150 000 м3/сут". Расходы запланированы на 3,4 кварталы 2022 года. На 01.07.2022 со стороны муниципального образования подписано соглашение о предоставлении субсидии местному бюджету из бюджета ХМАО-Югры № 05-АИП-2022. В связи со сменой Заказчика (МКУ "ДДТиЖКК") конкурсная (аукционная) документация для размещения на официальном сайте Единой информационной системы в сфере закупок и проведения конкурсных (аукционных) процедур по заключению муниципального контракта на выполнение СМР в стадии формирования.
3. "Обеспечение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ДГХ: предоставление субсидии осуществляется органом местного самоуправления путем отбора юридических лиц. Принято решение о заключении соглашения с АО "Сжиженный газ Север", соглашение заключено 18.03.2022 № 5 на сумму 6 907,5 тыс.руб., плановое количество реализации сжиженного газа населению - 8 524 кг.
На 01.07.2022 предоставлена субсидия в сумме 900,26 тыс.руб., реализовано 1 527 кг сжиженного газа.
УБУиО (2,6 тыс.руб.) расходы на оплату труда для осуществления переданного государственного полномочия запланированы на 4 квартал 2022 года.
4. "Повышение энергоэффективности в отраслях экономики":
МКУ "ДЭАЗиИС":
1)  выполнены и оплачены работы:
- по заключенным 4 муниципальным контрактам на оказание услуг по составлению и проведению проверки (негосударственной экспертизы) достоверности определения сметной стоимости работ на сумму 28,45 тыс.руб.;
- по заключенному муниципальному контракту  с ООО "СибСтройЭксперт" на оказание услуг по проведению проверки (негосударственной экспертизы) достоверности определения сметной стоимости работ по установке приборов учета тепловой энергии в МБУ СП СШОР "Кедр" на сумму 18,5 тыс.руб.;
- по заключенному муниципальному контракту с ООО "ЮГРА-Сервис" на разработку ПИР по установке приборов учета тепловой энергии в 4 муниципальных учреждениях на сумму 200,00 тыс.руб. 
2) заключен муниципальный контракт с победителем конкурса ООО "Лидер Плюс" на выполнение работ по замене светильников в МБОУ СОШ № 46 на сумму 4 878,82 тыс.руб., срок выполнения СМР до 15.08.2022 года;
3) запланированы работы:
-  на выполнение ПИР и проверку достоверности сметной стоимости работ по выполнению ремонта наружных сетей ТВС в МБОУ СОШ № 20 на сумму 595,18 тыс.руб. Срок размещения закупки – 3 квартал 2022 года, исполнение – 4 квартал 2022 года.
- работы по замене светильников в МБОУ СОШ № 1 в сумме 3 039,46 тыс.руб. Срок размещения закупки – 3 квартал 2022, исполнение – 4 квартал 2022 года.
- на выполнение работ по установке приборов учета расхода тепловой энергии в 4-х муниципальных учреждениях в сумме 472,1 тыс.руб. Срок размещения закупки и исполнения – 3 квартал 2022года.</t>
        </r>
        <r>
          <rPr>
            <sz val="24"/>
            <rFont val="Times New Roman"/>
            <family val="1"/>
            <charset val="204"/>
          </rPr>
          <t xml:space="preserve">
</t>
        </r>
        <r>
          <rPr>
            <sz val="16"/>
            <rFont val="Times New Roman"/>
            <family val="1"/>
            <charset val="204"/>
          </rPr>
          <t>МКУ "КГХ":
-  выполнены работы по поверке индивидуальных приборов учета коммунальных ресурсов ИПУ ХВС (110 шт.) в жилых помещениях муниципальной собственности на сумму 101,5 тыс.руб. в наёмном доме социального использования по адресу: ул. Ивана Захарова, д. 12 на сумму 63,65 тыс.руб.  На отчетную дату заключен договор с ИП Бобылев В.В. от 10.02.2022 № 17, срок выполнения работ – 3 квартал 2022 г. 
- выполнение работ по замене индивидуальных приборов учета ИПУ ХГВС (100 шт.) в муниципальных жилых помещениях на сумму 184,7 тыс.руб. запланировано на II-IV квартал 2022 года.
МКУ "ХЭУ" (294,55 тыс.руб.) в 2022 году запланированы работы по замене оконных блоков в здании по ул. Энгельса, 8. Срок размещения закупки на поставку оконных блоков (10 шт.) планируется на 30.06.2022 года, срок заключения контракта - июль 2022 года., ожидаемое исполнение - сентябрь 2022 года.
Предприятиями города выполняются работы:
1) по реконструкции уличных водопроводных сетей следующих объектов:
- "Магистральные сети водопровода от узла А ВК-108-103 пр.Ленина. Выполнение ПИР и СМР по техническому перевооружению существующих магистральных сетей водопровода от ВК-16 до ПГ-5" запланированы работы на сумму 17 980,67 тыс.руб., протяженность 0,38 км. Проводится закупочная процедура. 
- "Водовод от ЦТП-56 мкр.26. Выполнение ПИР и СМР по техническому перевооружению существующих вводов" запланировано финансирование 7 529,21 тыс.руб., протяженность 0,306 км. По итогам аукциона с ООО "Градос" заключен договор от 19.05.2022 № 2022/61 на выполнение работ на сумму 7 450,00 тыс.руб.
- "Водовод от ЦТП-71 мкр.8. Выполнение ПИР и СМР по устройству ввода водовода от ВК до ЦТП-71 с устройством новой водопроводной камеры" запланировано финансирование 6 005,60 тыс.руб., протяженность 0,319 км. По итогам аукциона с ООО "Архитектор" заключен договор от 20.06.2022 № 2022/85 на выполнение работ на сумму 6 000,00 тыс.руб. Выполнение СМР по реконструкции водопроводных сетей протяженностью 1,005 км запланировано в III-IV квартале 2022 года.
2) по техническому перевооружению следующих объектов:
- "Тепломагистраль №1 от 1ТК43 до 1ТК44 в мкр. 5А по ул. И.Киртбая": по итогам конкурса 24.05.2022 заключен договор №223-670 с ООО "Сибстройтеплоремонт" на выполнение СМР на сумму 36 713,99 тыс.руб. В рамках договора №223-619 от 18.04.2022 с ООО "ТИММАГ-М", ожидается поставка трубной продукции, ориентировочная сумма по объекту 14 040,00 тыс.руб. Планируемая к ремонту протяженность трассы - 0,2384 км. На отчетную дату выполнены подготовительные, земляные работы на сумму 2 459,67 тыс.руб., фактически профинансировано 1 835,7 тыс.руб.                                                                                                                                                                                  - "Тепломагистраль №1 от 1ТК39 до 1ТК40-1ТК41-1ТК42-1ТК43 по ул.Магистральная 2ПК": по итогам конкурса 24.05.2022 заключен договор №223-654 с ООО "Сибстройтеплоремонт" на выполнение СМР на сумму 9 555,00 тыс.руб.  В рамках договора №223-619 от 18.04.2022 с ООО "ТИММАГ-М", ожидается поставка трубной продукции, ориентировочная сумма по объекту 5 616,00 тыс.руб. Планируемая к ремонту протяженность трассы - 0,0915 км. На отчетную дату выполнены подготовительные, земляные работы на сумму 2 654,86 тыс.руб., фактически профинансировано 477,75 тыс.руб.
3) по оптимизации работы объектов электроснабжения:
- по объекту "Территория водозаборов 8 и 8А промузлов" проводится закупочная процедура на выполнение работ по реконструкции наружного освещения территорий. Выполнение СМР в 3 квартале 2022 года, ориентировочная сумма работ 3 205,17 тыс.руб.</t>
        </r>
        <r>
          <rPr>
            <sz val="16"/>
            <color rgb="FFFF0000"/>
            <rFont val="Times New Roman"/>
            <family val="1"/>
            <charset val="204"/>
          </rPr>
          <t xml:space="preserve">
</t>
        </r>
        <r>
          <rPr>
            <sz val="16"/>
            <rFont val="Times New Roman"/>
            <family val="1"/>
            <charset val="204"/>
          </rPr>
          <t xml:space="preserve">ДАиГ: в рамках подпрограммы "Создание условий для обеспечения качественными коммунальными услугами" в 2022 году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с ООО «СпецМонтажПроект» №19/2022 от 31.05.2022. Сумма по контракту 245 585,89 тыс.руб. Срок выполнения работ: с момента подписания по  30.11.2022г.  Направлена заявка на финансирование авансовых платежей на 73 675,76 тыс.руб. в отраслевой департамент.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Получено положительное заключение государственной экспертизы №86-1-1-2-010485-2022 от 25.02.2022.Стоимость строительства объекта - 360 449,50 тыс.руб.Ориентировочный срок размещения закупки на выполнение строительно-монтажных работ - июль 2022 года, ориентировочный срок заключения контракта - август 2022 года. 
3."Канализационная насосная станция с устройством трубопроводов до территории канализационно-очистных сооружений. Территория Пойма-2 г.Сургут". Проектно-сметная документация направлена на получение заключения государственной экспертизы. Ориентировочная дата получения -  06.07.2022, в связи с отработкой полученных замечаний.  Ориентировочный срок размещения извещения на выполнение работ по строительству объекта - июль 2022 года, ориентировочный срок заключения контракта - сентябрь 2022 года.
В рамках подпрограммы "Благоустройство общественных территорий" в 2022 году предусмотрено выполнение работ по благоустройству объектов: 
1.Экопарк "За Саймой".  Заключен муниципальный контракт на выполнение работ по благоустройству объекта с ООО "Горизонт" № 1/2021 от 20.01.2021. Сумма по контракту 108 524,97 тыс.руб., из них лимит на 2021 год – 34 230,08 тыс.руб., на 2022 год – 74 294,89 тыс.руб. Срок выполнения работ по объекту  «Городская набережная» по 28 февраля 2022 года.  Строительная готовность – 35%. Заключен муниципальный контракт на выполнение работ по благоустройству объекта "Дорожно-тропиночная сеть 1 этап" с ООО " ПолимедСоюзСтрой " № 116/2021 от 21.12.2021. Сумма по контракту 17 001,53 тыс.руб. Срок выполнения работ: с 01.06.2022 по 15.09.2022.                                                                                                                  
2. "Реконструкция (реновация) рекреационных территорий общественных пространств в западном жилом районе города Сургута". Заключен муниципальный контракт на выполнение работ по благоустройству объекта с ООО «ПолимедСоюзСтрой» №21/2021 от 21.04.2021 года, общая сумма по контракту 34 228,90 тыс.руб., в том числе в 2021 году – 16 999,96 тыс.руб., 2022 год – 17 228,94 тыс.руб. Срок выполнения работ – 15.07.22 г. Работы выполнены и оплачены за счет средств местного бюджета.
Заключен муниципальный контракт на выполнение работ по благоустройству объекта с ООО "Строительные технологии" №3/2022 от 14.03.2022 года. Сумма по контракту 4 085,58 тыс.руб. Срок выполнения работ с 01.06.2022 по 31.08.2022.
3. "Сквер, прилегающий к территории МКУ "Дворец торжеств". Заключен муниципальный контракт на выполнение работ по благоустройству объекта с ООО "Строительные технологии" №4/2022 от 21.03.2022 года. Сумма по контракту 56 427,54 тыс.руб., в т.ч. лимит 2022 года - 15 505,67 тыс.руб. Срок выполнения работ с 15.06.2022 по 15.08.2022.  </t>
        </r>
      </is>
    </nc>
  </rcc>
  <rcc rId="28" sId="1">
    <oc r="J142" t="inlineStr">
      <is>
        <r>
          <rPr>
            <u/>
            <sz val="16"/>
            <rFont val="Times New Roman"/>
            <family val="1"/>
            <charset val="204"/>
          </rPr>
          <t>ДГХ:</t>
        </r>
        <r>
          <rPr>
            <sz val="16"/>
            <rFont val="Times New Roman"/>
            <family val="1"/>
            <charset val="204"/>
          </rPr>
          <t xml:space="preserve">
1. В рамках реализации национального проекта "Безопасные и качественные автомобильные дороги" подпрограммы "Дорожное хозяйство" запланирован ремонт автомобильных дорог по 4 объектам, в том числе:
- улица Быстринская – 0,746 км. Заключен муниципальный контракт с АО ГК "ГК Северавтодор", срок выполнения работ по контракту 31.08.2022.Общая готовность объекта – 90%. Готовность объекта по объёмам 2021 года – 100%;
- Автомобильная дорога по Югорскому тракту (от ул. Энергетиков до ул. Мелик-Карамова) - 2,405км. Заключен муниципальный контракт с АО "Автодорстрой", срок выполнения работ по контракту 31.10.2022;
- улица Крылова (от ул. Грибоедова до ул. Толстого) – 0,909 км. Заключен муниципальный контракт с АО "ГК Северавтодор", срок выполнения работ по контракту 31.10.2022;
- улица Привокзальная – 1,732 км, из них в 2022 году - 0,6 км. Заключен муниципальный контракт с ООО СК "ЮВиС", срок выполнения работ по контракту 31.10.2023. Подрядчикам выплачен аванс в соотвествии с условиями муниципального контракта.
Общая протяженность ремонта в рамках национального проекта «Безопасные качественные дороги» в 2022 году составит 4,66 км.
По итогам ремонтной кампании 2022 года планируется достичь значение показателя «Доля дорожной сети городской агломерации, соответствующая нормативным требованиям, %» - 82,58%. Оплата запланирована в следующем отчетнном периоде.</t>
        </r>
        <r>
          <rPr>
            <sz val="16"/>
            <color rgb="FFFF0000"/>
            <rFont val="Times New Roman"/>
            <family val="2"/>
            <charset val="204"/>
          </rPr>
          <t xml:space="preserve">
</t>
        </r>
        <r>
          <rPr>
            <sz val="16"/>
            <rFont val="Times New Roman"/>
            <family val="1"/>
            <charset val="204"/>
          </rPr>
          <t>ДАиГ:  в 2022 году предусмотрено строительство объектов: 
- "Магистральная дорога на участках: ул. 16 «ЮР» от ул. 3 «ЮР» до примыкания к ул. Никольская; ул. 3 «ЮР» от ул. 16 «ЮР» до ул. 18 «ЮР»; ул. 18 «ЮР» от 3 «ЮР» до примыкания к ул. Энгельса в г. Сургуте".Получено положительное заключение  государственной экспертизы № 86-1-1-3-043279 от 01.07.2022. По результатам экспертизы  стоимость работ возросла на 544 680,8 тыс. рублей. При условии обеспечения дополнительного финансирования, ориентировочный срок размещения извещения на выполнение работ по строительству объекта -  июль 2022, ориентировочный срок заключения контракта - сентябрь 2022.
- "Автомобильная дорога от Югорского тракта до ХСТО «Волна» и ПЛГК «Нептун» в пойменной части протоки Кривуля, г. Сургуте." Проектно-сметная документация разработана, получено положительное заключение повторной государственной экспертизы № 86-1-1-3-053692 от 21.09.2021. Заключен муниципальный контракт на выполнение работ по строительству объекта с АО "Автодорстрой" №10/2022 от 15.04.2022, сумма по контрактуи 120624,42 тыс.руб. Срок выполнения работ по 07.12.2022 года. Общая готовность объекта 19,5%.
ДГХ: в 2022 году планируется модернизация 10 светофорных объектов и внедрение модулей систем управления интеллектуальных транспортных систем.
В планах внедрение следующих модулей:
1. Управления и мониторинга дорожной техники (диспетчеризация);
2. Управления движением общественного транспорта (диспетчеризация):
- Управление маршрутами общественного транспорта;
- Подсистема управления умными остановками.
В данном модуле планируется создание диспетчерского центра управления и контроля движением общественного транспорта всех перевозчиков. Также рассматривается возможность внедрения Модуля централизованного информирования участников движения (дорожно-информационного табло) и (знаков переменной информации).
На 01.07.2022 заключен муниципальный контракт с ООО "РемМарк"  на развитие интеллектуальной транспортной системы Сургутской городской агломерации с внедрением интеграционной платформы, модулей, систем и подсистем ИТС и передачей неисключительных прав на них на сумму 58 550,00 тыс.руб., срок исполнения контракта - 07.10.2022. 
Готовится техническое задание для проведения конкурсных процедур на модернизацию светофорных объектов.</t>
        </r>
        <r>
          <rPr>
            <sz val="16"/>
            <color rgb="FFFF0000"/>
            <rFont val="Times New Roman"/>
            <family val="2"/>
            <charset val="204"/>
          </rPr>
          <t xml:space="preserve">
</t>
        </r>
        <r>
          <rPr>
            <u/>
            <sz val="16"/>
            <rFont val="Times New Roman"/>
            <family val="1"/>
            <charset val="204"/>
          </rPr>
          <t xml:space="preserve">АГ:  </t>
        </r>
        <r>
          <rPr>
            <sz val="16"/>
            <rFont val="Times New Roman"/>
            <family val="1"/>
            <charset val="204"/>
          </rPr>
          <t xml:space="preserve">  В рамках реализации мероприятий программы в 2022 году планируется строительство систем видеонаблюдения и фотовидеофиксации (далее-системы) на 3 объектах АПК "Безопасный город":
- Тюменский тракт, 9 км + 900 м - 10 км + 500 м (в районе поворота на пос. Белый Яр);
- ул. Ленина, в районе домов 54 и 56;
- ул. Игоря Киртбая, в районе дома № 9.
         На 01.07.2022 работы по проектированию объектов системы видеонаблюдения и фотовидеофиксации АПК "Безопасный город" выполнены в полном объеме. В августе 2022 года планируется заключить контракт на строительство объектов системы видеонаблюдения и фотовидеофиксации АПК "Безопасный город".</t>
        </r>
      </is>
    </oc>
    <nc r="J142" t="inlineStr">
      <is>
        <r>
          <rPr>
            <u/>
            <sz val="16"/>
            <rFont val="Times New Roman"/>
            <family val="1"/>
            <charset val="204"/>
          </rPr>
          <t>ДГХ:</t>
        </r>
        <r>
          <rPr>
            <sz val="16"/>
            <rFont val="Times New Roman"/>
            <family val="1"/>
            <charset val="204"/>
          </rPr>
          <t xml:space="preserve">
1. В рамках реализации национального проекта "Безопасные и качественные автомобильные дороги" подпрограммы "Дорожное хозяйство" запланирован ремонт автомобильных дорог по 4 объектам, в том числе:
- улица Быстринская – 0,746 км. Заключен муниципальный контракт с АО ГК "ГК Северавтодор", срок выполнения работ по контракту 31.08.2022.Общая готовность объекта – 90%. Готовность объекта по объёмам 2021 года – 100%;
- Автомобильная дорога по Югорскому тракту (от ул. Энергетиков до ул. Мелик-Карамова) - 2,405км. Заключен муниципальный контракт с АО "Автодорстрой", срок выполнения работ по контракту 31.10.2022;
- улица Крылова (от ул. Грибоедова до ул. Толстого) – 0,909 км. Заключен муниципальный контракт с АО "ГК Северавтодор", срок выполнения работ по контракту 31.10.2022;
- улица Привокзальная – 1,732 км, из них в 2022 году - 0,6 км. Заключен муниципальный контракт с ООО СК "ЮВиС", срок выполнения работ по контракту 31.10.2023. Подрядчикам выплачен аванс в соотвествии с условиями муниципального контракта.
Общая протяженность ремонта в рамках национального проекта «Безопасные качественные дороги» в 2022 году составит 4,66 км.
По итогам ремонтной кампании 2022 года планируется достичь значение показателя «Доля дорожной сети городской агломерации, соответствующая нормативным требованиям, %» - 82,58%. Оплата запланирована в следующем отчетном периоде.</t>
        </r>
        <r>
          <rPr>
            <sz val="16"/>
            <color rgb="FFFF0000"/>
            <rFont val="Times New Roman"/>
            <family val="2"/>
            <charset val="204"/>
          </rPr>
          <t xml:space="preserve">
</t>
        </r>
        <r>
          <rPr>
            <sz val="16"/>
            <rFont val="Times New Roman"/>
            <family val="1"/>
            <charset val="204"/>
          </rPr>
          <t>ДАиГ:  в 2022 году предусмотрено строительство объектов: 
- "Магистральная дорога на участках: ул. 16 «ЮР» от ул. 3 «ЮР» до примыкания к ул. Никольская; ул. 3 «ЮР» от ул. 16 «ЮР» до ул. 18 «ЮР»; ул. 18 «ЮР» от 3 «ЮР» до примыкания к ул. Энгельса в г. Сургуте".Получено положительное заключение  государственной экспертизы № 86-1-1-3-043279 от 01.07.2022 года. По результатам экспертизы  стоимость работ возросла на 544 680,8 тыс. рублей. При условии обеспечения дополнительного финансирования, ориентировочный срок размещения извещения на выполнение работ по строительству объекта -  июль 2022 года, ориентировочный срок заключения контракта - сентябрь 2022 года.
- "Автомобильная дорога от Югорского тракта до ХСТО «Волна» и ПЛГК «Нептун» в пойменной части протоки Кривуля, г. Сургуте." Проектно-сметная документация разработана, получено положительное заключение повторной государственной экспертизы № 86-1-1-3-053692 от 21.09.2021. Заключен муниципальный контракт на выполнение работ по строительству объекта с АО "Автодорстрой" №10/2022 от 15.04.2022, сумма по контракту 120624,42 тыс.руб. Срок выполнения работ по 07.12.2022 года. Общая готовность объекта 19,5%.
ДГХ: в 2022 году планируется модернизация 10 светофорных объектов и внедрение модулей систем управления интеллектуальных транспортных систем.
В планах внедрение следующих модулей:
1. Управления и мониторинга дорожной техники (диспетчеризация);
2. Управления движением общественного транспорта (диспетчеризация):
- Управление маршрутами общественного транспорта;
- Подсистема управления умными остановками.
В данном модуле планируется создание диспетчерского центра управления и контроля движением общественного транспорта всех перевозчиков. Также рассматривается возможность внедрения Модуля централизованного информирования участников движения (дорожно-информационного табло) и (знаков переменной информации).
На 01.07.2022 заключен муниципальный контракт с ООО "РемМарк"  на развитие интеллектуальной транспортной системы Сургутской городской агломерации с внедрением интеграционной платформы, модулей, систем и подсистем ИТС и передачей неисключительных прав на них на сумму 58 550,00 тыс.руб., срок исполнения контракта - 07.10.2022. 
Готовится техническое задание для проведения конкурсных процедур на модернизацию светофорных объектов.</t>
        </r>
        <r>
          <rPr>
            <sz val="16"/>
            <color rgb="FFFF0000"/>
            <rFont val="Times New Roman"/>
            <family val="2"/>
            <charset val="204"/>
          </rPr>
          <t xml:space="preserve">
</t>
        </r>
        <r>
          <rPr>
            <u/>
            <sz val="16"/>
            <rFont val="Times New Roman"/>
            <family val="1"/>
            <charset val="204"/>
          </rPr>
          <t xml:space="preserve">АГ:  </t>
        </r>
        <r>
          <rPr>
            <sz val="16"/>
            <rFont val="Times New Roman"/>
            <family val="1"/>
            <charset val="204"/>
          </rPr>
          <t xml:space="preserve">  В рамках реализации мероприятий программы в 2022 году планируется строительство систем видеонаблюдения и фотовидеофиксации (далее-системы) на 3 объектах АПК "Безопасный город":
- Тюменский тракт, 9 км + 900 м - 10 км + 500 м (в районе поворота на пос. Белый Яр);
- ул. Ленина, в районе домов 54 и 56;
- ул. Игоря Киртбая, в районе дома № 9.
         На 01.07.2022 работы по проектированию объектов системы видеонаблюдения и фотовидеофиксации АПК "Безопасный город" выполнены в полном объеме. В августе 2022 года планируется заключить контракт на строительство объектов системы видеонаблюдения и фотовидеофиксации АПК "Безопасный город".</t>
        </r>
      </is>
    </nc>
  </rcc>
  <rcv guid="{67ADFAE6-A9AF-44D7-8539-93CD0F6B7849}" action="delete"/>
  <rdn rId="0" localSheetId="1" customView="1" name="Z_67ADFAE6_A9AF_44D7_8539_93CD0F6B7849_.wvu.PrintArea" hidden="1" oldHidden="1">
    <formula>'на 31.03.2022'!$A$1:$J$181</formula>
    <oldFormula>'на 31.03.2022'!$A$1:$J$181</oldFormula>
  </rdn>
  <rdn rId="0" localSheetId="1" customView="1" name="Z_67ADFAE6_A9AF_44D7_8539_93CD0F6B7849_.wvu.PrintTitles" hidden="1" oldHidden="1">
    <formula>'на 31.03.2022'!$4:$7</formula>
    <oldFormula>'на 31.03.2022'!$4:$7</oldFormula>
  </rdn>
  <rdn rId="0" localSheetId="1" customView="1" name="Z_67ADFAE6_A9AF_44D7_8539_93CD0F6B7849_.wvu.Rows" hidden="1" oldHidden="1">
    <formula>'на 31.03.2022'!$40:$40,'на 31.03.2022'!$113:$115</formula>
    <oldFormula>'на 31.03.2022'!$40:$40,'на 31.03.2022'!$113:$115</oldFormula>
  </rdn>
  <rdn rId="0" localSheetId="1" customView="1" name="Z_67ADFAE6_A9AF_44D7_8539_93CD0F6B7849_.wvu.Cols" hidden="1" oldHidden="1">
    <formula>'на 31.03.2022'!$K:$K</formula>
    <oldFormula>'на 31.03.2022'!$K:$K</oldFormula>
  </rdn>
  <rdn rId="0" localSheetId="1" customView="1" name="Z_67ADFAE6_A9AF_44D7_8539_93CD0F6B7849_.wvu.FilterData" hidden="1" oldHidden="1">
    <formula>'на 31.03.2022'!$A$6:$J$382</formula>
    <oldFormula>'на 31.03.2022'!$A$6:$J$382</oldFormula>
  </rdn>
  <rcv guid="{67ADFAE6-A9AF-44D7-8539-93CD0F6B7849}"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 sId="1">
    <oc r="J168" t="inlineStr">
      <is>
        <t xml:space="preserve">ДГХ: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Сургуте. 
На 01.07.2022 заключены муниципальные контракты:
1) с ИП Конев Виктор Алексеевич на оказание услуг по проведению дератизации (двухкратной) селитебной зоны территории города Сургута, срок выполнения работ с 02.05.2022 по 02.10.2022;
2) с ИП Конев Виктор Алексеевич на оказание услуг по ларвицидной (двухкратной) обработке открытых водоемов города Сургута, срок выполнения работ с 23.05.2022 по 31.08.2022, площадь, подлежащая обработке 326,17 га; 
3) с ФБУЗ "Центр гигиены и эпидемиологии в ХМАО-Югре" на оказание услуг по  акарицидной (трехкратной) обработке территории г. Сургута ХМАО-Югры, срок оказания услуг с 25.04.2022 по 30.09.2022.
4) с ФБУЗ "Центр гигиены и эпидемиологии в ХМАО-Югре"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срок оказания услуг с 20.04.2022 по 21.10.2022.
Обработано 100% территорий, предусмотренных первым этапом: акарицидная обработка - 425,72 га, ларвицидная обработка - 326,17 га, барьерная дератизация - 232,30 га, контроль осуществлен в полном объеме. Обработка территорий, предусмотренная вторым этапом, проводится в соотвествии с графиком работ. Расходы запланированы на 3,4 кварталы 2022.
Расходы на оплату труда в рамках переданных государственных полномочий Ханты-Мансийского автономного округа - Югры по организации осуществления мероприятий по проведению дезинсекции и дератизации в сумме 39,65 тыс.руб. запланированы на 4 квартал 2022.
</t>
      </is>
    </oc>
    <nc r="J168" t="inlineStr">
      <is>
        <t xml:space="preserve">ДГХ: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Сургуте. 
На 01.07.2022 заключены муниципальные контракты:
1) с ИП Конев Виктор Алексеевич на оказание услуг по проведению дератизации (двухкратной) селитебной зоны территории города Сургута, срок выполнения работ с 02.05.2022 по 02.10.2022;
2) с ИП Конев Виктор Алексеевич на оказание услуг по ларвицидной (двухкратной) обработке открытых водоемов города Сургута, срок выполнения работ с 23.05.2022 по 31.08.2022, площадь, подлежащая обработке 326,17 га; 
3) с ФБУЗ "Центр гигиены и эпидемиологии в ХМАО-Югре" на оказание услуг по  акарицидной (трехкратной) обработке территории г. Сургута ХМАО-Югры, срок оказания услуг с 25.04.2022 по 30.09.2022.
4) с ФБУЗ "Центр гигиены и эпидемиологии в ХМАО-Югре"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срок оказания услуг с 20.04.2022 по 21.10.2022.
Обработано 100% территорий, предусмотренных первым этапом: акарицидная обработка - 425,72 га, ларвицидная обработка - 326,17 га, барьерная дератизация - 232,30 га, контроль осуществлен в полном объеме. Обработка территорий, предусмотренная вторым этапом, проводится в соотвествии с графиком работ. Расходы запланированы на 3,4 кварталы 2022 года.
Расходы на оплату труда в рамках переданных государственных полномочий Ханты-Мансийского автономного округа - Югры по организации осуществления мероприятий по проведению дезинсекции и дератизации в сумме 39,65 тыс.руб. запланированы на 4 квартал 2022 года.
</t>
      </is>
    </nc>
  </rcc>
  <rcc rId="35" sId="1">
    <oc r="J174" t="inlineStr">
      <is>
        <t>ДГХ: В рамках реализации государственной программы запланированы работы по обустройству дворовых территорий мкр. № 5 спортивными площадками и детским спортивным комплексом" (по  ул. пр-т Ленина, 61, 61/1,65,65/1).
На 01.07.2022:
- утверждён перечень получателей субсидии и объем предоставляемой субсидии на благоустройство дворовых территорий многоквартирных домов в 2022 году (распоряжение Администрации города от 01.03.2022 № 360 (с изменениями); 
- проходит процедуру согласования соглашение о предоставлении субсидии на сумму 5 000,00 тыс.руб.  Получатель субсидии - ООО УК "ДЕЗ ВЖР". Расходы запланированы на 3 квартал 2022.
ДАиГ: В рамках реализации государственной программы предусмотрены средства на реализацию инициативного проекта "Освещение 3-х километровой лыжной трассы в лесопарке Железнодорожников". В целях размещения закупки запрошены технические условия для подключения освещения лыжной трассы. После получения ТУ будет сформирована НМЦК и включена в план-график до 10.07.2022. Расходы запланированы на 4 квартал 2022.</t>
      </is>
    </oc>
    <nc r="J174" t="inlineStr">
      <is>
        <t>ДГХ: В рамках реализации государственной программы запланированы работы по обустройству дворовых территорий мкр. № 5 спортивными площадками и детским спортивным комплексом" (по  ул. пр-т Ленина, 61, 61/1,65,65/1).
На 01.07.2022:
- утверждён перечень получателей субсидии и объем предоставляемой субсидии на благоустройство дворовых территорий многоквартирных домов в 2022 году (распоряжение Администрации города от 01.03.2022 № 360 (с изменениями); 
- проходит процедуру согласования соглашение о предоставлении субсидии на сумму 5 000,00 тыс.руб.  Получатель субсидии - ООО УК "ДЕЗ ВЖР". Расходы запланированы на 3 квартал 2022 года.
ДАиГ: В рамках реализации государственной программы предусмотрены средства на реализацию инициативного проекта "Освещение 3-х километровой лыжной трассы в лесопарке Железнодорожников". В целях размещения закупки запрошены технические условия для подключения освещения лыжной трассы. После получения ТУ будет сформирована НМЦК и включена в план-график до 10.07.2022. Расходы запланированы на 4 квартал 2022 года.</t>
      </is>
    </nc>
  </rcc>
  <rcv guid="{67ADFAE6-A9AF-44D7-8539-93CD0F6B7849}" action="delete"/>
  <rdn rId="0" localSheetId="1" customView="1" name="Z_67ADFAE6_A9AF_44D7_8539_93CD0F6B7849_.wvu.PrintArea" hidden="1" oldHidden="1">
    <formula>'на 31.03.2022'!$A$1:$J$181</formula>
    <oldFormula>'на 31.03.2022'!$A$1:$J$181</oldFormula>
  </rdn>
  <rdn rId="0" localSheetId="1" customView="1" name="Z_67ADFAE6_A9AF_44D7_8539_93CD0F6B7849_.wvu.PrintTitles" hidden="1" oldHidden="1">
    <formula>'на 31.03.2022'!$4:$7</formula>
    <oldFormula>'на 31.03.2022'!$4:$7</oldFormula>
  </rdn>
  <rdn rId="0" localSheetId="1" customView="1" name="Z_67ADFAE6_A9AF_44D7_8539_93CD0F6B7849_.wvu.Rows" hidden="1" oldHidden="1">
    <formula>'на 31.03.2022'!$40:$40,'на 31.03.2022'!$113:$115</formula>
    <oldFormula>'на 31.03.2022'!$40:$40,'на 31.03.2022'!$113:$115</oldFormula>
  </rdn>
  <rdn rId="0" localSheetId="1" customView="1" name="Z_67ADFAE6_A9AF_44D7_8539_93CD0F6B7849_.wvu.Cols" hidden="1" oldHidden="1">
    <formula>'на 31.03.2022'!$K:$K</formula>
    <oldFormula>'на 31.03.2022'!$K:$K</oldFormula>
  </rdn>
  <rdn rId="0" localSheetId="1" customView="1" name="Z_67ADFAE6_A9AF_44D7_8539_93CD0F6B7849_.wvu.FilterData" hidden="1" oldHidden="1">
    <formula>'на 31.03.2022'!$A$6:$J$382</formula>
    <oldFormula>'на 31.03.2022'!$A$6:$J$382</oldFormula>
  </rdn>
  <rcv guid="{67ADFAE6-A9AF-44D7-8539-93CD0F6B7849}"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 sId="1">
    <oc r="J122" t="inlineStr">
      <is>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объекта "Водовод от 8 пром/узла до ВК-25 ул. 50 лет ВЛКСМ. Участок от ВК (Нефтеюганского шоссе) до ВК (ул.Маяковского, д.42)" протяженностью 0,258 км.
Расходы запланированы на 3 квартал 2022 года. На 01.07.2022 получено положительное заключение государственной экспертизы достоверности определения сметной стоимости. По результатам электронного аукциона СГМУП "Горводоканал" заключен муниципальный контракт с ООО "Навигатор" на выполнение капитального ремонта объекта. Подрядчиком осуществляется работа по закупке оборудования.
Заключено соглашение с СГМУП "Горводоканал" на предоставление из бюджета города в 2022 году субсидии на возмещение затрат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на 14 429,59 тыс.руб. Срок выполнения работ: с 29.04.2022 по 15.09.2022. 
2. "Создание условий для обеспечения качественными коммунальными услугами" запланировано выполнить реконструкцию объекта "Очистные сооружения канализационных сточных вод (КОС) г. Сургут производительностью 150 000 м3/сут". Расходы запланированы на 3,4 кварталы 2022 года. На 01.07.2022 со стороны муниципального образования подписано соглашение о предоставлении субсидии местному бюджету из бюджета ХМАО-Югры № 05-АИП-2022. В связи со сменой Заказчика (МКУ "ДДТиЖКК") конкурсная (аукционная) документация для размещения на официальном сайте Единой информационной системы в сфере закупок и проведения конкурсных (аукционных) процедур по заключению муниципального контракта на выполнение СМР в стадии формирования.
3. "Обеспечение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ДГХ: предоставление субсидии осуществляется органом местного самоуправления путем отбора юридических лиц. Принято решение о заключении соглашения с АО "Сжиженный газ Север", соглашение заключено 18.03.2022 № 5 на сумму 6 907,5 тыс.руб., плановое количество реализации сжиженного газа населению - 8 524 кг.
На 01.07.2022 предоставлена субсидия в сумме 900,26 тыс.руб., реализовано 1 527 кг сжиженного газа.
УБУиО (2,6 тыс.руб.) расходы на оплату труда для осуществления переданного государственного полномочия запланированы на 4 квартал 2022 года.
4. "Повышение энергоэффективности в отраслях экономики":
МКУ "ДЭАЗиИС":
1)  выполнены и оплачены работы:
- по заключенным 4 муниципальным контрактам на оказание услуг по составлению и проведению проверки (негосударственной экспертизы) достоверности определения сметной стоимости работ на сумму 28,45 тыс.руб.;
- по заключенному муниципальному контракту  с ООО "СибСтройЭксперт" на оказание услуг по проведению проверки (негосударственной экспертизы) достоверности определения сметной стоимости работ по установке приборов учета тепловой энергии в МБУ СП СШОР "Кедр" на сумму 18,5 тыс.руб.;
- по заключенному муниципальному контракту с ООО "ЮГРА-Сервис" на разработку ПИР по установке приборов учета тепловой энергии в 4 муниципальных учреждениях на сумму 200,00 тыс.руб. 
2) заключен муниципальный контракт с победителем конкурса ООО "Лидер Плюс" на выполнение работ по замене светильников в МБОУ СОШ № 46 на сумму 4 878,82 тыс.руб., срок выполнения СМР до 15.08.2022 года;
3) запланированы работы:
-  на выполнение ПИР и проверку достоверности сметной стоимости работ по выполнению ремонта наружных сетей ТВС в МБОУ СОШ № 20 на сумму 595,18 тыс.руб. Срок размещения закупки – 3 квартал 2022 года, исполнение – 4 квартал 2022 года.
- работы по замене светильников в МБОУ СОШ № 1 в сумме 3 039,46 тыс.руб. Срок размещения закупки – 3 квартал 2022, исполнение – 4 квартал 2022 года.
- на выполнение работ по установке приборов учета расхода тепловой энергии в 4-х муниципальных учреждениях в сумме 472,1 тыс.руб. Срок размещения закупки и исполнения – 3 квартал 2022года.</t>
        </r>
        <r>
          <rPr>
            <sz val="24"/>
            <rFont val="Times New Roman"/>
            <family val="1"/>
            <charset val="204"/>
          </rPr>
          <t xml:space="preserve">
</t>
        </r>
        <r>
          <rPr>
            <sz val="16"/>
            <rFont val="Times New Roman"/>
            <family val="1"/>
            <charset val="204"/>
          </rPr>
          <t>МКУ "КГХ":
-  выполнены работы по поверке индивидуальных приборов учета коммунальных ресурсов ИПУ ХВС (110 шт.) в жилых помещениях муниципальной собственности на сумму 101,5 тыс.руб. в наёмном доме социального использования по адресу: ул. Ивана Захарова, д. 12 на сумму 63,65 тыс.руб.  На отчетную дату заключен договор с ИП Бобылев В.В. от 10.02.2022 № 17, срок выполнения работ – 3 квартал 2022 г. 
- выполнение работ по замене индивидуальных приборов учета ИПУ ХГВС (100 шт.) в муниципальных жилых помещениях на сумму 184,7 тыс.руб. запланировано на II-IV квартал 2022 года.
МКУ "ХЭУ" (294,55 тыс.руб.) в 2022 году запланированы работы по замене оконных блоков в здании по ул. Энгельса, 8. Срок размещения закупки на поставку оконных блоков (10 шт.) планируется на 30.06.2022 года, срок заключения контракта - июль 2022 года., ожидаемое исполнение - сентябрь 2022 года.
Предприятиями города выполняются работы:
1) по реконструкции уличных водопроводных сетей следующих объектов:
- "Магистральные сети водопровода от узла А ВК-108-103 пр.Ленина. Выполнение ПИР и СМР по техническому перевооружению существующих магистральных сетей водопровода от ВК-16 до ПГ-5" запланированы работы на сумму 17 980,67 тыс.руб., протяженность 0,38 км. Проводится закупочная процедура. 
- "Водовод от ЦТП-56 мкр.26. Выполнение ПИР и СМР по техническому перевооружению существующих вводов" запланировано финансирование 7 529,21 тыс.руб., протяженность 0,306 км. По итогам аукциона с ООО "Градос" заключен договор от 19.05.2022 № 2022/61 на выполнение работ на сумму 7 450,00 тыс.руб.
- "Водовод от ЦТП-71 мкр.8. Выполнение ПИР и СМР по устройству ввода водовода от ВК до ЦТП-71 с устройством новой водопроводной камеры" запланировано финансирование 6 005,60 тыс.руб., протяженность 0,319 км. По итогам аукциона с ООО "Архитектор" заключен договор от 20.06.2022 № 2022/85 на выполнение работ на сумму 6 000,00 тыс.руб. Выполнение СМР по реконструкции водопроводных сетей протяженностью 1,005 км запланировано в III-IV квартале 2022 года.
2) по техническому перевооружению следующих объектов:
- "Тепломагистраль №1 от 1ТК43 до 1ТК44 в мкр. 5А по ул. И.Киртбая": по итогам конкурса 24.05.2022 заключен договор №223-670 с ООО "Сибстройтеплоремонт" на выполнение СМР на сумму 36 713,99 тыс.руб. В рамках договора №223-619 от 18.04.2022 с ООО "ТИММАГ-М", ожидается поставка трубной продукции, ориентировочная сумма по объекту 14 040,00 тыс.руб. Планируемая к ремонту протяженность трассы - 0,2384 км. На отчетную дату выполнены подготовительные, земляные работы на сумму 2 459,67 тыс.руб., фактически профинансировано 1 835,7 тыс.руб.                                                                                                                                                                                  - "Тепломагистраль №1 от 1ТК39 до 1ТК40-1ТК41-1ТК42-1ТК43 по ул.Магистральная 2ПК": по итогам конкурса 24.05.2022 заключен договор №223-654 с ООО "Сибстройтеплоремонт" на выполнение СМР на сумму 9 555,00 тыс.руб.  В рамках договора №223-619 от 18.04.2022 с ООО "ТИММАГ-М", ожидается поставка трубной продукции, ориентировочная сумма по объекту 5 616,00 тыс.руб. Планируемая к ремонту протяженность трассы - 0,0915 км. На отчетную дату выполнены подготовительные, земляные работы на сумму 2 654,86 тыс.руб., фактически профинансировано 477,75 тыс.руб.
3) по оптимизации работы объектов электроснабжения:
- по объекту "Территория водозаборов 8 и 8А промузлов" проводится закупочная процедура на выполнение работ по реконструкции наружного освещения территорий. Выполнение СМР в 3 квартале 2022 года, ориентировочная сумма работ 3 205,17 тыс.руб.</t>
        </r>
        <r>
          <rPr>
            <sz val="16"/>
            <color rgb="FFFF0000"/>
            <rFont val="Times New Roman"/>
            <family val="1"/>
            <charset val="204"/>
          </rPr>
          <t xml:space="preserve">
</t>
        </r>
        <r>
          <rPr>
            <sz val="16"/>
            <rFont val="Times New Roman"/>
            <family val="1"/>
            <charset val="204"/>
          </rPr>
          <t xml:space="preserve">ДАиГ: в рамках подпрограммы "Создание условий для обеспечения качественными коммунальными услугами" в 2022 году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с ООО «СпецМонтажПроект» №19/2022 от 31.05.2022. Сумма по контракту 245 585,89 тыс.руб. Срок выполнения работ: с момента подписания по  30.11.2022г.  Направлена заявка на финансирование авансовых платежей на 73 675,76 тыс.руб. в отраслевой департамент.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Получено положительное заключение государственной экспертизы №86-1-1-2-010485-2022 от 25.02.2022.Стоимость строительства объекта - 360 449,50 тыс.руб.Ориентировочный срок размещения закупки на выполнение строительно-монтажных работ - июль 2022 года, ориентировочный срок заключения контракта - август 2022 года. 
3."Канализационная насосная станция с устройством трубопроводов до территории канализационно-очистных сооружений. Территория Пойма-2 г.Сургут". Проектно-сметная документация направлена на получение заключения государственной экспертизы. Ориентировочная дата получения -  06.07.2022, в связи с отработкой полученных замечаний.  Ориентировочный срок размещения извещения на выполнение работ по строительству объекта - июль 2022 года, ориентировочный срок заключения контракта - сентябрь 2022 года.
В рамках подпрограммы "Благоустройство общественных территорий" в 2022 году предусмотрено выполнение работ по благоустройству объектов: 
1.Экопарк "За Саймой".  Заключен муниципальный контракт на выполнение работ по благоустройству объекта с ООО "Горизонт" № 1/2021 от 20.01.2021. Сумма по контракту 108 524,97 тыс.руб., из них лимит на 2021 год – 34 230,08 тыс.руб., на 2022 год – 74 294,89 тыс.руб. Срок выполнения работ по объекту  «Городская набережная» по 28 февраля 2022 года.  Строительная готовность – 35%. Заключен муниципальный контракт на выполнение работ по благоустройству объекта "Дорожно-тропиночная сеть 1 этап" с ООО " ПолимедСоюзСтрой " № 116/2021 от 21.12.2021. Сумма по контракту 17 001,53 тыс.руб. Срок выполнения работ: с 01.06.2022 по 15.09.2022.                                                                                                                  
2. "Реконструкция (реновация) рекреационных территорий общественных пространств в западном жилом районе города Сургута". Заключен муниципальный контракт на выполнение работ по благоустройству объекта с ООО «ПолимедСоюзСтрой» №21/2021 от 21.04.2021 года, общая сумма по контракту 34 228,90 тыс.руб., в том числе в 2021 году – 16 999,96 тыс.руб., 2022 год – 17 228,94 тыс.руб. Срок выполнения работ – 15.07.22 г. Работы выполнены и оплачены за счет средств местного бюджета.
Заключен муниципальный контракт на выполнение работ по благоустройству объекта с ООО "Строительные технологии" №3/2022 от 14.03.2022 года. Сумма по контракту 4 085,58 тыс.руб. Срок выполнения работ с 01.06.2022 по 31.08.2022.
3. "Сквер, прилегающий к территории МКУ "Дворец торжеств". Заключен муниципальный контракт на выполнение работ по благоустройству объекта с ООО "Строительные технологии" №4/2022 от 21.03.2022 года. Сумма по контракту 56 427,54 тыс.руб., в т.ч. лимит 2022 года - 15 505,67 тыс.руб. Срок выполнения работ с 15.06.2022 по 15.08.2022.  </t>
        </r>
      </is>
    </oc>
    <nc r="J122" t="inlineStr">
      <is>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объекта "Водовод от 8 пром/узла до ВК-25 ул. 50 лет ВЛКСМ. Участок от ВК (Нефтеюганского шоссе) до ВК (ул.Маяковского, д.42)" протяженностью 0,258 км.
Расходы запланированы на 3 квартал 2022 года. На 01.07.2022 получено положительное заключение государственной экспертизы достоверности определения сметной стоимости. По результатам электронного аукциона СГМУП "Горводоканал" заключен муниципальный контракт с ООО "Навигатор" на выполнение капитального ремонта объекта. Подрядчиком осуществляется работа по закупке оборудования.
Заключено соглашение с СГМУП "Горводоканал" на предоставление из бюджета города в 2022 году субсидии на возмещение затрат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на 14 429,59 тыс.руб. Срок выполнения работ: с 29.04.2022 по 15.09.2022. 
2. "Создание условий для обеспечения качественными коммунальными услугами" запланировано выполнить реконструкцию объекта "Очистные сооружения канализационных сточных вод (КОС) г. Сургут производительностью 150 000 м3/сут". Расходы запланированы на 3,4 кварталы 2022 года. На 01.07.2022 со стороны муниципального образования подписано соглашение о предоставлении субсидии местному бюджету из бюджета ХМАО-Югры № 05-АИП-2022. В связи со сменой Заказчика (МКУ "ДДТиЖКК") конкурсная (аукционная) документация для размещения на официальном сайте Единой информационной системы в сфере закупок и проведения конкурсных (аукционных) процедур по заключению муниципального контракта на выполнение СМР в стадии формирования.
3. "Обеспечение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ДГХ: предоставление субсидии осуществляется органом местного самоуправления путем отбора юридических лиц. Принято решение о заключении соглашения с АО "Сжиженный газ Север", соглашение заключено 18.03.2022 № 5 на сумму 6 907,5 тыс.руб., плановое количество реализации сжиженного газа населению - 8 524 кг.
На 01.07.2022 предоставлена субсидия в сумме 900,26 тыс.руб., реализовано 1 527 кг сжиженного газа.
УБУиО (2,6 тыс.руб.) расходы на оплату труда для осуществления переданного государственного полномочия запланированы на 4 квартал 2022 года.
4. "Повышение энергоэффективности в отраслях экономики":
МКУ "ДЭАЗиИС":
1)  выполнены и оплачены работы:
- по заключенным 4 муниципальным контрактам на оказание услуг по составлению и проведению проверки (негосударственной экспертизы) достоверности определения сметной стоимости работ на сумму 28,45 тыс.руб.;
- по заключенному муниципальному контракту  с ООО "СибСтройЭксперт" на оказание услуг по проведению проверки (негосударственной экспертизы) достоверности определения сметной стоимости работ по установке приборов учета тепловой энергии в МБУ СП СШОР "Кедр" на сумму 18,5 тыс.руб.;
- по заключенному муниципальному контракту с ООО "ЮГРА-Сервис" на разработку ПИР по установке приборов учета тепловой энергии в 4 муниципальных учреждениях на сумму 200,00 тыс.руб. 
2) заключен муниципальный контракт с победителем конкурса ООО "Лидер Плюс" на выполнение работ по замене светильников в МБОУ СОШ № 46 на сумму 4 878,82 тыс.руб., срок выполнения СМР до 15.08.2022 года;
3) запланированы работы:
-  на выполнение ПИР и проверку достоверности сметной стоимости работ по выполнению ремонта наружных сетей ТВС в МБОУ СОШ № 20 на сумму 595,18 тыс.руб. Срок размещения закупки – 3 квартал 2022 года, исполнение – 4 квартал 2022 года.
- работы по замене светильников в МБОУ СОШ № 1 в сумме 3 039,46 тыс.руб. Срок размещения закупки – 3 квартал 2022, исполнение – 4 квартал 2022 года.
- на выполнение работ по установке приборов учета расхода тепловой энергии в 4-х муниципальных учреждениях в сумме 472,1 тыс.руб. Срок размещения закупки и исполнения – 3 квартал 2022года.</t>
        </r>
        <r>
          <rPr>
            <sz val="24"/>
            <rFont val="Times New Roman"/>
            <family val="1"/>
            <charset val="204"/>
          </rPr>
          <t xml:space="preserve">
</t>
        </r>
        <r>
          <rPr>
            <sz val="16"/>
            <rFont val="Times New Roman"/>
            <family val="1"/>
            <charset val="204"/>
          </rPr>
          <t>МКУ "КГХ":
-  выполнены работы по поверке индивидуальных приборов учета коммунальных ресурсов ИПУ ХВС (110 шт.) в жилых помещениях муниципальной собственности на сумму 101,5 тыс.руб. в наёмном доме социального использования по адресу: ул. Ивана Захарова, д. 12 на сумму 63,65 тыс.руб.  На отчетную дату заключен договор с ИП Бобылев В.В. от 10.02.2022 № 17, срок выполнения работ – 3 квартал 2022 г. 
- выполнение работ по замене индивидуальных приборов учета ИПУ ХГВС (100 шт.) в муниципальных жилых помещениях на сумму 184,7 тыс.руб. запланировано на II-IV квартал 2022 года.
МКУ "ХЭУ" (294,55 тыс.руб.) в 2022 году запланированы работы по замене оконных блоков в здании по ул. Энгельса, 8. Срок размещения закупки на поставку оконных блоков (10 шт.) планируется на 30.06.2022 года, срок заключения контракта - июль 2022 года., ожидаемое исполнение - сентябрь 2022 года.
Предприятиями города выполняются работы:
1) по реконструкции уличных водопроводных сетей следующих объектов:
- "Магистральные сети водопровода от узла А ВК-108-103 пр.Ленина. Выполнение ПИР и СМР по техническому перевооружению существующих магистральных сетей водопровода от ВК-16 до ПГ-5" запланированы работы на сумму 17 980,67 тыс.руб., протяженность 0,38 км. Проводится закупочная процедура. 
- "Водовод от ЦТП-56 мкр.26. Выполнение ПИР и СМР по техническому перевооружению существующих вводов" запланировано финансирование 7 529,21 тыс.руб., протяженность 0,306 км. По итогам аукциона с ООО "Градос" заключен договор от 19.05.2022 № 2022/61 на выполнение работ на сумму 7 450,00 тыс.руб.
- "Водовод от ЦТП-71 мкр.8. Выполнение ПИР и СМР по устройству ввода водовода от ВК до ЦТП-71 с устройством новой водопроводной камеры" запланировано финансирование 6 005,60 тыс.руб., протяженность 0,319 км. По итогам аукциона с ООО "Архитектор" заключен договор от 20.06.2022 № 2022/85 на выполнение работ на сумму 6 000,00 тыс.руб. Выполнение СМР по реконструкции водопроводных сетей протяженностью 1,005 км запланировано в III-IV квартале 2022 года.
2) по техническому перевооружению следующих объектов:
- "Тепломагистраль №1 от 1ТК43 до 1ТК44 в мкр. 5А по ул. И.Киртбая": по итогам конкурса 24.05.2022 заключен договор №223-670 с ООО "Сибстройтеплоремонт" на выполнение СМР на сумму 36 713,99 тыс.руб. В рамках договора №223-619 от 18.04.2022 с ООО "ТИММАГ-М", ожидается поставка трубной продукции, ориентировочная сумма по объекту 14 040,00 тыс.руб. Планируемая к ремонту протяженность трассы - 0,2384 км. На отчетную дату выполнены подготовительные, земляные работы на сумму 2 459,67 тыс.руб., фактически профинансировано 1 835,7 тыс.руб.                                                                                                                                                                                  - "Тепломагистраль №1 от 1ТК39 до 1ТК40-1ТК41-1ТК42-1ТК43 по ул.Магистральная 2ПК": по итогам конкурса 24.05.2022 заключен договор №223-654 с ООО "Сибстройтеплоремонт" на выполнение СМР на сумму 9 555,00 тыс.руб.  В рамках договора №223-619 от 18.04.2022 с ООО "ТИММАГ-М", ожидается поставка трубной продукции, ориентировочная сумма по объекту 5 616,00 тыс.руб. Планируемая к ремонту протяженность трассы - 0,0915 км. На отчетную дату выполнены подготовительные, земляные работы на сумму 2 654,86 тыс.руб., фактически профинансировано 477,75 тыс.руб.
3) по оптимизации работы объектов электроснабжения:
- по объекту "Территория водозаборов 8 и 8А промузлов" проводится закупочная процедура на выполнение работ по реконструкции наружного освещения территорий. Выполнение СМР в 3 квартале 2022 года, ориентировочная сумма работ 3 205,17 тыс.руб.</t>
        </r>
        <r>
          <rPr>
            <sz val="16"/>
            <color rgb="FFFF0000"/>
            <rFont val="Times New Roman"/>
            <family val="1"/>
            <charset val="204"/>
          </rPr>
          <t xml:space="preserve">
</t>
        </r>
        <r>
          <rPr>
            <sz val="16"/>
            <rFont val="Times New Roman"/>
            <family val="1"/>
            <charset val="204"/>
          </rPr>
          <t xml:space="preserve">ДАиГ: в рамках подпрограммы "Создание условий для обеспечения качественными коммунальными услугами" в 2022 году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с ООО «СпецМонтажПроект» №19/2022 от 31.05.2022. Сумма по контракту 245 585,89 тыс.руб. Срок выполнения работ: с момента подписания по  30.11.2022г.  Направлена заявка на финансирование авансовых платежей на 73 675,76 тыс.руб. в отраслевой департамент.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Получено положительное заключение государственной экспертизы №86-1-1-2-010485-2022 от 25.02.2022.Стоимость строительства объекта - 360 449,50 тыс.руб.Ориентировочный срок размещения закупки на выполнение строительно-монтажных работ - июль 2022 года, ориентировочный срок заключения контракта - август 2022 года. 
3."Канализационная насосная станция с устройством трубопроводов до территории канализационно-очистных сооружений. Территория Пойма-2 г.Сургут". Проектно-сметная документация направлена на получение заключения государственной экспертизы. Ориентировочная дата получения -  06.07.2022, в связи с отработкой полученных замечаний.  Ориентировочный срок размещения извещения на выполнение работ по строительству объекта - июль 2022 года, ориентировочный срок заключения контракта - сентябрь 2022 года.
В рамках подпрограммы "Благоустройство общественных территорий" в 2022 году предусмотрено выполнение работ по благоустройству объектов: 
1.Экопарк "За Саймой".  Заключен муниципальный контракт на выполнение работ по благоустройству объекта с ООО "Горизонт" № 1/2021 от 20.01.2021 года. Сумма по контракту 108 524,97 тыс.руб., из них лимит на 2021 год – 34 230,08 тыс.руб., на 2022 год – 74294,89 тыс.руб. На 2022 год запланировано выполнение этапа «Городская набережная». Работы носят сезонный характер, срок выполнения работ июль-август 2022 года.  Строительная готовность – 35%. Заключен муниципальный контракт на выполнение работ по благоустройству объекта Дорожно-тропиночная сеть 1 этап с ООО " ПолимедСоюзСтрой " № 116/2021 от 21.12.2021. Сумма по контракту 17 001,53 тыс.руб. Срок выполнения работ: с 01.06.2022 по 15.09.2022.                                                                                                      
2. "Реконструкция (реновация) рекреационных территорий общественных пространств в западном жилом районе города Сургута". Заключен муниципальный контракт на выполнение работ по благоустройству объекта с ООО «ПолимедСоюзСтрой» №21/2021 от 21.04.2021 года, общая сумма по контракту 34 228,90 тыс.руб., в том числе в 2021 году – 16 999,96 тыс.руб., 2022 год – 17 228,94 тыс.руб. Срок выполнения работ – 15.07.22 г. Работы выполнены и оплачены за счет средств местного бюджета.
Заключен муниципальный контракт на выполнение работ по благоустройству объекта с ООО "Строительные технологии" №3/2022 от 14.03.2022 года. Сумма по контракту 4 085,58 тыс.руб. Срок выполнения работ с 01.06.2022 по 31.08.2022.
3. "Сквер, прилегающий к территории МКУ "Дворец торжеств". Заключен муниципальный контракт на выполнение работ по благоустройству объекта с ООО "Строительные технологии" №4/2022 от 21.03.2022 года. Сумма по контракту 56 427,54 тыс.руб., в т.ч. лимит 2022 года - 15 505,67 тыс.руб. Срок выполнения работ с 15.06.2022 по 15.08.2022.  </t>
        </r>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 sId="1">
    <oc r="J130" t="inlineStr">
      <is>
        <r>
          <rPr>
            <u/>
            <sz val="16"/>
            <rFont val="Times New Roman"/>
            <family val="1"/>
            <charset val="204"/>
          </rPr>
          <t xml:space="preserve">АГ: </t>
        </r>
        <r>
          <rPr>
            <sz val="16"/>
            <rFont val="Times New Roman"/>
            <family val="1"/>
            <charset val="204"/>
          </rPr>
          <t>В рамках реализации  переданного государственного полномочия осуществляется деятельность  в сфере обращения с твердыми коммунальными отходами. Предусмотрены расходы на выплату заработной платы и начислений на выплаты по оплате труда, а также на поставку бумаги и конвертов. 
     На 01.07.2022 произведена выплата заработной платы за I полугодие текущего года.</t>
        </r>
        <r>
          <rPr>
            <sz val="16"/>
            <color rgb="FF00B050"/>
            <rFont val="Times New Roman"/>
            <family val="1"/>
            <charset val="204"/>
          </rPr>
          <t xml:space="preserve">
</t>
        </r>
        <r>
          <rPr>
            <sz val="16"/>
            <rFont val="Times New Roman"/>
            <family val="1"/>
            <charset val="204"/>
          </rPr>
          <t xml:space="preserve">
</t>
        </r>
        <r>
          <rPr>
            <u/>
            <sz val="16"/>
            <rFont val="Times New Roman"/>
            <family val="1"/>
            <charset val="204"/>
          </rPr>
          <t xml:space="preserve">ДАиГ: </t>
        </r>
        <r>
          <rPr>
            <sz val="16"/>
            <rFont val="Times New Roman"/>
            <family val="1"/>
            <charset val="204"/>
          </rPr>
          <t xml:space="preserve">в 2022 году предусмотрено строительство объекта "Участок набережной протоки Кривуля в г.Сургуте".  
Проектно-сметная документация направлена на получение заключения государственной экспертизы. Ориентировочная дата получения -  06.07.2022, в связи с отработкой полученных замечаний. 
Ориентировочный срок размещения извещения на выполнение работ по строительству объекта -  август 2022, ориентировочный срок заключения контракта - сентябрь 2022, при условии обеспечения доли местного бюджета в полном объеме. Расходы запланированы на 3-4 кварталы 2022 года.
</t>
        </r>
        <r>
          <rPr>
            <sz val="16"/>
            <color rgb="FFFF0000"/>
            <rFont val="Times New Roman"/>
            <family val="2"/>
            <charset val="204"/>
          </rPr>
          <t xml:space="preserve">
</t>
        </r>
      </is>
    </oc>
    <nc r="J130" t="inlineStr">
      <is>
        <r>
          <rPr>
            <u/>
            <sz val="16"/>
            <rFont val="Times New Roman"/>
            <family val="1"/>
            <charset val="204"/>
          </rPr>
          <t xml:space="preserve">АГ: </t>
        </r>
        <r>
          <rPr>
            <sz val="16"/>
            <rFont val="Times New Roman"/>
            <family val="1"/>
            <charset val="204"/>
          </rPr>
          <t>В рамках реализации  переданного государственного полномочия осуществляется деятельность  в сфере обращения с твердыми коммунальными отходами. Предусмотрены расходы на выплату заработной платы и начислений на выплаты по оплате труда, а также на поставку бумаги и конвертов. 
     На 01.07.2022 произведена выплата заработной платы за I полугодие текущего года.</t>
        </r>
        <r>
          <rPr>
            <sz val="16"/>
            <color rgb="FF00B050"/>
            <rFont val="Times New Roman"/>
            <family val="1"/>
            <charset val="204"/>
          </rPr>
          <t xml:space="preserve">
</t>
        </r>
        <r>
          <rPr>
            <sz val="16"/>
            <rFont val="Times New Roman"/>
            <family val="1"/>
            <charset val="204"/>
          </rPr>
          <t xml:space="preserve">
</t>
        </r>
        <r>
          <rPr>
            <u/>
            <sz val="16"/>
            <rFont val="Times New Roman"/>
            <family val="1"/>
            <charset val="204"/>
          </rPr>
          <t xml:space="preserve">ДАиГ: </t>
        </r>
        <r>
          <rPr>
            <sz val="16"/>
            <rFont val="Times New Roman"/>
            <family val="1"/>
            <charset val="204"/>
          </rPr>
          <t xml:space="preserve">в 2022 году предусмотрено строительство объекта "Участок набережной протоки Кривуля в г.Сургуте".  
Проектно-сметная документация направлена на получение заключения государственной экспертизы. Ориентировочная дата получения -  15.07.2022, в связи с отработкой полученных замечаний. 
Ориентировочный срок размещения извещения на выполнение работ по строительству объекта -  август 2022, ориентировочный срок заключения контракта - сентябрь 2022, при условии обеспечения доли местного бюджета в полном объеме. Расходы запланированы на 3-4 кварталы 2022 года.
</t>
        </r>
        <r>
          <rPr>
            <sz val="16"/>
            <color rgb="FFFF0000"/>
            <rFont val="Times New Roman"/>
            <family val="2"/>
            <charset val="204"/>
          </rPr>
          <t xml:space="preserve">
</t>
        </r>
      </is>
    </nc>
  </rcc>
  <rcv guid="{67ADFAE6-A9AF-44D7-8539-93CD0F6B7849}" action="delete"/>
  <rdn rId="0" localSheetId="1" customView="1" name="Z_67ADFAE6_A9AF_44D7_8539_93CD0F6B7849_.wvu.PrintArea" hidden="1" oldHidden="1">
    <formula>'на 31.03.2022'!$A$1:$J$181</formula>
    <oldFormula>'на 31.03.2022'!$A$1:$J$181</oldFormula>
  </rdn>
  <rdn rId="0" localSheetId="1" customView="1" name="Z_67ADFAE6_A9AF_44D7_8539_93CD0F6B7849_.wvu.PrintTitles" hidden="1" oldHidden="1">
    <formula>'на 31.03.2022'!$4:$7</formula>
    <oldFormula>'на 31.03.2022'!$4:$7</oldFormula>
  </rdn>
  <rdn rId="0" localSheetId="1" customView="1" name="Z_67ADFAE6_A9AF_44D7_8539_93CD0F6B7849_.wvu.Rows" hidden="1" oldHidden="1">
    <formula>'на 31.03.2022'!$40:$40,'на 31.03.2022'!$113:$115</formula>
    <oldFormula>'на 31.03.2022'!$40:$40,'на 31.03.2022'!$113:$115</oldFormula>
  </rdn>
  <rdn rId="0" localSheetId="1" customView="1" name="Z_67ADFAE6_A9AF_44D7_8539_93CD0F6B7849_.wvu.Cols" hidden="1" oldHidden="1">
    <formula>'на 31.03.2022'!$K:$K</formula>
    <oldFormula>'на 31.03.2022'!$K:$K</oldFormula>
  </rdn>
  <rdn rId="0" localSheetId="1" customView="1" name="Z_67ADFAE6_A9AF_44D7_8539_93CD0F6B7849_.wvu.FilterData" hidden="1" oldHidden="1">
    <formula>'на 31.03.2022'!$A$6:$J$382</formula>
    <oldFormula>'на 31.03.2022'!$A$6:$J$382</oldFormula>
  </rdn>
  <rcv guid="{67ADFAE6-A9AF-44D7-8539-93CD0F6B784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 Id="rId8"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P397"/>
  <sheetViews>
    <sheetView showZeros="0" tabSelected="1" showOutlineSymbols="0" view="pageBreakPreview" topLeftCell="C4" zoomScale="60" zoomScaleNormal="60" zoomScalePageLayoutView="75" workbookViewId="0">
      <pane ySplit="3" topLeftCell="A148" activePane="bottomLeft" state="frozen"/>
      <selection activeCell="C4" sqref="C4"/>
      <selection pane="bottomLeft" activeCell="I136" sqref="I136"/>
    </sheetView>
  </sheetViews>
  <sheetFormatPr defaultColWidth="9" defaultRowHeight="26.25" outlineLevelRow="1" outlineLevelCol="2" x14ac:dyDescent="0.25"/>
  <cols>
    <col min="1" max="1" width="16.125" style="7" customWidth="1"/>
    <col min="2" max="2" width="84.75" style="8" customWidth="1"/>
    <col min="3" max="3" width="23.875" style="9" customWidth="1"/>
    <col min="4" max="4" width="21.5" style="10" customWidth="1" outlineLevel="2"/>
    <col min="5" max="5" width="18.625" style="11" customWidth="1" outlineLevel="2"/>
    <col min="6" max="6" width="21.125" style="9" customWidth="1" outlineLevel="2"/>
    <col min="7" max="7" width="19.375" style="11" customWidth="1" outlineLevel="2"/>
    <col min="8" max="9" width="24.875" style="11" customWidth="1" outlineLevel="2"/>
    <col min="10" max="10" width="155.75" style="8" customWidth="1"/>
    <col min="11" max="11" width="23.125" style="2" hidden="1" customWidth="1"/>
    <col min="12" max="12" width="29.625" style="4" customWidth="1"/>
    <col min="13" max="13" width="9" style="4" customWidth="1"/>
    <col min="14" max="14" width="19.875" style="4" customWidth="1"/>
    <col min="15" max="19" width="9" style="4" customWidth="1"/>
    <col min="20" max="20" width="67.75" style="4" customWidth="1"/>
    <col min="21" max="64" width="9" style="4" customWidth="1"/>
    <col min="65" max="16384" width="9" style="4"/>
  </cols>
  <sheetData>
    <row r="1" spans="1:16" ht="26.25" customHeight="1" x14ac:dyDescent="0.25">
      <c r="A1" s="49"/>
      <c r="B1" s="50"/>
      <c r="C1" s="51"/>
      <c r="D1" s="52"/>
      <c r="E1" s="53"/>
      <c r="F1" s="51"/>
      <c r="G1" s="53"/>
      <c r="H1" s="53"/>
      <c r="I1" s="53"/>
      <c r="J1" s="54"/>
    </row>
    <row r="2" spans="1:16" s="30" customFormat="1" ht="63.75" customHeight="1" x14ac:dyDescent="0.25">
      <c r="A2" s="196" t="s">
        <v>60</v>
      </c>
      <c r="B2" s="196"/>
      <c r="C2" s="196"/>
      <c r="D2" s="196"/>
      <c r="E2" s="196"/>
      <c r="F2" s="196"/>
      <c r="G2" s="196"/>
      <c r="H2" s="196"/>
      <c r="I2" s="196"/>
      <c r="J2" s="196"/>
      <c r="K2" s="48"/>
    </row>
    <row r="3" spans="1:16" s="38" customFormat="1" x14ac:dyDescent="0.25">
      <c r="A3" s="32"/>
      <c r="B3" s="33"/>
      <c r="C3" s="34"/>
      <c r="D3" s="34"/>
      <c r="E3" s="34"/>
      <c r="F3" s="34"/>
      <c r="G3" s="35"/>
      <c r="H3" s="36"/>
      <c r="I3" s="36"/>
      <c r="J3" s="26" t="s">
        <v>20</v>
      </c>
      <c r="K3" s="37"/>
    </row>
    <row r="4" spans="1:16" s="48" customFormat="1" ht="75" customHeight="1" x14ac:dyDescent="0.25">
      <c r="A4" s="199" t="s">
        <v>3</v>
      </c>
      <c r="B4" s="200" t="s">
        <v>8</v>
      </c>
      <c r="C4" s="205" t="s">
        <v>61</v>
      </c>
      <c r="D4" s="204" t="s">
        <v>59</v>
      </c>
      <c r="E4" s="204"/>
      <c r="F4" s="204"/>
      <c r="G4" s="204"/>
      <c r="H4" s="201" t="s">
        <v>57</v>
      </c>
      <c r="I4" s="201" t="s">
        <v>58</v>
      </c>
      <c r="J4" s="200" t="s">
        <v>39</v>
      </c>
    </row>
    <row r="5" spans="1:16" s="48" customFormat="1" ht="52.5" customHeight="1" x14ac:dyDescent="0.25">
      <c r="A5" s="199"/>
      <c r="B5" s="200"/>
      <c r="C5" s="206"/>
      <c r="D5" s="197" t="s">
        <v>7</v>
      </c>
      <c r="E5" s="197"/>
      <c r="F5" s="197" t="s">
        <v>6</v>
      </c>
      <c r="G5" s="197"/>
      <c r="H5" s="202"/>
      <c r="I5" s="202"/>
      <c r="J5" s="200"/>
    </row>
    <row r="6" spans="1:16" s="48" customFormat="1" ht="74.25" customHeight="1" x14ac:dyDescent="0.25">
      <c r="A6" s="199"/>
      <c r="B6" s="200"/>
      <c r="C6" s="207"/>
      <c r="D6" s="29" t="s">
        <v>0</v>
      </c>
      <c r="E6" s="25" t="s">
        <v>11</v>
      </c>
      <c r="F6" s="47" t="s">
        <v>9</v>
      </c>
      <c r="G6" s="25" t="s">
        <v>2</v>
      </c>
      <c r="H6" s="203"/>
      <c r="I6" s="203"/>
      <c r="J6" s="200"/>
    </row>
    <row r="7" spans="1:16" s="44" customFormat="1" ht="36" customHeight="1" x14ac:dyDescent="0.25">
      <c r="A7" s="40">
        <v>1</v>
      </c>
      <c r="B7" s="41">
        <v>2</v>
      </c>
      <c r="C7" s="42">
        <v>4</v>
      </c>
      <c r="D7" s="43">
        <v>5</v>
      </c>
      <c r="E7" s="42">
        <v>6</v>
      </c>
      <c r="F7" s="42">
        <v>7</v>
      </c>
      <c r="G7" s="42">
        <v>8</v>
      </c>
      <c r="H7" s="42">
        <v>9</v>
      </c>
      <c r="I7" s="42">
        <v>10</v>
      </c>
      <c r="J7" s="42">
        <v>11</v>
      </c>
      <c r="K7" s="39"/>
    </row>
    <row r="8" spans="1:16" s="1" customFormat="1" ht="52.5" customHeight="1" x14ac:dyDescent="0.25">
      <c r="A8" s="198"/>
      <c r="B8" s="129" t="s">
        <v>19</v>
      </c>
      <c r="C8" s="102">
        <f>SUM(C9:C13)</f>
        <v>22727437.789999999</v>
      </c>
      <c r="D8" s="102">
        <f>SUM(D9:D13)</f>
        <v>8572192.8300000001</v>
      </c>
      <c r="E8" s="101">
        <f>D8/C8</f>
        <v>0.37719999999999998</v>
      </c>
      <c r="F8" s="102">
        <f t="shared" ref="F8" si="0">SUM(F9:F13)</f>
        <v>8536792.0800000001</v>
      </c>
      <c r="G8" s="101">
        <f>F8/C8</f>
        <v>0.37559999999999999</v>
      </c>
      <c r="H8" s="102">
        <f t="shared" ref="H8:I8" si="1">SUM(H9:H13)</f>
        <v>22721165.09</v>
      </c>
      <c r="I8" s="102">
        <f t="shared" si="1"/>
        <v>6272.7</v>
      </c>
      <c r="J8" s="158"/>
      <c r="K8" s="20">
        <f>C8-H8</f>
        <v>6272.7</v>
      </c>
      <c r="L8" s="127">
        <f>C8-H8</f>
        <v>6272.7</v>
      </c>
      <c r="N8" s="27"/>
      <c r="P8" s="27"/>
    </row>
    <row r="9" spans="1:16" s="2" customFormat="1" x14ac:dyDescent="0.25">
      <c r="A9" s="198"/>
      <c r="B9" s="105" t="s">
        <v>4</v>
      </c>
      <c r="C9" s="102">
        <f t="shared" ref="C9:D11" si="2">C17+C24+C30+C37+C43+C49+C57+C125+C131+C137+C143+C149+C157+C163+C169+C175</f>
        <v>726767.47</v>
      </c>
      <c r="D9" s="102">
        <f t="shared" si="2"/>
        <v>308861.42</v>
      </c>
      <c r="E9" s="101">
        <f t="shared" ref="E9:E10" si="3">D9/C9</f>
        <v>0.42499999999999999</v>
      </c>
      <c r="F9" s="102">
        <f>F17+F24+F30+F37+F43+F49+F57+F125+F131+F137+F143+F149+F157+F163+F169+F175</f>
        <v>303488.82</v>
      </c>
      <c r="G9" s="101">
        <f t="shared" ref="G9:G11" si="4">F9/C9</f>
        <v>0.41760000000000003</v>
      </c>
      <c r="H9" s="102">
        <f>H17+H24+H30+H37+H43+H49+H57+H125+H131+H137+H143+H149+H157+H163+H169+H175</f>
        <v>726767.47</v>
      </c>
      <c r="I9" s="68">
        <f t="shared" ref="I9:I13" si="5">C9-H9</f>
        <v>0</v>
      </c>
      <c r="J9" s="158"/>
      <c r="K9" s="20">
        <f t="shared" ref="K9:K73" si="6">C9-H9</f>
        <v>0</v>
      </c>
      <c r="L9" s="127">
        <f t="shared" ref="L9:L72" si="7">C9-H9</f>
        <v>0</v>
      </c>
      <c r="N9" s="27"/>
      <c r="O9" s="1"/>
      <c r="P9" s="27"/>
    </row>
    <row r="10" spans="1:16" s="2" customFormat="1" x14ac:dyDescent="0.25">
      <c r="A10" s="198"/>
      <c r="B10" s="105" t="s">
        <v>15</v>
      </c>
      <c r="C10" s="102">
        <f t="shared" si="2"/>
        <v>21137703.219999999</v>
      </c>
      <c r="D10" s="102">
        <f t="shared" si="2"/>
        <v>8093909.6500000004</v>
      </c>
      <c r="E10" s="101">
        <f t="shared" si="3"/>
        <v>0.38290000000000002</v>
      </c>
      <c r="F10" s="102">
        <f>F18+F25+F31+F38+F44+F50+F58+F126+F132+F138+F144+F150+F158+F164+F170+F176</f>
        <v>8063881.5</v>
      </c>
      <c r="G10" s="101">
        <f t="shared" si="4"/>
        <v>0.38150000000000001</v>
      </c>
      <c r="H10" s="102">
        <f>H18+H25+H31+H38+H44+H50+H58+H126+H132+H138+H144+H150+H158+H164+H170+H176</f>
        <v>21131430.52</v>
      </c>
      <c r="I10" s="68">
        <f t="shared" si="5"/>
        <v>6272.7</v>
      </c>
      <c r="J10" s="158"/>
      <c r="K10" s="20">
        <f t="shared" si="6"/>
        <v>6272.7</v>
      </c>
      <c r="L10" s="127">
        <f t="shared" si="7"/>
        <v>6272.7</v>
      </c>
      <c r="N10" s="27"/>
      <c r="O10" s="1"/>
      <c r="P10" s="27"/>
    </row>
    <row r="11" spans="1:16" s="2" customFormat="1" x14ac:dyDescent="0.25">
      <c r="A11" s="198"/>
      <c r="B11" s="105" t="s">
        <v>10</v>
      </c>
      <c r="C11" s="102">
        <f t="shared" si="2"/>
        <v>753095.31</v>
      </c>
      <c r="D11" s="102">
        <f t="shared" si="2"/>
        <v>167108.31</v>
      </c>
      <c r="E11" s="101">
        <f>D11/C11</f>
        <v>0.22189999999999999</v>
      </c>
      <c r="F11" s="102">
        <f>F19+F26+F32+F39+F45+F51+F59+F127+F133+F139+F145+F151+F159+F165+F171+F177</f>
        <v>167108.31</v>
      </c>
      <c r="G11" s="101">
        <f t="shared" si="4"/>
        <v>0.22189999999999999</v>
      </c>
      <c r="H11" s="102">
        <f>H19+H26+H32+H39+H45+H51+H59+H127+H133+H139+H145+H151+H159+H165+H171+H177</f>
        <v>753095.31</v>
      </c>
      <c r="I11" s="68">
        <f t="shared" si="5"/>
        <v>0</v>
      </c>
      <c r="J11" s="158"/>
      <c r="K11" s="20">
        <f t="shared" si="6"/>
        <v>0</v>
      </c>
      <c r="L11" s="127">
        <f t="shared" si="7"/>
        <v>0</v>
      </c>
      <c r="N11" s="27"/>
      <c r="O11" s="1"/>
      <c r="P11" s="27"/>
    </row>
    <row r="12" spans="1:16" s="2" customFormat="1" x14ac:dyDescent="0.25">
      <c r="A12" s="198"/>
      <c r="B12" s="105" t="s">
        <v>12</v>
      </c>
      <c r="C12" s="102">
        <f>C20+C27+C33+C40+C46+C52+C60+C128+C134+C140+C146+C152+C160+C166+C172</f>
        <v>0</v>
      </c>
      <c r="D12" s="102">
        <f>D20+D27+D33+D40+D46+D52+D60+D128+D134+D140+D146+D152+D160+D166+D172+D178</f>
        <v>0</v>
      </c>
      <c r="E12" s="101"/>
      <c r="F12" s="102">
        <f>F20+F27+F33+F40+F46+F52+F60+F128+F134+F140+F146+F152+F160+F166+F172+F178</f>
        <v>0</v>
      </c>
      <c r="G12" s="101"/>
      <c r="H12" s="102">
        <f>H20+H27+H33+H40+H46+H52+H60+H128+H134+H140+H146+H152+H160+H166+H172+H178</f>
        <v>0</v>
      </c>
      <c r="I12" s="68">
        <f t="shared" si="5"/>
        <v>0</v>
      </c>
      <c r="J12" s="158"/>
      <c r="K12" s="20">
        <f t="shared" si="6"/>
        <v>0</v>
      </c>
      <c r="L12" s="127">
        <f t="shared" si="7"/>
        <v>0</v>
      </c>
      <c r="N12" s="27"/>
      <c r="O12" s="1"/>
      <c r="P12" s="27"/>
    </row>
    <row r="13" spans="1:16" s="100" customFormat="1" x14ac:dyDescent="0.25">
      <c r="A13" s="198"/>
      <c r="B13" s="105" t="s">
        <v>5</v>
      </c>
      <c r="C13" s="102">
        <f>C21+C28+C34+C41+C47+C53+C61+C129+C135+C141+C147+C153+C161+C167+C173</f>
        <v>109871.79</v>
      </c>
      <c r="D13" s="102">
        <f>D21+D28+D34+D41+D47+D53+D61+D129+D135+D141+D147+D153+D161+D167+D173</f>
        <v>2313.4499999999998</v>
      </c>
      <c r="E13" s="101">
        <f>D13/C13</f>
        <v>2.1100000000000001E-2</v>
      </c>
      <c r="F13" s="102">
        <f>F21+F28+F34+F41+F47+F53+F61+F129+F135+F141+F147+F153+F161+F167+F173</f>
        <v>2313.4499999999998</v>
      </c>
      <c r="G13" s="101">
        <f t="shared" ref="G13" si="8">F13/C13</f>
        <v>2.1100000000000001E-2</v>
      </c>
      <c r="H13" s="102">
        <f>H21+H28+H34+H41+H47+H53+H61+H129+H135+H141+H147+H153+H161+H167+H173</f>
        <v>109871.79</v>
      </c>
      <c r="I13" s="68">
        <f t="shared" si="5"/>
        <v>0</v>
      </c>
      <c r="J13" s="158"/>
      <c r="K13" s="20">
        <f t="shared" si="6"/>
        <v>0</v>
      </c>
      <c r="L13" s="127">
        <f t="shared" si="7"/>
        <v>0</v>
      </c>
      <c r="N13" s="27"/>
      <c r="O13" s="1"/>
      <c r="P13" s="27"/>
    </row>
    <row r="14" spans="1:16" ht="409.5" customHeight="1" x14ac:dyDescent="0.25">
      <c r="A14" s="151" t="s">
        <v>42</v>
      </c>
      <c r="B14" s="168" t="s">
        <v>66</v>
      </c>
      <c r="C14" s="130">
        <f>C17+C18+C19+C20</f>
        <v>15843237.050000001</v>
      </c>
      <c r="D14" s="130">
        <f>D17+D18+D19+D20</f>
        <v>7181182.9100000001</v>
      </c>
      <c r="E14" s="175">
        <f>(D14/C14)</f>
        <v>0.45329999999999998</v>
      </c>
      <c r="F14" s="130">
        <f>F17+F18+F19+F20</f>
        <v>7170591.9400000004</v>
      </c>
      <c r="G14" s="175">
        <f>F14/C14</f>
        <v>0.4526</v>
      </c>
      <c r="H14" s="130">
        <f>H17+H18+H19</f>
        <v>15843237.050000001</v>
      </c>
      <c r="I14" s="162">
        <f>I17+I18+I19</f>
        <v>0</v>
      </c>
      <c r="J14" s="159" t="s">
        <v>84</v>
      </c>
      <c r="K14" s="20">
        <f t="shared" si="6"/>
        <v>0</v>
      </c>
      <c r="L14" s="127">
        <f t="shared" si="7"/>
        <v>0</v>
      </c>
      <c r="N14" s="27"/>
      <c r="O14" s="1"/>
      <c r="P14" s="27"/>
    </row>
    <row r="15" spans="1:16" ht="345.75" customHeight="1" x14ac:dyDescent="0.25">
      <c r="A15" s="148"/>
      <c r="B15" s="169"/>
      <c r="C15" s="130"/>
      <c r="D15" s="130"/>
      <c r="E15" s="175"/>
      <c r="F15" s="130"/>
      <c r="G15" s="175"/>
      <c r="H15" s="130"/>
      <c r="I15" s="163"/>
      <c r="J15" s="160"/>
      <c r="K15" s="20">
        <f t="shared" si="6"/>
        <v>0</v>
      </c>
      <c r="L15" s="127">
        <f t="shared" si="7"/>
        <v>0</v>
      </c>
      <c r="N15" s="27"/>
      <c r="O15" s="1"/>
      <c r="P15" s="27"/>
    </row>
    <row r="16" spans="1:16" ht="97.5" customHeight="1" x14ac:dyDescent="0.25">
      <c r="A16" s="28"/>
      <c r="B16" s="169"/>
      <c r="C16" s="135"/>
      <c r="D16" s="135"/>
      <c r="E16" s="141"/>
      <c r="F16" s="135"/>
      <c r="G16" s="141"/>
      <c r="H16" s="135"/>
      <c r="I16" s="164"/>
      <c r="J16" s="160"/>
      <c r="K16" s="20">
        <f t="shared" si="6"/>
        <v>0</v>
      </c>
      <c r="L16" s="127">
        <f t="shared" si="7"/>
        <v>0</v>
      </c>
      <c r="N16" s="27"/>
      <c r="O16" s="1"/>
      <c r="P16" s="27"/>
    </row>
    <row r="17" spans="1:16" ht="51" customHeight="1" x14ac:dyDescent="0.25">
      <c r="A17" s="46"/>
      <c r="B17" s="77" t="s">
        <v>4</v>
      </c>
      <c r="C17" s="68">
        <v>510778.2</v>
      </c>
      <c r="D17" s="68">
        <v>287505.7</v>
      </c>
      <c r="E17" s="69">
        <f>D17/C17</f>
        <v>0.56289999999999996</v>
      </c>
      <c r="F17" s="68">
        <v>287505.7</v>
      </c>
      <c r="G17" s="69">
        <f>F17/C17</f>
        <v>0.56289999999999996</v>
      </c>
      <c r="H17" s="68">
        <f>510778.2</f>
        <v>510778.2</v>
      </c>
      <c r="I17" s="12">
        <f t="shared" ref="I17:I21" si="9">C17-H17</f>
        <v>0</v>
      </c>
      <c r="J17" s="160"/>
      <c r="K17" s="20">
        <f t="shared" si="6"/>
        <v>0</v>
      </c>
      <c r="L17" s="127">
        <f t="shared" si="7"/>
        <v>0</v>
      </c>
      <c r="N17" s="27"/>
      <c r="O17" s="1"/>
      <c r="P17" s="27"/>
    </row>
    <row r="18" spans="1:16" ht="51" customHeight="1" x14ac:dyDescent="0.25">
      <c r="A18" s="46"/>
      <c r="B18" s="77" t="s">
        <v>15</v>
      </c>
      <c r="C18" s="68">
        <v>15162860.800000001</v>
      </c>
      <c r="D18" s="68">
        <v>6883905.9000000004</v>
      </c>
      <c r="E18" s="69">
        <f>D18/C18</f>
        <v>0.45400000000000001</v>
      </c>
      <c r="F18" s="68">
        <v>6873314.9299999997</v>
      </c>
      <c r="G18" s="69">
        <f>F18/C18</f>
        <v>0.45329999999999998</v>
      </c>
      <c r="H18" s="68">
        <f>14099087.11+1816.29+1061957.4</f>
        <v>15162860.800000001</v>
      </c>
      <c r="I18" s="12">
        <f t="shared" si="9"/>
        <v>0</v>
      </c>
      <c r="J18" s="160"/>
      <c r="K18" s="20">
        <f t="shared" si="6"/>
        <v>0</v>
      </c>
      <c r="L18" s="127">
        <f t="shared" si="7"/>
        <v>0</v>
      </c>
      <c r="N18" s="27"/>
      <c r="O18" s="1"/>
      <c r="P18" s="27"/>
    </row>
    <row r="19" spans="1:16" ht="51" customHeight="1" x14ac:dyDescent="0.25">
      <c r="A19" s="46" t="s">
        <v>24</v>
      </c>
      <c r="B19" s="77" t="s">
        <v>10</v>
      </c>
      <c r="C19" s="68">
        <v>169598.05</v>
      </c>
      <c r="D19" s="68">
        <v>9771.31</v>
      </c>
      <c r="E19" s="69">
        <f>D19/C19</f>
        <v>5.7599999999999998E-2</v>
      </c>
      <c r="F19" s="68">
        <v>9771.31</v>
      </c>
      <c r="G19" s="69">
        <f>F19/C19</f>
        <v>5.7599999999999998E-2</v>
      </c>
      <c r="H19" s="68">
        <f>50391.59+1210.86+117995.6</f>
        <v>169598.05</v>
      </c>
      <c r="I19" s="12">
        <f t="shared" si="9"/>
        <v>0</v>
      </c>
      <c r="J19" s="160"/>
      <c r="K19" s="20">
        <f t="shared" si="6"/>
        <v>0</v>
      </c>
      <c r="L19" s="127">
        <f t="shared" si="7"/>
        <v>0</v>
      </c>
      <c r="N19" s="27"/>
      <c r="O19" s="1"/>
      <c r="P19" s="27"/>
    </row>
    <row r="20" spans="1:16" ht="90.75" customHeight="1" x14ac:dyDescent="0.25">
      <c r="A20" s="46"/>
      <c r="B20" s="77" t="s">
        <v>12</v>
      </c>
      <c r="C20" s="12"/>
      <c r="D20" s="12"/>
      <c r="E20" s="13"/>
      <c r="F20" s="12"/>
      <c r="G20" s="13"/>
      <c r="H20" s="12">
        <f t="shared" ref="H20" si="10">C20-F20</f>
        <v>0</v>
      </c>
      <c r="I20" s="12">
        <f t="shared" si="9"/>
        <v>0</v>
      </c>
      <c r="J20" s="160"/>
      <c r="K20" s="20">
        <f t="shared" si="6"/>
        <v>0</v>
      </c>
      <c r="L20" s="127">
        <f t="shared" si="7"/>
        <v>0</v>
      </c>
      <c r="N20" s="27"/>
      <c r="O20" s="1"/>
      <c r="P20" s="27"/>
    </row>
    <row r="21" spans="1:16" ht="51" customHeight="1" x14ac:dyDescent="0.25">
      <c r="A21" s="46"/>
      <c r="B21" s="77" t="s">
        <v>5</v>
      </c>
      <c r="C21" s="12"/>
      <c r="D21" s="12"/>
      <c r="E21" s="13"/>
      <c r="F21" s="12"/>
      <c r="G21" s="13"/>
      <c r="H21" s="12"/>
      <c r="I21" s="12">
        <f t="shared" si="9"/>
        <v>0</v>
      </c>
      <c r="J21" s="161"/>
      <c r="K21" s="20">
        <f t="shared" si="6"/>
        <v>0</v>
      </c>
      <c r="L21" s="127">
        <f t="shared" si="7"/>
        <v>0</v>
      </c>
      <c r="N21" s="27"/>
      <c r="O21" s="1"/>
      <c r="P21" s="27"/>
    </row>
    <row r="22" spans="1:16" ht="60" customHeight="1" x14ac:dyDescent="0.25">
      <c r="A22" s="151" t="s">
        <v>13</v>
      </c>
      <c r="B22" s="177" t="s">
        <v>62</v>
      </c>
      <c r="C22" s="130">
        <f t="shared" ref="C22" si="11">C24+C25+C26+C27+C28</f>
        <v>440454.9</v>
      </c>
      <c r="D22" s="130">
        <f>D24+D25+D26+D27+D28</f>
        <v>140200</v>
      </c>
      <c r="E22" s="175">
        <f>D22/C22</f>
        <v>0.31830000000000003</v>
      </c>
      <c r="F22" s="135">
        <f>F24+F25+F26+F27+F28</f>
        <v>125975.4</v>
      </c>
      <c r="G22" s="175">
        <f>F22/C22</f>
        <v>0.28599999999999998</v>
      </c>
      <c r="H22" s="135">
        <f>H25</f>
        <v>434254.9</v>
      </c>
      <c r="I22" s="64">
        <f>I25</f>
        <v>6200</v>
      </c>
      <c r="J22" s="194" t="s">
        <v>93</v>
      </c>
      <c r="K22" s="20">
        <f t="shared" si="6"/>
        <v>6200</v>
      </c>
      <c r="L22" s="127">
        <f t="shared" si="7"/>
        <v>6200</v>
      </c>
      <c r="N22" s="27"/>
      <c r="O22" s="1"/>
      <c r="P22" s="27"/>
    </row>
    <row r="23" spans="1:16" ht="291" customHeight="1" x14ac:dyDescent="0.25">
      <c r="A23" s="148"/>
      <c r="B23" s="178"/>
      <c r="C23" s="130"/>
      <c r="D23" s="130"/>
      <c r="E23" s="175"/>
      <c r="F23" s="137"/>
      <c r="G23" s="175"/>
      <c r="H23" s="137"/>
      <c r="I23" s="65"/>
      <c r="J23" s="195"/>
      <c r="K23" s="20">
        <f t="shared" si="6"/>
        <v>0</v>
      </c>
      <c r="L23" s="127">
        <f t="shared" si="7"/>
        <v>0</v>
      </c>
      <c r="N23" s="27"/>
      <c r="O23" s="1"/>
      <c r="P23" s="27"/>
    </row>
    <row r="24" spans="1:16" ht="75" customHeight="1" x14ac:dyDescent="0.25">
      <c r="A24" s="66"/>
      <c r="B24" s="67" t="s">
        <v>4</v>
      </c>
      <c r="C24" s="68"/>
      <c r="D24" s="68"/>
      <c r="E24" s="69"/>
      <c r="F24" s="68"/>
      <c r="G24" s="69"/>
      <c r="H24" s="68"/>
      <c r="I24" s="68">
        <f t="shared" ref="I24:I28" si="12">C24-H24</f>
        <v>0</v>
      </c>
      <c r="J24" s="195"/>
      <c r="K24" s="20">
        <f t="shared" si="6"/>
        <v>0</v>
      </c>
      <c r="L24" s="127">
        <f t="shared" si="7"/>
        <v>0</v>
      </c>
      <c r="N24" s="27"/>
      <c r="O24" s="1"/>
      <c r="P24" s="27"/>
    </row>
    <row r="25" spans="1:16" ht="75" customHeight="1" x14ac:dyDescent="0.25">
      <c r="A25" s="66"/>
      <c r="B25" s="67" t="s">
        <v>26</v>
      </c>
      <c r="C25" s="68">
        <v>440454.9</v>
      </c>
      <c r="D25" s="68">
        <v>140200</v>
      </c>
      <c r="E25" s="69">
        <f t="shared" ref="E25" si="13">D25/C25</f>
        <v>0.31830000000000003</v>
      </c>
      <c r="F25" s="68">
        <v>125975.4</v>
      </c>
      <c r="G25" s="69">
        <f>F25/C25</f>
        <v>0.28599999999999998</v>
      </c>
      <c r="H25" s="70">
        <f>265644.7+8000+10+160600.2</f>
        <v>434254.9</v>
      </c>
      <c r="I25" s="68">
        <f t="shared" si="12"/>
        <v>6200</v>
      </c>
      <c r="J25" s="195"/>
      <c r="K25" s="20">
        <f t="shared" si="6"/>
        <v>6200</v>
      </c>
      <c r="L25" s="127">
        <f t="shared" si="7"/>
        <v>6200</v>
      </c>
      <c r="N25" s="27"/>
      <c r="O25" s="1"/>
      <c r="P25" s="27"/>
    </row>
    <row r="26" spans="1:16" ht="75" customHeight="1" x14ac:dyDescent="0.25">
      <c r="A26" s="66"/>
      <c r="B26" s="67" t="s">
        <v>10</v>
      </c>
      <c r="C26" s="68"/>
      <c r="D26" s="68">
        <f>F26</f>
        <v>0</v>
      </c>
      <c r="E26" s="69"/>
      <c r="F26" s="68"/>
      <c r="G26" s="69"/>
      <c r="H26" s="68"/>
      <c r="I26" s="68">
        <f t="shared" si="12"/>
        <v>0</v>
      </c>
      <c r="J26" s="195"/>
      <c r="K26" s="20">
        <f t="shared" si="6"/>
        <v>0</v>
      </c>
      <c r="L26" s="127">
        <f t="shared" si="7"/>
        <v>0</v>
      </c>
      <c r="N26" s="27"/>
      <c r="O26" s="1"/>
      <c r="P26" s="27"/>
    </row>
    <row r="27" spans="1:16" ht="138.75" customHeight="1" x14ac:dyDescent="0.25">
      <c r="A27" s="66"/>
      <c r="B27" s="67" t="s">
        <v>12</v>
      </c>
      <c r="C27" s="68"/>
      <c r="D27" s="68">
        <f>F27</f>
        <v>0</v>
      </c>
      <c r="E27" s="69"/>
      <c r="F27" s="68"/>
      <c r="G27" s="69"/>
      <c r="H27" s="68"/>
      <c r="I27" s="68">
        <f t="shared" si="12"/>
        <v>0</v>
      </c>
      <c r="J27" s="195"/>
      <c r="K27" s="20">
        <f t="shared" si="6"/>
        <v>0</v>
      </c>
      <c r="L27" s="127">
        <f t="shared" si="7"/>
        <v>0</v>
      </c>
      <c r="N27" s="27"/>
      <c r="O27" s="1"/>
      <c r="P27" s="27"/>
    </row>
    <row r="28" spans="1:16" ht="207.75" customHeight="1" x14ac:dyDescent="0.25">
      <c r="A28" s="71"/>
      <c r="B28" s="67" t="s">
        <v>5</v>
      </c>
      <c r="C28" s="68"/>
      <c r="D28" s="68"/>
      <c r="E28" s="69"/>
      <c r="F28" s="68"/>
      <c r="G28" s="69"/>
      <c r="H28" s="68"/>
      <c r="I28" s="68">
        <f t="shared" si="12"/>
        <v>0</v>
      </c>
      <c r="J28" s="195"/>
      <c r="K28" s="20">
        <f t="shared" si="6"/>
        <v>0</v>
      </c>
      <c r="L28" s="127">
        <f t="shared" si="7"/>
        <v>0</v>
      </c>
      <c r="N28" s="27"/>
      <c r="O28" s="1"/>
      <c r="P28" s="27"/>
    </row>
    <row r="29" spans="1:16" ht="212.25" customHeight="1" x14ac:dyDescent="0.25">
      <c r="A29" s="72" t="s">
        <v>14</v>
      </c>
      <c r="B29" s="56" t="s">
        <v>69</v>
      </c>
      <c r="C29" s="74">
        <f>C31+C32+C30</f>
        <v>4412.7299999999996</v>
      </c>
      <c r="D29" s="74">
        <f>D31+D32+D30</f>
        <v>198.6</v>
      </c>
      <c r="E29" s="75">
        <f t="shared" ref="E29" si="14">D29/C29</f>
        <v>4.4999999999999998E-2</v>
      </c>
      <c r="F29" s="74">
        <f>F31+F32+F30</f>
        <v>40</v>
      </c>
      <c r="G29" s="75">
        <f t="shared" ref="G29" si="15">F29/C29</f>
        <v>9.1000000000000004E-3</v>
      </c>
      <c r="H29" s="74">
        <f>H31+H32+H30</f>
        <v>4412.7299999999996</v>
      </c>
      <c r="I29" s="55">
        <f>C29-H29</f>
        <v>0</v>
      </c>
      <c r="J29" s="192" t="s">
        <v>88</v>
      </c>
      <c r="K29" s="20">
        <f t="shared" si="6"/>
        <v>0</v>
      </c>
      <c r="L29" s="127">
        <f t="shared" si="7"/>
        <v>0</v>
      </c>
      <c r="N29" s="27"/>
      <c r="O29" s="1"/>
      <c r="P29" s="27"/>
    </row>
    <row r="30" spans="1:16" x14ac:dyDescent="0.25">
      <c r="A30" s="57"/>
      <c r="B30" s="67" t="s">
        <v>4</v>
      </c>
      <c r="C30" s="68">
        <v>1086.2</v>
      </c>
      <c r="D30" s="68">
        <v>0</v>
      </c>
      <c r="E30" s="69">
        <f>D30/C30</f>
        <v>0</v>
      </c>
      <c r="F30" s="68">
        <v>0</v>
      </c>
      <c r="G30" s="69">
        <f>F30/C30</f>
        <v>0</v>
      </c>
      <c r="H30" s="68">
        <f>C30</f>
        <v>1086.2</v>
      </c>
      <c r="I30" s="12">
        <f>C30-H30</f>
        <v>0</v>
      </c>
      <c r="J30" s="193"/>
      <c r="K30" s="20">
        <f t="shared" si="6"/>
        <v>0</v>
      </c>
      <c r="L30" s="127">
        <f t="shared" si="7"/>
        <v>0</v>
      </c>
      <c r="N30" s="27"/>
      <c r="O30" s="1"/>
      <c r="P30" s="27"/>
    </row>
    <row r="31" spans="1:16" x14ac:dyDescent="0.25">
      <c r="A31" s="28"/>
      <c r="B31" s="67" t="s">
        <v>26</v>
      </c>
      <c r="C31" s="68">
        <v>2645.49</v>
      </c>
      <c r="D31" s="68">
        <v>190.6</v>
      </c>
      <c r="E31" s="69">
        <f t="shared" ref="E31" si="16">D31/C31</f>
        <v>7.1999999999999995E-2</v>
      </c>
      <c r="F31" s="68">
        <v>32</v>
      </c>
      <c r="G31" s="69">
        <f>F31/C31</f>
        <v>1.21E-2</v>
      </c>
      <c r="H31" s="68">
        <f>C31</f>
        <v>2645.49</v>
      </c>
      <c r="I31" s="12">
        <f>C31-H31</f>
        <v>0</v>
      </c>
      <c r="J31" s="193"/>
      <c r="K31" s="20">
        <f t="shared" si="6"/>
        <v>0</v>
      </c>
      <c r="L31" s="127">
        <f t="shared" si="7"/>
        <v>0</v>
      </c>
      <c r="N31" s="27"/>
      <c r="O31" s="1"/>
      <c r="P31" s="27"/>
    </row>
    <row r="32" spans="1:16" x14ac:dyDescent="0.25">
      <c r="A32" s="28"/>
      <c r="B32" s="67" t="s">
        <v>10</v>
      </c>
      <c r="C32" s="68">
        <v>681.04</v>
      </c>
      <c r="D32" s="68">
        <v>8</v>
      </c>
      <c r="E32" s="69">
        <f>D32/C32</f>
        <v>1.17E-2</v>
      </c>
      <c r="F32" s="68">
        <v>8</v>
      </c>
      <c r="G32" s="69">
        <f>F32/C32</f>
        <v>1.17E-2</v>
      </c>
      <c r="H32" s="68">
        <f>C32</f>
        <v>681.04</v>
      </c>
      <c r="I32" s="12">
        <f>C32-H32</f>
        <v>0</v>
      </c>
      <c r="J32" s="193"/>
      <c r="K32" s="20">
        <f t="shared" si="6"/>
        <v>0</v>
      </c>
      <c r="L32" s="127">
        <f t="shared" si="7"/>
        <v>0</v>
      </c>
      <c r="N32" s="27"/>
      <c r="O32" s="1"/>
      <c r="P32" s="27"/>
    </row>
    <row r="33" spans="1:16" x14ac:dyDescent="0.25">
      <c r="A33" s="28"/>
      <c r="B33" s="67" t="s">
        <v>12</v>
      </c>
      <c r="C33" s="12"/>
      <c r="D33" s="12"/>
      <c r="E33" s="13"/>
      <c r="F33" s="12"/>
      <c r="G33" s="13"/>
      <c r="H33" s="12">
        <f t="shared" ref="H33:H34" si="17">C33-F33</f>
        <v>0</v>
      </c>
      <c r="I33" s="12">
        <f t="shared" ref="I33:I34" si="18">C33-H33</f>
        <v>0</v>
      </c>
      <c r="J33" s="193"/>
      <c r="K33" s="20">
        <f t="shared" si="6"/>
        <v>0</v>
      </c>
      <c r="L33" s="127">
        <f t="shared" si="7"/>
        <v>0</v>
      </c>
      <c r="N33" s="27"/>
      <c r="O33" s="1"/>
      <c r="P33" s="27"/>
    </row>
    <row r="34" spans="1:16" ht="31.5" customHeight="1" x14ac:dyDescent="0.25">
      <c r="A34" s="28"/>
      <c r="B34" s="67" t="s">
        <v>5</v>
      </c>
      <c r="C34" s="12"/>
      <c r="D34" s="12"/>
      <c r="E34" s="13"/>
      <c r="F34" s="12"/>
      <c r="G34" s="13"/>
      <c r="H34" s="12">
        <f t="shared" si="17"/>
        <v>0</v>
      </c>
      <c r="I34" s="12">
        <f t="shared" si="18"/>
        <v>0</v>
      </c>
      <c r="J34" s="193"/>
      <c r="K34" s="20">
        <f t="shared" si="6"/>
        <v>0</v>
      </c>
      <c r="L34" s="127">
        <f t="shared" si="7"/>
        <v>0</v>
      </c>
      <c r="N34" s="27"/>
      <c r="O34" s="1"/>
      <c r="P34" s="27"/>
    </row>
    <row r="35" spans="1:16" s="1" customFormat="1" ht="408.75" customHeight="1" x14ac:dyDescent="0.25">
      <c r="A35" s="72" t="s">
        <v>21</v>
      </c>
      <c r="B35" s="176" t="s">
        <v>70</v>
      </c>
      <c r="C35" s="135">
        <f>C37+C38+C39+C40</f>
        <v>632954.56000000006</v>
      </c>
      <c r="D35" s="64">
        <f>D37+D38+D39+D40</f>
        <v>7313.51</v>
      </c>
      <c r="E35" s="135">
        <f>D35/C35</f>
        <v>0.01</v>
      </c>
      <c r="F35" s="64">
        <f>F37+F38+F39+F40</f>
        <v>7313.51</v>
      </c>
      <c r="G35" s="135">
        <f>F35/C35</f>
        <v>0.01</v>
      </c>
      <c r="H35" s="135">
        <f>H37+H38+H39+H40</f>
        <v>632954.56000000006</v>
      </c>
      <c r="I35" s="162">
        <f>I37+I38+I39+I40</f>
        <v>0</v>
      </c>
      <c r="J35" s="173" t="s">
        <v>94</v>
      </c>
      <c r="K35" s="20">
        <f t="shared" si="6"/>
        <v>0</v>
      </c>
      <c r="L35" s="127">
        <f t="shared" si="7"/>
        <v>0</v>
      </c>
      <c r="N35" s="27"/>
      <c r="P35" s="27"/>
    </row>
    <row r="36" spans="1:16" s="1" customFormat="1" ht="83.25" customHeight="1" x14ac:dyDescent="0.25">
      <c r="A36" s="28"/>
      <c r="B36" s="161"/>
      <c r="C36" s="137"/>
      <c r="D36" s="65"/>
      <c r="E36" s="137"/>
      <c r="F36" s="65"/>
      <c r="G36" s="137"/>
      <c r="H36" s="137"/>
      <c r="I36" s="164"/>
      <c r="J36" s="174"/>
      <c r="K36" s="20"/>
      <c r="L36" s="127">
        <f>C36-H36</f>
        <v>0</v>
      </c>
      <c r="N36" s="27"/>
      <c r="P36" s="27"/>
    </row>
    <row r="37" spans="1:16" s="2" customFormat="1" ht="101.25" customHeight="1" x14ac:dyDescent="0.25">
      <c r="A37" s="24"/>
      <c r="B37" s="67" t="s">
        <v>4</v>
      </c>
      <c r="C37" s="68">
        <v>1953.18</v>
      </c>
      <c r="D37" s="12">
        <v>0</v>
      </c>
      <c r="E37" s="13">
        <f>D37/C37</f>
        <v>0</v>
      </c>
      <c r="F37" s="12">
        <v>0</v>
      </c>
      <c r="G37" s="13">
        <f t="shared" ref="G37:G39" si="19">F37/C37</f>
        <v>0</v>
      </c>
      <c r="H37" s="68">
        <v>1953.18</v>
      </c>
      <c r="I37" s="12">
        <f t="shared" ref="I37:I41" si="20">C37-H37</f>
        <v>0</v>
      </c>
      <c r="J37" s="174"/>
      <c r="K37" s="20">
        <f t="shared" si="6"/>
        <v>0</v>
      </c>
      <c r="L37" s="127">
        <f t="shared" si="7"/>
        <v>0</v>
      </c>
      <c r="N37" s="27"/>
      <c r="O37" s="1"/>
      <c r="P37" s="27"/>
    </row>
    <row r="38" spans="1:16" s="2" customFormat="1" ht="101.25" customHeight="1" x14ac:dyDescent="0.25">
      <c r="A38" s="24"/>
      <c r="B38" s="67" t="s">
        <v>26</v>
      </c>
      <c r="C38" s="68">
        <v>599353.52</v>
      </c>
      <c r="D38" s="68">
        <v>6947.36</v>
      </c>
      <c r="E38" s="69">
        <f>D38/C38</f>
        <v>1.1599999999999999E-2</v>
      </c>
      <c r="F38" s="68">
        <v>6947.36</v>
      </c>
      <c r="G38" s="69">
        <f t="shared" si="19"/>
        <v>1.1599999999999999E-2</v>
      </c>
      <c r="H38" s="68">
        <f>343258.2+256095.32</f>
        <v>599353.52</v>
      </c>
      <c r="I38" s="12">
        <f t="shared" si="20"/>
        <v>0</v>
      </c>
      <c r="J38" s="174"/>
      <c r="K38" s="20">
        <f t="shared" si="6"/>
        <v>0</v>
      </c>
      <c r="L38" s="127">
        <f t="shared" si="7"/>
        <v>0</v>
      </c>
      <c r="N38" s="27"/>
      <c r="O38" s="1"/>
      <c r="P38" s="27"/>
    </row>
    <row r="39" spans="1:16" s="2" customFormat="1" ht="101.25" customHeight="1" x14ac:dyDescent="0.25">
      <c r="A39" s="24"/>
      <c r="B39" s="67" t="s">
        <v>10</v>
      </c>
      <c r="C39" s="68">
        <v>31647.86</v>
      </c>
      <c r="D39" s="68">
        <v>366.15</v>
      </c>
      <c r="E39" s="69">
        <f>D39/C39</f>
        <v>1.1599999999999999E-2</v>
      </c>
      <c r="F39" s="68">
        <v>366.15</v>
      </c>
      <c r="G39" s="69">
        <f t="shared" si="19"/>
        <v>1.1599999999999999E-2</v>
      </c>
      <c r="H39" s="68">
        <f>18066.3+13581.56</f>
        <v>31647.86</v>
      </c>
      <c r="I39" s="12">
        <f t="shared" si="20"/>
        <v>0</v>
      </c>
      <c r="J39" s="174"/>
      <c r="K39" s="20">
        <f t="shared" si="6"/>
        <v>0</v>
      </c>
      <c r="L39" s="127">
        <f t="shared" si="7"/>
        <v>0</v>
      </c>
      <c r="N39" s="27"/>
      <c r="O39" s="1"/>
      <c r="P39" s="27"/>
    </row>
    <row r="40" spans="1:16" s="2" customFormat="1" ht="101.25" hidden="1" customHeight="1" x14ac:dyDescent="0.25">
      <c r="A40" s="24"/>
      <c r="B40" s="67" t="s">
        <v>12</v>
      </c>
      <c r="C40" s="12">
        <v>0</v>
      </c>
      <c r="D40" s="12"/>
      <c r="E40" s="13">
        <v>0</v>
      </c>
      <c r="F40" s="14"/>
      <c r="G40" s="13"/>
      <c r="H40" s="12">
        <f t="shared" ref="H40" si="21">C40-F40</f>
        <v>0</v>
      </c>
      <c r="I40" s="12">
        <f t="shared" si="20"/>
        <v>0</v>
      </c>
      <c r="J40" s="174"/>
      <c r="K40" s="20">
        <f t="shared" si="6"/>
        <v>0</v>
      </c>
      <c r="L40" s="127">
        <f t="shared" si="7"/>
        <v>0</v>
      </c>
      <c r="N40" s="27"/>
      <c r="O40" s="1"/>
      <c r="P40" s="27"/>
    </row>
    <row r="41" spans="1:16" s="2" customFormat="1" ht="107.25" customHeight="1" x14ac:dyDescent="0.25">
      <c r="A41" s="24"/>
      <c r="B41" s="67" t="s">
        <v>5</v>
      </c>
      <c r="C41" s="12"/>
      <c r="D41" s="12"/>
      <c r="E41" s="13"/>
      <c r="F41" s="12"/>
      <c r="G41" s="13"/>
      <c r="H41" s="12"/>
      <c r="I41" s="12">
        <f t="shared" si="20"/>
        <v>0</v>
      </c>
      <c r="J41" s="174"/>
      <c r="K41" s="20">
        <f t="shared" si="6"/>
        <v>0</v>
      </c>
      <c r="L41" s="127">
        <f t="shared" si="7"/>
        <v>0</v>
      </c>
      <c r="N41" s="27"/>
      <c r="O41" s="1"/>
      <c r="P41" s="27"/>
    </row>
    <row r="42" spans="1:16" s="2" customFormat="1" ht="166.5" customHeight="1" x14ac:dyDescent="0.25">
      <c r="A42" s="72" t="s">
        <v>1</v>
      </c>
      <c r="B42" s="58" t="s">
        <v>72</v>
      </c>
      <c r="C42" s="74">
        <f t="shared" ref="C42:D42" si="22">C43+C44+C45+C46</f>
        <v>22795.8</v>
      </c>
      <c r="D42" s="74">
        <f t="shared" si="22"/>
        <v>8589.8799999999992</v>
      </c>
      <c r="E42" s="75">
        <f t="shared" ref="E42:E44" si="23">D42/C42</f>
        <v>0.37680000000000002</v>
      </c>
      <c r="F42" s="74">
        <f>F43+F44+F45+F46</f>
        <v>4050</v>
      </c>
      <c r="G42" s="75">
        <f t="shared" ref="G42:G44" si="24">F42/C42</f>
        <v>0.1777</v>
      </c>
      <c r="H42" s="74">
        <f>H43+H44+H45+H46</f>
        <v>22723.1</v>
      </c>
      <c r="I42" s="74">
        <f>I43+I44+I45+I46</f>
        <v>72.7</v>
      </c>
      <c r="J42" s="170" t="s">
        <v>87</v>
      </c>
      <c r="K42" s="20">
        <f t="shared" si="6"/>
        <v>72.7</v>
      </c>
      <c r="L42" s="127">
        <f t="shared" si="7"/>
        <v>72.7</v>
      </c>
      <c r="N42" s="27"/>
      <c r="O42" s="1"/>
      <c r="P42" s="27"/>
    </row>
    <row r="43" spans="1:16" s="2" customFormat="1" ht="60.75" customHeight="1" x14ac:dyDescent="0.25">
      <c r="A43" s="28"/>
      <c r="B43" s="67" t="s">
        <v>4</v>
      </c>
      <c r="C43" s="68">
        <v>0</v>
      </c>
      <c r="D43" s="74"/>
      <c r="E43" s="75"/>
      <c r="F43" s="74"/>
      <c r="G43" s="75"/>
      <c r="H43" s="68">
        <v>0</v>
      </c>
      <c r="I43" s="68">
        <f t="shared" ref="I43:I47" si="25">C43-H43</f>
        <v>0</v>
      </c>
      <c r="J43" s="171"/>
      <c r="K43" s="20">
        <f t="shared" si="6"/>
        <v>0</v>
      </c>
      <c r="L43" s="127">
        <f t="shared" si="7"/>
        <v>0</v>
      </c>
      <c r="N43" s="27"/>
      <c r="O43" s="1"/>
      <c r="P43" s="27"/>
    </row>
    <row r="44" spans="1:16" s="2" customFormat="1" ht="60.75" customHeight="1" x14ac:dyDescent="0.25">
      <c r="A44" s="28"/>
      <c r="B44" s="67" t="s">
        <v>15</v>
      </c>
      <c r="C44" s="68">
        <v>22795.8</v>
      </c>
      <c r="D44" s="68">
        <v>8589.8799999999992</v>
      </c>
      <c r="E44" s="69">
        <f t="shared" si="23"/>
        <v>0.37680000000000002</v>
      </c>
      <c r="F44" s="68">
        <v>4050</v>
      </c>
      <c r="G44" s="69">
        <f t="shared" si="24"/>
        <v>0.1777</v>
      </c>
      <c r="H44" s="68">
        <f>14508.2+8214.9</f>
        <v>22723.1</v>
      </c>
      <c r="I44" s="68">
        <f>C44-H44</f>
        <v>72.7</v>
      </c>
      <c r="J44" s="171"/>
      <c r="K44" s="20">
        <f t="shared" si="6"/>
        <v>72.7</v>
      </c>
      <c r="L44" s="127">
        <f t="shared" si="7"/>
        <v>72.7</v>
      </c>
      <c r="N44" s="27"/>
      <c r="O44" s="1"/>
      <c r="P44" s="27"/>
    </row>
    <row r="45" spans="1:16" s="2" customFormat="1" ht="60.75" customHeight="1" x14ac:dyDescent="0.25">
      <c r="A45" s="28"/>
      <c r="B45" s="67" t="s">
        <v>10</v>
      </c>
      <c r="C45" s="21"/>
      <c r="D45" s="21"/>
      <c r="E45" s="22"/>
      <c r="F45" s="21"/>
      <c r="G45" s="22"/>
      <c r="H45" s="21"/>
      <c r="I45" s="12">
        <f t="shared" si="25"/>
        <v>0</v>
      </c>
      <c r="J45" s="171"/>
      <c r="K45" s="20">
        <f t="shared" si="6"/>
        <v>0</v>
      </c>
      <c r="L45" s="127">
        <f t="shared" si="7"/>
        <v>0</v>
      </c>
      <c r="N45" s="27"/>
      <c r="O45" s="1"/>
      <c r="P45" s="27"/>
    </row>
    <row r="46" spans="1:16" s="2" customFormat="1" ht="42.75" customHeight="1" x14ac:dyDescent="0.25">
      <c r="A46" s="28"/>
      <c r="B46" s="67" t="s">
        <v>12</v>
      </c>
      <c r="C46" s="21"/>
      <c r="D46" s="21"/>
      <c r="E46" s="22"/>
      <c r="F46" s="21"/>
      <c r="G46" s="22"/>
      <c r="H46" s="21"/>
      <c r="I46" s="12">
        <f t="shared" si="25"/>
        <v>0</v>
      </c>
      <c r="J46" s="171"/>
      <c r="K46" s="20">
        <f t="shared" si="6"/>
        <v>0</v>
      </c>
      <c r="L46" s="127">
        <f t="shared" si="7"/>
        <v>0</v>
      </c>
      <c r="N46" s="27"/>
      <c r="O46" s="1"/>
      <c r="P46" s="27"/>
    </row>
    <row r="47" spans="1:16" s="2" customFormat="1" ht="198" customHeight="1" x14ac:dyDescent="0.25">
      <c r="A47" s="28"/>
      <c r="B47" s="67" t="s">
        <v>5</v>
      </c>
      <c r="C47" s="12"/>
      <c r="D47" s="12"/>
      <c r="E47" s="13"/>
      <c r="F47" s="12"/>
      <c r="G47" s="13"/>
      <c r="H47" s="12"/>
      <c r="I47" s="12">
        <f t="shared" si="25"/>
        <v>0</v>
      </c>
      <c r="J47" s="172"/>
      <c r="K47" s="20">
        <f t="shared" si="6"/>
        <v>0</v>
      </c>
      <c r="L47" s="127">
        <f t="shared" si="7"/>
        <v>0</v>
      </c>
      <c r="N47" s="27"/>
      <c r="O47" s="1"/>
      <c r="P47" s="27"/>
    </row>
    <row r="48" spans="1:16" s="5" customFormat="1" ht="179.25" customHeight="1" x14ac:dyDescent="0.25">
      <c r="A48" s="72" t="s">
        <v>43</v>
      </c>
      <c r="B48" s="76" t="s">
        <v>83</v>
      </c>
      <c r="C48" s="74">
        <f>C49+C50+C51+C52+C53</f>
        <v>3898.9</v>
      </c>
      <c r="D48" s="74">
        <f>D49+D50+D51+D52+D53</f>
        <v>1278.7</v>
      </c>
      <c r="E48" s="75">
        <f>D48/C48</f>
        <v>0.32800000000000001</v>
      </c>
      <c r="F48" s="74">
        <f>F49+F50+F51+F52+F53</f>
        <v>1241.3699999999999</v>
      </c>
      <c r="G48" s="75">
        <f>F48/C48</f>
        <v>0.31840000000000002</v>
      </c>
      <c r="H48" s="74">
        <f>H49+H50+H51+H52+H53</f>
        <v>3898.9</v>
      </c>
      <c r="I48" s="74">
        <f>I49+I50+I51+I52+I53</f>
        <v>0</v>
      </c>
      <c r="J48" s="138" t="s">
        <v>90</v>
      </c>
      <c r="K48" s="20">
        <f t="shared" si="6"/>
        <v>0</v>
      </c>
      <c r="L48" s="127">
        <f t="shared" si="7"/>
        <v>0</v>
      </c>
      <c r="N48" s="27"/>
      <c r="O48" s="1"/>
      <c r="P48" s="27"/>
    </row>
    <row r="49" spans="1:16" s="2" customFormat="1" ht="30.75" customHeight="1" x14ac:dyDescent="0.25">
      <c r="A49" s="66"/>
      <c r="B49" s="67" t="s">
        <v>4</v>
      </c>
      <c r="C49" s="68">
        <v>0</v>
      </c>
      <c r="D49" s="68">
        <v>0</v>
      </c>
      <c r="E49" s="69"/>
      <c r="F49" s="68">
        <v>0</v>
      </c>
      <c r="G49" s="69"/>
      <c r="H49" s="68">
        <v>0</v>
      </c>
      <c r="I49" s="68">
        <f t="shared" ref="I49:I53" si="26">C49-H49</f>
        <v>0</v>
      </c>
      <c r="J49" s="131"/>
      <c r="K49" s="20">
        <f t="shared" si="6"/>
        <v>0</v>
      </c>
      <c r="L49" s="127">
        <f t="shared" si="7"/>
        <v>0</v>
      </c>
      <c r="N49" s="27"/>
      <c r="O49" s="1"/>
      <c r="P49" s="27"/>
    </row>
    <row r="50" spans="1:16" s="2" customFormat="1" ht="30.75" customHeight="1" x14ac:dyDescent="0.25">
      <c r="A50" s="66"/>
      <c r="B50" s="67" t="s">
        <v>26</v>
      </c>
      <c r="C50" s="68">
        <v>3898.9</v>
      </c>
      <c r="D50" s="68">
        <v>1278.7</v>
      </c>
      <c r="E50" s="69">
        <f t="shared" ref="E50" si="27">D50/C50</f>
        <v>0.32800000000000001</v>
      </c>
      <c r="F50" s="68">
        <v>1241.3699999999999</v>
      </c>
      <c r="G50" s="69">
        <f t="shared" ref="G50" si="28">F50/C50</f>
        <v>0.31840000000000002</v>
      </c>
      <c r="H50" s="68">
        <f>C50</f>
        <v>3898.9</v>
      </c>
      <c r="I50" s="68">
        <f>C50-H50</f>
        <v>0</v>
      </c>
      <c r="J50" s="131"/>
      <c r="K50" s="20">
        <f t="shared" si="6"/>
        <v>0</v>
      </c>
      <c r="L50" s="127">
        <f t="shared" si="7"/>
        <v>0</v>
      </c>
      <c r="N50" s="27"/>
      <c r="O50" s="1"/>
      <c r="P50" s="27"/>
    </row>
    <row r="51" spans="1:16" s="2" customFormat="1" ht="30.75" customHeight="1" x14ac:dyDescent="0.25">
      <c r="A51" s="66"/>
      <c r="B51" s="67" t="s">
        <v>10</v>
      </c>
      <c r="C51" s="12">
        <v>0</v>
      </c>
      <c r="D51" s="12">
        <f>F51</f>
        <v>0</v>
      </c>
      <c r="E51" s="13"/>
      <c r="F51" s="12">
        <v>0</v>
      </c>
      <c r="G51" s="13"/>
      <c r="H51" s="12">
        <v>0</v>
      </c>
      <c r="I51" s="12">
        <f t="shared" si="26"/>
        <v>0</v>
      </c>
      <c r="J51" s="131"/>
      <c r="K51" s="20">
        <f t="shared" si="6"/>
        <v>0</v>
      </c>
      <c r="L51" s="127">
        <f t="shared" si="7"/>
        <v>0</v>
      </c>
      <c r="N51" s="27"/>
      <c r="O51" s="1"/>
      <c r="P51" s="27"/>
    </row>
    <row r="52" spans="1:16" s="2" customFormat="1" ht="30.75" customHeight="1" x14ac:dyDescent="0.25">
      <c r="A52" s="66"/>
      <c r="B52" s="67" t="s">
        <v>12</v>
      </c>
      <c r="C52" s="12"/>
      <c r="D52" s="12"/>
      <c r="E52" s="13"/>
      <c r="F52" s="12"/>
      <c r="G52" s="13"/>
      <c r="H52" s="12"/>
      <c r="I52" s="12">
        <f t="shared" si="26"/>
        <v>0</v>
      </c>
      <c r="J52" s="131"/>
      <c r="K52" s="20">
        <f t="shared" si="6"/>
        <v>0</v>
      </c>
      <c r="L52" s="127">
        <f t="shared" si="7"/>
        <v>0</v>
      </c>
      <c r="N52" s="27"/>
      <c r="O52" s="1"/>
      <c r="P52" s="27"/>
    </row>
    <row r="53" spans="1:16" s="2" customFormat="1" ht="30.75" customHeight="1" x14ac:dyDescent="0.25">
      <c r="A53" s="66"/>
      <c r="B53" s="67" t="s">
        <v>5</v>
      </c>
      <c r="C53" s="12"/>
      <c r="D53" s="12"/>
      <c r="E53" s="13"/>
      <c r="F53" s="12"/>
      <c r="G53" s="13"/>
      <c r="H53" s="12"/>
      <c r="I53" s="12">
        <f t="shared" si="26"/>
        <v>0</v>
      </c>
      <c r="J53" s="131"/>
      <c r="K53" s="20">
        <f t="shared" si="6"/>
        <v>0</v>
      </c>
      <c r="L53" s="127">
        <f t="shared" si="7"/>
        <v>0</v>
      </c>
      <c r="N53" s="27"/>
      <c r="O53" s="1"/>
      <c r="P53" s="27"/>
    </row>
    <row r="54" spans="1:16" s="6" customFormat="1" ht="403.5" customHeight="1" x14ac:dyDescent="0.25">
      <c r="A54" s="182" t="s">
        <v>33</v>
      </c>
      <c r="B54" s="209" t="s">
        <v>80</v>
      </c>
      <c r="C54" s="130">
        <f>SUM(C57:C60)</f>
        <v>1873876.68</v>
      </c>
      <c r="D54" s="135">
        <f>SUM(D57:D60)</f>
        <v>1150085.96</v>
      </c>
      <c r="E54" s="141">
        <f>D54/C54</f>
        <v>0.61370000000000002</v>
      </c>
      <c r="F54" s="130">
        <f t="shared" ref="F54" si="29">SUM(F57:F61)</f>
        <v>1150085.96</v>
      </c>
      <c r="G54" s="175">
        <f>F54/C54</f>
        <v>0.61370000000000002</v>
      </c>
      <c r="H54" s="130">
        <f>SUM(H57:H60)</f>
        <v>1873876.68</v>
      </c>
      <c r="I54" s="130">
        <f>SUM(I57:I60)</f>
        <v>0</v>
      </c>
      <c r="J54" s="158"/>
      <c r="K54" s="20">
        <f t="shared" si="6"/>
        <v>0</v>
      </c>
      <c r="L54" s="127">
        <f t="shared" si="7"/>
        <v>0</v>
      </c>
      <c r="N54" s="27"/>
      <c r="O54" s="1"/>
      <c r="P54" s="27"/>
    </row>
    <row r="55" spans="1:16" s="6" customFormat="1" ht="293.25" customHeight="1" x14ac:dyDescent="0.25">
      <c r="A55" s="183"/>
      <c r="B55" s="209"/>
      <c r="C55" s="130"/>
      <c r="D55" s="136"/>
      <c r="E55" s="142"/>
      <c r="F55" s="130"/>
      <c r="G55" s="175"/>
      <c r="H55" s="130"/>
      <c r="I55" s="130"/>
      <c r="J55" s="158"/>
      <c r="K55" s="20">
        <f t="shared" si="6"/>
        <v>0</v>
      </c>
      <c r="L55" s="127">
        <f t="shared" si="7"/>
        <v>0</v>
      </c>
      <c r="N55" s="27"/>
      <c r="O55" s="1"/>
      <c r="P55" s="27"/>
    </row>
    <row r="56" spans="1:16" s="6" customFormat="1" ht="27.75" customHeight="1" x14ac:dyDescent="0.25">
      <c r="A56" s="183"/>
      <c r="B56" s="209"/>
      <c r="C56" s="130"/>
      <c r="D56" s="137"/>
      <c r="E56" s="143"/>
      <c r="F56" s="130"/>
      <c r="G56" s="175"/>
      <c r="H56" s="130"/>
      <c r="I56" s="130"/>
      <c r="J56" s="158"/>
      <c r="K56" s="20">
        <f t="shared" si="6"/>
        <v>0</v>
      </c>
      <c r="L56" s="127">
        <f t="shared" si="7"/>
        <v>0</v>
      </c>
      <c r="N56" s="27"/>
      <c r="O56" s="1"/>
      <c r="P56" s="27"/>
    </row>
    <row r="57" spans="1:16" s="3" customFormat="1" x14ac:dyDescent="0.25">
      <c r="A57" s="66"/>
      <c r="B57" s="67" t="s">
        <v>4</v>
      </c>
      <c r="C57" s="68">
        <f t="shared" ref="C57:D61" si="30">C63+C99</f>
        <v>63938.59</v>
      </c>
      <c r="D57" s="68">
        <f t="shared" si="30"/>
        <v>4265.9399999999996</v>
      </c>
      <c r="E57" s="69">
        <f t="shared" ref="E57:E59" si="31">D57/C57</f>
        <v>6.6699999999999995E-2</v>
      </c>
      <c r="F57" s="68">
        <f>F63+F99</f>
        <v>4265.9399999999996</v>
      </c>
      <c r="G57" s="69">
        <f t="shared" ref="G57:G59" si="32">F57/C57</f>
        <v>6.6699999999999995E-2</v>
      </c>
      <c r="H57" s="68">
        <f t="shared" ref="H57:I61" si="33">H63+H99</f>
        <v>63938.59</v>
      </c>
      <c r="I57" s="12">
        <f t="shared" ref="I57:I59" si="34">C57-H57</f>
        <v>0</v>
      </c>
      <c r="J57" s="158"/>
      <c r="K57" s="20">
        <f t="shared" si="6"/>
        <v>0</v>
      </c>
      <c r="L57" s="127">
        <f t="shared" si="7"/>
        <v>0</v>
      </c>
      <c r="N57" s="27"/>
      <c r="O57" s="1"/>
      <c r="P57" s="27"/>
    </row>
    <row r="58" spans="1:16" s="3" customFormat="1" x14ac:dyDescent="0.25">
      <c r="A58" s="66"/>
      <c r="B58" s="67" t="s">
        <v>22</v>
      </c>
      <c r="C58" s="68">
        <f>C64+C100</f>
        <v>1611456.55</v>
      </c>
      <c r="D58" s="68">
        <f t="shared" si="30"/>
        <v>1020146.45</v>
      </c>
      <c r="E58" s="69">
        <f t="shared" si="31"/>
        <v>0.6331</v>
      </c>
      <c r="F58" s="68">
        <f>F64+F100</f>
        <v>1020146.45</v>
      </c>
      <c r="G58" s="69">
        <f t="shared" si="32"/>
        <v>0.6331</v>
      </c>
      <c r="H58" s="68">
        <f t="shared" si="33"/>
        <v>1611456.55</v>
      </c>
      <c r="I58" s="12">
        <f t="shared" si="34"/>
        <v>0</v>
      </c>
      <c r="J58" s="158"/>
      <c r="K58" s="20">
        <f t="shared" si="6"/>
        <v>0</v>
      </c>
      <c r="L58" s="127">
        <f t="shared" si="7"/>
        <v>0</v>
      </c>
      <c r="N58" s="27"/>
      <c r="O58" s="1"/>
      <c r="P58" s="27"/>
    </row>
    <row r="59" spans="1:16" s="3" customFormat="1" x14ac:dyDescent="0.25">
      <c r="A59" s="66"/>
      <c r="B59" s="67" t="s">
        <v>10</v>
      </c>
      <c r="C59" s="68">
        <f t="shared" si="30"/>
        <v>198481.54</v>
      </c>
      <c r="D59" s="68">
        <f t="shared" si="30"/>
        <v>125673.57</v>
      </c>
      <c r="E59" s="69">
        <f t="shared" si="31"/>
        <v>0.63319999999999999</v>
      </c>
      <c r="F59" s="68">
        <f>F65+F101</f>
        <v>125673.57</v>
      </c>
      <c r="G59" s="69">
        <f t="shared" si="32"/>
        <v>0.63319999999999999</v>
      </c>
      <c r="H59" s="68">
        <f t="shared" si="33"/>
        <v>198481.54</v>
      </c>
      <c r="I59" s="12">
        <f t="shared" si="34"/>
        <v>0</v>
      </c>
      <c r="J59" s="158"/>
      <c r="K59" s="20">
        <f t="shared" si="6"/>
        <v>0</v>
      </c>
      <c r="L59" s="127">
        <f t="shared" si="7"/>
        <v>0</v>
      </c>
      <c r="N59" s="27"/>
      <c r="O59" s="1"/>
      <c r="P59" s="27"/>
    </row>
    <row r="60" spans="1:16" s="3" customFormat="1" x14ac:dyDescent="0.25">
      <c r="A60" s="66"/>
      <c r="B60" s="67" t="s">
        <v>12</v>
      </c>
      <c r="C60" s="12">
        <f t="shared" si="30"/>
        <v>0</v>
      </c>
      <c r="D60" s="12">
        <f t="shared" si="30"/>
        <v>0</v>
      </c>
      <c r="E60" s="13">
        <v>0</v>
      </c>
      <c r="F60" s="12"/>
      <c r="G60" s="13">
        <v>0</v>
      </c>
      <c r="H60" s="12">
        <f t="shared" si="33"/>
        <v>0</v>
      </c>
      <c r="I60" s="12">
        <f t="shared" si="33"/>
        <v>0</v>
      </c>
      <c r="J60" s="158"/>
      <c r="K60" s="20">
        <f t="shared" si="6"/>
        <v>0</v>
      </c>
      <c r="L60" s="127">
        <f t="shared" si="7"/>
        <v>0</v>
      </c>
      <c r="N60" s="27"/>
      <c r="O60" s="1"/>
      <c r="P60" s="27"/>
    </row>
    <row r="61" spans="1:16" s="3" customFormat="1" collapsed="1" x14ac:dyDescent="0.25">
      <c r="A61" s="71"/>
      <c r="B61" s="67" t="s">
        <v>5</v>
      </c>
      <c r="C61" s="12">
        <f t="shared" si="30"/>
        <v>0</v>
      </c>
      <c r="D61" s="12">
        <f t="shared" si="30"/>
        <v>0</v>
      </c>
      <c r="E61" s="13"/>
      <c r="F61" s="12"/>
      <c r="G61" s="13"/>
      <c r="H61" s="12">
        <f t="shared" si="33"/>
        <v>0</v>
      </c>
      <c r="I61" s="12">
        <f t="shared" si="33"/>
        <v>0</v>
      </c>
      <c r="J61" s="158"/>
      <c r="K61" s="20">
        <f t="shared" si="6"/>
        <v>0</v>
      </c>
      <c r="L61" s="127">
        <f t="shared" si="7"/>
        <v>0</v>
      </c>
      <c r="N61" s="27"/>
      <c r="O61" s="1"/>
      <c r="P61" s="27"/>
    </row>
    <row r="62" spans="1:16" s="6" customFormat="1" x14ac:dyDescent="0.25">
      <c r="A62" s="112" t="s">
        <v>44</v>
      </c>
      <c r="B62" s="109" t="s">
        <v>38</v>
      </c>
      <c r="C62" s="115">
        <f>SUM(C63:C67)</f>
        <v>1800061.46</v>
      </c>
      <c r="D62" s="115">
        <f>SUM(D63:D67)</f>
        <v>1140192.23</v>
      </c>
      <c r="E62" s="116">
        <f>D62/C62</f>
        <v>0.63339999999999996</v>
      </c>
      <c r="F62" s="115">
        <f>SUM(F63:F67)</f>
        <v>1140192.23</v>
      </c>
      <c r="G62" s="116">
        <f>F62/C62</f>
        <v>0.63339999999999996</v>
      </c>
      <c r="H62" s="115">
        <f>SUM(H63:H67)</f>
        <v>1800061.46</v>
      </c>
      <c r="I62" s="115">
        <f>SUM(I63:I67)</f>
        <v>0</v>
      </c>
      <c r="J62" s="186"/>
      <c r="K62" s="20">
        <f t="shared" si="6"/>
        <v>0</v>
      </c>
      <c r="L62" s="127">
        <f t="shared" si="7"/>
        <v>0</v>
      </c>
      <c r="N62" s="27"/>
      <c r="O62" s="1"/>
      <c r="P62" s="27"/>
    </row>
    <row r="63" spans="1:16" s="3" customFormat="1" x14ac:dyDescent="0.25">
      <c r="A63" s="110"/>
      <c r="B63" s="67" t="s">
        <v>4</v>
      </c>
      <c r="C63" s="68">
        <f t="shared" ref="C63:H67" si="35">C69+C81+C93</f>
        <v>0</v>
      </c>
      <c r="D63" s="68">
        <f t="shared" si="35"/>
        <v>0</v>
      </c>
      <c r="E63" s="68">
        <f t="shared" si="35"/>
        <v>0</v>
      </c>
      <c r="F63" s="68">
        <f t="shared" si="35"/>
        <v>0</v>
      </c>
      <c r="G63" s="68">
        <f t="shared" si="35"/>
        <v>0</v>
      </c>
      <c r="H63" s="68">
        <f t="shared" si="35"/>
        <v>0</v>
      </c>
      <c r="I63" s="68">
        <f t="shared" ref="I63:I67" si="36">C63-H63</f>
        <v>0</v>
      </c>
      <c r="J63" s="186"/>
      <c r="K63" s="20">
        <f t="shared" si="6"/>
        <v>0</v>
      </c>
      <c r="L63" s="127">
        <f t="shared" si="7"/>
        <v>0</v>
      </c>
      <c r="N63" s="27"/>
      <c r="O63" s="1"/>
      <c r="P63" s="27"/>
    </row>
    <row r="64" spans="1:16" s="3" customFormat="1" x14ac:dyDescent="0.25">
      <c r="A64" s="110"/>
      <c r="B64" s="67" t="s">
        <v>25</v>
      </c>
      <c r="C64" s="68">
        <f>C70+C82+C94</f>
        <v>1602054.7</v>
      </c>
      <c r="D64" s="68">
        <f t="shared" si="35"/>
        <v>1014771.08</v>
      </c>
      <c r="E64" s="68">
        <f t="shared" si="35"/>
        <v>1.1399999999999999</v>
      </c>
      <c r="F64" s="68">
        <f t="shared" si="35"/>
        <v>1014771.08</v>
      </c>
      <c r="G64" s="117">
        <f t="shared" si="35"/>
        <v>1.1299999999999999</v>
      </c>
      <c r="H64" s="68">
        <f>H70+H82+H94</f>
        <v>1602054.7</v>
      </c>
      <c r="I64" s="68">
        <f t="shared" si="36"/>
        <v>0</v>
      </c>
      <c r="J64" s="186"/>
      <c r="K64" s="20">
        <f t="shared" si="6"/>
        <v>0</v>
      </c>
      <c r="L64" s="127">
        <f t="shared" si="7"/>
        <v>0</v>
      </c>
      <c r="N64" s="27"/>
      <c r="O64" s="1"/>
      <c r="P64" s="27"/>
    </row>
    <row r="65" spans="1:16" s="3" customFormat="1" x14ac:dyDescent="0.25">
      <c r="A65" s="110"/>
      <c r="B65" s="67" t="s">
        <v>10</v>
      </c>
      <c r="C65" s="68">
        <f t="shared" si="35"/>
        <v>198006.76</v>
      </c>
      <c r="D65" s="68">
        <f t="shared" si="35"/>
        <v>125421.15</v>
      </c>
      <c r="E65" s="68">
        <f t="shared" si="35"/>
        <v>1.1399999999999999</v>
      </c>
      <c r="F65" s="68">
        <f t="shared" si="35"/>
        <v>125421.15</v>
      </c>
      <c r="G65" s="117">
        <f t="shared" si="35"/>
        <v>1.1299999999999999</v>
      </c>
      <c r="H65" s="68">
        <f t="shared" si="35"/>
        <v>198006.76</v>
      </c>
      <c r="I65" s="68">
        <f t="shared" si="36"/>
        <v>0</v>
      </c>
      <c r="J65" s="186"/>
      <c r="K65" s="20">
        <f t="shared" si="6"/>
        <v>0</v>
      </c>
      <c r="L65" s="127">
        <f t="shared" si="7"/>
        <v>0</v>
      </c>
      <c r="N65" s="27"/>
      <c r="O65" s="1"/>
      <c r="P65" s="27"/>
    </row>
    <row r="66" spans="1:16" s="3" customFormat="1" x14ac:dyDescent="0.25">
      <c r="A66" s="110"/>
      <c r="B66" s="67" t="s">
        <v>12</v>
      </c>
      <c r="C66" s="68">
        <f t="shared" si="35"/>
        <v>0</v>
      </c>
      <c r="D66" s="68">
        <f t="shared" si="35"/>
        <v>0</v>
      </c>
      <c r="E66" s="68">
        <f t="shared" si="35"/>
        <v>0</v>
      </c>
      <c r="F66" s="68">
        <f t="shared" si="35"/>
        <v>0</v>
      </c>
      <c r="G66" s="68">
        <f t="shared" si="35"/>
        <v>0</v>
      </c>
      <c r="H66" s="68">
        <f t="shared" si="35"/>
        <v>0</v>
      </c>
      <c r="I66" s="68">
        <f t="shared" si="36"/>
        <v>0</v>
      </c>
      <c r="J66" s="186"/>
      <c r="K66" s="20">
        <f t="shared" si="6"/>
        <v>0</v>
      </c>
      <c r="L66" s="127">
        <f t="shared" si="7"/>
        <v>0</v>
      </c>
      <c r="N66" s="27"/>
      <c r="O66" s="1"/>
      <c r="P66" s="27"/>
    </row>
    <row r="67" spans="1:16" s="3" customFormat="1" x14ac:dyDescent="0.25">
      <c r="A67" s="111"/>
      <c r="B67" s="67" t="s">
        <v>5</v>
      </c>
      <c r="C67" s="12">
        <f t="shared" si="35"/>
        <v>0</v>
      </c>
      <c r="D67" s="12">
        <f t="shared" si="35"/>
        <v>0</v>
      </c>
      <c r="E67" s="12">
        <f t="shared" si="35"/>
        <v>0</v>
      </c>
      <c r="F67" s="12">
        <f t="shared" si="35"/>
        <v>0</v>
      </c>
      <c r="G67" s="12">
        <f t="shared" si="35"/>
        <v>0</v>
      </c>
      <c r="H67" s="12">
        <f t="shared" si="35"/>
        <v>0</v>
      </c>
      <c r="I67" s="12">
        <f t="shared" si="36"/>
        <v>0</v>
      </c>
      <c r="J67" s="186"/>
      <c r="K67" s="20">
        <f t="shared" si="6"/>
        <v>0</v>
      </c>
      <c r="L67" s="127">
        <f t="shared" si="7"/>
        <v>0</v>
      </c>
      <c r="N67" s="27"/>
      <c r="O67" s="1"/>
      <c r="P67" s="27"/>
    </row>
    <row r="68" spans="1:16" s="6" customFormat="1" ht="124.5" customHeight="1" x14ac:dyDescent="0.25">
      <c r="A68" s="112" t="s">
        <v>45</v>
      </c>
      <c r="B68" s="109" t="s">
        <v>56</v>
      </c>
      <c r="C68" s="115">
        <f>SUM(C69:C73)</f>
        <v>35050.629999999997</v>
      </c>
      <c r="D68" s="115">
        <f>SUM(D69:D73)</f>
        <v>17000.87</v>
      </c>
      <c r="E68" s="116">
        <f>D68/C68</f>
        <v>0.48499999999999999</v>
      </c>
      <c r="F68" s="115">
        <f>SUM(F69:F73)</f>
        <v>17000.87</v>
      </c>
      <c r="G68" s="116">
        <f>F68/C68</f>
        <v>0.48499999999999999</v>
      </c>
      <c r="H68" s="115">
        <f>SUM(H69:H73)</f>
        <v>35050.629999999997</v>
      </c>
      <c r="I68" s="115">
        <f>SUM(I69:I73)</f>
        <v>0</v>
      </c>
      <c r="J68" s="59"/>
      <c r="K68" s="20">
        <f t="shared" si="6"/>
        <v>0</v>
      </c>
      <c r="L68" s="127">
        <f t="shared" si="7"/>
        <v>0</v>
      </c>
      <c r="N68" s="27"/>
      <c r="O68" s="1"/>
      <c r="P68" s="27"/>
    </row>
    <row r="69" spans="1:16" s="3" customFormat="1" x14ac:dyDescent="0.25">
      <c r="A69" s="113"/>
      <c r="B69" s="67" t="s">
        <v>4</v>
      </c>
      <c r="C69" s="68">
        <f>C75</f>
        <v>0</v>
      </c>
      <c r="D69" s="68">
        <f>D75</f>
        <v>0</v>
      </c>
      <c r="E69" s="116"/>
      <c r="F69" s="68">
        <f>F75</f>
        <v>0</v>
      </c>
      <c r="G69" s="116"/>
      <c r="H69" s="68">
        <f>H75</f>
        <v>0</v>
      </c>
      <c r="I69" s="68">
        <f t="shared" ref="I69:I73" si="37">C69-H69</f>
        <v>0</v>
      </c>
      <c r="J69" s="45"/>
      <c r="K69" s="20">
        <f t="shared" si="6"/>
        <v>0</v>
      </c>
      <c r="L69" s="127">
        <f t="shared" si="7"/>
        <v>0</v>
      </c>
      <c r="N69" s="27"/>
      <c r="O69" s="1"/>
      <c r="P69" s="27"/>
    </row>
    <row r="70" spans="1:16" s="3" customFormat="1" x14ac:dyDescent="0.25">
      <c r="A70" s="113"/>
      <c r="B70" s="67" t="s">
        <v>25</v>
      </c>
      <c r="C70" s="68">
        <f>C76</f>
        <v>31195.06</v>
      </c>
      <c r="D70" s="68">
        <f t="shared" ref="C70:D73" si="38">D76</f>
        <v>15130.77</v>
      </c>
      <c r="E70" s="68">
        <f>E76</f>
        <v>0.49</v>
      </c>
      <c r="F70" s="68">
        <f t="shared" ref="F70:F73" si="39">F76</f>
        <v>15130.77</v>
      </c>
      <c r="G70" s="116">
        <f t="shared" ref="G70:G71" si="40">F70/C70</f>
        <v>0.48499999999999999</v>
      </c>
      <c r="H70" s="68">
        <f>C70</f>
        <v>31195.06</v>
      </c>
      <c r="I70" s="68">
        <f t="shared" si="37"/>
        <v>0</v>
      </c>
      <c r="J70" s="45"/>
      <c r="K70" s="20">
        <f t="shared" si="6"/>
        <v>0</v>
      </c>
      <c r="L70" s="127">
        <f t="shared" si="7"/>
        <v>0</v>
      </c>
      <c r="N70" s="27"/>
      <c r="O70" s="1"/>
      <c r="P70" s="27"/>
    </row>
    <row r="71" spans="1:16" s="3" customFormat="1" x14ac:dyDescent="0.25">
      <c r="A71" s="113"/>
      <c r="B71" s="67" t="s">
        <v>23</v>
      </c>
      <c r="C71" s="68">
        <f t="shared" si="38"/>
        <v>3855.57</v>
      </c>
      <c r="D71" s="68">
        <f t="shared" si="38"/>
        <v>1870.1</v>
      </c>
      <c r="E71" s="68">
        <f>E77</f>
        <v>0.49</v>
      </c>
      <c r="F71" s="68">
        <f t="shared" si="39"/>
        <v>1870.1</v>
      </c>
      <c r="G71" s="116">
        <f t="shared" si="40"/>
        <v>0.48499999999999999</v>
      </c>
      <c r="H71" s="68">
        <f>C71</f>
        <v>3855.57</v>
      </c>
      <c r="I71" s="68">
        <f t="shared" si="37"/>
        <v>0</v>
      </c>
      <c r="J71" s="45"/>
      <c r="K71" s="20">
        <f t="shared" si="6"/>
        <v>0</v>
      </c>
      <c r="L71" s="127">
        <f t="shared" si="7"/>
        <v>0</v>
      </c>
      <c r="N71" s="27"/>
      <c r="O71" s="1"/>
      <c r="P71" s="27"/>
    </row>
    <row r="72" spans="1:16" s="3" customFormat="1" x14ac:dyDescent="0.25">
      <c r="A72" s="113"/>
      <c r="B72" s="67" t="s">
        <v>12</v>
      </c>
      <c r="C72" s="68">
        <f t="shared" si="38"/>
        <v>0</v>
      </c>
      <c r="D72" s="68">
        <f t="shared" si="38"/>
        <v>0</v>
      </c>
      <c r="E72" s="69"/>
      <c r="F72" s="68">
        <f t="shared" si="39"/>
        <v>0</v>
      </c>
      <c r="G72" s="116"/>
      <c r="H72" s="68">
        <f t="shared" ref="H72:H73" si="41">H78</f>
        <v>0</v>
      </c>
      <c r="I72" s="68">
        <f t="shared" si="37"/>
        <v>0</v>
      </c>
      <c r="J72" s="45"/>
      <c r="K72" s="20">
        <f t="shared" si="6"/>
        <v>0</v>
      </c>
      <c r="L72" s="127">
        <f t="shared" si="7"/>
        <v>0</v>
      </c>
      <c r="N72" s="27"/>
      <c r="O72" s="1"/>
      <c r="P72" s="27"/>
    </row>
    <row r="73" spans="1:16" s="3" customFormat="1" x14ac:dyDescent="0.25">
      <c r="A73" s="114"/>
      <c r="B73" s="67" t="s">
        <v>5</v>
      </c>
      <c r="C73" s="68">
        <f t="shared" si="38"/>
        <v>0</v>
      </c>
      <c r="D73" s="68">
        <f t="shared" si="38"/>
        <v>0</v>
      </c>
      <c r="E73" s="69"/>
      <c r="F73" s="68">
        <f t="shared" si="39"/>
        <v>0</v>
      </c>
      <c r="G73" s="116"/>
      <c r="H73" s="68">
        <f t="shared" si="41"/>
        <v>0</v>
      </c>
      <c r="I73" s="68">
        <f t="shared" si="37"/>
        <v>0</v>
      </c>
      <c r="J73" s="45"/>
      <c r="K73" s="20">
        <f t="shared" si="6"/>
        <v>0</v>
      </c>
      <c r="L73" s="127">
        <f t="shared" ref="L73:L136" si="42">C73-H73</f>
        <v>0</v>
      </c>
      <c r="N73" s="27"/>
      <c r="O73" s="1"/>
      <c r="P73" s="27"/>
    </row>
    <row r="74" spans="1:16" s="6" customFormat="1" ht="71.25" customHeight="1" x14ac:dyDescent="0.25">
      <c r="A74" s="118" t="s">
        <v>46</v>
      </c>
      <c r="B74" s="95" t="s">
        <v>41</v>
      </c>
      <c r="C74" s="96">
        <f>SUM(C75:C79)</f>
        <v>35050.629999999997</v>
      </c>
      <c r="D74" s="96">
        <f>SUM(D75:D79)</f>
        <v>17000.87</v>
      </c>
      <c r="E74" s="97">
        <f>D74/C74</f>
        <v>0.48499999999999999</v>
      </c>
      <c r="F74" s="96">
        <f>SUM(F75:F79)</f>
        <v>17000.87</v>
      </c>
      <c r="G74" s="97">
        <f>F74/C74</f>
        <v>0.48499999999999999</v>
      </c>
      <c r="H74" s="96">
        <f>SUM(H75:H79)</f>
        <v>35050.629999999997</v>
      </c>
      <c r="I74" s="96">
        <f>SUM(I75:I79)</f>
        <v>0</v>
      </c>
      <c r="J74" s="187" t="s">
        <v>95</v>
      </c>
      <c r="K74" s="20">
        <f t="shared" ref="K74:K137" si="43">C74-H74</f>
        <v>0</v>
      </c>
      <c r="L74" s="127">
        <f t="shared" si="42"/>
        <v>0</v>
      </c>
      <c r="N74" s="27"/>
      <c r="O74" s="1"/>
      <c r="P74" s="27"/>
    </row>
    <row r="75" spans="1:16" s="3" customFormat="1" x14ac:dyDescent="0.25">
      <c r="A75" s="120"/>
      <c r="B75" s="67" t="s">
        <v>4</v>
      </c>
      <c r="C75" s="74"/>
      <c r="D75" s="68"/>
      <c r="E75" s="69"/>
      <c r="F75" s="68"/>
      <c r="G75" s="69"/>
      <c r="H75" s="74"/>
      <c r="I75" s="68">
        <f t="shared" ref="I75:I79" si="44">C75-H75</f>
        <v>0</v>
      </c>
      <c r="J75" s="185"/>
      <c r="K75" s="20">
        <f t="shared" si="43"/>
        <v>0</v>
      </c>
      <c r="L75" s="127">
        <f t="shared" si="42"/>
        <v>0</v>
      </c>
      <c r="N75" s="27"/>
      <c r="O75" s="1"/>
      <c r="P75" s="27"/>
    </row>
    <row r="76" spans="1:16" s="3" customFormat="1" x14ac:dyDescent="0.25">
      <c r="A76" s="120"/>
      <c r="B76" s="67" t="s">
        <v>25</v>
      </c>
      <c r="C76" s="68">
        <v>31195.06</v>
      </c>
      <c r="D76" s="68">
        <v>15130.77</v>
      </c>
      <c r="E76" s="69">
        <f>D76/C76</f>
        <v>0.48499999999999999</v>
      </c>
      <c r="F76" s="68">
        <v>15130.77</v>
      </c>
      <c r="G76" s="69">
        <f>F76/C76</f>
        <v>0.48499999999999999</v>
      </c>
      <c r="H76" s="68">
        <f>C76</f>
        <v>31195.06</v>
      </c>
      <c r="I76" s="68">
        <f t="shared" si="44"/>
        <v>0</v>
      </c>
      <c r="J76" s="185"/>
      <c r="K76" s="20">
        <f t="shared" si="43"/>
        <v>0</v>
      </c>
      <c r="L76" s="127">
        <f t="shared" si="42"/>
        <v>0</v>
      </c>
      <c r="N76" s="27"/>
      <c r="O76" s="1"/>
      <c r="P76" s="27"/>
    </row>
    <row r="77" spans="1:16" s="3" customFormat="1" x14ac:dyDescent="0.25">
      <c r="A77" s="120"/>
      <c r="B77" s="67" t="s">
        <v>23</v>
      </c>
      <c r="C77" s="68">
        <v>3855.57</v>
      </c>
      <c r="D77" s="68">
        <f>F77</f>
        <v>1870.1</v>
      </c>
      <c r="E77" s="69">
        <f>D77/C77</f>
        <v>0.48499999999999999</v>
      </c>
      <c r="F77" s="70">
        <v>1870.1</v>
      </c>
      <c r="G77" s="69">
        <f>F77/C77</f>
        <v>0.48499999999999999</v>
      </c>
      <c r="H77" s="68">
        <f>C77</f>
        <v>3855.57</v>
      </c>
      <c r="I77" s="68">
        <f t="shared" si="44"/>
        <v>0</v>
      </c>
      <c r="J77" s="185"/>
      <c r="K77" s="20">
        <f t="shared" si="43"/>
        <v>0</v>
      </c>
      <c r="L77" s="127">
        <f t="shared" si="42"/>
        <v>0</v>
      </c>
      <c r="N77" s="27"/>
      <c r="O77" s="1"/>
      <c r="P77" s="27"/>
    </row>
    <row r="78" spans="1:16" s="3" customFormat="1" x14ac:dyDescent="0.25">
      <c r="A78" s="120"/>
      <c r="B78" s="67" t="s">
        <v>12</v>
      </c>
      <c r="C78" s="68"/>
      <c r="D78" s="68"/>
      <c r="E78" s="69"/>
      <c r="F78" s="68"/>
      <c r="G78" s="69"/>
      <c r="H78" s="68"/>
      <c r="I78" s="68">
        <f t="shared" si="44"/>
        <v>0</v>
      </c>
      <c r="J78" s="185"/>
      <c r="K78" s="20">
        <f t="shared" si="43"/>
        <v>0</v>
      </c>
      <c r="L78" s="127">
        <f t="shared" si="42"/>
        <v>0</v>
      </c>
      <c r="N78" s="27"/>
      <c r="O78" s="1"/>
      <c r="P78" s="27"/>
    </row>
    <row r="79" spans="1:16" s="3" customFormat="1" x14ac:dyDescent="0.25">
      <c r="A79" s="121"/>
      <c r="B79" s="67" t="s">
        <v>5</v>
      </c>
      <c r="C79" s="74"/>
      <c r="D79" s="68"/>
      <c r="E79" s="69"/>
      <c r="F79" s="68"/>
      <c r="G79" s="69"/>
      <c r="H79" s="68"/>
      <c r="I79" s="68">
        <f t="shared" si="44"/>
        <v>0</v>
      </c>
      <c r="J79" s="188"/>
      <c r="K79" s="20">
        <f t="shared" si="43"/>
        <v>0</v>
      </c>
      <c r="L79" s="127">
        <f t="shared" si="42"/>
        <v>0</v>
      </c>
      <c r="N79" s="27"/>
      <c r="O79" s="1"/>
      <c r="P79" s="27"/>
    </row>
    <row r="80" spans="1:16" s="3" customFormat="1" ht="24" customHeight="1" x14ac:dyDescent="0.25">
      <c r="A80" s="122" t="s">
        <v>47</v>
      </c>
      <c r="B80" s="109" t="s">
        <v>31</v>
      </c>
      <c r="C80" s="96">
        <f>SUM(C81:C85)</f>
        <v>24566.34</v>
      </c>
      <c r="D80" s="96">
        <f>SUM(D81:D85)</f>
        <v>0</v>
      </c>
      <c r="E80" s="69">
        <f t="shared" ref="E80:E89" si="45">D80/C80</f>
        <v>0</v>
      </c>
      <c r="F80" s="96">
        <f>SUM(F81:F85)</f>
        <v>0</v>
      </c>
      <c r="G80" s="69">
        <f t="shared" ref="G80:G89" si="46">F80/C80</f>
        <v>0</v>
      </c>
      <c r="H80" s="96">
        <f>SUM(H81:H85)</f>
        <v>24566.34</v>
      </c>
      <c r="I80" s="96">
        <f>SUM(I81:I85)</f>
        <v>0</v>
      </c>
      <c r="J80" s="184"/>
      <c r="K80" s="20">
        <f t="shared" si="43"/>
        <v>0</v>
      </c>
      <c r="L80" s="127">
        <f t="shared" si="42"/>
        <v>0</v>
      </c>
      <c r="N80" s="27"/>
      <c r="O80" s="1"/>
      <c r="P80" s="27"/>
    </row>
    <row r="81" spans="1:16" s="3" customFormat="1" x14ac:dyDescent="0.25">
      <c r="A81" s="120"/>
      <c r="B81" s="67" t="s">
        <v>4</v>
      </c>
      <c r="C81" s="68">
        <f>C87</f>
        <v>0</v>
      </c>
      <c r="D81" s="68">
        <f>D87</f>
        <v>0</v>
      </c>
      <c r="E81" s="69"/>
      <c r="F81" s="68">
        <f>F87</f>
        <v>0</v>
      </c>
      <c r="G81" s="69"/>
      <c r="H81" s="96">
        <f t="shared" ref="H81:I83" si="47">H87</f>
        <v>0</v>
      </c>
      <c r="I81" s="96">
        <f t="shared" si="47"/>
        <v>0</v>
      </c>
      <c r="J81" s="185"/>
      <c r="K81" s="20">
        <f t="shared" si="43"/>
        <v>0</v>
      </c>
      <c r="L81" s="127">
        <f t="shared" si="42"/>
        <v>0</v>
      </c>
      <c r="N81" s="27"/>
      <c r="O81" s="1"/>
      <c r="P81" s="27"/>
    </row>
    <row r="82" spans="1:16" s="3" customFormat="1" x14ac:dyDescent="0.25">
      <c r="A82" s="120"/>
      <c r="B82" s="67" t="s">
        <v>25</v>
      </c>
      <c r="C82" s="68">
        <f>C88</f>
        <v>21864.04</v>
      </c>
      <c r="D82" s="68">
        <f t="shared" ref="C82:D85" si="48">D88</f>
        <v>0</v>
      </c>
      <c r="E82" s="69">
        <f t="shared" si="45"/>
        <v>0</v>
      </c>
      <c r="F82" s="68">
        <f t="shared" ref="F82:F85" si="49">F88</f>
        <v>0</v>
      </c>
      <c r="G82" s="69">
        <f t="shared" si="46"/>
        <v>0</v>
      </c>
      <c r="H82" s="96">
        <f t="shared" si="47"/>
        <v>21864.04</v>
      </c>
      <c r="I82" s="96">
        <f t="shared" si="47"/>
        <v>0</v>
      </c>
      <c r="J82" s="185"/>
      <c r="K82" s="20">
        <f t="shared" si="43"/>
        <v>0</v>
      </c>
      <c r="L82" s="127">
        <f t="shared" si="42"/>
        <v>0</v>
      </c>
      <c r="N82" s="27"/>
      <c r="O82" s="1"/>
      <c r="P82" s="27"/>
    </row>
    <row r="83" spans="1:16" s="3" customFormat="1" x14ac:dyDescent="0.25">
      <c r="A83" s="120"/>
      <c r="B83" s="67" t="s">
        <v>23</v>
      </c>
      <c r="C83" s="68">
        <f t="shared" si="48"/>
        <v>2702.3</v>
      </c>
      <c r="D83" s="68">
        <f t="shared" si="48"/>
        <v>0</v>
      </c>
      <c r="E83" s="69">
        <f t="shared" si="45"/>
        <v>0</v>
      </c>
      <c r="F83" s="68">
        <f t="shared" si="49"/>
        <v>0</v>
      </c>
      <c r="G83" s="69">
        <f t="shared" si="46"/>
        <v>0</v>
      </c>
      <c r="H83" s="96">
        <f t="shared" si="47"/>
        <v>2702.3</v>
      </c>
      <c r="I83" s="96">
        <f t="shared" si="47"/>
        <v>0</v>
      </c>
      <c r="J83" s="185"/>
      <c r="K83" s="20">
        <f t="shared" si="43"/>
        <v>0</v>
      </c>
      <c r="L83" s="127">
        <f t="shared" si="42"/>
        <v>0</v>
      </c>
      <c r="N83" s="27"/>
      <c r="O83" s="1"/>
      <c r="P83" s="27"/>
    </row>
    <row r="84" spans="1:16" s="3" customFormat="1" x14ac:dyDescent="0.25">
      <c r="A84" s="120"/>
      <c r="B84" s="67" t="s">
        <v>12</v>
      </c>
      <c r="C84" s="68">
        <f t="shared" si="48"/>
        <v>0</v>
      </c>
      <c r="D84" s="68">
        <f t="shared" si="48"/>
        <v>0</v>
      </c>
      <c r="E84" s="69"/>
      <c r="F84" s="68">
        <f t="shared" si="49"/>
        <v>0</v>
      </c>
      <c r="G84" s="69"/>
      <c r="H84" s="96">
        <f t="shared" ref="H84:I85" si="50">H90</f>
        <v>0</v>
      </c>
      <c r="I84" s="96">
        <f t="shared" si="50"/>
        <v>0</v>
      </c>
      <c r="J84" s="185"/>
      <c r="K84" s="20">
        <f t="shared" si="43"/>
        <v>0</v>
      </c>
      <c r="L84" s="127">
        <f t="shared" si="42"/>
        <v>0</v>
      </c>
      <c r="N84" s="27"/>
      <c r="O84" s="1"/>
      <c r="P84" s="27"/>
    </row>
    <row r="85" spans="1:16" s="3" customFormat="1" x14ac:dyDescent="0.25">
      <c r="A85" s="121"/>
      <c r="B85" s="67" t="s">
        <v>5</v>
      </c>
      <c r="C85" s="68">
        <f t="shared" si="48"/>
        <v>0</v>
      </c>
      <c r="D85" s="68">
        <f t="shared" si="48"/>
        <v>0</v>
      </c>
      <c r="E85" s="69"/>
      <c r="F85" s="68">
        <f t="shared" si="49"/>
        <v>0</v>
      </c>
      <c r="G85" s="69"/>
      <c r="H85" s="96">
        <f t="shared" si="50"/>
        <v>0</v>
      </c>
      <c r="I85" s="96">
        <f t="shared" si="50"/>
        <v>0</v>
      </c>
      <c r="J85" s="185"/>
      <c r="K85" s="20">
        <f t="shared" si="43"/>
        <v>0</v>
      </c>
      <c r="L85" s="127">
        <f t="shared" si="42"/>
        <v>0</v>
      </c>
      <c r="N85" s="27"/>
      <c r="O85" s="1"/>
      <c r="P85" s="27"/>
    </row>
    <row r="86" spans="1:16" s="3" customFormat="1" ht="29.25" customHeight="1" x14ac:dyDescent="0.25">
      <c r="A86" s="118" t="s">
        <v>48</v>
      </c>
      <c r="B86" s="95" t="s">
        <v>40</v>
      </c>
      <c r="C86" s="68">
        <f t="shared" ref="C86:D86" si="51">C87+C88+C89+C90+C91</f>
        <v>24566.34</v>
      </c>
      <c r="D86" s="68">
        <f t="shared" si="51"/>
        <v>0</v>
      </c>
      <c r="E86" s="69">
        <f t="shared" si="45"/>
        <v>0</v>
      </c>
      <c r="F86" s="68">
        <f>SUM(F87:F91)</f>
        <v>0</v>
      </c>
      <c r="G86" s="69">
        <f t="shared" si="46"/>
        <v>0</v>
      </c>
      <c r="H86" s="119">
        <f>H87+H88+H89</f>
        <v>24566.34</v>
      </c>
      <c r="I86" s="119">
        <f>I87+I88+I89</f>
        <v>0</v>
      </c>
      <c r="J86" s="189" t="s">
        <v>96</v>
      </c>
      <c r="K86" s="20">
        <f t="shared" si="43"/>
        <v>0</v>
      </c>
      <c r="L86" s="127">
        <f t="shared" si="42"/>
        <v>0</v>
      </c>
      <c r="N86" s="27"/>
      <c r="O86" s="1"/>
      <c r="P86" s="27"/>
    </row>
    <row r="87" spans="1:16" s="3" customFormat="1" ht="79.5" customHeight="1" x14ac:dyDescent="0.25">
      <c r="A87" s="120"/>
      <c r="B87" s="67" t="s">
        <v>4</v>
      </c>
      <c r="C87" s="74"/>
      <c r="D87" s="68"/>
      <c r="E87" s="69"/>
      <c r="F87" s="68"/>
      <c r="G87" s="69"/>
      <c r="H87" s="119">
        <f t="shared" ref="H87:H91" si="52">C87-F87</f>
        <v>0</v>
      </c>
      <c r="I87" s="68">
        <f>C87-H87</f>
        <v>0</v>
      </c>
      <c r="J87" s="190"/>
      <c r="K87" s="20">
        <f t="shared" si="43"/>
        <v>0</v>
      </c>
      <c r="L87" s="127">
        <f t="shared" si="42"/>
        <v>0</v>
      </c>
      <c r="N87" s="27"/>
      <c r="O87" s="1"/>
      <c r="P87" s="27"/>
    </row>
    <row r="88" spans="1:16" s="3" customFormat="1" ht="79.5" customHeight="1" x14ac:dyDescent="0.25">
      <c r="A88" s="120"/>
      <c r="B88" s="67" t="s">
        <v>25</v>
      </c>
      <c r="C88" s="68">
        <v>21864.04</v>
      </c>
      <c r="D88" s="68"/>
      <c r="E88" s="69">
        <f t="shared" si="45"/>
        <v>0</v>
      </c>
      <c r="F88" s="68"/>
      <c r="G88" s="69">
        <f t="shared" si="46"/>
        <v>0</v>
      </c>
      <c r="H88" s="119">
        <f>C88</f>
        <v>21864.04</v>
      </c>
      <c r="I88" s="68">
        <f t="shared" ref="I88:I91" si="53">C88-H88</f>
        <v>0</v>
      </c>
      <c r="J88" s="190"/>
      <c r="K88" s="20">
        <f t="shared" si="43"/>
        <v>0</v>
      </c>
      <c r="L88" s="127">
        <f t="shared" si="42"/>
        <v>0</v>
      </c>
      <c r="N88" s="27"/>
      <c r="O88" s="1"/>
      <c r="P88" s="27"/>
    </row>
    <row r="89" spans="1:16" s="3" customFormat="1" ht="79.5" customHeight="1" x14ac:dyDescent="0.25">
      <c r="A89" s="120"/>
      <c r="B89" s="67" t="s">
        <v>23</v>
      </c>
      <c r="C89" s="68">
        <v>2702.3</v>
      </c>
      <c r="D89" s="68"/>
      <c r="E89" s="69">
        <f t="shared" si="45"/>
        <v>0</v>
      </c>
      <c r="F89" s="68"/>
      <c r="G89" s="69">
        <f t="shared" si="46"/>
        <v>0</v>
      </c>
      <c r="H89" s="119">
        <f>C89</f>
        <v>2702.3</v>
      </c>
      <c r="I89" s="68">
        <f t="shared" si="53"/>
        <v>0</v>
      </c>
      <c r="J89" s="190"/>
      <c r="K89" s="20">
        <f t="shared" si="43"/>
        <v>0</v>
      </c>
      <c r="L89" s="127">
        <f t="shared" si="42"/>
        <v>0</v>
      </c>
      <c r="N89" s="27"/>
      <c r="O89" s="1"/>
      <c r="P89" s="27"/>
    </row>
    <row r="90" spans="1:16" s="3" customFormat="1" ht="79.5" customHeight="1" x14ac:dyDescent="0.25">
      <c r="A90" s="120"/>
      <c r="B90" s="67" t="s">
        <v>12</v>
      </c>
      <c r="C90" s="74"/>
      <c r="D90" s="68"/>
      <c r="E90" s="69"/>
      <c r="F90" s="68"/>
      <c r="G90" s="69"/>
      <c r="H90" s="119">
        <f t="shared" si="52"/>
        <v>0</v>
      </c>
      <c r="I90" s="68">
        <f t="shared" si="53"/>
        <v>0</v>
      </c>
      <c r="J90" s="190"/>
      <c r="K90" s="20">
        <f t="shared" si="43"/>
        <v>0</v>
      </c>
      <c r="L90" s="127">
        <f t="shared" si="42"/>
        <v>0</v>
      </c>
      <c r="N90" s="27"/>
      <c r="O90" s="1"/>
      <c r="P90" s="27"/>
    </row>
    <row r="91" spans="1:16" s="3" customFormat="1" ht="138" customHeight="1" x14ac:dyDescent="0.25">
      <c r="A91" s="121"/>
      <c r="B91" s="67" t="s">
        <v>5</v>
      </c>
      <c r="C91" s="74"/>
      <c r="D91" s="68"/>
      <c r="E91" s="69"/>
      <c r="F91" s="68"/>
      <c r="G91" s="69"/>
      <c r="H91" s="119">
        <f t="shared" si="52"/>
        <v>0</v>
      </c>
      <c r="I91" s="68">
        <f t="shared" si="53"/>
        <v>0</v>
      </c>
      <c r="J91" s="191"/>
      <c r="K91" s="20">
        <f t="shared" si="43"/>
        <v>0</v>
      </c>
      <c r="L91" s="127">
        <f t="shared" si="42"/>
        <v>0</v>
      </c>
      <c r="N91" s="27"/>
      <c r="O91" s="1"/>
      <c r="P91" s="27"/>
    </row>
    <row r="92" spans="1:16" s="6" customFormat="1" ht="69.75" customHeight="1" x14ac:dyDescent="0.25">
      <c r="A92" s="108" t="s">
        <v>49</v>
      </c>
      <c r="B92" s="109" t="s">
        <v>29</v>
      </c>
      <c r="C92" s="115">
        <f>SUM(C93:C97)</f>
        <v>1740444.49</v>
      </c>
      <c r="D92" s="115">
        <f>SUM(D93:D97)</f>
        <v>1123191.3600000001</v>
      </c>
      <c r="E92" s="116">
        <f>D92/C92</f>
        <v>0.64529999999999998</v>
      </c>
      <c r="F92" s="115">
        <f>SUM(F93:F97)</f>
        <v>1123191.3600000001</v>
      </c>
      <c r="G92" s="116">
        <f>F92/C92</f>
        <v>0.64529999999999998</v>
      </c>
      <c r="H92" s="115">
        <f>SUM(H93:H97)</f>
        <v>1740444.49</v>
      </c>
      <c r="I92" s="115">
        <f>SUM(I93:I97)</f>
        <v>0</v>
      </c>
      <c r="J92" s="180" t="s">
        <v>97</v>
      </c>
      <c r="K92" s="20">
        <f t="shared" si="43"/>
        <v>0</v>
      </c>
      <c r="L92" s="127">
        <f t="shared" si="42"/>
        <v>0</v>
      </c>
      <c r="N92" s="27"/>
      <c r="O92" s="1"/>
      <c r="P92" s="27"/>
    </row>
    <row r="93" spans="1:16" s="3" customFormat="1" ht="39" customHeight="1" x14ac:dyDescent="0.25">
      <c r="A93" s="120"/>
      <c r="B93" s="67" t="s">
        <v>4</v>
      </c>
      <c r="C93" s="68"/>
      <c r="D93" s="68"/>
      <c r="E93" s="68"/>
      <c r="F93" s="68"/>
      <c r="G93" s="68"/>
      <c r="H93" s="68">
        <f>C93</f>
        <v>0</v>
      </c>
      <c r="I93" s="68">
        <f>C93-H93</f>
        <v>0</v>
      </c>
      <c r="J93" s="181"/>
      <c r="K93" s="20">
        <f t="shared" si="43"/>
        <v>0</v>
      </c>
      <c r="L93" s="127">
        <f t="shared" si="42"/>
        <v>0</v>
      </c>
      <c r="N93" s="27"/>
      <c r="O93" s="1"/>
      <c r="P93" s="27"/>
    </row>
    <row r="94" spans="1:16" s="3" customFormat="1" ht="39" customHeight="1" x14ac:dyDescent="0.25">
      <c r="A94" s="120"/>
      <c r="B94" s="67" t="s">
        <v>25</v>
      </c>
      <c r="C94" s="68">
        <v>1548995.6</v>
      </c>
      <c r="D94" s="68">
        <f>609780.59+389859.72</f>
        <v>999640.31</v>
      </c>
      <c r="E94" s="69">
        <f>D94/C94</f>
        <v>0.64529999999999998</v>
      </c>
      <c r="F94" s="68">
        <f>609780.59+389859.72</f>
        <v>999640.31</v>
      </c>
      <c r="G94" s="69">
        <f>F94/C94</f>
        <v>0.64529999999999998</v>
      </c>
      <c r="H94" s="68">
        <f>C94</f>
        <v>1548995.6</v>
      </c>
      <c r="I94" s="68">
        <f t="shared" ref="I94:I97" si="54">C94-H94</f>
        <v>0</v>
      </c>
      <c r="J94" s="181"/>
      <c r="K94" s="20">
        <f t="shared" si="43"/>
        <v>0</v>
      </c>
      <c r="L94" s="127">
        <f t="shared" si="42"/>
        <v>0</v>
      </c>
      <c r="N94" s="27"/>
      <c r="O94" s="1"/>
      <c r="P94" s="27"/>
    </row>
    <row r="95" spans="1:16" s="3" customFormat="1" ht="39" customHeight="1" x14ac:dyDescent="0.25">
      <c r="A95" s="120"/>
      <c r="B95" s="67" t="s">
        <v>23</v>
      </c>
      <c r="C95" s="68">
        <v>191448.89</v>
      </c>
      <c r="D95" s="68">
        <f>F95</f>
        <v>123551.05</v>
      </c>
      <c r="E95" s="69">
        <f>D95/C95</f>
        <v>0.64529999999999998</v>
      </c>
      <c r="F95" s="68">
        <v>123551.05</v>
      </c>
      <c r="G95" s="69">
        <f t="shared" ref="G95" si="55">F95/C95</f>
        <v>0.64529999999999998</v>
      </c>
      <c r="H95" s="68">
        <f>C95</f>
        <v>191448.89</v>
      </c>
      <c r="I95" s="68">
        <f t="shared" si="54"/>
        <v>0</v>
      </c>
      <c r="J95" s="181"/>
      <c r="K95" s="20">
        <f t="shared" si="43"/>
        <v>0</v>
      </c>
      <c r="L95" s="127">
        <f t="shared" si="42"/>
        <v>0</v>
      </c>
      <c r="N95" s="27"/>
      <c r="O95" s="1"/>
      <c r="P95" s="27"/>
    </row>
    <row r="96" spans="1:16" s="3" customFormat="1" ht="39" customHeight="1" x14ac:dyDescent="0.25">
      <c r="A96" s="120"/>
      <c r="B96" s="67" t="s">
        <v>12</v>
      </c>
      <c r="C96" s="68"/>
      <c r="D96" s="68"/>
      <c r="E96" s="69"/>
      <c r="F96" s="68"/>
      <c r="G96" s="69"/>
      <c r="H96" s="68">
        <f t="shared" ref="H96:H97" si="56">C96</f>
        <v>0</v>
      </c>
      <c r="I96" s="68">
        <f t="shared" si="54"/>
        <v>0</v>
      </c>
      <c r="J96" s="181"/>
      <c r="K96" s="20">
        <f t="shared" si="43"/>
        <v>0</v>
      </c>
      <c r="L96" s="127">
        <f t="shared" si="42"/>
        <v>0</v>
      </c>
      <c r="N96" s="27"/>
      <c r="O96" s="1"/>
      <c r="P96" s="27"/>
    </row>
    <row r="97" spans="1:16" s="3" customFormat="1" ht="114" customHeight="1" x14ac:dyDescent="0.25">
      <c r="A97" s="121"/>
      <c r="B97" s="67" t="s">
        <v>5</v>
      </c>
      <c r="C97" s="12"/>
      <c r="D97" s="12"/>
      <c r="E97" s="13"/>
      <c r="F97" s="12"/>
      <c r="G97" s="13"/>
      <c r="H97" s="12">
        <f t="shared" si="56"/>
        <v>0</v>
      </c>
      <c r="I97" s="12">
        <f t="shared" si="54"/>
        <v>0</v>
      </c>
      <c r="J97" s="181"/>
      <c r="K97" s="20">
        <f t="shared" si="43"/>
        <v>0</v>
      </c>
      <c r="L97" s="127">
        <f t="shared" si="42"/>
        <v>0</v>
      </c>
      <c r="N97" s="27"/>
      <c r="O97" s="1"/>
      <c r="P97" s="27"/>
    </row>
    <row r="98" spans="1:16" s="6" customFormat="1" ht="49.5" customHeight="1" x14ac:dyDescent="0.25">
      <c r="A98" s="108" t="s">
        <v>50</v>
      </c>
      <c r="B98" s="109" t="s">
        <v>32</v>
      </c>
      <c r="C98" s="115">
        <f t="shared" ref="C98" si="57">SUM(C99:C103)</f>
        <v>73815.22</v>
      </c>
      <c r="D98" s="115">
        <f>SUM(D99:D103)</f>
        <v>9893.73</v>
      </c>
      <c r="E98" s="116">
        <f t="shared" ref="E98:E101" si="58">D98/C98</f>
        <v>0.13400000000000001</v>
      </c>
      <c r="F98" s="115">
        <f>SUM(F99:F103)</f>
        <v>9893.73</v>
      </c>
      <c r="G98" s="116">
        <f t="shared" ref="G98:G107" si="59">F98/C98</f>
        <v>0.13400000000000001</v>
      </c>
      <c r="H98" s="115">
        <f>SUM(H99:H103)</f>
        <v>73815.22</v>
      </c>
      <c r="I98" s="115">
        <f>SUM(I99:I103)</f>
        <v>0</v>
      </c>
      <c r="J98" s="186"/>
      <c r="K98" s="20">
        <f t="shared" si="43"/>
        <v>0</v>
      </c>
      <c r="L98" s="127">
        <f t="shared" si="42"/>
        <v>0</v>
      </c>
      <c r="N98" s="27"/>
      <c r="O98" s="1"/>
      <c r="P98" s="27"/>
    </row>
    <row r="99" spans="1:16" s="3" customFormat="1" x14ac:dyDescent="0.25">
      <c r="A99" s="110"/>
      <c r="B99" s="67" t="s">
        <v>4</v>
      </c>
      <c r="C99" s="68">
        <f>C105+C111+C117</f>
        <v>63938.59</v>
      </c>
      <c r="D99" s="68">
        <f>D105+D111+D117</f>
        <v>4265.9399999999996</v>
      </c>
      <c r="E99" s="69">
        <f t="shared" si="58"/>
        <v>6.6699999999999995E-2</v>
      </c>
      <c r="F99" s="68">
        <f>F105+F111+F117</f>
        <v>4265.9399999999996</v>
      </c>
      <c r="G99" s="69">
        <f t="shared" si="59"/>
        <v>6.6699999999999995E-2</v>
      </c>
      <c r="H99" s="68">
        <f>H105+H111+H117</f>
        <v>63938.59</v>
      </c>
      <c r="I99" s="68">
        <f>C99-H99</f>
        <v>0</v>
      </c>
      <c r="J99" s="186"/>
      <c r="K99" s="20">
        <f t="shared" si="43"/>
        <v>0</v>
      </c>
      <c r="L99" s="127">
        <f t="shared" si="42"/>
        <v>0</v>
      </c>
      <c r="N99" s="27"/>
      <c r="O99" s="1"/>
      <c r="P99" s="27"/>
    </row>
    <row r="100" spans="1:16" s="3" customFormat="1" x14ac:dyDescent="0.25">
      <c r="A100" s="110"/>
      <c r="B100" s="67" t="s">
        <v>22</v>
      </c>
      <c r="C100" s="68">
        <f t="shared" ref="C100:D100" si="60">C106+C112+C118</f>
        <v>9401.85</v>
      </c>
      <c r="D100" s="68">
        <f t="shared" si="60"/>
        <v>5375.37</v>
      </c>
      <c r="E100" s="69">
        <f t="shared" si="58"/>
        <v>0.57169999999999999</v>
      </c>
      <c r="F100" s="68">
        <f t="shared" ref="F100:F103" si="61">F106+F112+F118</f>
        <v>5375.37</v>
      </c>
      <c r="G100" s="69">
        <f t="shared" si="59"/>
        <v>0.57169999999999999</v>
      </c>
      <c r="H100" s="68">
        <f t="shared" ref="H100:H103" si="62">H106+H112+H118</f>
        <v>9401.85</v>
      </c>
      <c r="I100" s="68">
        <f t="shared" ref="I100:I103" si="63">C100-H100</f>
        <v>0</v>
      </c>
      <c r="J100" s="186"/>
      <c r="K100" s="20">
        <f t="shared" si="43"/>
        <v>0</v>
      </c>
      <c r="L100" s="127">
        <f t="shared" si="42"/>
        <v>0</v>
      </c>
      <c r="N100" s="27"/>
      <c r="O100" s="1"/>
      <c r="P100" s="27"/>
    </row>
    <row r="101" spans="1:16" s="3" customFormat="1" x14ac:dyDescent="0.25">
      <c r="A101" s="110"/>
      <c r="B101" s="67" t="s">
        <v>23</v>
      </c>
      <c r="C101" s="68">
        <f t="shared" ref="C101:D101" si="64">C107+C113+C119</f>
        <v>474.78</v>
      </c>
      <c r="D101" s="68">
        <f t="shared" si="64"/>
        <v>252.42</v>
      </c>
      <c r="E101" s="69">
        <f t="shared" si="58"/>
        <v>0.53169999999999995</v>
      </c>
      <c r="F101" s="68">
        <f t="shared" si="61"/>
        <v>252.42</v>
      </c>
      <c r="G101" s="69">
        <f t="shared" si="59"/>
        <v>0.53169999999999995</v>
      </c>
      <c r="H101" s="68">
        <f t="shared" si="62"/>
        <v>474.78</v>
      </c>
      <c r="I101" s="68">
        <f t="shared" si="63"/>
        <v>0</v>
      </c>
      <c r="J101" s="186"/>
      <c r="K101" s="20">
        <f t="shared" si="43"/>
        <v>0</v>
      </c>
      <c r="L101" s="127">
        <f t="shared" si="42"/>
        <v>0</v>
      </c>
      <c r="N101" s="27"/>
      <c r="O101" s="1"/>
      <c r="P101" s="27"/>
    </row>
    <row r="102" spans="1:16" s="3" customFormat="1" x14ac:dyDescent="0.25">
      <c r="A102" s="110"/>
      <c r="B102" s="67" t="s">
        <v>12</v>
      </c>
      <c r="C102" s="12">
        <f t="shared" ref="C102:D102" si="65">C108+C114+C120</f>
        <v>0</v>
      </c>
      <c r="D102" s="12">
        <f t="shared" si="65"/>
        <v>0</v>
      </c>
      <c r="E102" s="13"/>
      <c r="F102" s="12">
        <f t="shared" si="61"/>
        <v>0</v>
      </c>
      <c r="G102" s="13"/>
      <c r="H102" s="12">
        <f t="shared" si="62"/>
        <v>0</v>
      </c>
      <c r="I102" s="12">
        <f t="shared" si="63"/>
        <v>0</v>
      </c>
      <c r="J102" s="186"/>
      <c r="K102" s="20">
        <f t="shared" si="43"/>
        <v>0</v>
      </c>
      <c r="L102" s="127">
        <f t="shared" si="42"/>
        <v>0</v>
      </c>
      <c r="N102" s="27"/>
      <c r="O102" s="1"/>
      <c r="P102" s="27"/>
    </row>
    <row r="103" spans="1:16" s="3" customFormat="1" collapsed="1" x14ac:dyDescent="0.25">
      <c r="A103" s="111"/>
      <c r="B103" s="67" t="s">
        <v>5</v>
      </c>
      <c r="C103" s="12">
        <f t="shared" ref="C103:D103" si="66">C109+C115+C121</f>
        <v>0</v>
      </c>
      <c r="D103" s="12">
        <f t="shared" si="66"/>
        <v>0</v>
      </c>
      <c r="E103" s="13"/>
      <c r="F103" s="12">
        <f t="shared" si="61"/>
        <v>0</v>
      </c>
      <c r="G103" s="13"/>
      <c r="H103" s="12">
        <f t="shared" si="62"/>
        <v>0</v>
      </c>
      <c r="I103" s="12">
        <f t="shared" si="63"/>
        <v>0</v>
      </c>
      <c r="J103" s="186"/>
      <c r="K103" s="20">
        <f t="shared" si="43"/>
        <v>0</v>
      </c>
      <c r="L103" s="127">
        <f t="shared" si="42"/>
        <v>0</v>
      </c>
      <c r="N103" s="27"/>
      <c r="O103" s="1"/>
      <c r="P103" s="27"/>
    </row>
    <row r="104" spans="1:16" s="6" customFormat="1" ht="79.5" customHeight="1" x14ac:dyDescent="0.25">
      <c r="A104" s="113" t="s">
        <v>51</v>
      </c>
      <c r="B104" s="95" t="s">
        <v>37</v>
      </c>
      <c r="C104" s="96">
        <f t="shared" ref="C104:D104" si="67">SUM(C105:C109)</f>
        <v>9495.6200000000008</v>
      </c>
      <c r="D104" s="96">
        <f t="shared" si="67"/>
        <v>5048.3100000000004</v>
      </c>
      <c r="E104" s="97">
        <f>D104/C104</f>
        <v>0.53159999999999996</v>
      </c>
      <c r="F104" s="96">
        <f>SUM(F105:F109)</f>
        <v>5048.3100000000004</v>
      </c>
      <c r="G104" s="97">
        <f t="shared" si="59"/>
        <v>0.53159999999999996</v>
      </c>
      <c r="H104" s="96">
        <f>H105+H106+H107</f>
        <v>9495.6200000000008</v>
      </c>
      <c r="I104" s="14">
        <f>I105+I106+I107</f>
        <v>0</v>
      </c>
      <c r="J104" s="179" t="s">
        <v>91</v>
      </c>
      <c r="K104" s="20">
        <f t="shared" si="43"/>
        <v>0</v>
      </c>
      <c r="L104" s="127">
        <f t="shared" si="42"/>
        <v>0</v>
      </c>
      <c r="N104" s="27"/>
      <c r="O104" s="1"/>
      <c r="P104" s="27"/>
    </row>
    <row r="105" spans="1:16" s="3" customFormat="1" x14ac:dyDescent="0.25">
      <c r="A105" s="113"/>
      <c r="B105" s="67" t="s">
        <v>27</v>
      </c>
      <c r="C105" s="68">
        <v>452.39</v>
      </c>
      <c r="D105" s="68">
        <v>240.51</v>
      </c>
      <c r="E105" s="97">
        <f>D105/C105</f>
        <v>0.53159999999999996</v>
      </c>
      <c r="F105" s="68">
        <v>240.51</v>
      </c>
      <c r="G105" s="97">
        <f>F105/C105</f>
        <v>0.53159999999999996</v>
      </c>
      <c r="H105" s="68">
        <f>C105</f>
        <v>452.39</v>
      </c>
      <c r="I105" s="12">
        <f>C105-H105</f>
        <v>0</v>
      </c>
      <c r="J105" s="131"/>
      <c r="K105" s="20">
        <f t="shared" si="43"/>
        <v>0</v>
      </c>
      <c r="L105" s="127">
        <f t="shared" si="42"/>
        <v>0</v>
      </c>
      <c r="N105" s="27"/>
      <c r="O105" s="1"/>
      <c r="P105" s="27"/>
    </row>
    <row r="106" spans="1:16" s="3" customFormat="1" x14ac:dyDescent="0.25">
      <c r="A106" s="113"/>
      <c r="B106" s="67" t="s">
        <v>25</v>
      </c>
      <c r="C106" s="68">
        <v>8568.4500000000007</v>
      </c>
      <c r="D106" s="68">
        <v>4555.38</v>
      </c>
      <c r="E106" s="97">
        <f>D106/C106</f>
        <v>0.53159999999999996</v>
      </c>
      <c r="F106" s="68">
        <v>4555.38</v>
      </c>
      <c r="G106" s="97">
        <f>F106/C106</f>
        <v>0.53159999999999996</v>
      </c>
      <c r="H106" s="68">
        <f t="shared" ref="H106:H107" si="68">C106</f>
        <v>8568.4500000000007</v>
      </c>
      <c r="I106" s="12">
        <f t="shared" ref="I106:I109" si="69">C106-H106</f>
        <v>0</v>
      </c>
      <c r="J106" s="131"/>
      <c r="K106" s="20">
        <f t="shared" si="43"/>
        <v>0</v>
      </c>
      <c r="L106" s="127">
        <f t="shared" si="42"/>
        <v>0</v>
      </c>
      <c r="N106" s="27"/>
      <c r="O106" s="1"/>
      <c r="P106" s="27"/>
    </row>
    <row r="107" spans="1:16" s="3" customFormat="1" x14ac:dyDescent="0.25">
      <c r="A107" s="113"/>
      <c r="B107" s="67" t="s">
        <v>23</v>
      </c>
      <c r="C107" s="68">
        <v>474.78</v>
      </c>
      <c r="D107" s="68">
        <v>252.42</v>
      </c>
      <c r="E107" s="97">
        <f>D107/C107</f>
        <v>0.53169999999999995</v>
      </c>
      <c r="F107" s="68">
        <v>252.42</v>
      </c>
      <c r="G107" s="97">
        <f t="shared" si="59"/>
        <v>0.53169999999999995</v>
      </c>
      <c r="H107" s="68">
        <f t="shared" si="68"/>
        <v>474.78</v>
      </c>
      <c r="I107" s="12">
        <f t="shared" si="69"/>
        <v>0</v>
      </c>
      <c r="J107" s="131"/>
      <c r="K107" s="20">
        <f t="shared" si="43"/>
        <v>0</v>
      </c>
      <c r="L107" s="127">
        <f t="shared" si="42"/>
        <v>0</v>
      </c>
      <c r="N107" s="27"/>
      <c r="O107" s="1"/>
      <c r="P107" s="27"/>
    </row>
    <row r="108" spans="1:16" s="3" customFormat="1" x14ac:dyDescent="0.25">
      <c r="A108" s="113"/>
      <c r="B108" s="67" t="s">
        <v>12</v>
      </c>
      <c r="C108" s="21"/>
      <c r="D108" s="12"/>
      <c r="E108" s="13"/>
      <c r="F108" s="12"/>
      <c r="G108" s="13"/>
      <c r="H108" s="23"/>
      <c r="I108" s="12">
        <f t="shared" si="69"/>
        <v>0</v>
      </c>
      <c r="J108" s="131"/>
      <c r="K108" s="20">
        <f t="shared" si="43"/>
        <v>0</v>
      </c>
      <c r="L108" s="127">
        <f t="shared" si="42"/>
        <v>0</v>
      </c>
      <c r="N108" s="27"/>
      <c r="O108" s="1"/>
      <c r="P108" s="27"/>
    </row>
    <row r="109" spans="1:16" s="3" customFormat="1" collapsed="1" x14ac:dyDescent="0.25">
      <c r="A109" s="114"/>
      <c r="B109" s="67" t="s">
        <v>5</v>
      </c>
      <c r="C109" s="21"/>
      <c r="D109" s="12"/>
      <c r="E109" s="13"/>
      <c r="F109" s="12"/>
      <c r="G109" s="13"/>
      <c r="H109" s="23"/>
      <c r="I109" s="12">
        <f t="shared" si="69"/>
        <v>0</v>
      </c>
      <c r="J109" s="139"/>
      <c r="K109" s="20">
        <f t="shared" si="43"/>
        <v>0</v>
      </c>
      <c r="L109" s="127">
        <f t="shared" si="42"/>
        <v>0</v>
      </c>
      <c r="N109" s="27"/>
      <c r="O109" s="1"/>
      <c r="P109" s="27"/>
    </row>
    <row r="110" spans="1:16" s="6" customFormat="1" ht="160.5" customHeight="1" x14ac:dyDescent="0.25">
      <c r="A110" s="113" t="s">
        <v>52</v>
      </c>
      <c r="B110" s="95" t="s">
        <v>30</v>
      </c>
      <c r="C110" s="96">
        <f>SUM(C111:C115)</f>
        <v>13.4</v>
      </c>
      <c r="D110" s="96">
        <f>SUM(D111:D115)</f>
        <v>0</v>
      </c>
      <c r="E110" s="69">
        <f>D110/C110</f>
        <v>0</v>
      </c>
      <c r="F110" s="96">
        <f>F111+F112+F113+F114+F115</f>
        <v>0</v>
      </c>
      <c r="G110" s="97">
        <f t="shared" ref="G110:G118" si="70">F110/C110</f>
        <v>0</v>
      </c>
      <c r="H110" s="98">
        <f>H112</f>
        <v>13.4</v>
      </c>
      <c r="I110" s="98">
        <f>I112</f>
        <v>0</v>
      </c>
      <c r="J110" s="212" t="s">
        <v>73</v>
      </c>
      <c r="K110" s="20">
        <f t="shared" si="43"/>
        <v>0</v>
      </c>
      <c r="L110" s="127">
        <f t="shared" si="42"/>
        <v>0</v>
      </c>
      <c r="N110" s="27"/>
      <c r="O110" s="1"/>
      <c r="P110" s="27"/>
    </row>
    <row r="111" spans="1:16" s="3" customFormat="1" ht="20.25" customHeight="1" x14ac:dyDescent="0.25">
      <c r="A111" s="60"/>
      <c r="B111" s="67" t="s">
        <v>4</v>
      </c>
      <c r="C111" s="68"/>
      <c r="D111" s="68"/>
      <c r="E111" s="69"/>
      <c r="F111" s="68"/>
      <c r="G111" s="69"/>
      <c r="H111" s="99"/>
      <c r="I111" s="68">
        <f>C111-H111</f>
        <v>0</v>
      </c>
      <c r="J111" s="213"/>
      <c r="K111" s="20">
        <f t="shared" si="43"/>
        <v>0</v>
      </c>
      <c r="L111" s="127">
        <f t="shared" si="42"/>
        <v>0</v>
      </c>
      <c r="N111" s="27"/>
      <c r="O111" s="1"/>
      <c r="P111" s="27"/>
    </row>
    <row r="112" spans="1:16" s="3" customFormat="1" x14ac:dyDescent="0.25">
      <c r="A112" s="60"/>
      <c r="B112" s="67" t="s">
        <v>22</v>
      </c>
      <c r="C112" s="68">
        <v>13.4</v>
      </c>
      <c r="D112" s="68">
        <v>0</v>
      </c>
      <c r="E112" s="69">
        <f>D112/C112</f>
        <v>0</v>
      </c>
      <c r="F112" s="68">
        <v>0</v>
      </c>
      <c r="G112" s="69">
        <f t="shared" si="70"/>
        <v>0</v>
      </c>
      <c r="H112" s="98">
        <f>C112-F112</f>
        <v>13.4</v>
      </c>
      <c r="I112" s="68">
        <f t="shared" ref="I112:I115" si="71">C112-H112</f>
        <v>0</v>
      </c>
      <c r="J112" s="213"/>
      <c r="K112" s="20">
        <f t="shared" si="43"/>
        <v>0</v>
      </c>
      <c r="L112" s="127">
        <f t="shared" si="42"/>
        <v>0</v>
      </c>
      <c r="N112" s="27"/>
      <c r="O112" s="1"/>
      <c r="P112" s="27"/>
    </row>
    <row r="113" spans="1:16" s="3" customFormat="1" ht="27.75" hidden="1" customHeight="1" x14ac:dyDescent="0.25">
      <c r="A113" s="60"/>
      <c r="B113" s="67" t="s">
        <v>23</v>
      </c>
      <c r="C113" s="68"/>
      <c r="D113" s="68"/>
      <c r="E113" s="69"/>
      <c r="F113" s="68"/>
      <c r="G113" s="69"/>
      <c r="H113" s="99"/>
      <c r="I113" s="68">
        <f t="shared" si="71"/>
        <v>0</v>
      </c>
      <c r="J113" s="213"/>
      <c r="K113" s="20">
        <f t="shared" si="43"/>
        <v>0</v>
      </c>
      <c r="L113" s="127">
        <f t="shared" si="42"/>
        <v>0</v>
      </c>
      <c r="N113" s="27"/>
      <c r="O113" s="1"/>
      <c r="P113" s="27"/>
    </row>
    <row r="114" spans="1:16" s="3" customFormat="1" hidden="1" x14ac:dyDescent="0.25">
      <c r="A114" s="60"/>
      <c r="B114" s="67" t="s">
        <v>12</v>
      </c>
      <c r="C114" s="68"/>
      <c r="D114" s="68"/>
      <c r="E114" s="69"/>
      <c r="F114" s="68"/>
      <c r="G114" s="69"/>
      <c r="H114" s="99"/>
      <c r="I114" s="68">
        <f t="shared" si="71"/>
        <v>0</v>
      </c>
      <c r="J114" s="213"/>
      <c r="K114" s="20">
        <f t="shared" si="43"/>
        <v>0</v>
      </c>
      <c r="L114" s="127">
        <f t="shared" si="42"/>
        <v>0</v>
      </c>
      <c r="N114" s="27"/>
      <c r="O114" s="1"/>
      <c r="P114" s="27"/>
    </row>
    <row r="115" spans="1:16" s="3" customFormat="1" hidden="1" collapsed="1" x14ac:dyDescent="0.25">
      <c r="A115" s="61"/>
      <c r="B115" s="67" t="s">
        <v>5</v>
      </c>
      <c r="C115" s="68"/>
      <c r="D115" s="68"/>
      <c r="E115" s="69"/>
      <c r="F115" s="68"/>
      <c r="G115" s="69"/>
      <c r="H115" s="99"/>
      <c r="I115" s="68">
        <f t="shared" si="71"/>
        <v>0</v>
      </c>
      <c r="J115" s="214"/>
      <c r="K115" s="20">
        <f t="shared" si="43"/>
        <v>0</v>
      </c>
      <c r="L115" s="127">
        <f t="shared" si="42"/>
        <v>0</v>
      </c>
      <c r="N115" s="27"/>
      <c r="O115" s="1"/>
      <c r="P115" s="27"/>
    </row>
    <row r="116" spans="1:16" s="17" customFormat="1" ht="149.25" customHeight="1" outlineLevel="1" x14ac:dyDescent="0.25">
      <c r="A116" s="113" t="s">
        <v>53</v>
      </c>
      <c r="B116" s="95" t="s">
        <v>36</v>
      </c>
      <c r="C116" s="96">
        <f>SUM(C117:C121)</f>
        <v>64306.2</v>
      </c>
      <c r="D116" s="96">
        <f>SUM(D117:D121)</f>
        <v>4845.42</v>
      </c>
      <c r="E116" s="97">
        <f t="shared" ref="E116:E118" si="72">D116/C116</f>
        <v>7.5300000000000006E-2</v>
      </c>
      <c r="F116" s="96">
        <f>SUM(F117:F121)</f>
        <v>4845.42</v>
      </c>
      <c r="G116" s="97">
        <f t="shared" si="70"/>
        <v>7.5300000000000006E-2</v>
      </c>
      <c r="H116" s="68">
        <f>H117+H118</f>
        <v>64306.2</v>
      </c>
      <c r="I116" s="12">
        <f>I117+I118</f>
        <v>0</v>
      </c>
      <c r="J116" s="140" t="s">
        <v>92</v>
      </c>
      <c r="K116" s="20">
        <f t="shared" si="43"/>
        <v>0</v>
      </c>
      <c r="L116" s="127">
        <f t="shared" si="42"/>
        <v>0</v>
      </c>
      <c r="N116" s="27"/>
      <c r="O116" s="1"/>
      <c r="P116" s="27"/>
    </row>
    <row r="117" spans="1:16" s="3" customFormat="1" ht="70.5" customHeight="1" outlineLevel="1" x14ac:dyDescent="0.25">
      <c r="A117" s="113"/>
      <c r="B117" s="67" t="s">
        <v>4</v>
      </c>
      <c r="C117" s="68">
        <f>49141.1+11661.4+2683.7</f>
        <v>63486.2</v>
      </c>
      <c r="D117" s="68">
        <v>4025.43</v>
      </c>
      <c r="E117" s="69">
        <f t="shared" si="72"/>
        <v>6.3399999999999998E-2</v>
      </c>
      <c r="F117" s="68">
        <v>4025.43</v>
      </c>
      <c r="G117" s="69">
        <f t="shared" si="70"/>
        <v>6.3399999999999998E-2</v>
      </c>
      <c r="H117" s="68">
        <f>C117</f>
        <v>63486.2</v>
      </c>
      <c r="I117" s="12">
        <f>C117-H117</f>
        <v>0</v>
      </c>
      <c r="J117" s="131"/>
      <c r="K117" s="20">
        <f t="shared" si="43"/>
        <v>0</v>
      </c>
      <c r="L117" s="127">
        <f t="shared" si="42"/>
        <v>0</v>
      </c>
      <c r="N117" s="27"/>
      <c r="O117" s="1"/>
      <c r="P117" s="27"/>
    </row>
    <row r="118" spans="1:16" s="3" customFormat="1" ht="70.5" customHeight="1" outlineLevel="1" x14ac:dyDescent="0.25">
      <c r="A118" s="113"/>
      <c r="B118" s="67" t="s">
        <v>22</v>
      </c>
      <c r="C118" s="68">
        <v>820</v>
      </c>
      <c r="D118" s="68">
        <v>819.99</v>
      </c>
      <c r="E118" s="69">
        <f t="shared" si="72"/>
        <v>1</v>
      </c>
      <c r="F118" s="68">
        <v>819.99</v>
      </c>
      <c r="G118" s="69">
        <f t="shared" si="70"/>
        <v>1</v>
      </c>
      <c r="H118" s="68">
        <f>C118</f>
        <v>820</v>
      </c>
      <c r="I118" s="12">
        <f t="shared" ref="I118:I121" si="73">C118-H118</f>
        <v>0</v>
      </c>
      <c r="J118" s="131"/>
      <c r="K118" s="20">
        <f t="shared" si="43"/>
        <v>0</v>
      </c>
      <c r="L118" s="127">
        <f t="shared" si="42"/>
        <v>0</v>
      </c>
      <c r="N118" s="27"/>
      <c r="O118" s="1"/>
      <c r="P118" s="27"/>
    </row>
    <row r="119" spans="1:16" s="3" customFormat="1" ht="46.5" customHeight="1" outlineLevel="1" x14ac:dyDescent="0.25">
      <c r="A119" s="113"/>
      <c r="B119" s="67" t="s">
        <v>23</v>
      </c>
      <c r="C119" s="12"/>
      <c r="D119" s="12"/>
      <c r="E119" s="13"/>
      <c r="F119" s="12"/>
      <c r="G119" s="13"/>
      <c r="H119" s="12">
        <f t="shared" ref="H119" si="74">C119-F119</f>
        <v>0</v>
      </c>
      <c r="I119" s="12">
        <f t="shared" si="73"/>
        <v>0</v>
      </c>
      <c r="J119" s="131"/>
      <c r="K119" s="20">
        <f t="shared" si="43"/>
        <v>0</v>
      </c>
      <c r="L119" s="127">
        <f t="shared" si="42"/>
        <v>0</v>
      </c>
      <c r="N119" s="27"/>
      <c r="O119" s="1"/>
      <c r="P119" s="27"/>
    </row>
    <row r="120" spans="1:16" s="3" customFormat="1" ht="59.25" customHeight="1" outlineLevel="1" x14ac:dyDescent="0.25">
      <c r="A120" s="113"/>
      <c r="B120" s="67" t="s">
        <v>12</v>
      </c>
      <c r="C120" s="21"/>
      <c r="D120" s="12"/>
      <c r="E120" s="13"/>
      <c r="F120" s="12"/>
      <c r="G120" s="13"/>
      <c r="H120" s="23"/>
      <c r="I120" s="12">
        <f t="shared" si="73"/>
        <v>0</v>
      </c>
      <c r="J120" s="131"/>
      <c r="K120" s="20">
        <f t="shared" si="43"/>
        <v>0</v>
      </c>
      <c r="L120" s="127">
        <f t="shared" si="42"/>
        <v>0</v>
      </c>
      <c r="N120" s="27"/>
      <c r="O120" s="1"/>
      <c r="P120" s="27"/>
    </row>
    <row r="121" spans="1:16" s="3" customFormat="1" ht="112.5" customHeight="1" outlineLevel="1" collapsed="1" x14ac:dyDescent="0.25">
      <c r="A121" s="114"/>
      <c r="B121" s="67" t="s">
        <v>5</v>
      </c>
      <c r="C121" s="21"/>
      <c r="D121" s="12"/>
      <c r="E121" s="13"/>
      <c r="F121" s="12"/>
      <c r="G121" s="13"/>
      <c r="H121" s="23"/>
      <c r="I121" s="12">
        <f t="shared" si="73"/>
        <v>0</v>
      </c>
      <c r="J121" s="131"/>
      <c r="K121" s="20">
        <f t="shared" si="43"/>
        <v>0</v>
      </c>
      <c r="L121" s="127">
        <f t="shared" si="42"/>
        <v>0</v>
      </c>
      <c r="N121" s="27"/>
      <c r="O121" s="1"/>
      <c r="P121" s="27"/>
    </row>
    <row r="122" spans="1:16" s="5" customFormat="1" ht="26.25" customHeight="1" x14ac:dyDescent="0.25">
      <c r="A122" s="149" t="s">
        <v>16</v>
      </c>
      <c r="B122" s="145" t="s">
        <v>85</v>
      </c>
      <c r="C122" s="135">
        <f>SUM(C125:C129)</f>
        <v>1370232.49</v>
      </c>
      <c r="D122" s="135">
        <f>SUM(D125:D129)</f>
        <v>3934.91</v>
      </c>
      <c r="E122" s="165">
        <f>D122/C122</f>
        <v>2.872E-3</v>
      </c>
      <c r="F122" s="135">
        <f>SUM(F125:F129)</f>
        <v>3562.17</v>
      </c>
      <c r="G122" s="165">
        <f>F122/C122</f>
        <v>2.5999999999999999E-3</v>
      </c>
      <c r="H122" s="135">
        <f>H125+H126+H127+H128+H129</f>
        <v>1370232.49</v>
      </c>
      <c r="I122" s="162">
        <f>I125+I126+I127+I128+I129</f>
        <v>0</v>
      </c>
      <c r="J122" s="159" t="s">
        <v>101</v>
      </c>
      <c r="K122" s="20">
        <f t="shared" si="43"/>
        <v>0</v>
      </c>
      <c r="L122" s="127">
        <f t="shared" si="42"/>
        <v>0</v>
      </c>
      <c r="N122" s="27"/>
      <c r="O122" s="1"/>
      <c r="P122" s="27"/>
    </row>
    <row r="123" spans="1:16" s="5" customFormat="1" ht="409.6" customHeight="1" x14ac:dyDescent="0.25">
      <c r="A123" s="150"/>
      <c r="B123" s="146"/>
      <c r="C123" s="136"/>
      <c r="D123" s="136"/>
      <c r="E123" s="166"/>
      <c r="F123" s="136"/>
      <c r="G123" s="166"/>
      <c r="H123" s="136"/>
      <c r="I123" s="163"/>
      <c r="J123" s="160"/>
      <c r="K123" s="20">
        <f>C123-H123</f>
        <v>0</v>
      </c>
      <c r="L123" s="127">
        <f t="shared" si="42"/>
        <v>0</v>
      </c>
      <c r="N123" s="27"/>
      <c r="O123" s="1"/>
      <c r="P123" s="27"/>
    </row>
    <row r="124" spans="1:16" s="5" customFormat="1" ht="198" customHeight="1" x14ac:dyDescent="0.25">
      <c r="A124" s="150"/>
      <c r="B124" s="147"/>
      <c r="C124" s="137"/>
      <c r="D124" s="137"/>
      <c r="E124" s="167"/>
      <c r="F124" s="137"/>
      <c r="G124" s="167"/>
      <c r="H124" s="137"/>
      <c r="I124" s="164"/>
      <c r="J124" s="160"/>
      <c r="K124" s="20">
        <f t="shared" si="43"/>
        <v>0</v>
      </c>
      <c r="L124" s="127">
        <f t="shared" si="42"/>
        <v>0</v>
      </c>
      <c r="N124" s="27"/>
      <c r="O124" s="1"/>
      <c r="P124" s="27"/>
    </row>
    <row r="125" spans="1:16" s="2" customFormat="1" ht="409.6" customHeight="1" x14ac:dyDescent="0.25">
      <c r="A125" s="150"/>
      <c r="B125" s="105" t="s">
        <v>4</v>
      </c>
      <c r="C125" s="68">
        <v>34416.199999999997</v>
      </c>
      <c r="D125" s="68">
        <v>0</v>
      </c>
      <c r="E125" s="69">
        <f>D125/C125</f>
        <v>0</v>
      </c>
      <c r="F125" s="68"/>
      <c r="G125" s="69">
        <f>F125/C125</f>
        <v>0</v>
      </c>
      <c r="H125" s="68">
        <f>C125</f>
        <v>34416.199999999997</v>
      </c>
      <c r="I125" s="12">
        <f>C125-H125</f>
        <v>0</v>
      </c>
      <c r="J125" s="160"/>
      <c r="K125" s="20">
        <f t="shared" si="43"/>
        <v>0</v>
      </c>
      <c r="L125" s="127">
        <f t="shared" si="42"/>
        <v>0</v>
      </c>
      <c r="N125" s="27"/>
      <c r="O125" s="1"/>
      <c r="P125" s="27"/>
    </row>
    <row r="126" spans="1:16" s="2" customFormat="1" ht="409.5" customHeight="1" x14ac:dyDescent="0.25">
      <c r="A126" s="150"/>
      <c r="B126" s="105" t="s">
        <v>15</v>
      </c>
      <c r="C126" s="68">
        <v>1130225.3600000001</v>
      </c>
      <c r="D126" s="68">
        <v>1273.01</v>
      </c>
      <c r="E126" s="69">
        <f>D126/C126</f>
        <v>1.1000000000000001E-3</v>
      </c>
      <c r="F126" s="68">
        <v>900.27</v>
      </c>
      <c r="G126" s="69">
        <f>F126/C126</f>
        <v>8.0000000000000004E-4</v>
      </c>
      <c r="H126" s="68">
        <f>C126</f>
        <v>1130225.3600000001</v>
      </c>
      <c r="I126" s="12">
        <f t="shared" ref="I126:I129" si="75">C126-H126</f>
        <v>0</v>
      </c>
      <c r="J126" s="160"/>
      <c r="K126" s="20">
        <f t="shared" si="43"/>
        <v>0</v>
      </c>
      <c r="L126" s="127">
        <f t="shared" si="42"/>
        <v>0</v>
      </c>
      <c r="N126" s="27"/>
      <c r="O126" s="1"/>
      <c r="P126" s="27"/>
    </row>
    <row r="127" spans="1:16" s="2" customFormat="1" ht="409.5" customHeight="1" x14ac:dyDescent="0.25">
      <c r="A127" s="150"/>
      <c r="B127" s="105" t="s">
        <v>10</v>
      </c>
      <c r="C127" s="68">
        <v>95719.14</v>
      </c>
      <c r="D127" s="68">
        <v>348.45</v>
      </c>
      <c r="E127" s="69">
        <f>D127/C127</f>
        <v>3.5999999999999999E-3</v>
      </c>
      <c r="F127" s="68">
        <v>348.45</v>
      </c>
      <c r="G127" s="69">
        <f>F127/C127</f>
        <v>3.5999999999999999E-3</v>
      </c>
      <c r="H127" s="68">
        <f>C127</f>
        <v>95719.14</v>
      </c>
      <c r="I127" s="12">
        <f t="shared" si="75"/>
        <v>0</v>
      </c>
      <c r="J127" s="160"/>
      <c r="K127" s="20">
        <f t="shared" si="43"/>
        <v>0</v>
      </c>
      <c r="L127" s="127">
        <f t="shared" si="42"/>
        <v>0</v>
      </c>
      <c r="N127" s="27"/>
      <c r="O127" s="1"/>
      <c r="P127" s="27"/>
    </row>
    <row r="128" spans="1:16" s="2" customFormat="1" ht="348.75" customHeight="1" x14ac:dyDescent="0.25">
      <c r="A128" s="150"/>
      <c r="B128" s="105" t="s">
        <v>12</v>
      </c>
      <c r="C128" s="12"/>
      <c r="D128" s="62"/>
      <c r="E128" s="13"/>
      <c r="F128" s="62"/>
      <c r="G128" s="13"/>
      <c r="H128" s="12">
        <f>C128-F128</f>
        <v>0</v>
      </c>
      <c r="I128" s="12">
        <f t="shared" si="75"/>
        <v>0</v>
      </c>
      <c r="J128" s="160"/>
      <c r="K128" s="20">
        <f>C128-H128</f>
        <v>0</v>
      </c>
      <c r="L128" s="127">
        <f t="shared" si="42"/>
        <v>0</v>
      </c>
      <c r="N128" s="27"/>
      <c r="O128" s="1"/>
      <c r="P128" s="27"/>
    </row>
    <row r="129" spans="1:16" s="2" customFormat="1" ht="216.75" customHeight="1" x14ac:dyDescent="0.25">
      <c r="A129" s="151"/>
      <c r="B129" s="105" t="s">
        <v>5</v>
      </c>
      <c r="C129" s="68">
        <v>109871.79</v>
      </c>
      <c r="D129" s="68">
        <v>2313.4499999999998</v>
      </c>
      <c r="E129" s="69">
        <f>D129/C129</f>
        <v>2.1100000000000001E-2</v>
      </c>
      <c r="F129" s="68">
        <v>2313.4499999999998</v>
      </c>
      <c r="G129" s="69">
        <f>F129/C129</f>
        <v>2.1100000000000001E-2</v>
      </c>
      <c r="H129" s="68">
        <f>C129</f>
        <v>109871.79</v>
      </c>
      <c r="I129" s="68">
        <f t="shared" si="75"/>
        <v>0</v>
      </c>
      <c r="J129" s="161"/>
      <c r="K129" s="20">
        <f t="shared" si="43"/>
        <v>0</v>
      </c>
      <c r="L129" s="127">
        <f t="shared" si="42"/>
        <v>0</v>
      </c>
      <c r="N129" s="27"/>
      <c r="O129" s="1"/>
      <c r="P129" s="27"/>
    </row>
    <row r="130" spans="1:16" s="19" customFormat="1" ht="160.5" customHeight="1" x14ac:dyDescent="0.25">
      <c r="A130" s="72" t="s">
        <v>34</v>
      </c>
      <c r="B130" s="76" t="s">
        <v>77</v>
      </c>
      <c r="C130" s="74">
        <f t="shared" ref="C130:F130" si="76">SUM(C131:C135)</f>
        <v>1247090.67</v>
      </c>
      <c r="D130" s="74">
        <f t="shared" si="76"/>
        <v>116.75</v>
      </c>
      <c r="E130" s="75">
        <f>D130/C130</f>
        <v>1E-4</v>
      </c>
      <c r="F130" s="74">
        <f t="shared" si="76"/>
        <v>116.75</v>
      </c>
      <c r="G130" s="75">
        <f t="shared" ref="G130" si="77">F130/C130</f>
        <v>1E-4</v>
      </c>
      <c r="H130" s="74">
        <f>H132+H133</f>
        <v>1247090.67</v>
      </c>
      <c r="I130" s="21">
        <f>I132+I133</f>
        <v>0</v>
      </c>
      <c r="J130" s="138" t="s">
        <v>102</v>
      </c>
      <c r="K130" s="20">
        <f t="shared" si="43"/>
        <v>0</v>
      </c>
      <c r="L130" s="127">
        <f t="shared" si="42"/>
        <v>0</v>
      </c>
      <c r="N130" s="27"/>
      <c r="O130" s="1"/>
      <c r="P130" s="27"/>
    </row>
    <row r="131" spans="1:16" s="19" customFormat="1" x14ac:dyDescent="0.25">
      <c r="A131" s="66"/>
      <c r="B131" s="67" t="s">
        <v>4</v>
      </c>
      <c r="C131" s="68"/>
      <c r="D131" s="68"/>
      <c r="E131" s="69"/>
      <c r="F131" s="68"/>
      <c r="G131" s="69"/>
      <c r="H131" s="68">
        <f t="shared" ref="H131:H135" si="78">C131-F131</f>
        <v>0</v>
      </c>
      <c r="I131" s="12">
        <f>C131-H131</f>
        <v>0</v>
      </c>
      <c r="J131" s="131"/>
      <c r="K131" s="20">
        <f t="shared" si="43"/>
        <v>0</v>
      </c>
      <c r="L131" s="127">
        <f t="shared" si="42"/>
        <v>0</v>
      </c>
      <c r="N131" s="27"/>
      <c r="O131" s="1"/>
      <c r="P131" s="27"/>
    </row>
    <row r="132" spans="1:16" s="19" customFormat="1" x14ac:dyDescent="0.25">
      <c r="A132" s="66"/>
      <c r="B132" s="67" t="s">
        <v>15</v>
      </c>
      <c r="C132" s="68">
        <v>1130920.8</v>
      </c>
      <c r="D132" s="68">
        <v>116.75</v>
      </c>
      <c r="E132" s="69">
        <f>D132/C132</f>
        <v>1E-4</v>
      </c>
      <c r="F132" s="68">
        <v>116.75</v>
      </c>
      <c r="G132" s="69">
        <f>F132/C132</f>
        <v>1E-4</v>
      </c>
      <c r="H132" s="68">
        <f>C132</f>
        <v>1130920.8</v>
      </c>
      <c r="I132" s="12">
        <f t="shared" ref="I132:I135" si="79">C132-H132</f>
        <v>0</v>
      </c>
      <c r="J132" s="131"/>
      <c r="K132" s="20">
        <f t="shared" si="43"/>
        <v>0</v>
      </c>
      <c r="L132" s="127">
        <f t="shared" si="42"/>
        <v>0</v>
      </c>
      <c r="N132" s="27"/>
      <c r="O132" s="1"/>
      <c r="P132" s="27"/>
    </row>
    <row r="133" spans="1:16" s="19" customFormat="1" x14ac:dyDescent="0.25">
      <c r="A133" s="66"/>
      <c r="B133" s="67" t="s">
        <v>10</v>
      </c>
      <c r="C133" s="68">
        <v>116169.87</v>
      </c>
      <c r="D133" s="12"/>
      <c r="E133" s="13"/>
      <c r="F133" s="12"/>
      <c r="G133" s="13"/>
      <c r="H133" s="68">
        <f>C133</f>
        <v>116169.87</v>
      </c>
      <c r="I133" s="12">
        <f t="shared" si="79"/>
        <v>0</v>
      </c>
      <c r="J133" s="131"/>
      <c r="K133" s="20">
        <f t="shared" si="43"/>
        <v>0</v>
      </c>
      <c r="L133" s="127">
        <f t="shared" si="42"/>
        <v>0</v>
      </c>
      <c r="N133" s="27"/>
      <c r="O133" s="1"/>
      <c r="P133" s="27"/>
    </row>
    <row r="134" spans="1:16" s="19" customFormat="1" x14ac:dyDescent="0.25">
      <c r="A134" s="66"/>
      <c r="B134" s="67" t="s">
        <v>12</v>
      </c>
      <c r="C134" s="12"/>
      <c r="D134" s="12"/>
      <c r="E134" s="13"/>
      <c r="F134" s="12"/>
      <c r="G134" s="13"/>
      <c r="H134" s="12">
        <f t="shared" si="78"/>
        <v>0</v>
      </c>
      <c r="I134" s="12">
        <f t="shared" si="79"/>
        <v>0</v>
      </c>
      <c r="J134" s="131"/>
      <c r="K134" s="20">
        <f t="shared" si="43"/>
        <v>0</v>
      </c>
      <c r="L134" s="127">
        <f t="shared" si="42"/>
        <v>0</v>
      </c>
      <c r="N134" s="27"/>
      <c r="O134" s="1"/>
      <c r="P134" s="27"/>
    </row>
    <row r="135" spans="1:16" s="19" customFormat="1" x14ac:dyDescent="0.25">
      <c r="A135" s="66"/>
      <c r="B135" s="67" t="s">
        <v>5</v>
      </c>
      <c r="C135" s="12"/>
      <c r="D135" s="12"/>
      <c r="E135" s="13"/>
      <c r="F135" s="12"/>
      <c r="G135" s="13"/>
      <c r="H135" s="12">
        <f t="shared" si="78"/>
        <v>0</v>
      </c>
      <c r="I135" s="12">
        <f t="shared" si="79"/>
        <v>0</v>
      </c>
      <c r="J135" s="131"/>
      <c r="K135" s="20">
        <f t="shared" si="43"/>
        <v>0</v>
      </c>
      <c r="L135" s="127">
        <f t="shared" si="42"/>
        <v>0</v>
      </c>
      <c r="N135" s="27"/>
      <c r="O135" s="1"/>
      <c r="P135" s="27"/>
    </row>
    <row r="136" spans="1:16" s="5" customFormat="1" ht="177.75" customHeight="1" x14ac:dyDescent="0.25">
      <c r="A136" s="72" t="s">
        <v>17</v>
      </c>
      <c r="B136" s="73" t="s">
        <v>63</v>
      </c>
      <c r="C136" s="74">
        <f>C138+C137+C139+C140+C141</f>
        <v>13624.11</v>
      </c>
      <c r="D136" s="74">
        <f t="shared" ref="D136" si="80">D138+D137+D139+D140+D141</f>
        <v>1594.76</v>
      </c>
      <c r="E136" s="75">
        <f>D136/C136</f>
        <v>0.1171</v>
      </c>
      <c r="F136" s="74">
        <f>F138+F137+F139+F140+F141</f>
        <v>1594.76</v>
      </c>
      <c r="G136" s="75">
        <f t="shared" ref="G136" si="81">F136/C136</f>
        <v>0.1171</v>
      </c>
      <c r="H136" s="74">
        <f>H138+H137+H139+H140+H141</f>
        <v>13624.11</v>
      </c>
      <c r="I136" s="74">
        <f>I138+I137+I139+I140+I141</f>
        <v>0</v>
      </c>
      <c r="J136" s="131" t="s">
        <v>82</v>
      </c>
      <c r="K136" s="20">
        <f t="shared" si="43"/>
        <v>0</v>
      </c>
      <c r="L136" s="127">
        <f t="shared" si="42"/>
        <v>0</v>
      </c>
      <c r="N136" s="27"/>
      <c r="O136" s="1"/>
      <c r="P136" s="27"/>
    </row>
    <row r="137" spans="1:16" s="2" customFormat="1" ht="78.75" customHeight="1" x14ac:dyDescent="0.25">
      <c r="A137" s="66"/>
      <c r="B137" s="67" t="s">
        <v>4</v>
      </c>
      <c r="C137" s="68"/>
      <c r="D137" s="68"/>
      <c r="E137" s="69"/>
      <c r="F137" s="68"/>
      <c r="G137" s="69"/>
      <c r="H137" s="68">
        <f>C137-F137</f>
        <v>0</v>
      </c>
      <c r="I137" s="68">
        <f>C137-H137</f>
        <v>0</v>
      </c>
      <c r="J137" s="131"/>
      <c r="K137" s="20">
        <f t="shared" si="43"/>
        <v>0</v>
      </c>
      <c r="L137" s="127">
        <f t="shared" ref="L137:L179" si="82">C137-H137</f>
        <v>0</v>
      </c>
      <c r="N137" s="27"/>
      <c r="O137" s="1"/>
      <c r="P137" s="27"/>
    </row>
    <row r="138" spans="1:16" s="2" customFormat="1" ht="31.5" customHeight="1" x14ac:dyDescent="0.25">
      <c r="A138" s="66"/>
      <c r="B138" s="67" t="s">
        <v>15</v>
      </c>
      <c r="C138" s="68">
        <v>12261.7</v>
      </c>
      <c r="D138" s="68">
        <v>975.95</v>
      </c>
      <c r="E138" s="69">
        <f>D138/C138</f>
        <v>7.9600000000000004E-2</v>
      </c>
      <c r="F138" s="68">
        <v>975.95</v>
      </c>
      <c r="G138" s="69">
        <f>F138/C138</f>
        <v>7.9600000000000004E-2</v>
      </c>
      <c r="H138" s="68">
        <f>C138</f>
        <v>12261.7</v>
      </c>
      <c r="I138" s="68">
        <f t="shared" ref="I138:I141" si="83">C138-H138</f>
        <v>0</v>
      </c>
      <c r="J138" s="131"/>
      <c r="K138" s="20">
        <f t="shared" ref="K138:K167" si="84">C138-H138</f>
        <v>0</v>
      </c>
      <c r="L138" s="127">
        <f t="shared" si="82"/>
        <v>0</v>
      </c>
      <c r="N138" s="27"/>
      <c r="O138" s="1"/>
      <c r="P138" s="27"/>
    </row>
    <row r="139" spans="1:16" s="2" customFormat="1" ht="31.5" customHeight="1" x14ac:dyDescent="0.25">
      <c r="A139" s="66"/>
      <c r="B139" s="67" t="s">
        <v>10</v>
      </c>
      <c r="C139" s="68">
        <v>1362.41</v>
      </c>
      <c r="D139" s="68">
        <f>F139</f>
        <v>618.80999999999995</v>
      </c>
      <c r="E139" s="69">
        <f>D139/C139</f>
        <v>0.45419999999999999</v>
      </c>
      <c r="F139" s="68">
        <v>618.80999999999995</v>
      </c>
      <c r="G139" s="69">
        <f>F139/C139</f>
        <v>0.45419999999999999</v>
      </c>
      <c r="H139" s="68">
        <f>C139</f>
        <v>1362.41</v>
      </c>
      <c r="I139" s="68">
        <f t="shared" si="83"/>
        <v>0</v>
      </c>
      <c r="J139" s="131"/>
      <c r="K139" s="20">
        <f t="shared" si="84"/>
        <v>0</v>
      </c>
      <c r="L139" s="127">
        <f t="shared" si="82"/>
        <v>0</v>
      </c>
      <c r="N139" s="27"/>
      <c r="O139" s="1"/>
      <c r="P139" s="27"/>
    </row>
    <row r="140" spans="1:16" s="2" customFormat="1" ht="31.5" customHeight="1" x14ac:dyDescent="0.25">
      <c r="A140" s="66"/>
      <c r="B140" s="67" t="s">
        <v>12</v>
      </c>
      <c r="C140" s="68"/>
      <c r="D140" s="68">
        <f>F140</f>
        <v>0</v>
      </c>
      <c r="E140" s="69"/>
      <c r="F140" s="68"/>
      <c r="G140" s="69"/>
      <c r="H140" s="68">
        <f t="shared" ref="H140" si="85">C140</f>
        <v>0</v>
      </c>
      <c r="I140" s="68">
        <f t="shared" si="83"/>
        <v>0</v>
      </c>
      <c r="J140" s="131"/>
      <c r="K140" s="20">
        <f t="shared" si="84"/>
        <v>0</v>
      </c>
      <c r="L140" s="127">
        <f t="shared" si="82"/>
        <v>0</v>
      </c>
      <c r="N140" s="27"/>
      <c r="O140" s="1"/>
      <c r="P140" s="27"/>
    </row>
    <row r="141" spans="1:16" s="2" customFormat="1" ht="100.5" customHeight="1" x14ac:dyDescent="0.25">
      <c r="A141" s="71"/>
      <c r="B141" s="67" t="s">
        <v>5</v>
      </c>
      <c r="C141" s="68"/>
      <c r="D141" s="68"/>
      <c r="E141" s="69"/>
      <c r="F141" s="68"/>
      <c r="G141" s="69"/>
      <c r="H141" s="68"/>
      <c r="I141" s="68">
        <f t="shared" si="83"/>
        <v>0</v>
      </c>
      <c r="J141" s="131"/>
      <c r="K141" s="20">
        <f t="shared" si="84"/>
        <v>0</v>
      </c>
      <c r="L141" s="127">
        <f t="shared" si="82"/>
        <v>0</v>
      </c>
      <c r="N141" s="27"/>
      <c r="O141" s="1"/>
      <c r="P141" s="27"/>
    </row>
    <row r="142" spans="1:16" ht="409.6" customHeight="1" x14ac:dyDescent="0.25">
      <c r="A142" s="72" t="s">
        <v>18</v>
      </c>
      <c r="B142" s="76" t="s">
        <v>78</v>
      </c>
      <c r="C142" s="74">
        <f>SUM(C143:C147)</f>
        <v>1218008.43</v>
      </c>
      <c r="D142" s="74">
        <f>SUM(D143:D147)</f>
        <v>57564.79</v>
      </c>
      <c r="E142" s="75">
        <f>D142/C142</f>
        <v>4.7300000000000002E-2</v>
      </c>
      <c r="F142" s="74">
        <f>SUM(F143:F147)</f>
        <v>52192.19</v>
      </c>
      <c r="G142" s="75">
        <f>F142/C142</f>
        <v>4.2900000000000001E-2</v>
      </c>
      <c r="H142" s="106">
        <f>SUM(H143:H147)</f>
        <v>1218008.43</v>
      </c>
      <c r="I142" s="21">
        <f>SUM(I143:I147)</f>
        <v>0</v>
      </c>
      <c r="J142" s="138" t="s">
        <v>98</v>
      </c>
      <c r="K142" s="20">
        <f t="shared" si="84"/>
        <v>0</v>
      </c>
      <c r="L142" s="127">
        <f t="shared" si="82"/>
        <v>0</v>
      </c>
      <c r="M142" s="9"/>
      <c r="N142" s="27"/>
      <c r="O142" s="1"/>
      <c r="P142" s="27"/>
    </row>
    <row r="143" spans="1:16" ht="101.25" customHeight="1" x14ac:dyDescent="0.25">
      <c r="A143" s="66"/>
      <c r="B143" s="67" t="s">
        <v>4</v>
      </c>
      <c r="C143" s="68">
        <v>89762</v>
      </c>
      <c r="D143" s="68">
        <v>5372.6</v>
      </c>
      <c r="E143" s="69">
        <f>D143/C143</f>
        <v>5.9900000000000002E-2</v>
      </c>
      <c r="F143" s="68"/>
      <c r="G143" s="69">
        <f>F143/C143</f>
        <v>0</v>
      </c>
      <c r="H143" s="68">
        <f>C143-F143</f>
        <v>89762</v>
      </c>
      <c r="I143" s="12">
        <f>C143-H143</f>
        <v>0</v>
      </c>
      <c r="J143" s="131"/>
      <c r="K143" s="20">
        <f t="shared" si="84"/>
        <v>0</v>
      </c>
      <c r="L143" s="127">
        <f t="shared" si="82"/>
        <v>0</v>
      </c>
      <c r="N143" s="27"/>
      <c r="O143" s="1"/>
      <c r="P143" s="27"/>
    </row>
    <row r="144" spans="1:16" ht="108.75" customHeight="1" x14ac:dyDescent="0.25">
      <c r="A144" s="66"/>
      <c r="B144" s="67" t="s">
        <v>15</v>
      </c>
      <c r="C144" s="68">
        <v>992303.5</v>
      </c>
      <c r="D144" s="70">
        <v>22144.2</v>
      </c>
      <c r="E144" s="107">
        <f>D144/C144</f>
        <v>2.23E-2</v>
      </c>
      <c r="F144" s="70">
        <v>22144.2</v>
      </c>
      <c r="G144" s="107">
        <f>F144/C144</f>
        <v>2.23E-2</v>
      </c>
      <c r="H144" s="68">
        <f>C144</f>
        <v>992303.5</v>
      </c>
      <c r="I144" s="12">
        <f>C144-H144</f>
        <v>0</v>
      </c>
      <c r="J144" s="131"/>
      <c r="K144" s="20">
        <f t="shared" si="84"/>
        <v>0</v>
      </c>
      <c r="L144" s="127">
        <f t="shared" si="82"/>
        <v>0</v>
      </c>
      <c r="N144" s="27"/>
      <c r="O144" s="1"/>
      <c r="P144" s="27"/>
    </row>
    <row r="145" spans="1:16" ht="163.5" customHeight="1" x14ac:dyDescent="0.25">
      <c r="A145" s="66"/>
      <c r="B145" s="67" t="s">
        <v>10</v>
      </c>
      <c r="C145" s="68">
        <v>135942.93</v>
      </c>
      <c r="D145" s="68">
        <v>30047.99</v>
      </c>
      <c r="E145" s="69">
        <f>D145/C145</f>
        <v>0.221</v>
      </c>
      <c r="F145" s="68">
        <v>30047.99</v>
      </c>
      <c r="G145" s="69">
        <f>F145/C145</f>
        <v>0.221</v>
      </c>
      <c r="H145" s="68">
        <f>C145</f>
        <v>135942.93</v>
      </c>
      <c r="I145" s="12">
        <f t="shared" ref="I145:I147" si="86">C145-H145</f>
        <v>0</v>
      </c>
      <c r="J145" s="131"/>
      <c r="K145" s="20">
        <f t="shared" si="84"/>
        <v>0</v>
      </c>
      <c r="L145" s="127">
        <f t="shared" si="82"/>
        <v>0</v>
      </c>
      <c r="N145" s="27"/>
      <c r="O145" s="1"/>
      <c r="P145" s="27"/>
    </row>
    <row r="146" spans="1:16" ht="126" customHeight="1" x14ac:dyDescent="0.25">
      <c r="A146" s="66"/>
      <c r="B146" s="67" t="s">
        <v>12</v>
      </c>
      <c r="C146" s="12">
        <v>0</v>
      </c>
      <c r="D146" s="12">
        <v>0</v>
      </c>
      <c r="E146" s="13"/>
      <c r="F146" s="12"/>
      <c r="G146" s="13"/>
      <c r="H146" s="12">
        <v>0</v>
      </c>
      <c r="I146" s="12">
        <f t="shared" si="86"/>
        <v>0</v>
      </c>
      <c r="J146" s="131"/>
      <c r="K146" s="20">
        <f t="shared" si="84"/>
        <v>0</v>
      </c>
      <c r="L146" s="127">
        <f t="shared" si="82"/>
        <v>0</v>
      </c>
      <c r="N146" s="27"/>
      <c r="O146" s="1"/>
      <c r="P146" s="27"/>
    </row>
    <row r="147" spans="1:16" ht="195" customHeight="1" x14ac:dyDescent="0.25">
      <c r="A147" s="104"/>
      <c r="B147" s="67" t="s">
        <v>5</v>
      </c>
      <c r="C147" s="12"/>
      <c r="D147" s="12"/>
      <c r="E147" s="13"/>
      <c r="F147" s="12"/>
      <c r="G147" s="13"/>
      <c r="H147" s="12"/>
      <c r="I147" s="12">
        <f t="shared" si="86"/>
        <v>0</v>
      </c>
      <c r="J147" s="139"/>
      <c r="K147" s="20">
        <f t="shared" si="84"/>
        <v>0</v>
      </c>
      <c r="L147" s="127">
        <f t="shared" si="82"/>
        <v>0</v>
      </c>
      <c r="N147" s="27"/>
      <c r="O147" s="1"/>
      <c r="P147" s="27"/>
    </row>
    <row r="148" spans="1:16" ht="126.75" customHeight="1" x14ac:dyDescent="0.25">
      <c r="A148" s="103" t="s">
        <v>54</v>
      </c>
      <c r="B148" s="129" t="s">
        <v>64</v>
      </c>
      <c r="C148" s="102">
        <f>SUM(C149:C152)</f>
        <v>32429.7</v>
      </c>
      <c r="D148" s="102">
        <f>SUM(D149:D152)</f>
        <v>14217.05</v>
      </c>
      <c r="E148" s="101">
        <f>D148/C148</f>
        <v>0.43840000000000001</v>
      </c>
      <c r="F148" s="102">
        <f>SUM(F149:F152)</f>
        <v>14216.45</v>
      </c>
      <c r="G148" s="101">
        <f>F148/C148</f>
        <v>0.43840000000000001</v>
      </c>
      <c r="H148" s="102">
        <f>SUM(H149:H152)</f>
        <v>32429.7</v>
      </c>
      <c r="I148" s="102">
        <f>SUM(I149:I152)</f>
        <v>0</v>
      </c>
      <c r="J148" s="132" t="s">
        <v>75</v>
      </c>
      <c r="K148" s="20">
        <f t="shared" si="84"/>
        <v>0</v>
      </c>
      <c r="L148" s="127">
        <f t="shared" si="82"/>
        <v>0</v>
      </c>
      <c r="N148" s="27"/>
      <c r="O148" s="1"/>
      <c r="P148" s="27"/>
    </row>
    <row r="149" spans="1:16" s="2" customFormat="1" x14ac:dyDescent="0.25">
      <c r="A149" s="104"/>
      <c r="B149" s="105" t="s">
        <v>4</v>
      </c>
      <c r="C149" s="68">
        <v>24805.5</v>
      </c>
      <c r="D149" s="68">
        <v>11717.05</v>
      </c>
      <c r="E149" s="69">
        <f>D149/C149</f>
        <v>0.47239999999999999</v>
      </c>
      <c r="F149" s="68">
        <v>11717.05</v>
      </c>
      <c r="G149" s="69">
        <f t="shared" ref="G149:G150" si="87">F149/C149</f>
        <v>0.47239999999999999</v>
      </c>
      <c r="H149" s="68">
        <f>C149</f>
        <v>24805.5</v>
      </c>
      <c r="I149" s="68">
        <f>C149-H149</f>
        <v>0</v>
      </c>
      <c r="J149" s="133"/>
      <c r="K149" s="20">
        <f t="shared" si="84"/>
        <v>0</v>
      </c>
      <c r="L149" s="127">
        <f t="shared" si="82"/>
        <v>0</v>
      </c>
      <c r="N149" s="27"/>
      <c r="O149" s="1"/>
      <c r="P149" s="27"/>
    </row>
    <row r="150" spans="1:16" s="2" customFormat="1" x14ac:dyDescent="0.25">
      <c r="A150" s="104"/>
      <c r="B150" s="105" t="s">
        <v>15</v>
      </c>
      <c r="C150" s="68">
        <v>7624.2</v>
      </c>
      <c r="D150" s="68">
        <v>2500</v>
      </c>
      <c r="E150" s="69">
        <f>D150/C150</f>
        <v>0.32790000000000002</v>
      </c>
      <c r="F150" s="68">
        <v>2499.4</v>
      </c>
      <c r="G150" s="69">
        <f t="shared" si="87"/>
        <v>0.32779999999999998</v>
      </c>
      <c r="H150" s="68">
        <f>C150</f>
        <v>7624.2</v>
      </c>
      <c r="I150" s="68">
        <f t="shared" ref="I150:I152" si="88">C150-H150</f>
        <v>0</v>
      </c>
      <c r="J150" s="133"/>
      <c r="K150" s="20">
        <f t="shared" si="84"/>
        <v>0</v>
      </c>
      <c r="L150" s="127">
        <f t="shared" si="82"/>
        <v>0</v>
      </c>
      <c r="N150" s="27"/>
      <c r="O150" s="1"/>
      <c r="P150" s="27"/>
    </row>
    <row r="151" spans="1:16" s="2" customFormat="1" x14ac:dyDescent="0.25">
      <c r="A151" s="104"/>
      <c r="B151" s="105" t="s">
        <v>10</v>
      </c>
      <c r="C151" s="68"/>
      <c r="D151" s="68">
        <f>F151</f>
        <v>0</v>
      </c>
      <c r="E151" s="69"/>
      <c r="F151" s="68"/>
      <c r="G151" s="69"/>
      <c r="H151" s="68">
        <f t="shared" ref="H151" si="89">C151-F151</f>
        <v>0</v>
      </c>
      <c r="I151" s="68">
        <f t="shared" si="88"/>
        <v>0</v>
      </c>
      <c r="J151" s="133"/>
      <c r="K151" s="20">
        <f t="shared" si="84"/>
        <v>0</v>
      </c>
      <c r="L151" s="127">
        <f t="shared" si="82"/>
        <v>0</v>
      </c>
      <c r="N151" s="27"/>
      <c r="O151" s="1"/>
      <c r="P151" s="27"/>
    </row>
    <row r="152" spans="1:16" s="2" customFormat="1" x14ac:dyDescent="0.25">
      <c r="A152" s="104"/>
      <c r="B152" s="105" t="s">
        <v>12</v>
      </c>
      <c r="C152" s="68"/>
      <c r="D152" s="68"/>
      <c r="E152" s="69"/>
      <c r="F152" s="68"/>
      <c r="G152" s="69"/>
      <c r="H152" s="68"/>
      <c r="I152" s="68">
        <f t="shared" si="88"/>
        <v>0</v>
      </c>
      <c r="J152" s="133"/>
      <c r="K152" s="20">
        <f t="shared" si="84"/>
        <v>0</v>
      </c>
      <c r="L152" s="127">
        <f t="shared" si="82"/>
        <v>0</v>
      </c>
      <c r="N152" s="27"/>
      <c r="O152" s="1"/>
      <c r="P152" s="27"/>
    </row>
    <row r="153" spans="1:16" s="100" customFormat="1" x14ac:dyDescent="0.25">
      <c r="A153" s="71"/>
      <c r="B153" s="105" t="s">
        <v>5</v>
      </c>
      <c r="C153" s="68"/>
      <c r="D153" s="68"/>
      <c r="E153" s="69"/>
      <c r="F153" s="68"/>
      <c r="G153" s="69"/>
      <c r="H153" s="68"/>
      <c r="I153" s="68"/>
      <c r="J153" s="128"/>
      <c r="K153" s="20"/>
      <c r="L153" s="127"/>
      <c r="N153" s="27"/>
      <c r="O153" s="1"/>
      <c r="P153" s="27"/>
    </row>
    <row r="154" spans="1:16" s="5" customFormat="1" ht="26.25" customHeight="1" x14ac:dyDescent="0.25">
      <c r="A154" s="148" t="s">
        <v>35</v>
      </c>
      <c r="B154" s="134" t="s">
        <v>65</v>
      </c>
      <c r="C154" s="135">
        <f>C157+C158+C159+C160+C161</f>
        <v>10873.5</v>
      </c>
      <c r="D154" s="135">
        <f>D157+D158+D159+D160+D161</f>
        <v>5559.34</v>
      </c>
      <c r="E154" s="141">
        <f>D154/C154</f>
        <v>0.51129999999999998</v>
      </c>
      <c r="F154" s="135">
        <f>F157+F158+F159+F160+F161</f>
        <v>5455.91</v>
      </c>
      <c r="G154" s="141">
        <f>F154/C154</f>
        <v>0.50180000000000002</v>
      </c>
      <c r="H154" s="135">
        <f>H157+H158+H159+H160+H161</f>
        <v>10873.5</v>
      </c>
      <c r="I154" s="135">
        <f>I157+I158+I159+I160+I161</f>
        <v>0</v>
      </c>
      <c r="J154" s="140" t="s">
        <v>79</v>
      </c>
      <c r="K154" s="20">
        <f t="shared" si="84"/>
        <v>0</v>
      </c>
      <c r="L154" s="127">
        <f t="shared" si="82"/>
        <v>0</v>
      </c>
      <c r="N154" s="27"/>
      <c r="O154" s="1"/>
      <c r="P154" s="27"/>
    </row>
    <row r="155" spans="1:16" s="5" customFormat="1" ht="239.25" customHeight="1" x14ac:dyDescent="0.25">
      <c r="A155" s="148"/>
      <c r="B155" s="134"/>
      <c r="C155" s="136"/>
      <c r="D155" s="136"/>
      <c r="E155" s="142"/>
      <c r="F155" s="136"/>
      <c r="G155" s="142"/>
      <c r="H155" s="136"/>
      <c r="I155" s="136"/>
      <c r="J155" s="131"/>
      <c r="K155" s="20">
        <f t="shared" si="84"/>
        <v>0</v>
      </c>
      <c r="L155" s="127">
        <f t="shared" si="82"/>
        <v>0</v>
      </c>
      <c r="N155" s="27"/>
      <c r="O155" s="1"/>
      <c r="P155" s="27"/>
    </row>
    <row r="156" spans="1:16" s="5" customFormat="1" ht="55.5" customHeight="1" x14ac:dyDescent="0.25">
      <c r="A156" s="148"/>
      <c r="B156" s="134"/>
      <c r="C156" s="137"/>
      <c r="D156" s="137"/>
      <c r="E156" s="143"/>
      <c r="F156" s="137"/>
      <c r="G156" s="143"/>
      <c r="H156" s="137"/>
      <c r="I156" s="137"/>
      <c r="J156" s="131"/>
      <c r="K156" s="20">
        <f t="shared" si="84"/>
        <v>0</v>
      </c>
      <c r="L156" s="127">
        <f t="shared" si="82"/>
        <v>0</v>
      </c>
      <c r="N156" s="27"/>
      <c r="O156" s="1"/>
      <c r="P156" s="27"/>
    </row>
    <row r="157" spans="1:16" s="2" customFormat="1" ht="35.25" customHeight="1" x14ac:dyDescent="0.25">
      <c r="A157" s="66"/>
      <c r="B157" s="67" t="s">
        <v>4</v>
      </c>
      <c r="C157" s="68">
        <v>27.6</v>
      </c>
      <c r="D157" s="68">
        <v>0.13</v>
      </c>
      <c r="E157" s="69">
        <f>D157/C157</f>
        <v>4.7000000000000002E-3</v>
      </c>
      <c r="F157" s="68">
        <v>0.13</v>
      </c>
      <c r="G157" s="69">
        <f>F157/C157</f>
        <v>4.7000000000000002E-3</v>
      </c>
      <c r="H157" s="68">
        <f t="shared" ref="H157:H159" si="90">C157</f>
        <v>27.6</v>
      </c>
      <c r="I157" s="68">
        <f>C157-H157</f>
        <v>0</v>
      </c>
      <c r="J157" s="131"/>
      <c r="K157" s="20">
        <f t="shared" si="84"/>
        <v>0</v>
      </c>
      <c r="L157" s="127">
        <f t="shared" si="82"/>
        <v>0</v>
      </c>
      <c r="N157" s="27"/>
      <c r="O157" s="1"/>
      <c r="P157" s="27"/>
    </row>
    <row r="158" spans="1:16" s="2" customFormat="1" ht="35.25" customHeight="1" x14ac:dyDescent="0.25">
      <c r="A158" s="66"/>
      <c r="B158" s="67" t="s">
        <v>15</v>
      </c>
      <c r="C158" s="68">
        <v>10600.9</v>
      </c>
      <c r="D158" s="68">
        <v>5534.15</v>
      </c>
      <c r="E158" s="69">
        <f>D158/C158</f>
        <v>0.52200000000000002</v>
      </c>
      <c r="F158" s="68">
        <v>5430.72</v>
      </c>
      <c r="G158" s="69">
        <f>F158/C158</f>
        <v>0.51229999999999998</v>
      </c>
      <c r="H158" s="68">
        <f t="shared" si="90"/>
        <v>10600.9</v>
      </c>
      <c r="I158" s="68">
        <f t="shared" ref="I158:I161" si="91">C158-H158</f>
        <v>0</v>
      </c>
      <c r="J158" s="131"/>
      <c r="K158" s="20">
        <f t="shared" si="84"/>
        <v>0</v>
      </c>
      <c r="L158" s="127">
        <f t="shared" si="82"/>
        <v>0</v>
      </c>
      <c r="N158" s="27"/>
      <c r="O158" s="1"/>
      <c r="P158" s="27"/>
    </row>
    <row r="159" spans="1:16" s="2" customFormat="1" ht="35.25" customHeight="1" x14ac:dyDescent="0.25">
      <c r="A159" s="66"/>
      <c r="B159" s="67" t="s">
        <v>10</v>
      </c>
      <c r="C159" s="68">
        <v>245</v>
      </c>
      <c r="D159" s="68">
        <v>25.06</v>
      </c>
      <c r="E159" s="69">
        <f>D159/C159</f>
        <v>0.1023</v>
      </c>
      <c r="F159" s="68">
        <v>25.06</v>
      </c>
      <c r="G159" s="69">
        <f>F159/C159</f>
        <v>0.1023</v>
      </c>
      <c r="H159" s="68">
        <f t="shared" si="90"/>
        <v>245</v>
      </c>
      <c r="I159" s="68">
        <f t="shared" si="91"/>
        <v>0</v>
      </c>
      <c r="J159" s="131"/>
      <c r="K159" s="20">
        <f t="shared" si="84"/>
        <v>0</v>
      </c>
      <c r="L159" s="127">
        <f t="shared" si="82"/>
        <v>0</v>
      </c>
      <c r="N159" s="27"/>
      <c r="O159" s="1"/>
      <c r="P159" s="27"/>
    </row>
    <row r="160" spans="1:16" s="2" customFormat="1" ht="35.25" customHeight="1" x14ac:dyDescent="0.25">
      <c r="A160" s="66"/>
      <c r="B160" s="67" t="s">
        <v>12</v>
      </c>
      <c r="C160" s="68"/>
      <c r="D160" s="68">
        <f>F160</f>
        <v>0</v>
      </c>
      <c r="E160" s="69"/>
      <c r="F160" s="68"/>
      <c r="G160" s="69"/>
      <c r="H160" s="68">
        <f t="shared" ref="H160:H161" si="92">C160-F160</f>
        <v>0</v>
      </c>
      <c r="I160" s="68">
        <f t="shared" si="91"/>
        <v>0</v>
      </c>
      <c r="J160" s="131"/>
      <c r="K160" s="20">
        <f t="shared" si="84"/>
        <v>0</v>
      </c>
      <c r="L160" s="127">
        <f t="shared" si="82"/>
        <v>0</v>
      </c>
      <c r="N160" s="27"/>
      <c r="O160" s="1"/>
      <c r="P160" s="27"/>
    </row>
    <row r="161" spans="1:16" s="2" customFormat="1" ht="35.25" customHeight="1" x14ac:dyDescent="0.25">
      <c r="A161" s="66"/>
      <c r="B161" s="67" t="s">
        <v>5</v>
      </c>
      <c r="C161" s="68"/>
      <c r="D161" s="68"/>
      <c r="E161" s="69"/>
      <c r="F161" s="68"/>
      <c r="G161" s="69"/>
      <c r="H161" s="68">
        <f t="shared" si="92"/>
        <v>0</v>
      </c>
      <c r="I161" s="68">
        <f t="shared" si="91"/>
        <v>0</v>
      </c>
      <c r="J161" s="131"/>
      <c r="K161" s="20">
        <f t="shared" si="84"/>
        <v>0</v>
      </c>
      <c r="L161" s="127">
        <f t="shared" si="82"/>
        <v>0</v>
      </c>
      <c r="N161" s="27"/>
      <c r="O161" s="1"/>
      <c r="P161" s="27"/>
    </row>
    <row r="162" spans="1:16" s="1" customFormat="1" ht="141" customHeight="1" x14ac:dyDescent="0.25">
      <c r="A162" s="78" t="s">
        <v>55</v>
      </c>
      <c r="B162" s="79" t="s">
        <v>74</v>
      </c>
      <c r="C162" s="74">
        <f>C163+C164+C165+C166</f>
        <v>355.67</v>
      </c>
      <c r="D162" s="74">
        <f>D163+D164+D165+D166</f>
        <v>355.67</v>
      </c>
      <c r="E162" s="75">
        <f>D162/C162</f>
        <v>1</v>
      </c>
      <c r="F162" s="74">
        <f>F163+F164+F165+F166</f>
        <v>355.67</v>
      </c>
      <c r="G162" s="75">
        <f>F162/C162</f>
        <v>1</v>
      </c>
      <c r="H162" s="80">
        <f>H163+H164+H165+H166</f>
        <v>355.67</v>
      </c>
      <c r="I162" s="31">
        <f>I163+I164+I165+I166</f>
        <v>0</v>
      </c>
      <c r="J162" s="176" t="s">
        <v>81</v>
      </c>
      <c r="K162" s="20">
        <f t="shared" si="84"/>
        <v>0</v>
      </c>
      <c r="L162" s="127">
        <f t="shared" si="82"/>
        <v>0</v>
      </c>
      <c r="N162" s="27"/>
      <c r="P162" s="27"/>
    </row>
    <row r="163" spans="1:16" s="2" customFormat="1" x14ac:dyDescent="0.25">
      <c r="A163" s="81"/>
      <c r="B163" s="82" t="s">
        <v>4</v>
      </c>
      <c r="C163" s="83">
        <v>0</v>
      </c>
      <c r="D163" s="83">
        <v>0</v>
      </c>
      <c r="E163" s="69"/>
      <c r="F163" s="83">
        <v>0</v>
      </c>
      <c r="G163" s="75"/>
      <c r="H163" s="68">
        <f>C163</f>
        <v>0</v>
      </c>
      <c r="I163" s="12">
        <f>C163-H163</f>
        <v>0</v>
      </c>
      <c r="J163" s="210"/>
      <c r="K163" s="20">
        <f t="shared" si="84"/>
        <v>0</v>
      </c>
      <c r="L163" s="127">
        <f t="shared" si="82"/>
        <v>0</v>
      </c>
      <c r="N163" s="27"/>
      <c r="O163" s="1"/>
      <c r="P163" s="27"/>
    </row>
    <row r="164" spans="1:16" s="2" customFormat="1" x14ac:dyDescent="0.25">
      <c r="A164" s="81"/>
      <c r="B164" s="82" t="s">
        <v>26</v>
      </c>
      <c r="C164" s="68">
        <v>106.7</v>
      </c>
      <c r="D164" s="68">
        <v>106.7</v>
      </c>
      <c r="E164" s="69">
        <f>D164/C164</f>
        <v>1</v>
      </c>
      <c r="F164" s="68">
        <v>106.7</v>
      </c>
      <c r="G164" s="69">
        <f>F164/C164</f>
        <v>1</v>
      </c>
      <c r="H164" s="68">
        <f>C164</f>
        <v>106.7</v>
      </c>
      <c r="I164" s="12">
        <f>C164-H164</f>
        <v>0</v>
      </c>
      <c r="J164" s="210"/>
      <c r="K164" s="20">
        <f t="shared" si="84"/>
        <v>0</v>
      </c>
      <c r="L164" s="127">
        <f t="shared" si="82"/>
        <v>0</v>
      </c>
      <c r="N164" s="27"/>
      <c r="O164" s="1"/>
      <c r="P164" s="27"/>
    </row>
    <row r="165" spans="1:16" s="2" customFormat="1" x14ac:dyDescent="0.25">
      <c r="A165" s="81"/>
      <c r="B165" s="82" t="s">
        <v>10</v>
      </c>
      <c r="C165" s="68">
        <v>248.97</v>
      </c>
      <c r="D165" s="68">
        <v>248.97</v>
      </c>
      <c r="E165" s="69">
        <f>D165/C165</f>
        <v>1</v>
      </c>
      <c r="F165" s="68">
        <v>248.97</v>
      </c>
      <c r="G165" s="69">
        <f>F165/C165</f>
        <v>1</v>
      </c>
      <c r="H165" s="68">
        <f>C165</f>
        <v>248.97</v>
      </c>
      <c r="I165" s="12">
        <f>C165-H165</f>
        <v>0</v>
      </c>
      <c r="J165" s="210"/>
      <c r="K165" s="20">
        <f t="shared" si="84"/>
        <v>0</v>
      </c>
      <c r="L165" s="127">
        <f t="shared" si="82"/>
        <v>0</v>
      </c>
      <c r="N165" s="27"/>
      <c r="O165" s="1"/>
      <c r="P165" s="27"/>
    </row>
    <row r="166" spans="1:16" s="2" customFormat="1" x14ac:dyDescent="0.25">
      <c r="A166" s="81"/>
      <c r="B166" s="82" t="s">
        <v>12</v>
      </c>
      <c r="C166" s="15"/>
      <c r="D166" s="15"/>
      <c r="E166" s="16">
        <v>0</v>
      </c>
      <c r="F166" s="18"/>
      <c r="G166" s="16"/>
      <c r="H166" s="15">
        <f t="shared" ref="H166:I166" si="93">C166-F166</f>
        <v>0</v>
      </c>
      <c r="I166" s="15">
        <f t="shared" si="93"/>
        <v>0</v>
      </c>
      <c r="J166" s="210"/>
      <c r="K166" s="20">
        <f t="shared" si="84"/>
        <v>0</v>
      </c>
      <c r="L166" s="127">
        <f t="shared" si="82"/>
        <v>0</v>
      </c>
      <c r="N166" s="27"/>
      <c r="O166" s="1"/>
      <c r="P166" s="27"/>
    </row>
    <row r="167" spans="1:16" s="2" customFormat="1" ht="37.5" customHeight="1" x14ac:dyDescent="0.25">
      <c r="A167" s="87"/>
      <c r="B167" s="82" t="s">
        <v>5</v>
      </c>
      <c r="C167" s="15"/>
      <c r="D167" s="15"/>
      <c r="E167" s="16"/>
      <c r="F167" s="15"/>
      <c r="G167" s="16"/>
      <c r="H167" s="15"/>
      <c r="I167" s="15"/>
      <c r="J167" s="211"/>
      <c r="K167" s="20">
        <f t="shared" si="84"/>
        <v>0</v>
      </c>
      <c r="L167" s="127">
        <f t="shared" si="82"/>
        <v>0</v>
      </c>
    </row>
    <row r="168" spans="1:16" s="63" customFormat="1" ht="89.25" customHeight="1" x14ac:dyDescent="0.25">
      <c r="A168" s="89" t="s">
        <v>67</v>
      </c>
      <c r="B168" s="79" t="s">
        <v>68</v>
      </c>
      <c r="C168" s="74">
        <f>C169+C170+C171+C172</f>
        <v>3197.6</v>
      </c>
      <c r="D168" s="74">
        <f>D169+D170+D171+D172+D173</f>
        <v>0</v>
      </c>
      <c r="E168" s="74">
        <f>D168/C168</f>
        <v>0</v>
      </c>
      <c r="F168" s="74">
        <f>SUM(F169:F173)</f>
        <v>0</v>
      </c>
      <c r="G168" s="74">
        <f>F168/C168</f>
        <v>0</v>
      </c>
      <c r="H168" s="74">
        <f>H169+H170+H171+H172</f>
        <v>3197.6</v>
      </c>
      <c r="I168" s="80">
        <f>I169+I170+I171+I172</f>
        <v>0</v>
      </c>
      <c r="J168" s="155" t="s">
        <v>99</v>
      </c>
      <c r="K168" s="20"/>
      <c r="L168" s="127">
        <f t="shared" si="82"/>
        <v>0</v>
      </c>
    </row>
    <row r="169" spans="1:16" s="63" customFormat="1" ht="62.25" customHeight="1" x14ac:dyDescent="0.25">
      <c r="A169" s="89"/>
      <c r="B169" s="82" t="s">
        <v>4</v>
      </c>
      <c r="C169" s="83">
        <v>0</v>
      </c>
      <c r="D169" s="68"/>
      <c r="E169" s="69"/>
      <c r="F169" s="68">
        <v>0</v>
      </c>
      <c r="G169" s="75"/>
      <c r="H169" s="84"/>
      <c r="I169" s="68">
        <f>C169-H169</f>
        <v>0</v>
      </c>
      <c r="J169" s="156"/>
      <c r="K169" s="20"/>
      <c r="L169" s="127">
        <f t="shared" si="82"/>
        <v>0</v>
      </c>
    </row>
    <row r="170" spans="1:16" s="63" customFormat="1" ht="62.25" customHeight="1" x14ac:dyDescent="0.25">
      <c r="A170" s="89"/>
      <c r="B170" s="82" t="s">
        <v>26</v>
      </c>
      <c r="C170" s="68">
        <v>3197.6</v>
      </c>
      <c r="D170" s="68">
        <v>0</v>
      </c>
      <c r="E170" s="69">
        <f>D170/C170</f>
        <v>0</v>
      </c>
      <c r="F170" s="68">
        <v>0</v>
      </c>
      <c r="G170" s="69">
        <f>F170/C170</f>
        <v>0</v>
      </c>
      <c r="H170" s="68">
        <f>C170-F170</f>
        <v>3197.6</v>
      </c>
      <c r="I170" s="68">
        <f>C170-H170</f>
        <v>0</v>
      </c>
      <c r="J170" s="156"/>
      <c r="K170" s="20"/>
      <c r="L170" s="127">
        <f t="shared" si="82"/>
        <v>0</v>
      </c>
    </row>
    <row r="171" spans="1:16" s="63" customFormat="1" ht="62.25" customHeight="1" x14ac:dyDescent="0.25">
      <c r="A171" s="89"/>
      <c r="B171" s="82" t="s">
        <v>10</v>
      </c>
      <c r="C171" s="68">
        <v>0</v>
      </c>
      <c r="D171" s="68">
        <v>0</v>
      </c>
      <c r="E171" s="69">
        <v>0</v>
      </c>
      <c r="F171" s="68">
        <v>0</v>
      </c>
      <c r="G171" s="69">
        <v>0</v>
      </c>
      <c r="H171" s="68">
        <f>C171-F171</f>
        <v>0</v>
      </c>
      <c r="I171" s="68">
        <f>C171-H171</f>
        <v>0</v>
      </c>
      <c r="J171" s="156"/>
      <c r="K171" s="20"/>
      <c r="L171" s="127">
        <f t="shared" si="82"/>
        <v>0</v>
      </c>
    </row>
    <row r="172" spans="1:16" s="63" customFormat="1" ht="62.25" customHeight="1" x14ac:dyDescent="0.25">
      <c r="A172" s="89"/>
      <c r="B172" s="82" t="s">
        <v>12</v>
      </c>
      <c r="C172" s="83"/>
      <c r="D172" s="83"/>
      <c r="E172" s="85">
        <v>0</v>
      </c>
      <c r="F172" s="86"/>
      <c r="G172" s="85"/>
      <c r="H172" s="83">
        <f>C172-F172</f>
        <v>0</v>
      </c>
      <c r="I172" s="83">
        <f>D172-G172</f>
        <v>0</v>
      </c>
      <c r="J172" s="156"/>
      <c r="K172" s="20"/>
      <c r="L172" s="127">
        <f t="shared" si="82"/>
        <v>0</v>
      </c>
    </row>
    <row r="173" spans="1:16" s="63" customFormat="1" ht="124.5" customHeight="1" x14ac:dyDescent="0.25">
      <c r="A173" s="89"/>
      <c r="B173" s="82" t="s">
        <v>5</v>
      </c>
      <c r="C173" s="83"/>
      <c r="D173" s="83"/>
      <c r="E173" s="85"/>
      <c r="F173" s="83"/>
      <c r="G173" s="85"/>
      <c r="H173" s="83"/>
      <c r="I173" s="83"/>
      <c r="J173" s="157"/>
      <c r="K173" s="20"/>
      <c r="L173" s="127">
        <f t="shared" si="82"/>
        <v>0</v>
      </c>
    </row>
    <row r="174" spans="1:16" s="1" customFormat="1" ht="118.5" customHeight="1" x14ac:dyDescent="0.25">
      <c r="A174" s="89" t="s">
        <v>71</v>
      </c>
      <c r="B174" s="90" t="s">
        <v>76</v>
      </c>
      <c r="C174" s="74">
        <f>C175+C176+C177+C178</f>
        <v>9995</v>
      </c>
      <c r="D174" s="74">
        <f>D175+D176+D177+D178+D179</f>
        <v>0</v>
      </c>
      <c r="E174" s="74">
        <f>D174/C174</f>
        <v>0</v>
      </c>
      <c r="F174" s="74">
        <f>SUM(F175:F179)</f>
        <v>0</v>
      </c>
      <c r="G174" s="74">
        <f>F174/C174</f>
        <v>0</v>
      </c>
      <c r="H174" s="74">
        <f>H175+H176+H177+H178</f>
        <v>9995</v>
      </c>
      <c r="I174" s="91"/>
      <c r="J174" s="152" t="s">
        <v>100</v>
      </c>
      <c r="K174" s="88"/>
      <c r="L174" s="127">
        <f t="shared" si="82"/>
        <v>0</v>
      </c>
    </row>
    <row r="175" spans="1:16" s="63" customFormat="1" ht="37.5" customHeight="1" x14ac:dyDescent="0.25">
      <c r="A175" s="89"/>
      <c r="B175" s="92" t="s">
        <v>4</v>
      </c>
      <c r="C175" s="83">
        <v>0</v>
      </c>
      <c r="D175" s="68"/>
      <c r="E175" s="69"/>
      <c r="F175" s="68">
        <v>0</v>
      </c>
      <c r="G175" s="75"/>
      <c r="H175" s="84"/>
      <c r="I175" s="83"/>
      <c r="J175" s="153"/>
      <c r="K175" s="20"/>
      <c r="L175" s="127">
        <f t="shared" si="82"/>
        <v>0</v>
      </c>
    </row>
    <row r="176" spans="1:16" s="63" customFormat="1" ht="37.5" customHeight="1" x14ac:dyDescent="0.25">
      <c r="A176" s="89"/>
      <c r="B176" s="92" t="s">
        <v>26</v>
      </c>
      <c r="C176" s="68">
        <v>6996.5</v>
      </c>
      <c r="D176" s="68">
        <v>0</v>
      </c>
      <c r="E176" s="69">
        <f>D176/C176</f>
        <v>0</v>
      </c>
      <c r="F176" s="68">
        <v>0</v>
      </c>
      <c r="G176" s="69">
        <f>F176/C176</f>
        <v>0</v>
      </c>
      <c r="H176" s="68">
        <f>C176-F176</f>
        <v>6996.5</v>
      </c>
      <c r="I176" s="83"/>
      <c r="J176" s="153"/>
      <c r="K176" s="20"/>
      <c r="L176" s="127">
        <f t="shared" si="82"/>
        <v>0</v>
      </c>
    </row>
    <row r="177" spans="1:12" s="63" customFormat="1" ht="37.5" customHeight="1" x14ac:dyDescent="0.25">
      <c r="A177" s="89"/>
      <c r="B177" s="92" t="s">
        <v>10</v>
      </c>
      <c r="C177" s="68">
        <v>2998.5</v>
      </c>
      <c r="D177" s="68">
        <v>0</v>
      </c>
      <c r="E177" s="69">
        <v>0</v>
      </c>
      <c r="F177" s="68">
        <v>0</v>
      </c>
      <c r="G177" s="69">
        <v>0</v>
      </c>
      <c r="H177" s="68">
        <f>C177-F177</f>
        <v>2998.5</v>
      </c>
      <c r="I177" s="83"/>
      <c r="J177" s="153"/>
      <c r="K177" s="20"/>
      <c r="L177" s="127">
        <f t="shared" si="82"/>
        <v>0</v>
      </c>
    </row>
    <row r="178" spans="1:12" s="63" customFormat="1" ht="37.5" customHeight="1" x14ac:dyDescent="0.25">
      <c r="A178" s="89"/>
      <c r="B178" s="92" t="s">
        <v>12</v>
      </c>
      <c r="C178" s="83"/>
      <c r="D178" s="83"/>
      <c r="E178" s="85">
        <v>0</v>
      </c>
      <c r="F178" s="86"/>
      <c r="G178" s="85"/>
      <c r="H178" s="83">
        <f>C178-F178</f>
        <v>0</v>
      </c>
      <c r="I178" s="83"/>
      <c r="J178" s="153"/>
      <c r="K178" s="20"/>
      <c r="L178" s="127">
        <f t="shared" si="82"/>
        <v>0</v>
      </c>
    </row>
    <row r="179" spans="1:12" s="63" customFormat="1" ht="37.5" customHeight="1" x14ac:dyDescent="0.25">
      <c r="A179" s="78"/>
      <c r="B179" s="92" t="s">
        <v>5</v>
      </c>
      <c r="C179" s="93"/>
      <c r="D179" s="93"/>
      <c r="E179" s="94"/>
      <c r="F179" s="93"/>
      <c r="G179" s="94"/>
      <c r="H179" s="93"/>
      <c r="I179" s="93"/>
      <c r="J179" s="154"/>
      <c r="K179" s="20"/>
      <c r="L179" s="127">
        <f t="shared" si="82"/>
        <v>0</v>
      </c>
    </row>
    <row r="180" spans="1:12" s="30" customFormat="1" ht="36" customHeight="1" x14ac:dyDescent="0.25">
      <c r="A180" s="144" t="s">
        <v>89</v>
      </c>
      <c r="B180" s="144"/>
      <c r="C180" s="144"/>
      <c r="D180" s="144"/>
      <c r="E180" s="144"/>
      <c r="F180" s="144"/>
      <c r="G180" s="144"/>
      <c r="H180" s="144"/>
      <c r="I180" s="144"/>
      <c r="J180" s="144"/>
      <c r="K180" s="48"/>
    </row>
    <row r="181" spans="1:12" s="30" customFormat="1" ht="63" customHeight="1" x14ac:dyDescent="0.25">
      <c r="A181" s="208" t="s">
        <v>86</v>
      </c>
      <c r="B181" s="208"/>
      <c r="C181" s="123"/>
      <c r="D181" s="124"/>
      <c r="E181" s="125"/>
      <c r="F181" s="123"/>
      <c r="G181" s="125"/>
      <c r="H181" s="125"/>
      <c r="I181" s="125"/>
      <c r="J181" s="126"/>
      <c r="K181" s="48"/>
    </row>
    <row r="190" spans="1:12" x14ac:dyDescent="0.25">
      <c r="B190" s="8" t="s">
        <v>28</v>
      </c>
    </row>
    <row r="395" spans="8:9" x14ac:dyDescent="0.25">
      <c r="H395" s="4"/>
      <c r="I395" s="4"/>
    </row>
    <row r="396" spans="8:9" x14ac:dyDescent="0.25">
      <c r="H396" s="4"/>
      <c r="I396" s="4"/>
    </row>
    <row r="397" spans="8:9" x14ac:dyDescent="0.25">
      <c r="H397" s="4"/>
      <c r="I397" s="4"/>
    </row>
  </sheetData>
  <autoFilter ref="A6:J382"/>
  <customSheetViews>
    <customSheetView guid="{67ADFAE6-A9AF-44D7-8539-93CD0F6B7849}" scale="60" showPageBreaks="1" outlineSymbols="0" zeroValues="0" fitToPage="1" printArea="1" showAutoFilter="1" hiddenRows="1" hiddenColumns="1" view="pageBreakPreview" topLeftCell="C4">
      <pane ySplit="3" topLeftCell="A148" activePane="bottomLeft" state="frozen"/>
      <selection pane="bottomLeft" activeCell="I136" sqref="I136"/>
      <rowBreaks count="36" manualBreakCount="36">
        <brk id="19" max="9" man="1"/>
        <brk id="29" max="9" man="1"/>
        <brk id="41" max="9" man="1"/>
        <brk id="54" max="9" man="1"/>
        <brk id="72" max="9" man="1"/>
        <brk id="103" max="9" man="1"/>
        <brk id="173" max="9" man="1"/>
        <brk id="190" max="9" man="1"/>
        <brk id="223" max="9"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colBreaks count="1" manualBreakCount="1">
        <brk id="11" max="183" man="1"/>
      </colBreaks>
      <pageMargins left="0" right="0" top="0.9055118110236221" bottom="0.19685039370078741" header="0" footer="0"/>
      <printOptions horizontalCentered="1"/>
      <pageSetup paperSize="8" scale="47" fitToHeight="0" orientation="landscape" r:id="rId1"/>
      <autoFilter ref="A6:J382"/>
    </customSheetView>
    <customSheetView guid="{CCF533A2-322B-40E2-88B2-065E6D1D35B4}" scale="60" showPageBreaks="1" outlineSymbols="0" zeroValues="0" fitToPage="1" printArea="1" showAutoFilter="1" view="pageBreakPreview">
      <pane xSplit="2" ySplit="6" topLeftCell="D91" activePane="bottomRight" state="frozen"/>
      <selection pane="bottomRight" activeCell="I95" sqref="I95"/>
      <rowBreaks count="34" manualBreakCount="34">
        <brk id="21" max="10" man="1"/>
        <brk id="34" max="10" man="1"/>
        <brk id="53" max="10" man="1"/>
        <brk id="85" max="10" man="1"/>
        <brk id="119" max="10" man="1"/>
        <brk id="129" max="10" man="1"/>
        <brk id="184" max="9" man="1"/>
        <brk id="1046" max="18" man="1"/>
        <brk id="1096" max="18" man="1"/>
        <brk id="1153" max="18" man="1"/>
        <brk id="1224" max="18" man="1"/>
        <brk id="1279" max="14" man="1"/>
        <brk id="1294" max="10" man="1"/>
        <brk id="1330" max="10" man="1"/>
        <brk id="1370" max="10" man="1"/>
        <brk id="1409" max="10" man="1"/>
        <brk id="1447" max="10" man="1"/>
        <brk id="1483" max="10" man="1"/>
        <brk id="1520" max="10" man="1"/>
        <brk id="1558" max="10" man="1"/>
        <brk id="1593" max="10" man="1"/>
        <brk id="1629" max="10" man="1"/>
        <brk id="1669" max="10" man="1"/>
        <brk id="1708" max="10" man="1"/>
        <brk id="1747" max="10" man="1"/>
        <brk id="1787" max="10" man="1"/>
        <brk id="1825" max="10" man="1"/>
        <brk id="1860" max="10" man="1"/>
        <brk id="1890" max="10" man="1"/>
        <brk id="1927" max="10" man="1"/>
        <brk id="1964" max="10" man="1"/>
        <brk id="1999" max="10" man="1"/>
        <brk id="2041" max="10" man="1"/>
        <brk id="2095" max="10" man="1"/>
      </rowBreaks>
      <pageMargins left="0" right="0" top="0.47" bottom="0" header="0" footer="0"/>
      <printOptions horizontalCentered="1"/>
      <pageSetup paperSize="8" scale="47" fitToHeight="0" orientation="landscape" r:id="rId2"/>
      <autoFilter ref="A6:J382"/>
    </customSheetView>
    <customSheetView guid="{6E4A7295-8CE0-4D28-ABEF-D38EBAE7C204}" scale="60" showPageBreaks="1" outlineSymbols="0" zeroValues="0" fitToPage="1" printArea="1" showAutoFilter="1" hiddenColumns="1" view="pageBreakPreview" topLeftCell="B4">
      <pane ySplit="3" topLeftCell="A133" activePane="bottomLeft" state="frozen"/>
      <selection pane="bottomLeft" activeCell="I137" sqref="I137"/>
      <rowBreaks count="39" manualBreakCount="39">
        <brk id="19" max="9" man="1"/>
        <brk id="29" max="9" man="1"/>
        <brk id="41" max="9" man="1"/>
        <brk id="58" max="9" man="1"/>
        <brk id="72" max="9" man="1"/>
        <brk id="110" max="9" man="1"/>
        <brk id="135" max="9" man="1"/>
        <brk id="141" max="9" man="1"/>
        <brk id="149" max="9" man="1"/>
        <brk id="163" max="9" man="1"/>
        <brk id="189" max="9" man="1"/>
        <brk id="222" max="9" man="1"/>
        <brk id="1029" max="18" man="1"/>
        <brk id="1079" max="18" man="1"/>
        <brk id="1136" max="18" man="1"/>
        <brk id="1207" max="18" man="1"/>
        <brk id="1262" max="14" man="1"/>
        <brk id="1277" max="10" man="1"/>
        <brk id="1313" max="10" man="1"/>
        <brk id="1353" max="10" man="1"/>
        <brk id="1392" max="10" man="1"/>
        <brk id="1430" max="10" man="1"/>
        <brk id="1466" max="10" man="1"/>
        <brk id="1503" max="10" man="1"/>
        <brk id="1541" max="10" man="1"/>
        <brk id="1576" max="10" man="1"/>
        <brk id="1612" max="10" man="1"/>
        <brk id="1652" max="10" man="1"/>
        <brk id="1691" max="10" man="1"/>
        <brk id="1730" max="10" man="1"/>
        <brk id="1770" max="10" man="1"/>
        <brk id="1808" max="10" man="1"/>
        <brk id="1843" max="10" man="1"/>
        <brk id="1873" max="10" man="1"/>
        <brk id="1910" max="10" man="1"/>
        <brk id="1947" max="10" man="1"/>
        <brk id="1982" max="10" man="1"/>
        <brk id="2024" max="10" man="1"/>
        <brk id="2078" max="10" man="1"/>
      </rowBreaks>
      <colBreaks count="1" manualBreakCount="1">
        <brk id="11" max="183" man="1"/>
      </colBreaks>
      <pageMargins left="0" right="0" top="0.9055118110236221" bottom="0.19685039370078741" header="0" footer="0"/>
      <printOptions horizontalCentered="1"/>
      <pageSetup paperSize="8" scale="47" fitToHeight="0" orientation="landscape" r:id="rId3"/>
      <autoFilter ref="A6:J381"/>
    </customSheetView>
    <customSheetView guid="{A0A3CD9B-2436-40D7-91DB-589A95FBBF00}" scale="33" showPageBreaks="1" outlineSymbols="0" zeroValues="0" fitToPage="1" printArea="1" showAutoFilter="1" view="pageBreakPreview">
      <pane xSplit="2" ySplit="7" topLeftCell="C134" activePane="bottomRight" state="frozen"/>
      <selection pane="bottomRight" activeCell="U136" sqref="U136"/>
      <rowBreaks count="28" manualBreakCount="28">
        <brk id="197" min="1"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4" fitToHeight="0" orientation="landscape" r:id="rId4"/>
      <autoFilter ref="A6:K369"/>
    </customSheetView>
    <customSheetView guid="{6068C3FF-17AA-48A5-A88B-2523CBAC39AE}" scale="60" showPageBreaks="1" outlineSymbols="0" zeroValues="0" fitToPage="1" printArea="1" showAutoFilter="1" view="pageBreakPreview" topLeftCell="A4">
      <pane xSplit="4" ySplit="7" topLeftCell="E76" activePane="bottomRight" state="frozen"/>
      <selection pane="bottomRight" activeCell="C86" sqref="C86:D86"/>
      <rowBreaks count="28" manualBreakCount="28">
        <brk id="122" max="9" man="1"/>
        <brk id="1005" max="18" man="1"/>
        <brk id="1055" max="18" man="1"/>
        <brk id="1112" max="18" man="1"/>
        <brk id="1183" max="18" man="1"/>
        <brk id="1238" max="14" man="1"/>
        <brk id="1253" max="10" man="1"/>
        <brk id="1289" max="10" man="1"/>
        <brk id="1329" max="10" man="1"/>
        <brk id="1368" max="10" man="1"/>
        <brk id="1406" max="10" man="1"/>
        <brk id="1442" max="10" man="1"/>
        <brk id="1479" max="10" man="1"/>
        <brk id="1517" max="10" man="1"/>
        <brk id="1552" max="10" man="1"/>
        <brk id="1588" max="10" man="1"/>
        <brk id="1628" max="10" man="1"/>
        <brk id="1667" max="10" man="1"/>
        <brk id="1706" max="10" man="1"/>
        <brk id="1746" max="10" man="1"/>
        <brk id="1784" max="10" man="1"/>
        <brk id="1819" max="10" man="1"/>
        <brk id="1849" max="10" man="1"/>
        <brk id="1886" max="10" man="1"/>
        <brk id="1923" max="10" man="1"/>
        <brk id="1958" max="10" man="1"/>
        <brk id="2000" max="10" man="1"/>
        <brk id="2054" max="10" man="1"/>
      </rowBreaks>
      <pageMargins left="0" right="0" top="0.47" bottom="0" header="0" footer="0"/>
      <printOptions horizontalCentered="1"/>
      <pageSetup paperSize="8" scale="44" fitToHeight="0" orientation="landscape" r:id="rId5"/>
      <autoFilter ref="A6:K369"/>
    </customSheetView>
    <customSheetView guid="{BEA0FDBA-BB07-4C19-8BBD-5E57EE395C09}" scale="60" showPageBreaks="1" outlineSymbols="0" zeroValues="0" fitToPage="1" printArea="1" showAutoFilter="1" hiddenRows="1" view="pageBreakPreview">
      <pane xSplit="2" ySplit="7" topLeftCell="K27" activePane="bottomRight" state="frozen"/>
      <selection pane="bottomRight" activeCell="B14" sqref="B14:B16"/>
      <rowBreaks count="28" manualBreakCount="28">
        <brk id="197" min="1"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4" fitToHeight="0" orientation="landscape" r:id="rId6"/>
      <autoFilter ref="A6:K368"/>
    </customSheetView>
    <customSheetView guid="{45DE1976-7F07-4EB4-8A9C-FB72D060BEFA}" scale="55" showPageBreaks="1" outlineSymbols="0" zeroValues="0" fitToPage="1" printArea="1" showAutoFilter="1" view="pageBreakPreview" topLeftCell="D33">
      <selection activeCell="J39" sqref="J39:J44"/>
      <rowBreaks count="35" manualBreakCount="35">
        <brk id="23" max="9" man="1"/>
        <brk id="30" max="9" man="1"/>
        <brk id="48" max="9" man="1"/>
        <brk id="85" max="9" man="1"/>
        <brk id="127" max="9" man="1"/>
        <brk id="145" max="9" man="1"/>
        <brk id="171" max="9" man="1"/>
        <brk id="206" max="9"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47" fitToHeight="0" orientation="landscape" r:id="rId7"/>
      <autoFilter ref="A7:J397"/>
    </customSheetView>
    <customSheetView guid="{0CCCFAED-79CE-4449-BC23-D60C794B65C2}" scale="50" showPageBreaks="1" outlineSymbols="0" zeroValues="0" fitToPage="1" printArea="1" showAutoFilter="1" topLeftCell="A5">
      <pane xSplit="2" ySplit="4" topLeftCell="AU9" activePane="bottomRight" state="frozen"/>
      <selection pane="bottomRight" activeCell="A190" sqref="A190"/>
      <rowBreaks count="32" manualBreakCount="32">
        <brk id="68" max="9" man="1"/>
        <brk id="122" max="9" man="1"/>
        <brk id="146" max="9" man="1"/>
        <brk id="168"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4" fitToHeight="0" orientation="landscape" horizontalDpi="4294967293" r:id="rId8"/>
      <autoFilter ref="A7:J411"/>
    </customSheetView>
    <customSheetView guid="{99950613-28E7-4EC2-B918-559A2757B0A9}" scale="50" showPageBreaks="1" outlineSymbols="0" zeroValues="0" fitToPage="1" printArea="1" showAutoFilter="1" view="pageBreakPreview" topLeftCell="A5">
      <pane xSplit="2" ySplit="10" topLeftCell="C189" activePane="bottomRight" state="frozen"/>
      <selection pane="bottomRight" activeCell="J191" sqref="J191:J196"/>
      <rowBreaks count="32" manualBreakCount="32">
        <brk id="28" max="11" man="1"/>
        <brk id="115" max="11" man="1"/>
        <brk id="152" max="11" man="1"/>
        <brk id="184" max="11"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21" bottom="0" header="0" footer="0"/>
      <printOptions horizontalCentered="1"/>
      <pageSetup paperSize="8" scale="47" fitToHeight="0" orientation="landscape" r:id="rId9"/>
      <autoFilter ref="A7:J415"/>
    </customSheetView>
    <customSheetView guid="{D95852A1-B0FC-4AC5-B62B-5CCBE05B0D15}" scale="50" showPageBreaks="1" outlineSymbols="0" zeroValues="0" fitToPage="1" showAutoFilter="1" view="pageBreakPreview" topLeftCell="A5">
      <pane xSplit="4" ySplit="4" topLeftCell="E162" activePane="bottomRight" state="frozen"/>
      <selection pane="bottomRight"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8" fitToHeight="0" orientation="landscape" r:id="rId10"/>
      <autoFilter ref="A7:J397"/>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11"/>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12"/>
      <autoFilter ref="A7:L386"/>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13"/>
      <autoFilter ref="A7:K386"/>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14"/>
      <autoFilter ref="A7:P398"/>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15"/>
      <autoFilter ref="A7:P401"/>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16"/>
      <autoFilter ref="A7:P401"/>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7"/>
      <autoFilter ref="A7:P393"/>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8"/>
      <autoFilter ref="A9:S1185"/>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9"/>
      <autoFilter ref="A9:S1185"/>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20"/>
      <autoFilter ref="A9:T116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21"/>
      <autoFilter ref="A9:T1142"/>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22"/>
      <autoFilter ref="B1:T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23"/>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24"/>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25"/>
      <headerFooter alignWithMargins="0"/>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26"/>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27"/>
      <autoFilter ref="A9:V1172"/>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28"/>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29"/>
      <autoFilter ref="A9:S1185"/>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30"/>
      <autoFilter ref="A7:P404"/>
    </customSheetView>
    <customSheetView guid="{3EEA7E1A-5F2B-4408-A34C-1F0223B5B245}" scale="40" showPageBreaks="1" outlineSymbols="0" zeroValues="0" fitToPage="1" showAutoFilter="1" view="pageBreakPreview">
      <pane xSplit="5" ySplit="12" topLeftCell="I14" activePane="bottomRight" state="frozen"/>
      <selection pane="bottomRight" activeCell="K14" sqref="K14:K21"/>
      <rowBreaks count="30" manualBreakCount="30">
        <brk id="28" max="12" man="1"/>
        <brk id="40" max="12" man="1"/>
        <brk id="183" max="12" man="1"/>
        <brk id="1006" max="18" man="1"/>
        <brk id="1056" max="18" man="1"/>
        <brk id="1113" max="18" man="1"/>
        <brk id="1184" max="18" man="1"/>
        <brk id="1239" max="14" man="1"/>
        <brk id="1254" max="10" man="1"/>
        <brk id="1290" max="10" man="1"/>
        <brk id="1330" max="10" man="1"/>
        <brk id="1369" max="10" man="1"/>
        <brk id="1407" max="10" man="1"/>
        <brk id="1443" max="10" man="1"/>
        <brk id="1480" max="10" man="1"/>
        <brk id="1518" max="10" man="1"/>
        <brk id="1553" max="10" man="1"/>
        <brk id="1589" max="10" man="1"/>
        <brk id="1629" max="10" man="1"/>
        <brk id="1668" max="10" man="1"/>
        <brk id="1707" max="10" man="1"/>
        <brk id="1747" max="10" man="1"/>
        <brk id="1785" max="10" man="1"/>
        <brk id="1820" max="10" man="1"/>
        <brk id="1850" max="10" man="1"/>
        <brk id="1887" max="10" man="1"/>
        <brk id="1924" max="10" man="1"/>
        <brk id="1959" max="10" man="1"/>
        <brk id="2001" max="10" man="1"/>
        <brk id="2055" max="10" man="1"/>
      </rowBreaks>
      <pageMargins left="0" right="0" top="0.67" bottom="0" header="0" footer="0"/>
      <printOptions horizontalCentered="1"/>
      <pageSetup paperSize="8" scale="37" fitToHeight="0" orientation="landscape" horizontalDpi="4294967293" r:id="rId31"/>
      <autoFilter ref="A6:K369"/>
    </customSheetView>
    <customSheetView guid="{032DDD1D-7C32-4E80-928D-C908C764BB01}" scale="60" showPageBreaks="1" outlineSymbols="0" zeroValues="0" fitToPage="1" printArea="1" showAutoFilter="1" hiddenRows="1" hiddenColumns="1" view="pageBreakPreview">
      <pane xSplit="2" ySplit="7" topLeftCell="K122" activePane="bottomRight" state="frozen"/>
      <selection pane="bottomRight" activeCell="Q142" sqref="Q142"/>
      <rowBreaks count="38" manualBreakCount="38">
        <brk id="21" max="9" man="1"/>
        <brk id="29" max="9" man="1"/>
        <brk id="41" max="10" man="1"/>
        <brk id="55" max="9" man="1"/>
        <brk id="63" max="9" man="1"/>
        <brk id="81" max="9" man="1"/>
        <brk id="111" max="9" man="1"/>
        <brk id="153" max="9" man="1"/>
        <brk id="176" max="9" man="1"/>
        <brk id="185" max="9" man="1"/>
        <brk id="209" max="9" man="1"/>
        <brk id="1032" max="18" man="1"/>
        <brk id="1082" max="18" man="1"/>
        <brk id="1139" max="18" man="1"/>
        <brk id="1210" max="18"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9055118110236221" bottom="0" header="0" footer="0"/>
      <printOptions horizontalCentered="1"/>
      <pageSetup paperSize="8" scale="44" fitToHeight="0" orientation="landscape" r:id="rId32"/>
      <autoFilter ref="A6:K369"/>
    </customSheetView>
    <customSheetView guid="{CA384592-0CFD-4322-A4EB-34EC04693944}" scale="33" showPageBreaks="1" outlineSymbols="0" zeroValues="0" fitToPage="1" printArea="1" showAutoFilter="1" hiddenColumns="1" view="pageBreakPreview">
      <pane xSplit="2" ySplit="6" topLeftCell="C151" activePane="bottomRight" state="frozen"/>
      <selection pane="bottomRight" activeCell="D47" sqref="D47"/>
      <rowBreaks count="37" manualBreakCount="37">
        <brk id="21" max="10" man="1"/>
        <brk id="41" max="10" man="1"/>
        <brk id="56" max="10" man="1"/>
        <brk id="91" max="10" man="1"/>
        <brk id="121" max="10" man="1"/>
        <brk id="129" max="10" man="1"/>
        <brk id="147" max="10" man="1"/>
        <brk id="176" max="9" man="1"/>
        <brk id="185" max="9" man="1"/>
        <brk id="209" max="9" man="1"/>
        <brk id="1032" max="18" man="1"/>
        <brk id="1082" max="18" man="1"/>
        <brk id="1139" max="18" man="1"/>
        <brk id="1210" max="18"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9055118110236221" bottom="0" header="0" footer="0"/>
      <printOptions horizontalCentered="1"/>
      <pageSetup paperSize="8" scale="44" fitToHeight="0" orientation="landscape" r:id="rId33"/>
      <autoFilter ref="A6:K369"/>
    </customSheetView>
    <customSheetView guid="{13BE7114-35DF-4699-8779-61985C68F6C3}" scale="60" showPageBreaks="1" outlineSymbols="0" zeroValues="0" fitToPage="1" showAutoFilter="1" view="pageBreakPreview" topLeftCell="A4">
      <pane xSplit="2" ySplit="5" topLeftCell="D30" activePane="bottomRight" state="frozen"/>
      <selection pane="bottomRight" activeCell="A30" sqref="A30:XFD34"/>
      <rowBreaks count="32" manualBreakCount="32">
        <brk id="22" max="16383" man="1"/>
        <brk id="28" max="16383" man="1"/>
        <brk id="61" max="16383" man="1"/>
        <brk id="115" max="16383" man="1"/>
        <brk id="178" max="16383" man="1"/>
        <brk id="1003" max="18" man="1"/>
        <brk id="1053" max="18" man="1"/>
        <brk id="1110" max="18" man="1"/>
        <brk id="1181" max="18" man="1"/>
        <brk id="1236" max="14" man="1"/>
        <brk id="1251" max="10" man="1"/>
        <brk id="1287" max="10" man="1"/>
        <brk id="1327" max="10" man="1"/>
        <brk id="1366" max="10" man="1"/>
        <brk id="1404" max="10" man="1"/>
        <brk id="1440" max="10" man="1"/>
        <brk id="1477" max="10" man="1"/>
        <brk id="1515" max="10" man="1"/>
        <brk id="1550" max="10" man="1"/>
        <brk id="1586" max="10" man="1"/>
        <brk id="1626" max="10" man="1"/>
        <brk id="1665" max="10" man="1"/>
        <brk id="1704" max="10" man="1"/>
        <brk id="1744" max="10" man="1"/>
        <brk id="1782" max="10" man="1"/>
        <brk id="1817" max="10" man="1"/>
        <brk id="1847" max="10" man="1"/>
        <brk id="1884" max="10" man="1"/>
        <brk id="1921" max="10" man="1"/>
        <brk id="1956" max="10" man="1"/>
        <brk id="1998" max="10" man="1"/>
        <brk id="2052" max="10" man="1"/>
      </rowBreaks>
      <colBreaks count="1" manualBreakCount="1">
        <brk id="12" max="183" man="1"/>
      </colBreaks>
      <pageMargins left="0" right="0" top="0.9055118110236221" bottom="0" header="0" footer="0"/>
      <printOptions horizontalCentered="1"/>
      <pageSetup paperSize="8" scale="38" fitToHeight="0" orientation="landscape" horizontalDpi="4294967293" r:id="rId34"/>
      <autoFilter ref="A6:J381"/>
    </customSheetView>
  </customSheetViews>
  <mergeCells count="89">
    <mergeCell ref="A181:B181"/>
    <mergeCell ref="H54:H56"/>
    <mergeCell ref="B54:B56"/>
    <mergeCell ref="H14:H16"/>
    <mergeCell ref="J14:J21"/>
    <mergeCell ref="G14:G16"/>
    <mergeCell ref="E14:E16"/>
    <mergeCell ref="F14:F16"/>
    <mergeCell ref="J162:J167"/>
    <mergeCell ref="J116:J121"/>
    <mergeCell ref="D22:D23"/>
    <mergeCell ref="F154:F156"/>
    <mergeCell ref="G154:G156"/>
    <mergeCell ref="F54:F56"/>
    <mergeCell ref="G54:G56"/>
    <mergeCell ref="J110:J115"/>
    <mergeCell ref="A2:J2"/>
    <mergeCell ref="F5:G5"/>
    <mergeCell ref="A8:A13"/>
    <mergeCell ref="A4:A6"/>
    <mergeCell ref="D5:E5"/>
    <mergeCell ref="B4:B6"/>
    <mergeCell ref="H4:H6"/>
    <mergeCell ref="J4:J6"/>
    <mergeCell ref="D4:G4"/>
    <mergeCell ref="J8:J13"/>
    <mergeCell ref="I4:I6"/>
    <mergeCell ref="C4:C6"/>
    <mergeCell ref="A14:A15"/>
    <mergeCell ref="B22:B23"/>
    <mergeCell ref="A22:A23"/>
    <mergeCell ref="J104:J109"/>
    <mergeCell ref="J92:J97"/>
    <mergeCell ref="A54:A56"/>
    <mergeCell ref="J80:J85"/>
    <mergeCell ref="J62:J67"/>
    <mergeCell ref="J74:J79"/>
    <mergeCell ref="J86:J91"/>
    <mergeCell ref="J98:J103"/>
    <mergeCell ref="E22:E23"/>
    <mergeCell ref="J29:J34"/>
    <mergeCell ref="J22:J28"/>
    <mergeCell ref="F22:F23"/>
    <mergeCell ref="C22:C23"/>
    <mergeCell ref="B14:B16"/>
    <mergeCell ref="C14:C16"/>
    <mergeCell ref="D14:D16"/>
    <mergeCell ref="J42:J47"/>
    <mergeCell ref="J35:J41"/>
    <mergeCell ref="G22:G23"/>
    <mergeCell ref="H22:H23"/>
    <mergeCell ref="I14:I16"/>
    <mergeCell ref="B35:B36"/>
    <mergeCell ref="C35:C36"/>
    <mergeCell ref="E35:E36"/>
    <mergeCell ref="G35:G36"/>
    <mergeCell ref="H35:H36"/>
    <mergeCell ref="I35:I36"/>
    <mergeCell ref="J48:J53"/>
    <mergeCell ref="J54:J61"/>
    <mergeCell ref="D54:D56"/>
    <mergeCell ref="E54:E56"/>
    <mergeCell ref="J122:J129"/>
    <mergeCell ref="I122:I124"/>
    <mergeCell ref="I54:I56"/>
    <mergeCell ref="E122:E124"/>
    <mergeCell ref="G122:G124"/>
    <mergeCell ref="F122:F124"/>
    <mergeCell ref="H122:H124"/>
    <mergeCell ref="A180:J180"/>
    <mergeCell ref="B122:B124"/>
    <mergeCell ref="C122:C124"/>
    <mergeCell ref="D122:D124"/>
    <mergeCell ref="A154:A156"/>
    <mergeCell ref="A122:A129"/>
    <mergeCell ref="J174:J179"/>
    <mergeCell ref="J168:J173"/>
    <mergeCell ref="C54:C56"/>
    <mergeCell ref="J136:J141"/>
    <mergeCell ref="J148:J152"/>
    <mergeCell ref="B154:B156"/>
    <mergeCell ref="H154:H156"/>
    <mergeCell ref="C154:C156"/>
    <mergeCell ref="D154:D156"/>
    <mergeCell ref="J130:J135"/>
    <mergeCell ref="J142:J147"/>
    <mergeCell ref="J154:J161"/>
    <mergeCell ref="I154:I156"/>
    <mergeCell ref="E154:E156"/>
  </mergeCells>
  <phoneticPr fontId="4" type="noConversion"/>
  <printOptions horizontalCentered="1"/>
  <pageMargins left="0" right="0" top="0.9055118110236221" bottom="0.19685039370078741" header="0" footer="0"/>
  <pageSetup paperSize="8" scale="47" fitToHeight="0" orientation="landscape" r:id="rId35"/>
  <rowBreaks count="36" manualBreakCount="36">
    <brk id="19" max="9" man="1"/>
    <brk id="29" max="9" man="1"/>
    <brk id="41" max="9" man="1"/>
    <brk id="54" max="9" man="1"/>
    <brk id="72" max="9" man="1"/>
    <brk id="103" max="9" man="1"/>
    <brk id="173" max="9" man="1"/>
    <brk id="190" max="9" man="1"/>
    <brk id="223" max="9"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colBreaks count="1" manualBreakCount="1">
    <brk id="11" max="18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customSheetViews>
    <customSheetView guid="{67ADFAE6-A9AF-44D7-8539-93CD0F6B7849}">
      <pageMargins left="0.7" right="0.7" top="0.75" bottom="0.75" header="0.3" footer="0.3"/>
    </customSheetView>
    <customSheetView guid="{CCF533A2-322B-40E2-88B2-065E6D1D35B4}">
      <pageMargins left="0.7" right="0.7" top="0.75" bottom="0.75" header="0.3" footer="0.3"/>
    </customSheetView>
    <customSheetView guid="{6E4A7295-8CE0-4D28-ABEF-D38EBAE7C204}">
      <pageMargins left="0.7" right="0.7" top="0.75" bottom="0.75" header="0.3" footer="0.3"/>
    </customSheetView>
    <customSheetView guid="{A0A3CD9B-2436-40D7-91DB-589A95FBBF00}">
      <pageMargins left="0.7" right="0.7" top="0.75" bottom="0.75" header="0.3" footer="0.3"/>
    </customSheetView>
    <customSheetView guid="{6068C3FF-17AA-48A5-A88B-2523CBAC39AE}">
      <pageMargins left="0.7" right="0.7" top="0.75" bottom="0.75" header="0.3" footer="0.3"/>
    </customSheetView>
    <customSheetView guid="{BEA0FDBA-BB07-4C19-8BBD-5E57EE395C09}">
      <pageMargins left="0.7" right="0.7" top="0.75" bottom="0.75" header="0.3" footer="0.3"/>
    </customSheetView>
    <customSheetView guid="{45DE1976-7F07-4EB4-8A9C-FB72D060BEFA}">
      <pageMargins left="0.7" right="0.7" top="0.75" bottom="0.75" header="0.3" footer="0.3"/>
    </customSheetView>
    <customSheetView guid="{3EEA7E1A-5F2B-4408-A34C-1F0223B5B245}">
      <pageMargins left="0.7" right="0.7" top="0.75" bottom="0.75" header="0.3" footer="0.3"/>
    </customSheetView>
    <customSheetView guid="{032DDD1D-7C32-4E80-928D-C908C764BB01}">
      <pageMargins left="0.7" right="0.7" top="0.75" bottom="0.75" header="0.3" footer="0.3"/>
    </customSheetView>
    <customSheetView guid="{CA384592-0CFD-4322-A4EB-34EC04693944}">
      <pageMargins left="0.7" right="0.7" top="0.75" bottom="0.75" header="0.3" footer="0.3"/>
    </customSheetView>
    <customSheetView guid="{13BE7114-35DF-4699-8779-61985C68F6C3}">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на 31.03.2022</vt:lpstr>
      <vt:lpstr>Лист1</vt:lpstr>
      <vt:lpstr>'на 31.03.2022'!Заголовки_для_печати</vt:lpstr>
      <vt:lpstr>'на 31.03.2022'!Область_печати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Шулепова Ольга Анатольевна</cp:lastModifiedBy>
  <cp:lastPrinted>2022-07-06T12:28:23Z</cp:lastPrinted>
  <dcterms:created xsi:type="dcterms:W3CDTF">2011-12-13T05:34:09Z</dcterms:created>
  <dcterms:modified xsi:type="dcterms:W3CDTF">2022-07-08T12:02:57Z</dcterms:modified>
</cp:coreProperties>
</file>