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ЭтаКнига"/>
  <mc:AlternateContent xmlns:mc="http://schemas.openxmlformats.org/markup-compatibility/2006">
    <mc:Choice Requires="x15">
      <x15ac:absPath xmlns:x15ac="http://schemas.microsoft.com/office/spreadsheetml/2010/11/ac" url="C:\Users\User\Desktop\Мои документы\Документы 2023!\4. Разное\"/>
    </mc:Choice>
  </mc:AlternateContent>
  <xr:revisionPtr revIDLastSave="0" documentId="13_ncr:1_{65E4D62D-EF17-4852-BB45-401D40F0378B}" xr6:coauthVersionLast="36" xr6:coauthVersionMax="36" xr10:uidLastSave="{00000000-0000-0000-0000-000000000000}"/>
  <bookViews>
    <workbookView xWindow="0" yWindow="0" windowWidth="28800" windowHeight="12225" xr2:uid="{00000000-000D-0000-FFFF-FFFF00000000}"/>
  </bookViews>
  <sheets>
    <sheet name="приложение 2" sheetId="18" r:id="rId1"/>
  </sheets>
  <externalReferences>
    <externalReference r:id="rId2"/>
  </externalReferences>
  <calcPr calcId="191029"/>
</workbook>
</file>

<file path=xl/calcChain.xml><?xml version="1.0" encoding="utf-8"?>
<calcChain xmlns="http://schemas.openxmlformats.org/spreadsheetml/2006/main">
  <c r="C79" i="18" l="1"/>
  <c r="C80" i="18" s="1"/>
  <c r="D79" i="18"/>
  <c r="D80" i="18" s="1"/>
  <c r="E79" i="18"/>
  <c r="F79" i="18"/>
  <c r="F80" i="18" s="1"/>
  <c r="G79" i="18"/>
  <c r="G80" i="18" s="1"/>
  <c r="H79" i="18"/>
  <c r="H80" i="18" s="1"/>
  <c r="I79" i="18"/>
  <c r="J79" i="18"/>
  <c r="J80" i="18" s="1"/>
  <c r="K79" i="18"/>
  <c r="K80" i="18" s="1"/>
  <c r="L79" i="18"/>
  <c r="L80" i="18" s="1"/>
  <c r="M79" i="18"/>
  <c r="N79" i="18"/>
  <c r="N80" i="18" s="1"/>
  <c r="O79" i="18"/>
  <c r="O80" i="18" s="1"/>
  <c r="P79" i="18"/>
  <c r="P80" i="18" s="1"/>
  <c r="Q79" i="18"/>
  <c r="R79" i="18"/>
  <c r="R80" i="18" s="1"/>
  <c r="S79" i="18"/>
  <c r="S80" i="18" s="1"/>
  <c r="T79" i="18"/>
  <c r="T80" i="18" s="1"/>
  <c r="U79" i="18"/>
  <c r="V79" i="18"/>
  <c r="V80" i="18" s="1"/>
  <c r="W79" i="18"/>
  <c r="W80" i="18" s="1"/>
  <c r="B79" i="18"/>
  <c r="B78" i="18"/>
  <c r="E80" i="18"/>
  <c r="I80" i="18"/>
  <c r="M80" i="18"/>
  <c r="Q80" i="18"/>
  <c r="U80" i="18"/>
  <c r="B80" i="18"/>
  <c r="B66" i="18"/>
  <c r="B54" i="18"/>
  <c r="C54" i="18"/>
  <c r="D54" i="18"/>
  <c r="E54" i="18"/>
  <c r="F54" i="18"/>
  <c r="G54" i="18"/>
  <c r="H54" i="18"/>
  <c r="I54" i="18"/>
  <c r="J54" i="18"/>
  <c r="K54" i="18"/>
  <c r="L54" i="18"/>
  <c r="M54" i="18"/>
  <c r="N54" i="18"/>
  <c r="O54" i="18"/>
  <c r="P54" i="18"/>
  <c r="Q54" i="18"/>
  <c r="R54" i="18"/>
  <c r="S54" i="18"/>
  <c r="T54" i="18"/>
  <c r="U54" i="18"/>
  <c r="V54" i="18"/>
  <c r="W54" i="18"/>
  <c r="C78" i="18"/>
  <c r="D78" i="18"/>
  <c r="E78" i="18"/>
  <c r="F78" i="18"/>
  <c r="G78" i="18"/>
  <c r="H78" i="18"/>
  <c r="I78" i="18"/>
  <c r="J78" i="18"/>
  <c r="K78" i="18"/>
  <c r="L78" i="18"/>
  <c r="M78" i="18"/>
  <c r="N78" i="18"/>
  <c r="O78" i="18"/>
  <c r="P78" i="18"/>
  <c r="Q78" i="18"/>
  <c r="R78" i="18"/>
  <c r="S78" i="18"/>
  <c r="T78" i="18"/>
  <c r="U78" i="18"/>
  <c r="V78" i="18"/>
  <c r="W78" i="18"/>
  <c r="C71" i="18"/>
  <c r="D71" i="18"/>
  <c r="E71" i="18"/>
  <c r="F71" i="18"/>
  <c r="G71" i="18"/>
  <c r="H71" i="18"/>
  <c r="I71" i="18"/>
  <c r="J71" i="18"/>
  <c r="K71" i="18"/>
  <c r="L71" i="18"/>
  <c r="M71" i="18"/>
  <c r="N71" i="18"/>
  <c r="O71" i="18"/>
  <c r="P71" i="18"/>
  <c r="Q71" i="18"/>
  <c r="R71" i="18"/>
  <c r="S71" i="18"/>
  <c r="T71" i="18"/>
  <c r="U71" i="18"/>
  <c r="V71" i="18"/>
  <c r="W71" i="18"/>
  <c r="B71" i="18"/>
  <c r="C70" i="18"/>
  <c r="D70" i="18"/>
  <c r="E70" i="18"/>
  <c r="F70" i="18"/>
  <c r="G70" i="18"/>
  <c r="H70" i="18"/>
  <c r="I70" i="18"/>
  <c r="J70" i="18"/>
  <c r="K70" i="18"/>
  <c r="L70" i="18"/>
  <c r="M70" i="18"/>
  <c r="N70" i="18"/>
  <c r="O70" i="18"/>
  <c r="P70" i="18"/>
  <c r="Q70" i="18"/>
  <c r="R70" i="18"/>
  <c r="S70" i="18"/>
  <c r="T70" i="18"/>
  <c r="U70" i="18"/>
  <c r="V70" i="18"/>
  <c r="W70" i="18"/>
  <c r="B70" i="18"/>
  <c r="W66" i="18"/>
  <c r="V66" i="18"/>
  <c r="U66" i="18"/>
  <c r="T66" i="18"/>
  <c r="H66" i="18"/>
  <c r="I66" i="18"/>
  <c r="J66" i="18"/>
  <c r="K66" i="18"/>
  <c r="L66" i="18"/>
  <c r="M66" i="18"/>
  <c r="N66" i="18"/>
  <c r="O66" i="18"/>
  <c r="P66" i="18"/>
  <c r="Q66" i="18"/>
  <c r="R66" i="18"/>
  <c r="S66" i="18"/>
  <c r="G66" i="18"/>
  <c r="C66" i="18"/>
  <c r="D66" i="18"/>
  <c r="E66" i="18"/>
  <c r="F66" i="18"/>
  <c r="C65" i="18"/>
  <c r="D65" i="18"/>
  <c r="E65" i="18"/>
  <c r="F65" i="18"/>
  <c r="G65" i="18"/>
  <c r="H65" i="18"/>
  <c r="I65" i="18"/>
  <c r="J65" i="18"/>
  <c r="K65" i="18"/>
  <c r="L65" i="18"/>
  <c r="M65" i="18"/>
  <c r="N65" i="18"/>
  <c r="O65" i="18"/>
  <c r="P65" i="18"/>
  <c r="Q65" i="18"/>
  <c r="R65" i="18"/>
  <c r="S65" i="18"/>
  <c r="T65" i="18"/>
  <c r="U65" i="18"/>
  <c r="V65" i="18"/>
  <c r="W65" i="18"/>
  <c r="B65" i="18"/>
  <c r="C60" i="18"/>
  <c r="D60" i="18"/>
  <c r="E60" i="18"/>
  <c r="F60" i="18"/>
  <c r="G60" i="18"/>
  <c r="H60" i="18"/>
  <c r="I60" i="18"/>
  <c r="J60" i="18"/>
  <c r="K60" i="18"/>
  <c r="L60" i="18"/>
  <c r="M60" i="18"/>
  <c r="N60" i="18"/>
  <c r="O60" i="18"/>
  <c r="P60" i="18"/>
  <c r="Q60" i="18"/>
  <c r="R60" i="18"/>
  <c r="S60" i="18"/>
  <c r="T60" i="18"/>
  <c r="U60" i="18"/>
  <c r="V60" i="18"/>
  <c r="W60" i="18"/>
  <c r="B60" i="18"/>
  <c r="T53" i="18"/>
  <c r="U53" i="18"/>
  <c r="V53" i="18"/>
  <c r="W53" i="18"/>
  <c r="W50" i="18"/>
  <c r="V50" i="18"/>
  <c r="U50" i="18"/>
  <c r="T50" i="18"/>
  <c r="S50" i="18"/>
  <c r="G50" i="18"/>
  <c r="C50" i="18"/>
  <c r="D50" i="18"/>
  <c r="E50" i="18"/>
  <c r="F50" i="18"/>
  <c r="H50" i="18"/>
  <c r="I50" i="18"/>
  <c r="J50" i="18"/>
  <c r="K50" i="18"/>
  <c r="L50" i="18"/>
  <c r="M50" i="18"/>
  <c r="N50" i="18"/>
  <c r="O50" i="18"/>
  <c r="P50" i="18"/>
  <c r="Q50" i="18"/>
  <c r="R50" i="18"/>
  <c r="B50" i="18"/>
  <c r="C40" i="18"/>
  <c r="D40" i="18"/>
  <c r="E40" i="18"/>
  <c r="F40" i="18"/>
  <c r="G40" i="18"/>
  <c r="H40" i="18"/>
  <c r="I40" i="18"/>
  <c r="J40" i="18"/>
  <c r="K40" i="18"/>
  <c r="L40" i="18"/>
  <c r="M40" i="18"/>
  <c r="N40" i="18"/>
  <c r="O40" i="18"/>
  <c r="P40" i="18"/>
  <c r="Q40" i="18"/>
  <c r="R40" i="18"/>
  <c r="S40" i="18"/>
  <c r="T40" i="18"/>
  <c r="U40" i="18"/>
  <c r="V40" i="18"/>
  <c r="W40" i="18"/>
  <c r="B40" i="18"/>
  <c r="C13" i="18"/>
  <c r="D13" i="18"/>
  <c r="E13" i="18"/>
  <c r="F13" i="18"/>
  <c r="G13" i="18"/>
  <c r="H13" i="18"/>
  <c r="I13" i="18"/>
  <c r="J13" i="18"/>
  <c r="K13" i="18"/>
  <c r="L13" i="18"/>
  <c r="M13" i="18"/>
  <c r="N13" i="18"/>
  <c r="O13" i="18"/>
  <c r="P13" i="18"/>
  <c r="Q13" i="18"/>
  <c r="R13" i="18"/>
  <c r="S13" i="18"/>
  <c r="T13" i="18"/>
  <c r="U13" i="18"/>
  <c r="V13" i="18"/>
  <c r="W13" i="18"/>
  <c r="B13" i="18"/>
  <c r="B15" i="18"/>
  <c r="B69" i="18" l="1"/>
  <c r="C69" i="18"/>
  <c r="D69" i="18"/>
  <c r="T69" i="18"/>
  <c r="V31" i="18"/>
  <c r="V30" i="18"/>
  <c r="V29" i="18"/>
  <c r="A63" i="18" l="1"/>
  <c r="B63" i="18"/>
  <c r="T63" i="18" l="1"/>
  <c r="V63" i="18"/>
  <c r="B62" i="18"/>
  <c r="C62" i="18"/>
  <c r="D62" i="18"/>
  <c r="A58" i="18"/>
  <c r="B58" i="18"/>
  <c r="T58" i="18" l="1"/>
  <c r="V58" i="18"/>
  <c r="T46" i="18"/>
  <c r="T47" i="18"/>
  <c r="B46" i="18"/>
  <c r="B47" i="18"/>
  <c r="A46" i="18"/>
  <c r="A47" i="18"/>
  <c r="T44" i="18" l="1"/>
  <c r="T45" i="18"/>
  <c r="T33" i="18"/>
  <c r="T34" i="18"/>
  <c r="B33" i="18"/>
  <c r="B34" i="18"/>
  <c r="A33" i="18"/>
  <c r="A34" i="18"/>
  <c r="T31" i="18"/>
  <c r="T30" i="18"/>
  <c r="T29" i="18"/>
  <c r="H53" i="18" l="1"/>
  <c r="I53" i="18"/>
  <c r="J53" i="18"/>
  <c r="K53" i="18"/>
  <c r="L53" i="18"/>
  <c r="M53" i="18"/>
  <c r="N53" i="18"/>
  <c r="O53" i="18"/>
  <c r="P53" i="18"/>
  <c r="Q53" i="18"/>
  <c r="R53" i="18"/>
  <c r="S53" i="18"/>
  <c r="B76" i="18"/>
  <c r="B75" i="18"/>
  <c r="D74" i="18"/>
  <c r="C74" i="18"/>
  <c r="B74" i="18"/>
  <c r="D57" i="18"/>
  <c r="C57" i="18"/>
  <c r="B57" i="18"/>
  <c r="E53" i="18"/>
  <c r="F53" i="18"/>
  <c r="G53" i="18"/>
  <c r="B52" i="18"/>
  <c r="B53" i="18" s="1"/>
  <c r="B42" i="18"/>
  <c r="B43" i="18"/>
  <c r="B44" i="18"/>
  <c r="B45" i="18"/>
  <c r="B16" i="18"/>
  <c r="B17" i="18"/>
  <c r="B18" i="18"/>
  <c r="B19" i="18"/>
  <c r="B20" i="18"/>
  <c r="B21" i="18"/>
  <c r="B22" i="18"/>
  <c r="B23" i="18"/>
  <c r="B24" i="18"/>
  <c r="B25" i="18"/>
  <c r="B26" i="18"/>
  <c r="B27" i="18"/>
  <c r="B28" i="18"/>
  <c r="B29" i="18"/>
  <c r="B30" i="18"/>
  <c r="B31" i="18"/>
  <c r="B32" i="18"/>
  <c r="B9" i="18"/>
  <c r="D27" i="18"/>
  <c r="C27" i="18"/>
  <c r="D25" i="18"/>
  <c r="C25" i="18"/>
  <c r="D24" i="18"/>
  <c r="C24" i="18"/>
  <c r="D23" i="18"/>
  <c r="C23" i="18"/>
  <c r="D22" i="18"/>
  <c r="C22" i="18"/>
  <c r="D21" i="18"/>
  <c r="C21" i="18"/>
  <c r="D20" i="18"/>
  <c r="C20" i="18"/>
  <c r="D19" i="18"/>
  <c r="C19" i="18"/>
  <c r="D18" i="18"/>
  <c r="C18" i="18"/>
  <c r="C52" i="18"/>
  <c r="C53" i="18" s="1"/>
  <c r="D52" i="18"/>
  <c r="D53" i="18" s="1"/>
</calcChain>
</file>

<file path=xl/sharedStrings.xml><?xml version="1.0" encoding="utf-8"?>
<sst xmlns="http://schemas.openxmlformats.org/spreadsheetml/2006/main" count="122" uniqueCount="97">
  <si>
    <t>2014 год</t>
  </si>
  <si>
    <t>2015 год</t>
  </si>
  <si>
    <t xml:space="preserve">Наименование </t>
  </si>
  <si>
    <t>2018 год</t>
  </si>
  <si>
    <t>2019 год</t>
  </si>
  <si>
    <t>2020 год</t>
  </si>
  <si>
    <t>Строительство объектов образования</t>
  </si>
  <si>
    <t>Строительство объектов дошкольного образования</t>
  </si>
  <si>
    <t>Общая стоимость, рублей</t>
  </si>
  <si>
    <t xml:space="preserve">Детский сад в поселке Лунный  города Сургута
(300 мест)
</t>
  </si>
  <si>
    <t>Строительство объектов общего образования</t>
  </si>
  <si>
    <t>Школа - детский сад № 1 в микрорайоне 38 
(100 учащ. / 200 мест)</t>
  </si>
  <si>
    <t xml:space="preserve">Средняя общеобразовательная школа  
в микрорайоне  34  г.Сургута
(на 1500 мест)
</t>
  </si>
  <si>
    <t>Средняя общеобразовательная школа 
в микрорайоне  32 г.Сургута
(на 900 мест)</t>
  </si>
  <si>
    <t>Средняя общеобразовательная школа  
в микрорайоне 33  г.Сургута
(на 900 мест)</t>
  </si>
  <si>
    <t xml:space="preserve">Средняя общеобразовательная школа  
в микрорайоне 5А г.Сургута
(на 1500 мест)
</t>
  </si>
  <si>
    <t xml:space="preserve">Средняя общеобразовательная школа  
в микрорайоне 38 г.Сургута
(на 1500 мест)
</t>
  </si>
  <si>
    <t xml:space="preserve">Средняя общеобразовательная школа  
в микрорайоне 42 г.Сургута
(на 900 мест)
</t>
  </si>
  <si>
    <t xml:space="preserve">Школа-детский сад в микрорайоне 45  г.Сургута
(на 300 учащ./200  мест)
</t>
  </si>
  <si>
    <t xml:space="preserve">Средняя общеобразовательная школа  
в микрорайоне 30А г.Сургута
(на 1500 мест)
</t>
  </si>
  <si>
    <t xml:space="preserve">Средняя общеобразовательная школа  
в микрорайоне 43 г.Сургута
(на 990 мест)
</t>
  </si>
  <si>
    <t xml:space="preserve">Средняя общеобразовательная школа  
в микрорайоне 30 г.Сургута
(на 1500 мест)
</t>
  </si>
  <si>
    <t xml:space="preserve">Средняя общеобразовательная школа  
в микрорайоне 24  г.Сургута
(на 1500 мест)
</t>
  </si>
  <si>
    <t xml:space="preserve">Средняя общеобразовательная школа  №  9 
в микрорайоне 39  г.Сургута. Блок 2
(на 550 мест)
</t>
  </si>
  <si>
    <t>Образовательный комплекс в микрорайоне 44 г.Сургута
(средняя школа на 1200 учащихся,
детский сад на 350 мест,
учреждение дополнительного образования технической направленности "Технополис" на 250 мест (в том числе "Кванториум" на 60 мест)</t>
  </si>
  <si>
    <t>Строительство спортивных центров с универсальным игровым залом на территории образовательных учреждений</t>
  </si>
  <si>
    <t>Спортивный центр с универсальным игровым залом 
№ 8 (МБОУ СОШ №1 (микрорайон 12)</t>
  </si>
  <si>
    <t>Спортивный центр с универсальным игровым залом 
№ 9 (МБОУ СОШ №5) (микрорайон 15А)</t>
  </si>
  <si>
    <t>Спортивный центр с универсальным игровым залом 
№ 10 (МБОУ СОШ №20)</t>
  </si>
  <si>
    <t xml:space="preserve">Спортивный центр с универсальным игровым залом 
№ 11 (МБОУ Гимназия № 2) </t>
  </si>
  <si>
    <t>Строительство объектов дополнительного образования</t>
  </si>
  <si>
    <t>Станция юных натуралистов в лесопарковой зоне междуречья р. Сайма</t>
  </si>
  <si>
    <t>Итого 
строительство спортивных центров с универсальным игровым залом на территории образовательных учреждений</t>
  </si>
  <si>
    <t>Итого 
строительство объектов дошкольного образования</t>
  </si>
  <si>
    <t>Итого 
строительство объектов дополнительного образования</t>
  </si>
  <si>
    <t>Итого
строительство объектов образования</t>
  </si>
  <si>
    <t>Строительство объектов физической культуры и спорта</t>
  </si>
  <si>
    <t>Строительство крытых стадионов, манежей в микрорайонах города</t>
  </si>
  <si>
    <t>Итого 
строительство крытых стадионов, манежей 
в микрорайонах города</t>
  </si>
  <si>
    <t>Строительство спортивных комплексов (центров) с плавательными бассейнами</t>
  </si>
  <si>
    <t>Итого 
строительство спортивных комплексов (центров) 
с плавательными бассейнами</t>
  </si>
  <si>
    <t xml:space="preserve">Спортивный комплекс с универсальным игровым залом и плавательным бассейном на 25 м 
(микрорайон 21-22)
</t>
  </si>
  <si>
    <t>Итого
строительство объектов физической культуры и спорта</t>
  </si>
  <si>
    <t>Строительство объектов молодежной политики</t>
  </si>
  <si>
    <t>Строительство, реконструкция  объектов в сфере молодежной политики</t>
  </si>
  <si>
    <t>Итого 
строительство, реконструкция  объектов в сфере молодежной политики</t>
  </si>
  <si>
    <t>Строительство объектов культуры и туризма</t>
  </si>
  <si>
    <t>Строительство  объектов, предназначенных для размещения муниципальных учреждений культуры</t>
  </si>
  <si>
    <t>Организация дополнительного образования
(Мкр. ПИКС)</t>
  </si>
  <si>
    <t>Детская школа искусств в микрорайоне 25</t>
  </si>
  <si>
    <t>Многофункциональный культурно-досуговый центр
(Мкр. ВП1)</t>
  </si>
  <si>
    <t>Итого 
строительство  объектов, предназначенных для размещения муниципальных учреждений культуры</t>
  </si>
  <si>
    <t>Итого
строительство объектов культуры и туризма</t>
  </si>
  <si>
    <t>ИТОГО ПО ПРОГРАММЕ</t>
  </si>
  <si>
    <t>Факт</t>
  </si>
  <si>
    <t>Примечание</t>
  </si>
  <si>
    <t>Школа-детский сад построена, введена в эксплуатацию в 2019 году.
Выкуп по областной программе "Сотрудничество".</t>
  </si>
  <si>
    <t>План</t>
  </si>
  <si>
    <t>Отсутствие финансирования на реализацию мероприятия в бюджете на 2020-2022 годы.</t>
  </si>
  <si>
    <t>Срок создания объекта согласно государственой программе ХМАО - Югры "Развитие образования" - 2026-2028 годы.</t>
  </si>
  <si>
    <t xml:space="preserve">Крытый стадион в микрорайоне Пойма 2 мощностью 5000 м2 (№2)
</t>
  </si>
  <si>
    <t xml:space="preserve">Центр технических видов спорта, включающий многофункциональную мотоциклетную трассу, учебные аудитории и помещения, картодром, площадки приземления парашутистов, трассы для кольцевых автогонок «зима-лето», площадки по водно-моторным видам спорта, зимнего и летнего кайта" </t>
  </si>
  <si>
    <t>2021 год</t>
  </si>
  <si>
    <t>Детский сад в микрорайоне 27А г.Сургута
(70 мест)</t>
  </si>
  <si>
    <t>2022 год</t>
  </si>
  <si>
    <t>Детский сад в микрорайоне 30А г.Сургута
(300 мест)</t>
  </si>
  <si>
    <t>Детский сад в п. Юность  г.Сургута
(300 мест)</t>
  </si>
  <si>
    <t xml:space="preserve">Средняя общеобразовательная школа № 4
в микрорайоне 28 г. Сургута. Блок 2
(на 700 мест)
</t>
  </si>
  <si>
    <t xml:space="preserve">Средняя общеобразовательная школа 
в микрорайоне 27А  г.Сургута
(на 1300 мест)
</t>
  </si>
  <si>
    <t xml:space="preserve">Школа-детский сад в 21-22 микрорайонах г. Сургута
(200 учащихся/100 мест)
</t>
  </si>
  <si>
    <t>МБОУ СОШ №6 (пристрой)</t>
  </si>
  <si>
    <t xml:space="preserve">Средняя общеобразовательная школа в микрорайоне 30А г.Сургута </t>
  </si>
  <si>
    <t xml:space="preserve">Спортивный центр с универсальным игровым залом 
№ 14 (МБОУ СОШ № 8) </t>
  </si>
  <si>
    <t xml:space="preserve">Спортивный центр с универсальным игровым залом 
№ 15 (МБОУ НШ № 37) </t>
  </si>
  <si>
    <t xml:space="preserve">Многофункциональная спортивная площадка в микрорайоне 39
</t>
  </si>
  <si>
    <t>Спортивный центр с универсвальным игровым залом (ЦЖ6)
мощностью 1188 м2</t>
  </si>
  <si>
    <t>Детская школа искусств в п. Юность</t>
  </si>
  <si>
    <t>Отчет о реализации мероприятий по развитию социальной инфраструктуры муниципального образования городской округ Сургут, предусмотренных программой комплексного развития социальной инфраструктуры муниципального образования городской округ город Сургут на период до 2035 года за 2022 год</t>
  </si>
  <si>
    <t xml:space="preserve">Заключено концессионное соглашение на финансирование, проектирование, строительство и эксплуатацию объекта от 26.12.2020 №17-10-512/9 со сроком действия 8 лет с ООО «СтройИнвест». 
Общий объем расходов на период реализации соглашения 2 549 171,0 тыс. руб., в т.ч. из окружного бюджета 2 218 113,9 тыс. руб. 
Концессионером выполняется проектирование объекта на основании задания на проектирование, согласованного Администрацией города. Срок завершения проектирования – июнь 2021 года, начала строительства – июль 2021 года. Концессионером ООО «СтройИнвест» нарушены промежуточные сроки создания объекта в части получения заключения государственной экспертизы проектной документации о соответствии проектной документации требованиям законодательства и о достоверности определения сметной стоимости строительства объекта концессионного соглашения
Администрацией города ведется претензионная (досудебная) работа. Направлено требование о досрочном прекращении концессионного соглашения, в соответствии с которыми Администрация города уведомила о намерении расторгнуть концессионные соглашения, установила разумный срок для устранения нарушений в пределах 60 (шестидесяти) календарных дней с момента получения требования в соответствии с порядком, установленным концессионным соглашением.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Предварительное судебное заседание проведено 28.02.2022.  Получено положительное заключение государственной экспертизы №86-1-1-3-029380-2022. Заключено дополнительное соглашение №2 от 08.11.2022 к концессионному соглашению от 26.12.2019 №17-10-512/9. Судебное заседание назначено на 13.04.2023 г.                                            ООО «СтройИнвест» подал встречные исковые требования о внесении изменений в концессионное соглашение относительно сроков и объема финансирования.
</t>
  </si>
  <si>
    <t xml:space="preserve">Средняя общеобразовательная школа  
в микрорайоне  35  г.Сургута
(на 900 мест)
</t>
  </si>
  <si>
    <t>Объект включен государственной программы ХМАО - Югры "Развитие образования". Сроки реализации - в период реализации государственной программы.</t>
  </si>
  <si>
    <t xml:space="preserve">Средняя общеобразовательная школа в мкр. 16А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
</t>
  </si>
  <si>
    <t>Администрацией города подготовлена заявка для направления в Министерство просвещения Российской Федерации. Механизм реализации – концессия.                                            19.01.2022 в адрес Администрации города поступила частная концессионная инициатива от ООО «Школа» на заключение концессионного соглашения. 20.01.2022 года на заседании комиссии по рассмотрению возможности (невозможности) заключения концессионного соглашения принято решение о возможности заключения концессионного соглашения на иных условиях, чем предложено инициатором. Завершены переговоры с инвестором по согласованию условий концессионного соглашения.  28.07.2022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По итогам определен участник  ООО «ШКОЛА». 28.07.2022 Думой города Сургута согласованы условия заключения концессионного соглашения и проект концессионного соглашения размещен на 45 суток на сайте torgi.gov для приема заявок от иных участников. 14.09.2022 подведены итоги, заявок от иных участников не поступило. Ведется работа по подготовке документов для заключения концессионного соглашения с ООО «ШКОЛА».
Заключено концессионное соглашение от 04.10.2022 № 01-12-864/2 между муниципальным образованием городского округа Сургут ХМАО-Югры о финансировании, проектировании, строительстве 
и эксплуатации объекта.</t>
  </si>
  <si>
    <t xml:space="preserve">Средняя общеобразовательная школа  
в микрорайоне 20А г.Сургута
(на 1500 мест)
</t>
  </si>
  <si>
    <t xml:space="preserve">Заключено концессионное соглашение на финансирование, проектирование, строительство и эксплуатацию объекта от 19.08.2020 № 01-12-453/0 между Администрацией города Сургута и ООО «ТВОРЧЕСКИЕ ТЕХНОЛОГИИ. СУРГУТ» со сроком действия 8 лет. Общий объем расходов на период реализации соглашения 2 562 386,8 тыс. руб., в т.ч. из окружного бюджета 2 218 113,9 тыс. руб.
Концессионером разработано задание на выполнение проектно-изыскательских работ, согласовано Администрацией города. Выполняется проектирование объекта. Концессионером разработано задание на проектирование объекта, согласованное Администрацией города.
На земельном участке выполнены подготовительные строительные работы (устройство ограждения строительной площадки, демонтаж опор наружного освещения, планировка земельного участка с заменой грунта в районе подтопления, монтаж временного электроснабжения, монтаж строительного городска, вырубка зеленых насаждений).
26.04.2022 заключено дополнительное соглашение № 01-12-275/2      в части изменения промежуточных сроков.
Получено положительное заключение государственной экспертизы проектной документации от 13.04.2022 №86-1-1-3-02-2256-2022.
Получено разрешение на строительство от 15.07.2022 №86-ru86310000-550-2022 срок действия до 14.06.2024 г.
 Проектно-сметная документация проходит проверку достоверности определения сметной стоимости строительства объекта в государственной экспертизе. 
</t>
  </si>
  <si>
    <t>18.02.2022 г. заключено концессионное соглашение                                            с ООО «ТВОРЧЕСКИЕ ТЕХНОЛОГИИ. Призма 7».
05.03.2022 г. концессионеру передана проектная, рабочая документация по объекту, положительное заключение государственной экспертизы.
Договор аренды земельного участка от 11.03.2022 со сроком действия до 17.04.2029.
Получено разрешение на строительство 14.04.2022 №86-ru86310000-29-2022 срок действия до 09.08.2023.
Неоднократно доводилась информация о необходимости проведения повторной государственной экспертизы проектной документации в части проверки достоверности определения сметной стоимости строительства объекта капитального строительства в соответствии с пунктом 45(15) постановления Правительства РФ от 05.03.2007 N 145 «О порядке организации и проведения государственной экспертизы проектной документации и результатов инженерных изысканий» (с изм. от 31.12.2021 № 2594, 23.06.2022 №1126). После получения заключения государственной экспертизы может быть рассмотрена возможность увеличения объема финансирования или досрочного расторжения концессионного соглашения.</t>
  </si>
  <si>
    <t>Срок приобретения объекта в муниципальную собственность в соответствии с государственной программой – 2022 год. Мощность объекта – 900 мест. Источник финансирования – внебюджетные источники.
Инвестор – ООО «УК Центр Менеджмент Д.У. ЗПИФ комбинированным «Сибпромстрой Югория».Завершено проектирование объекта, получено положительное заключение государственной экспертизы проектной документации и инженерных изысканий. Получено разрешение на строительство. По информации технического заказчика ООО «Сибпромстрой-Югория» работы на объекте приостановлены по причине разбирательства с Управлением федеральной антимонопольной службы по ХМАО – Югре  по вопросу приобретения Департаментом государственного имущества ХМАО – Югры объекта «Детский сад в микрорайоне 42 г. Сургута» по областной программе «Сотрудничество». 
По информации ООО «ГК Сибпромстрой» (письмо от 24.01.2022 № 4) принято решение о продолжении строительства объекта образования. Ввод объекта – III-IV квартал 2023 года.
Строительная гтовность - 48%. Ведутся работы: устройство внутренних инженерных сетей, закрытие контрура здания.</t>
  </si>
  <si>
    <t>Заключено концессионное соглашение на финансирование, проектирование, строительство и эксплуатацию объекта от 26.12.2019 № 17-10-511/9 между Администрацией города и ООО «ДомТехноСтиль» со сроком действия 8 лет.
Общий объем расходов на период реализации соглашения 2 549 171,0 тыс. руб., в т.ч. из окружного бюджета 2 218 113,9 тыс. руб. Концессионером разработано задание на проектирование объекта, согласовано Администрацией города.
В связи с возникшими сложностями в согласовании проектных решений в границах предоставленного для реализации соглашения земельного участка, на основании обращения концессионера 08.12.2020 между Администрацией города и ООО "ДомТехноСтиль" было подписано дополнительное соглашение об изменении промежуточных сроков создания объекта соглашения, общий срок создания 36 месяцев остался без изменений.
ООО «ДомТехноСтиль» нарушены промежуточные сроки создания объекта в части получения заключения государственной экспертизы проектной документации о соответствии проектной документации требованиям законодательства и о достоверности определения сметной стоимости строительства объекта концессионного соглашения (срок – 18 месяцев с даты заключения концессионного соглашения (26.06.2021)), а также получения разрешения на строительство (срок – 19 месяцев с даты заключения концессионного соглашения (26.07.2021)).
Также имеется задолженность по договору аренды земельного участка, заключенному на основании концессионного соглашения (по состоянию на 25.05.2022 задолженность составляет 1 372 356,23 руб. и 134 495,06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Предварительное судебное заседание проведено 08.02.2022. Следующее судебное заседание назначено на 19.04.2022, перенесено на 19.12.2022. 
Рассмотрение дела 28.02.2023.</t>
  </si>
  <si>
    <t>Средняя школа  №31 
в микрорайоне 31 "Б"  г.Сургут.
(на 900 мест)</t>
  </si>
  <si>
    <t>Между Администрацией города и ООО «Инвестстройцентр» заключено концессионное соглашение на финансирование, проектирование, строительство и эксплуатацию объекта от 14.02.2019 17-10-31/9 со сроком действия 8 лет. 
Общий объем расходов на период реализации соглашения 1 230 537,1 тыс. руб., в т.ч. из окружного бюджета 1 065 039,4 тыс. руб.
Выполнено проектирование объекта, получено положительное заключение государственной экспертизы проектной документации и результатов инженерных изысканий. 
Общая строительная готовность объекта составляет 100%.  
 14.02.2022 направлено извещение о сроках завершениения строительно-монтажных работ в адрес службы жилищного строительного надзора. 
С 10.03.2022 по 23.03.2022 назначена итоговая проверка службы жилищного и строительного надзора.
 25.03.2021 подписано Прямое соглашение между Администрацией города, ООО «Инвестстройцентр» и ПАО «Сбербанк России».  24.03.2021 выдано заключении № 2022-01-016-10 Жилстройнадзора Югры о соответствии построенного объекта капитального строительства требованиям проектной документации. 31.03.2022 получено разрешение на ввод объекта в эксплуатацию № 86-ru86310000-14-2022.   Выполнены работы по регистрации объекта.
Определена образовательная организация для возможности заключения договора об использовании объекта образования - МБОУ СШ № 9. Выполнены работы по передаче исполнительной документации по объекту в Департамент образования.
 Получена лицензия на образовательную деятельность от 29.06.2022 
№ Л035-01304-86/00176005.</t>
  </si>
  <si>
    <t>Объект исключен из государственной программы ХМАО - Югры "Развитие образования". Сроки реализации - в период реализации государственной программы.</t>
  </si>
  <si>
    <t>Заключено концессионное соглашение, ведется проектирование объекта.</t>
  </si>
  <si>
    <t>Отсутствие финансирования на реализацию мероприятия в бюджете на 2020-2022 годы.
Согласно дорожной карте, утвержденной от 02.12.2022 № 01-ДК-49/2, объект будет реализован в рамках реализации проекта «Комплексное развитие территории в отношении земельного участка 
с кадастровым номером 86:10:0000000:18535». Срок заключения договора о комплексном развитии территории 05.10.2023</t>
  </si>
  <si>
    <t>Объект введен в эксплуатацию в 2021 году. Общая стоимость объекта 1 000 072 168,66 руб.
В 2022 году произведена оплата в размере 3 836 270,74 руб. по исполнительному листу.</t>
  </si>
  <si>
    <t xml:space="preserve">Объект введен в эксплуатацию в 2021 году. Общая стоимость -1 002 034 428,74 руб.
В 2022 года произведена оплата 262 851,29 рублей по за поставку оборудования
</t>
  </si>
  <si>
    <t xml:space="preserve"> ИТОГО строительство объектов общего образования</t>
  </si>
  <si>
    <t>Отсутствие финансирования на реализацию мероприятия в бюджете на 2020-2022 годы.
Направлена заявка на выделение в 2024 году и плановом периоде 2025 и 2026 годов субсидии из федерального бюджета бюджетам субъектов Российской Федерации) на софинансирование строительства (реконструкции, в том числе с элементами реставрации, технического перевооружения) объектов культуры  государственной (муниципальной) собственности.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</si>
</sst>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sz val="14"/>
      <name val="Arial"/>
      <family val="2"/>
      <charset val="204"/>
    </font>
    <font>
      <sz val="14"/>
      <name val="Times New Roman CE"/>
      <family val="1"/>
      <charset val="238"/>
    </font>
    <font>
      <sz val="14"/>
      <name val="Times New Roman"/>
      <family val="1"/>
      <charset val="204"/>
    </font>
    <font>
      <i/>
      <sz val="14"/>
      <name val="Arial"/>
      <family val="2"/>
      <charset val="204"/>
    </font>
    <font>
      <b/>
      <sz val="14"/>
      <name val="Times New Roman"/>
      <family val="1"/>
      <charset val="204"/>
    </font>
    <font>
      <b/>
      <sz val="14"/>
      <name val="Arial"/>
      <family val="2"/>
      <charset val="204"/>
    </font>
    <font>
      <b/>
      <i/>
      <sz val="14"/>
      <name val="Arial"/>
      <family val="2"/>
      <charset val="204"/>
    </font>
    <font>
      <sz val="16"/>
      <name val="Times New Roman"/>
      <family val="1"/>
      <charset val="204"/>
    </font>
    <font>
      <b/>
      <sz val="16"/>
      <name val="Times New Roman"/>
      <family val="1"/>
      <charset val="204"/>
    </font>
    <font>
      <b/>
      <sz val="20"/>
      <name val="Times New Roman"/>
      <family val="1"/>
      <charset val="204"/>
    </font>
    <font>
      <i/>
      <sz val="14"/>
      <name val="Times New Roman"/>
      <family val="1"/>
      <charset val="204"/>
    </font>
    <font>
      <b/>
      <sz val="18"/>
      <name val="Times New Roman"/>
      <family val="1"/>
      <charset val="204"/>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Font="1" applyFill="1" applyAlignment="1">
      <alignment vertical="top"/>
    </xf>
    <xf numFmtId="0" fontId="3" fillId="0" borderId="0" xfId="0" applyFont="1" applyFill="1" applyBorder="1" applyAlignment="1">
      <alignment vertical="center"/>
    </xf>
    <xf numFmtId="0" fontId="1" fillId="0" borderId="0" xfId="0" applyFont="1" applyFill="1" applyAlignment="1">
      <alignment horizontal="justify" vertical="top"/>
    </xf>
    <xf numFmtId="164" fontId="3" fillId="0" borderId="0" xfId="0" applyNumberFormat="1" applyFont="1" applyFill="1" applyBorder="1" applyAlignment="1">
      <alignment vertical="center"/>
    </xf>
    <xf numFmtId="164" fontId="2" fillId="0" borderId="0" xfId="0" applyNumberFormat="1" applyFont="1" applyFill="1" applyAlignment="1">
      <alignment vertical="top"/>
    </xf>
    <xf numFmtId="0" fontId="3" fillId="0" borderId="0" xfId="0" applyFont="1" applyFill="1" applyBorder="1" applyAlignment="1">
      <alignment vertical="top"/>
    </xf>
    <xf numFmtId="0" fontId="1" fillId="0" borderId="0" xfId="0" applyFont="1" applyFill="1" applyBorder="1" applyAlignment="1">
      <alignment horizontal="center" vertical="top"/>
    </xf>
    <xf numFmtId="0" fontId="7" fillId="0" borderId="0" xfId="0" applyFont="1" applyFill="1" applyBorder="1" applyAlignment="1">
      <alignment vertical="top"/>
    </xf>
    <xf numFmtId="0" fontId="4" fillId="0" borderId="0" xfId="0" applyFont="1" applyFill="1" applyBorder="1" applyAlignment="1">
      <alignment vertical="top"/>
    </xf>
    <xf numFmtId="0" fontId="6" fillId="0" borderId="0" xfId="0" applyFont="1" applyFill="1" applyBorder="1" applyAlignment="1">
      <alignment vertical="top"/>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top" wrapText="1"/>
    </xf>
    <xf numFmtId="4" fontId="3" fillId="0" borderId="2" xfId="0" applyNumberFormat="1" applyFont="1" applyFill="1" applyBorder="1" applyAlignment="1">
      <alignment horizontal="right" vertical="top"/>
    </xf>
    <xf numFmtId="49" fontId="3" fillId="0" borderId="2"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 fontId="3" fillId="0" borderId="4" xfId="0" applyNumberFormat="1" applyFont="1" applyFill="1" applyBorder="1" applyAlignment="1">
      <alignment horizontal="right" vertical="top"/>
    </xf>
    <xf numFmtId="3" fontId="3" fillId="0" borderId="2" xfId="0" applyNumberFormat="1" applyFont="1" applyFill="1" applyBorder="1" applyAlignment="1">
      <alignment horizontal="right" vertical="top"/>
    </xf>
    <xf numFmtId="3" fontId="3" fillId="0" borderId="4" xfId="0" applyNumberFormat="1" applyFont="1" applyFill="1" applyBorder="1" applyAlignment="1">
      <alignment horizontal="right" vertical="top"/>
    </xf>
    <xf numFmtId="3" fontId="11" fillId="0" borderId="2" xfId="0" applyNumberFormat="1" applyFont="1" applyFill="1" applyBorder="1" applyAlignment="1">
      <alignment horizontal="right" vertical="top"/>
    </xf>
    <xf numFmtId="3" fontId="3" fillId="0" borderId="2" xfId="0" applyNumberFormat="1" applyFont="1" applyFill="1" applyBorder="1" applyAlignment="1">
      <alignment horizontal="right" vertical="top" wrapText="1"/>
    </xf>
    <xf numFmtId="0" fontId="8" fillId="0" borderId="2" xfId="0" applyFont="1" applyFill="1" applyBorder="1" applyAlignment="1">
      <alignment horizontal="right" vertical="top" wrapText="1"/>
    </xf>
    <xf numFmtId="3" fontId="8" fillId="0" borderId="2" xfId="0" applyNumberFormat="1" applyFont="1" applyFill="1" applyBorder="1" applyAlignment="1">
      <alignment horizontal="right" vertical="top" wrapText="1"/>
    </xf>
    <xf numFmtId="0" fontId="11" fillId="0" borderId="2" xfId="0" applyFont="1" applyFill="1" applyBorder="1" applyAlignment="1">
      <alignment horizontal="right" vertical="top"/>
    </xf>
    <xf numFmtId="0" fontId="3" fillId="0" borderId="2" xfId="0" applyFont="1" applyFill="1" applyBorder="1" applyAlignment="1">
      <alignment horizontal="right" vertical="top"/>
    </xf>
    <xf numFmtId="0" fontId="9" fillId="0" borderId="0" xfId="0" applyFont="1" applyFill="1" applyAlignment="1">
      <alignment vertical="top"/>
    </xf>
    <xf numFmtId="0" fontId="5" fillId="2" borderId="2" xfId="0" applyFont="1" applyFill="1" applyBorder="1" applyAlignment="1">
      <alignment horizontal="left" vertical="top" wrapText="1"/>
    </xf>
    <xf numFmtId="3" fontId="5" fillId="2" borderId="2" xfId="0" applyNumberFormat="1" applyFont="1" applyFill="1" applyBorder="1" applyAlignment="1">
      <alignment horizontal="right" vertical="top"/>
    </xf>
    <xf numFmtId="49" fontId="5" fillId="2" borderId="2" xfId="0" applyNumberFormat="1" applyFont="1" applyFill="1" applyBorder="1" applyAlignment="1">
      <alignment horizontal="left" vertical="top" wrapText="1"/>
    </xf>
    <xf numFmtId="0" fontId="5" fillId="0" borderId="0" xfId="0" applyFont="1" applyFill="1" applyAlignment="1">
      <alignment vertical="top"/>
    </xf>
    <xf numFmtId="164" fontId="3" fillId="0" borderId="3"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2" fontId="1" fillId="0" borderId="0" xfId="0" applyNumberFormat="1" applyFont="1" applyFill="1" applyAlignment="1">
      <alignment vertical="top"/>
    </xf>
    <xf numFmtId="4" fontId="5" fillId="2" borderId="2" xfId="0" applyNumberFormat="1" applyFont="1" applyFill="1" applyBorder="1" applyAlignment="1">
      <alignment horizontal="right" vertical="top"/>
    </xf>
    <xf numFmtId="49" fontId="3" fillId="0" borderId="0" xfId="0" applyNumberFormat="1" applyFont="1" applyFill="1" applyBorder="1" applyAlignment="1">
      <alignment vertical="top" wrapText="1"/>
    </xf>
    <xf numFmtId="0" fontId="3" fillId="0" borderId="2" xfId="0" applyFont="1" applyFill="1" applyBorder="1" applyAlignment="1">
      <alignment horizontal="center" vertical="top"/>
    </xf>
    <xf numFmtId="164" fontId="3" fillId="0" borderId="4" xfId="0" applyNumberFormat="1" applyFont="1" applyFill="1" applyBorder="1" applyAlignment="1">
      <alignment horizontal="center" vertical="top" wrapText="1"/>
    </xf>
    <xf numFmtId="2" fontId="1" fillId="3" borderId="0" xfId="0" applyNumberFormat="1" applyFont="1" applyFill="1" applyAlignment="1">
      <alignment vertical="top"/>
    </xf>
    <xf numFmtId="0" fontId="1" fillId="3" borderId="0" xfId="0" applyFont="1" applyFill="1" applyAlignment="1">
      <alignment vertical="top"/>
    </xf>
    <xf numFmtId="164" fontId="3" fillId="3" borderId="4" xfId="0" applyNumberFormat="1" applyFont="1" applyFill="1" applyBorder="1" applyAlignment="1">
      <alignment horizontal="center" vertical="top" wrapText="1"/>
    </xf>
    <xf numFmtId="4" fontId="3" fillId="3" borderId="2" xfId="0" applyNumberFormat="1" applyFont="1" applyFill="1" applyBorder="1" applyAlignment="1">
      <alignment horizontal="right" vertical="top"/>
    </xf>
    <xf numFmtId="4" fontId="3" fillId="3" borderId="2" xfId="0" applyNumberFormat="1" applyFont="1" applyFill="1" applyBorder="1" applyAlignment="1">
      <alignment horizontal="left" vertical="top" wrapText="1"/>
    </xf>
    <xf numFmtId="0" fontId="7" fillId="3" borderId="2" xfId="0" applyFont="1" applyFill="1" applyBorder="1" applyAlignment="1">
      <alignment vertical="top"/>
    </xf>
    <xf numFmtId="3" fontId="3" fillId="3" borderId="2" xfId="0" applyNumberFormat="1" applyFont="1" applyFill="1" applyBorder="1" applyAlignment="1">
      <alignment horizontal="center" vertical="center"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3" fontId="3" fillId="3" borderId="2" xfId="0" applyNumberFormat="1" applyFont="1" applyFill="1" applyBorder="1" applyAlignment="1">
      <alignment vertical="top" wrapText="1"/>
    </xf>
    <xf numFmtId="0" fontId="6" fillId="3" borderId="2" xfId="0" applyFont="1" applyFill="1" applyBorder="1" applyAlignment="1">
      <alignment vertical="top"/>
    </xf>
    <xf numFmtId="0" fontId="1" fillId="3" borderId="2" xfId="0" applyFont="1" applyFill="1" applyBorder="1" applyAlignment="1">
      <alignment vertical="top"/>
    </xf>
    <xf numFmtId="49" fontId="3" fillId="4" borderId="2" xfId="0" applyNumberFormat="1" applyFont="1" applyFill="1" applyBorder="1" applyAlignment="1">
      <alignment horizontal="left" vertical="top" wrapText="1"/>
    </xf>
    <xf numFmtId="3" fontId="3" fillId="4" borderId="2" xfId="0" applyNumberFormat="1" applyFont="1" applyFill="1" applyBorder="1" applyAlignment="1">
      <alignment horizontal="right" vertical="top"/>
    </xf>
    <xf numFmtId="3" fontId="3" fillId="4" borderId="4" xfId="0" applyNumberFormat="1" applyFont="1" applyFill="1" applyBorder="1" applyAlignment="1">
      <alignment horizontal="right" vertical="top"/>
    </xf>
    <xf numFmtId="3" fontId="11" fillId="4" borderId="2" xfId="0" applyNumberFormat="1" applyFont="1" applyFill="1" applyBorder="1" applyAlignment="1">
      <alignment horizontal="right" vertical="top"/>
    </xf>
    <xf numFmtId="4" fontId="3" fillId="4" borderId="2" xfId="0" applyNumberFormat="1" applyFont="1" applyFill="1" applyBorder="1" applyAlignment="1">
      <alignment horizontal="right" vertical="top"/>
    </xf>
    <xf numFmtId="4" fontId="3" fillId="4" borderId="2" xfId="0" applyNumberFormat="1" applyFont="1" applyFill="1" applyBorder="1" applyAlignment="1">
      <alignment horizontal="left" vertical="top" wrapText="1"/>
    </xf>
    <xf numFmtId="3" fontId="3" fillId="4" borderId="2" xfId="0" applyNumberFormat="1" applyFont="1" applyFill="1" applyBorder="1" applyAlignment="1">
      <alignment horizontal="right" vertical="top" wrapText="1"/>
    </xf>
    <xf numFmtId="4" fontId="3" fillId="4" borderId="4" xfId="0" applyNumberFormat="1" applyFont="1" applyFill="1" applyBorder="1" applyAlignment="1">
      <alignment horizontal="right" vertical="top"/>
    </xf>
    <xf numFmtId="0" fontId="3" fillId="4" borderId="2" xfId="0" applyFont="1" applyFill="1" applyBorder="1" applyAlignment="1">
      <alignment horizontal="right" vertical="top"/>
    </xf>
    <xf numFmtId="3" fontId="3" fillId="4" borderId="2" xfId="0" applyNumberFormat="1" applyFont="1" applyFill="1" applyBorder="1" applyAlignment="1">
      <alignment vertical="top" wrapText="1"/>
    </xf>
    <xf numFmtId="0" fontId="3" fillId="4" borderId="0" xfId="0" applyFont="1" applyFill="1" applyBorder="1" applyAlignment="1">
      <alignment vertical="top"/>
    </xf>
    <xf numFmtId="0" fontId="3" fillId="4" borderId="2" xfId="0" applyFont="1" applyFill="1" applyBorder="1" applyAlignment="1">
      <alignment vertical="top" wrapText="1"/>
    </xf>
    <xf numFmtId="4" fontId="1" fillId="4" borderId="2" xfId="0" applyNumberFormat="1" applyFont="1" applyFill="1" applyBorder="1" applyAlignment="1">
      <alignment horizontal="right" vertical="top"/>
    </xf>
    <xf numFmtId="0" fontId="6" fillId="4" borderId="0" xfId="0" applyFont="1" applyFill="1" applyBorder="1" applyAlignment="1">
      <alignment vertical="top"/>
    </xf>
    <xf numFmtId="0" fontId="1" fillId="4" borderId="0" xfId="0" applyFont="1" applyFill="1" applyAlignment="1">
      <alignment vertical="top"/>
    </xf>
    <xf numFmtId="0" fontId="3" fillId="4" borderId="2" xfId="0" applyFont="1" applyFill="1" applyBorder="1" applyAlignment="1">
      <alignment horizontal="left" vertical="top" wrapText="1"/>
    </xf>
    <xf numFmtId="49" fontId="3" fillId="4" borderId="3" xfId="0" applyNumberFormat="1" applyFont="1" applyFill="1" applyBorder="1" applyAlignment="1">
      <alignment vertical="top" wrapText="1"/>
    </xf>
    <xf numFmtId="0" fontId="8" fillId="0" borderId="0" xfId="0" applyFont="1" applyFill="1" applyBorder="1" applyAlignment="1">
      <alignment horizontal="center" vertical="center"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164" fontId="3" fillId="3" borderId="2"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164" fontId="3" fillId="0" borderId="5" xfId="0" applyNumberFormat="1" applyFont="1" applyFill="1" applyBorder="1" applyAlignment="1">
      <alignment horizontal="center" vertical="top" wrapText="1"/>
    </xf>
    <xf numFmtId="0" fontId="0" fillId="3" borderId="2" xfId="0" applyFill="1" applyBorder="1" applyAlignment="1">
      <alignment horizontal="center" vertical="top" wrapText="1"/>
    </xf>
    <xf numFmtId="3" fontId="3" fillId="5" borderId="2" xfId="0" applyNumberFormat="1" applyFont="1" applyFill="1" applyBorder="1" applyAlignment="1">
      <alignment horizontal="center" vertical="center" wrapText="1"/>
    </xf>
    <xf numFmtId="4" fontId="3" fillId="5" borderId="2" xfId="0" applyNumberFormat="1" applyFont="1" applyFill="1" applyBorder="1" applyAlignment="1">
      <alignment horizontal="left" vertical="top" wrapText="1"/>
    </xf>
    <xf numFmtId="0" fontId="9" fillId="6" borderId="2" xfId="0" applyFont="1" applyFill="1" applyBorder="1" applyAlignment="1">
      <alignment horizontal="justify" vertical="top" wrapText="1"/>
    </xf>
    <xf numFmtId="3" fontId="9" fillId="6" borderId="2" xfId="0" applyNumberFormat="1" applyFont="1" applyFill="1" applyBorder="1" applyAlignment="1">
      <alignment vertical="top"/>
    </xf>
    <xf numFmtId="0" fontId="9" fillId="6" borderId="2" xfId="0" applyFont="1" applyFill="1" applyBorder="1" applyAlignment="1">
      <alignment vertical="top"/>
    </xf>
    <xf numFmtId="0" fontId="1" fillId="6" borderId="2" xfId="0" applyFont="1" applyFill="1" applyBorder="1" applyAlignment="1">
      <alignment vertical="top"/>
    </xf>
    <xf numFmtId="0" fontId="12" fillId="4" borderId="2" xfId="0" applyFont="1" applyFill="1" applyBorder="1" applyAlignment="1">
      <alignment horizontal="justify" vertical="top"/>
    </xf>
    <xf numFmtId="3" fontId="12" fillId="4" borderId="2" xfId="0" applyNumberFormat="1" applyFont="1" applyFill="1" applyBorder="1" applyAlignment="1">
      <alignment vertical="top"/>
    </xf>
    <xf numFmtId="0" fontId="5" fillId="4" borderId="2" xfId="0" applyFont="1" applyFill="1" applyBorder="1" applyAlignment="1">
      <alignment vertical="top"/>
    </xf>
    <xf numFmtId="49" fontId="5" fillId="0" borderId="2" xfId="0" applyNumberFormat="1" applyFont="1" applyFill="1" applyBorder="1" applyAlignment="1">
      <alignment horizontal="left" vertical="top" wrapText="1"/>
    </xf>
    <xf numFmtId="3" fontId="5" fillId="0" borderId="2" xfId="0" applyNumberFormat="1" applyFont="1" applyFill="1" applyBorder="1" applyAlignment="1">
      <alignment horizontal="right" vertical="top"/>
    </xf>
    <xf numFmtId="0" fontId="1" fillId="0" borderId="2" xfId="0" applyFont="1" applyFill="1" applyBorder="1" applyAlignment="1">
      <alignment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2;&#1072;&#1088;&#1080;&#1103;/AppData/Local/Microsoft/Windows/Temporary%20Internet%20Files/Content.Outlook/2OFZYAWZ/&#1055;&#1088;&#1080;&#1083;&#1086;&#1078;&#1077;&#1085;&#1080;&#1077;%20&#1055;&#1050;&#1056;%20&#1057;&#10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2"/>
    </sheetNames>
    <sheetDataSet>
      <sheetData sheetId="0" refreshError="1">
        <row r="85">
          <cell r="A85" t="str">
            <v xml:space="preserve">Средняя общеобразовательная школа 
в микрорайоне 30  г.Сургута
(на 1500 мест)
</v>
          </cell>
          <cell r="B85">
            <v>2338569548.3999996</v>
          </cell>
          <cell r="H85">
            <v>779523182.79999995</v>
          </cell>
        </row>
        <row r="86">
          <cell r="A86" t="str">
            <v xml:space="preserve">Средняя общеобразовательная школа 
на территории "Университетского городка"
(на 1200 мест)
</v>
          </cell>
          <cell r="B86">
            <v>1816364697.78</v>
          </cell>
          <cell r="H86">
            <v>605454899.25999999</v>
          </cell>
        </row>
        <row r="128">
          <cell r="H128">
            <v>124659690</v>
          </cell>
        </row>
        <row r="129">
          <cell r="H129">
            <v>124659690</v>
          </cell>
        </row>
        <row r="130">
          <cell r="A130" t="str">
            <v xml:space="preserve">Спортивный центр с универсальным игровым залом 
№ 12 (МБОУ СОШ № 29) </v>
          </cell>
          <cell r="B130">
            <v>127475000</v>
          </cell>
          <cell r="H130">
            <v>2815310</v>
          </cell>
        </row>
        <row r="131">
          <cell r="A131" t="str">
            <v>Спортивный центр с универсальным игровым залом
№ 13 (МБОУ гимназия "Лаборатория Салахова", территория дошкольного отделения</v>
          </cell>
          <cell r="B131">
            <v>127475000</v>
          </cell>
          <cell r="H131">
            <v>2815310</v>
          </cell>
        </row>
        <row r="147">
          <cell r="A147" t="str">
            <v xml:space="preserve"> Многофункциональная спортивная площадка в микрорайоне 43
</v>
          </cell>
          <cell r="B147">
            <v>2535000</v>
          </cell>
        </row>
        <row r="191">
          <cell r="A191" t="str">
            <v xml:space="preserve">Крытый каток (микрорайон 43)
мощностью 4500 м2 </v>
          </cell>
          <cell r="B191">
            <v>175000000</v>
          </cell>
        </row>
        <row r="209">
          <cell r="H209">
            <v>18268660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X80"/>
  <sheetViews>
    <sheetView tabSelected="1" showRuler="0" zoomScale="70" zoomScaleNormal="70" zoomScaleSheetLayoutView="50" zoomScalePageLayoutView="50" workbookViewId="0">
      <selection activeCell="X52" sqref="X52"/>
    </sheetView>
  </sheetViews>
  <sheetFormatPr defaultRowHeight="18.75" outlineLevelRow="1" x14ac:dyDescent="0.2"/>
  <cols>
    <col min="1" max="1" width="65.140625" style="3" customWidth="1"/>
    <col min="2" max="2" width="25.140625" style="5" customWidth="1"/>
    <col min="3" max="5" width="21.85546875" style="5" hidden="1" customWidth="1"/>
    <col min="6" max="6" width="23" style="5" hidden="1" customWidth="1"/>
    <col min="7" max="7" width="27.42578125" style="5" customWidth="1"/>
    <col min="8" max="11" width="21.85546875" style="5" hidden="1" customWidth="1"/>
    <col min="12" max="13" width="21.5703125" style="5" hidden="1" customWidth="1"/>
    <col min="14" max="14" width="22.7109375" style="5" hidden="1" customWidth="1"/>
    <col min="15" max="15" width="22.42578125" style="5" hidden="1" customWidth="1"/>
    <col min="16" max="16" width="21.5703125" style="5" hidden="1" customWidth="1"/>
    <col min="17" max="17" width="22.7109375" style="5" hidden="1" customWidth="1"/>
    <col min="18" max="18" width="30.5703125" style="1" hidden="1" customWidth="1"/>
    <col min="19" max="19" width="23.28515625" style="33" customWidth="1"/>
    <col min="20" max="20" width="28.140625" style="38" customWidth="1"/>
    <col min="21" max="21" width="30" style="38" customWidth="1"/>
    <col min="22" max="22" width="28.140625" style="38" customWidth="1"/>
    <col min="23" max="23" width="24.42578125" style="38" customWidth="1"/>
    <col min="24" max="24" width="81.28515625" style="39" customWidth="1"/>
    <col min="25" max="16384" width="9.140625" style="1"/>
  </cols>
  <sheetData>
    <row r="1" spans="1:24" ht="19.899999999999999" customHeight="1" x14ac:dyDescent="0.2">
      <c r="A1" s="2"/>
      <c r="B1" s="4"/>
      <c r="C1" s="4"/>
      <c r="D1" s="4"/>
    </row>
    <row r="2" spans="1:24" ht="20.25" customHeight="1" x14ac:dyDescent="0.2">
      <c r="A2" s="2"/>
      <c r="B2" s="4"/>
      <c r="C2" s="4"/>
      <c r="D2" s="4"/>
    </row>
    <row r="3" spans="1:24" ht="67.5" customHeight="1" x14ac:dyDescent="0.2">
      <c r="A3" s="67" t="s">
        <v>77</v>
      </c>
      <c r="B3" s="67"/>
      <c r="C3" s="67"/>
      <c r="D3" s="67"/>
      <c r="E3" s="67"/>
      <c r="F3" s="67"/>
      <c r="G3" s="67"/>
      <c r="H3" s="67"/>
      <c r="I3" s="67"/>
      <c r="J3" s="67"/>
      <c r="K3" s="67"/>
      <c r="L3" s="67"/>
      <c r="M3" s="67"/>
      <c r="N3" s="67"/>
      <c r="O3" s="67"/>
      <c r="P3" s="67"/>
      <c r="Q3" s="67"/>
      <c r="R3" s="67"/>
      <c r="S3" s="67"/>
      <c r="T3" s="67"/>
      <c r="U3" s="67"/>
      <c r="V3" s="67"/>
      <c r="W3" s="67"/>
      <c r="X3" s="67"/>
    </row>
    <row r="4" spans="1:24" ht="20.25" customHeight="1" x14ac:dyDescent="0.2">
      <c r="A4" s="11"/>
      <c r="B4" s="11"/>
      <c r="C4" s="11"/>
      <c r="D4" s="11"/>
      <c r="E4" s="11"/>
      <c r="F4" s="11"/>
      <c r="G4" s="35"/>
      <c r="H4" s="35"/>
      <c r="I4" s="35"/>
      <c r="J4" s="35"/>
      <c r="K4" s="35"/>
      <c r="L4" s="35"/>
      <c r="M4" s="35"/>
      <c r="N4" s="35"/>
      <c r="O4" s="35"/>
      <c r="P4" s="35"/>
      <c r="Q4" s="35"/>
    </row>
    <row r="5" spans="1:24" s="7" customFormat="1" ht="18" customHeight="1" x14ac:dyDescent="0.2">
      <c r="A5" s="76" t="s">
        <v>2</v>
      </c>
      <c r="B5" s="78" t="s">
        <v>8</v>
      </c>
      <c r="C5" s="30" t="s">
        <v>0</v>
      </c>
      <c r="D5" s="30" t="s">
        <v>1</v>
      </c>
      <c r="E5" s="30" t="s">
        <v>3</v>
      </c>
      <c r="F5" s="30" t="s">
        <v>4</v>
      </c>
      <c r="G5" s="75" t="s">
        <v>5</v>
      </c>
      <c r="H5" s="75"/>
      <c r="I5" s="75"/>
      <c r="J5" s="75"/>
      <c r="K5" s="75"/>
      <c r="L5" s="75"/>
      <c r="M5" s="75"/>
      <c r="N5" s="75"/>
      <c r="O5" s="75"/>
      <c r="P5" s="75"/>
      <c r="Q5" s="75"/>
      <c r="R5" s="75"/>
      <c r="S5" s="75"/>
      <c r="T5" s="74" t="s">
        <v>62</v>
      </c>
      <c r="U5" s="80"/>
      <c r="V5" s="74" t="s">
        <v>64</v>
      </c>
      <c r="W5" s="80"/>
      <c r="X5" s="74" t="s">
        <v>55</v>
      </c>
    </row>
    <row r="6" spans="1:24" s="7" customFormat="1" ht="91.5" customHeight="1" x14ac:dyDescent="0.2">
      <c r="A6" s="77"/>
      <c r="B6" s="79"/>
      <c r="C6" s="31"/>
      <c r="D6" s="31"/>
      <c r="E6" s="31"/>
      <c r="F6" s="31"/>
      <c r="G6" s="32" t="s">
        <v>57</v>
      </c>
      <c r="H6" s="32"/>
      <c r="I6" s="32"/>
      <c r="J6" s="32"/>
      <c r="K6" s="32"/>
      <c r="L6" s="32"/>
      <c r="M6" s="32"/>
      <c r="N6" s="32"/>
      <c r="O6" s="32"/>
      <c r="P6" s="32"/>
      <c r="Q6" s="32"/>
      <c r="R6" s="36"/>
      <c r="S6" s="37" t="s">
        <v>54</v>
      </c>
      <c r="T6" s="40" t="s">
        <v>57</v>
      </c>
      <c r="U6" s="40" t="s">
        <v>54</v>
      </c>
      <c r="V6" s="40" t="s">
        <v>57</v>
      </c>
      <c r="W6" s="40" t="s">
        <v>54</v>
      </c>
      <c r="X6" s="74"/>
    </row>
    <row r="7" spans="1:24" s="7" customFormat="1" ht="34.5" customHeight="1" x14ac:dyDescent="0.2">
      <c r="A7" s="71" t="s">
        <v>6</v>
      </c>
      <c r="B7" s="72"/>
      <c r="C7" s="72"/>
      <c r="D7" s="72"/>
      <c r="E7" s="72"/>
      <c r="F7" s="72"/>
      <c r="G7" s="72"/>
      <c r="H7" s="72"/>
      <c r="I7" s="72"/>
      <c r="J7" s="72"/>
      <c r="K7" s="72"/>
      <c r="L7" s="72"/>
      <c r="M7" s="72"/>
      <c r="N7" s="72"/>
      <c r="O7" s="72"/>
      <c r="P7" s="72"/>
      <c r="Q7" s="72"/>
      <c r="R7" s="72"/>
      <c r="S7" s="72"/>
      <c r="T7" s="72"/>
      <c r="U7" s="72"/>
      <c r="V7" s="72"/>
      <c r="W7" s="72"/>
      <c r="X7" s="73"/>
    </row>
    <row r="8" spans="1:24" s="7" customFormat="1" ht="33" customHeight="1" x14ac:dyDescent="0.2">
      <c r="A8" s="68" t="s">
        <v>7</v>
      </c>
      <c r="B8" s="69"/>
      <c r="C8" s="69"/>
      <c r="D8" s="69"/>
      <c r="E8" s="69"/>
      <c r="F8" s="69"/>
      <c r="G8" s="69"/>
      <c r="H8" s="69"/>
      <c r="I8" s="69"/>
      <c r="J8" s="69"/>
      <c r="K8" s="69"/>
      <c r="L8" s="69"/>
      <c r="M8" s="69"/>
      <c r="N8" s="69"/>
      <c r="O8" s="69"/>
      <c r="P8" s="69"/>
      <c r="Q8" s="69"/>
      <c r="R8" s="69"/>
      <c r="S8" s="69"/>
      <c r="T8" s="69"/>
      <c r="U8" s="69"/>
      <c r="V8" s="69"/>
      <c r="W8" s="69"/>
      <c r="X8" s="70"/>
    </row>
    <row r="9" spans="1:24" s="9" customFormat="1" ht="51" customHeight="1" outlineLevel="1" x14ac:dyDescent="0.2">
      <c r="A9" s="14" t="s">
        <v>9</v>
      </c>
      <c r="B9" s="17">
        <f>SUM(E9:R9)</f>
        <v>503363588.23000002</v>
      </c>
      <c r="C9" s="17"/>
      <c r="D9" s="17"/>
      <c r="E9" s="17"/>
      <c r="F9" s="17"/>
      <c r="G9" s="17">
        <v>503363588.23000002</v>
      </c>
      <c r="H9" s="17"/>
      <c r="I9" s="17"/>
      <c r="J9" s="17"/>
      <c r="K9" s="17"/>
      <c r="L9" s="17"/>
      <c r="M9" s="17"/>
      <c r="N9" s="17"/>
      <c r="O9" s="17"/>
      <c r="P9" s="17"/>
      <c r="Q9" s="18"/>
      <c r="R9" s="19"/>
      <c r="S9" s="13">
        <v>0</v>
      </c>
      <c r="T9" s="41"/>
      <c r="U9" s="41"/>
      <c r="V9" s="41"/>
      <c r="W9" s="41"/>
      <c r="X9" s="42" t="s">
        <v>58</v>
      </c>
    </row>
    <row r="10" spans="1:24" s="9" customFormat="1" ht="51" customHeight="1" outlineLevel="1" x14ac:dyDescent="0.2">
      <c r="A10" s="50" t="s">
        <v>63</v>
      </c>
      <c r="B10" s="51">
        <v>147778042.74000001</v>
      </c>
      <c r="C10" s="51"/>
      <c r="D10" s="51"/>
      <c r="E10" s="51"/>
      <c r="F10" s="51"/>
      <c r="G10" s="51"/>
      <c r="H10" s="51"/>
      <c r="I10" s="51"/>
      <c r="J10" s="51"/>
      <c r="K10" s="51"/>
      <c r="L10" s="51"/>
      <c r="M10" s="51"/>
      <c r="N10" s="51"/>
      <c r="O10" s="51"/>
      <c r="P10" s="51"/>
      <c r="Q10" s="52"/>
      <c r="R10" s="53"/>
      <c r="S10" s="54"/>
      <c r="T10" s="54"/>
      <c r="U10" s="54"/>
      <c r="V10" s="51">
        <v>147778042.74000001</v>
      </c>
      <c r="W10" s="54">
        <v>0</v>
      </c>
      <c r="X10" s="55"/>
    </row>
    <row r="11" spans="1:24" s="9" customFormat="1" ht="51" customHeight="1" outlineLevel="1" x14ac:dyDescent="0.2">
      <c r="A11" s="50" t="s">
        <v>65</v>
      </c>
      <c r="B11" s="51">
        <v>503363588.23000002</v>
      </c>
      <c r="C11" s="51"/>
      <c r="D11" s="51"/>
      <c r="E11" s="51"/>
      <c r="F11" s="51"/>
      <c r="G11" s="51"/>
      <c r="H11" s="51"/>
      <c r="I11" s="51"/>
      <c r="J11" s="51"/>
      <c r="K11" s="51"/>
      <c r="L11" s="51"/>
      <c r="M11" s="51"/>
      <c r="N11" s="51"/>
      <c r="O11" s="51"/>
      <c r="P11" s="51"/>
      <c r="Q11" s="52"/>
      <c r="R11" s="53"/>
      <c r="S11" s="54"/>
      <c r="T11" s="54"/>
      <c r="U11" s="54"/>
      <c r="V11" s="51">
        <v>503363588.23000002</v>
      </c>
      <c r="W11" s="54">
        <v>0</v>
      </c>
      <c r="X11" s="55"/>
    </row>
    <row r="12" spans="1:24" s="9" customFormat="1" ht="51" customHeight="1" outlineLevel="1" x14ac:dyDescent="0.2">
      <c r="A12" s="50" t="s">
        <v>66</v>
      </c>
      <c r="B12" s="51">
        <v>503363588.23000002</v>
      </c>
      <c r="C12" s="51"/>
      <c r="D12" s="51"/>
      <c r="E12" s="51"/>
      <c r="F12" s="51"/>
      <c r="G12" s="51"/>
      <c r="H12" s="51"/>
      <c r="I12" s="51"/>
      <c r="J12" s="51"/>
      <c r="K12" s="51"/>
      <c r="L12" s="51"/>
      <c r="M12" s="51"/>
      <c r="N12" s="51"/>
      <c r="O12" s="51"/>
      <c r="P12" s="51"/>
      <c r="Q12" s="52"/>
      <c r="R12" s="53"/>
      <c r="S12" s="54"/>
      <c r="T12" s="54"/>
      <c r="U12" s="54"/>
      <c r="V12" s="51">
        <v>503363588.23000002</v>
      </c>
      <c r="W12" s="54">
        <v>0</v>
      </c>
      <c r="X12" s="55"/>
    </row>
    <row r="13" spans="1:24" s="8" customFormat="1" ht="48" customHeight="1" outlineLevel="1" x14ac:dyDescent="0.2">
      <c r="A13" s="28" t="s">
        <v>33</v>
      </c>
      <c r="B13" s="27">
        <f>SUM(B9:F12)</f>
        <v>1657868807.4300001</v>
      </c>
      <c r="C13" s="27">
        <f t="shared" ref="C13:W13" si="0">SUM(C9:G12)</f>
        <v>503363588.23000002</v>
      </c>
      <c r="D13" s="27">
        <f t="shared" si="0"/>
        <v>503363588.23000002</v>
      </c>
      <c r="E13" s="27">
        <f t="shared" si="0"/>
        <v>503363588.23000002</v>
      </c>
      <c r="F13" s="27">
        <f t="shared" si="0"/>
        <v>503363588.23000002</v>
      </c>
      <c r="G13" s="27">
        <f t="shared" si="0"/>
        <v>503363588.23000002</v>
      </c>
      <c r="H13" s="27">
        <f t="shared" si="0"/>
        <v>0</v>
      </c>
      <c r="I13" s="27">
        <f t="shared" si="0"/>
        <v>0</v>
      </c>
      <c r="J13" s="27">
        <f t="shared" si="0"/>
        <v>0</v>
      </c>
      <c r="K13" s="27">
        <f t="shared" si="0"/>
        <v>0</v>
      </c>
      <c r="L13" s="27">
        <f t="shared" si="0"/>
        <v>0</v>
      </c>
      <c r="M13" s="27">
        <f t="shared" si="0"/>
        <v>0</v>
      </c>
      <c r="N13" s="27">
        <f t="shared" si="0"/>
        <v>0</v>
      </c>
      <c r="O13" s="27">
        <f t="shared" si="0"/>
        <v>0</v>
      </c>
      <c r="P13" s="27">
        <f t="shared" si="0"/>
        <v>0</v>
      </c>
      <c r="Q13" s="27">
        <f t="shared" si="0"/>
        <v>0</v>
      </c>
      <c r="R13" s="27">
        <f t="shared" si="0"/>
        <v>1154505219.2</v>
      </c>
      <c r="S13" s="27">
        <f t="shared" si="0"/>
        <v>1154505219.2</v>
      </c>
      <c r="T13" s="27">
        <f t="shared" si="0"/>
        <v>1154505219.2</v>
      </c>
      <c r="U13" s="27">
        <f t="shared" si="0"/>
        <v>1154505219.2</v>
      </c>
      <c r="V13" s="27">
        <f t="shared" si="0"/>
        <v>1154505219.2</v>
      </c>
      <c r="W13" s="27">
        <f t="shared" si="0"/>
        <v>0</v>
      </c>
      <c r="X13" s="43"/>
    </row>
    <row r="14" spans="1:24" s="9" customFormat="1" ht="33" customHeight="1" outlineLevel="1" x14ac:dyDescent="0.2">
      <c r="A14" s="68" t="s">
        <v>10</v>
      </c>
      <c r="B14" s="69"/>
      <c r="C14" s="69"/>
      <c r="D14" s="69"/>
      <c r="E14" s="69"/>
      <c r="F14" s="69"/>
      <c r="G14" s="69"/>
      <c r="H14" s="69"/>
      <c r="I14" s="69"/>
      <c r="J14" s="69"/>
      <c r="K14" s="69"/>
      <c r="L14" s="69"/>
      <c r="M14" s="69"/>
      <c r="N14" s="69"/>
      <c r="O14" s="69"/>
      <c r="P14" s="69"/>
      <c r="Q14" s="69"/>
      <c r="R14" s="69"/>
      <c r="S14" s="69"/>
      <c r="T14" s="69"/>
      <c r="U14" s="69"/>
      <c r="V14" s="69"/>
      <c r="W14" s="69"/>
      <c r="X14" s="70"/>
    </row>
    <row r="15" spans="1:24" s="9" customFormat="1" ht="108" customHeight="1" outlineLevel="1" x14ac:dyDescent="0.2">
      <c r="A15" s="12" t="s">
        <v>13</v>
      </c>
      <c r="B15" s="20">
        <f>SUM(E15:R15)</f>
        <v>933413039.56999993</v>
      </c>
      <c r="C15" s="21"/>
      <c r="D15" s="21"/>
      <c r="E15" s="21"/>
      <c r="F15" s="20">
        <v>466706519.77999997</v>
      </c>
      <c r="G15" s="20">
        <v>466706519.79000002</v>
      </c>
      <c r="H15" s="22"/>
      <c r="I15" s="22"/>
      <c r="J15" s="22"/>
      <c r="K15" s="22"/>
      <c r="L15" s="22"/>
      <c r="M15" s="21"/>
      <c r="N15" s="21"/>
      <c r="O15" s="21"/>
      <c r="P15" s="21"/>
      <c r="Q15" s="21"/>
      <c r="R15" s="23"/>
      <c r="S15" s="13"/>
      <c r="T15" s="41"/>
      <c r="U15" s="44">
        <v>7921478.8099999996</v>
      </c>
      <c r="V15" s="41"/>
      <c r="W15" s="81">
        <v>3836270.74</v>
      </c>
      <c r="X15" s="82" t="s">
        <v>93</v>
      </c>
    </row>
    <row r="16" spans="1:24" s="9" customFormat="1" ht="89.25" customHeight="1" outlineLevel="1" x14ac:dyDescent="0.2">
      <c r="A16" s="12" t="s">
        <v>14</v>
      </c>
      <c r="B16" s="20">
        <f t="shared" ref="B16:B32" si="1">SUM(E16:R16)</f>
        <v>958469752.02999997</v>
      </c>
      <c r="C16" s="21"/>
      <c r="D16" s="21"/>
      <c r="E16" s="21"/>
      <c r="F16" s="20">
        <v>479234876.00999999</v>
      </c>
      <c r="G16" s="20">
        <v>479234876.01999998</v>
      </c>
      <c r="H16" s="22"/>
      <c r="I16" s="22"/>
      <c r="J16" s="22"/>
      <c r="K16" s="22"/>
      <c r="L16" s="22"/>
      <c r="M16" s="21"/>
      <c r="N16" s="21"/>
      <c r="O16" s="21"/>
      <c r="P16" s="21"/>
      <c r="Q16" s="21"/>
      <c r="R16" s="23"/>
      <c r="S16" s="13"/>
      <c r="T16" s="41"/>
      <c r="U16" s="44">
        <v>599460377.49000001</v>
      </c>
      <c r="V16" s="41"/>
      <c r="W16" s="81">
        <v>262851.28999999998</v>
      </c>
      <c r="X16" s="82" t="s">
        <v>94</v>
      </c>
    </row>
    <row r="17" spans="1:24" s="6" customFormat="1" ht="69.75" customHeight="1" outlineLevel="1" x14ac:dyDescent="0.2">
      <c r="A17" s="14" t="s">
        <v>11</v>
      </c>
      <c r="B17" s="20">
        <f t="shared" si="1"/>
        <v>571785010.83000004</v>
      </c>
      <c r="C17" s="13"/>
      <c r="D17" s="13"/>
      <c r="E17" s="17"/>
      <c r="F17" s="17"/>
      <c r="G17" s="17">
        <v>571785010.83000004</v>
      </c>
      <c r="H17" s="17"/>
      <c r="I17" s="17"/>
      <c r="J17" s="17"/>
      <c r="K17" s="17"/>
      <c r="L17" s="17"/>
      <c r="M17" s="13"/>
      <c r="N17" s="13"/>
      <c r="O17" s="13"/>
      <c r="P17" s="13"/>
      <c r="Q17" s="16"/>
      <c r="R17" s="24"/>
      <c r="S17" s="13">
        <v>733004</v>
      </c>
      <c r="T17" s="41"/>
      <c r="U17" s="41"/>
      <c r="V17" s="41"/>
      <c r="W17" s="41"/>
      <c r="X17" s="42" t="s">
        <v>56</v>
      </c>
    </row>
    <row r="18" spans="1:24" s="6" customFormat="1" ht="409.5" customHeight="1" outlineLevel="1" x14ac:dyDescent="0.2">
      <c r="A18" s="14" t="s">
        <v>12</v>
      </c>
      <c r="B18" s="20">
        <f t="shared" si="1"/>
        <v>1797378793.6499999</v>
      </c>
      <c r="C18" s="13" t="e">
        <f>#REF!+#REF!</f>
        <v>#REF!</v>
      </c>
      <c r="D18" s="13" t="e">
        <f>#REF!+#REF!</f>
        <v>#REF!</v>
      </c>
      <c r="E18" s="17">
        <v>599126264.54999995</v>
      </c>
      <c r="F18" s="17">
        <v>599126264.54999995</v>
      </c>
      <c r="G18" s="17">
        <v>599126264.54999995</v>
      </c>
      <c r="H18" s="17"/>
      <c r="I18" s="17"/>
      <c r="J18" s="17"/>
      <c r="K18" s="17"/>
      <c r="L18" s="17"/>
      <c r="M18" s="13"/>
      <c r="N18" s="13"/>
      <c r="O18" s="13"/>
      <c r="P18" s="13"/>
      <c r="Q18" s="16"/>
      <c r="R18" s="24"/>
      <c r="S18" s="13">
        <v>0</v>
      </c>
      <c r="T18" s="41"/>
      <c r="U18" s="41"/>
      <c r="V18" s="41"/>
      <c r="W18" s="41"/>
      <c r="X18" s="45" t="s">
        <v>78</v>
      </c>
    </row>
    <row r="19" spans="1:24" s="6" customFormat="1" ht="81" customHeight="1" outlineLevel="1" x14ac:dyDescent="0.2">
      <c r="A19" s="14" t="s">
        <v>79</v>
      </c>
      <c r="B19" s="20">
        <f t="shared" si="1"/>
        <v>1797378793.6499999</v>
      </c>
      <c r="C19" s="13" t="e">
        <f>#REF!+#REF!</f>
        <v>#REF!</v>
      </c>
      <c r="D19" s="13" t="e">
        <f>#REF!+#REF!</f>
        <v>#REF!</v>
      </c>
      <c r="E19" s="17">
        <v>599126264.54999995</v>
      </c>
      <c r="F19" s="17">
        <v>599126264.54999995</v>
      </c>
      <c r="G19" s="17">
        <v>599126264.54999995</v>
      </c>
      <c r="H19" s="17"/>
      <c r="I19" s="17"/>
      <c r="J19" s="17"/>
      <c r="K19" s="17"/>
      <c r="L19" s="17"/>
      <c r="M19" s="13"/>
      <c r="N19" s="13"/>
      <c r="O19" s="13"/>
      <c r="P19" s="13"/>
      <c r="Q19" s="16"/>
      <c r="R19" s="24"/>
      <c r="S19" s="13">
        <v>0</v>
      </c>
      <c r="T19" s="41"/>
      <c r="U19" s="41"/>
      <c r="V19" s="41"/>
      <c r="W19" s="41"/>
      <c r="X19" s="46" t="s">
        <v>80</v>
      </c>
    </row>
    <row r="20" spans="1:24" s="6" customFormat="1" ht="83.25" customHeight="1" outlineLevel="1" x14ac:dyDescent="0.2">
      <c r="A20" s="14" t="s">
        <v>81</v>
      </c>
      <c r="B20" s="20">
        <f t="shared" si="1"/>
        <v>1412476281.3899999</v>
      </c>
      <c r="C20" s="13" t="e">
        <f>#REF!+#REF!</f>
        <v>#REF!</v>
      </c>
      <c r="D20" s="13" t="e">
        <f>#REF!+#REF!</f>
        <v>#REF!</v>
      </c>
      <c r="E20" s="17">
        <v>470825427.13</v>
      </c>
      <c r="F20" s="17">
        <v>470825427.13</v>
      </c>
      <c r="G20" s="17">
        <v>470825427.13</v>
      </c>
      <c r="H20" s="17"/>
      <c r="I20" s="17"/>
      <c r="J20" s="17"/>
      <c r="K20" s="17"/>
      <c r="L20" s="17"/>
      <c r="M20" s="13"/>
      <c r="N20" s="13"/>
      <c r="O20" s="13"/>
      <c r="P20" s="13"/>
      <c r="Q20" s="16"/>
      <c r="R20" s="24"/>
      <c r="S20" s="13">
        <v>0</v>
      </c>
      <c r="T20" s="41"/>
      <c r="U20" s="41"/>
      <c r="V20" s="41"/>
      <c r="W20" s="41"/>
      <c r="X20" s="45" t="s">
        <v>80</v>
      </c>
    </row>
    <row r="21" spans="1:24" s="6" customFormat="1" ht="408.75" customHeight="1" outlineLevel="1" x14ac:dyDescent="0.2">
      <c r="A21" s="15" t="s">
        <v>83</v>
      </c>
      <c r="B21" s="20">
        <f t="shared" si="1"/>
        <v>1186270003.8000002</v>
      </c>
      <c r="C21" s="13" t="e">
        <f>#REF!+#REF!</f>
        <v>#REF!</v>
      </c>
      <c r="D21" s="13" t="e">
        <f>#REF!+#REF!</f>
        <v>#REF!</v>
      </c>
      <c r="E21" s="17">
        <v>395423334.60000002</v>
      </c>
      <c r="F21" s="17">
        <v>395423334.60000002</v>
      </c>
      <c r="G21" s="17">
        <v>395423334.60000002</v>
      </c>
      <c r="H21" s="17"/>
      <c r="I21" s="17"/>
      <c r="J21" s="17"/>
      <c r="K21" s="17"/>
      <c r="L21" s="17"/>
      <c r="M21" s="13"/>
      <c r="N21" s="13"/>
      <c r="O21" s="13"/>
      <c r="P21" s="13"/>
      <c r="Q21" s="16"/>
      <c r="R21" s="24"/>
      <c r="S21" s="13">
        <v>0</v>
      </c>
      <c r="T21" s="41"/>
      <c r="U21" s="41"/>
      <c r="V21" s="41"/>
      <c r="W21" s="41"/>
      <c r="X21" s="45" t="s">
        <v>82</v>
      </c>
    </row>
    <row r="22" spans="1:24" s="6" customFormat="1" ht="335.25" customHeight="1" outlineLevel="1" x14ac:dyDescent="0.2">
      <c r="A22" s="14" t="s">
        <v>15</v>
      </c>
      <c r="B22" s="20">
        <f t="shared" si="1"/>
        <v>2338569548.3999996</v>
      </c>
      <c r="C22" s="13" t="e">
        <f>#REF!+#REF!</f>
        <v>#REF!</v>
      </c>
      <c r="D22" s="13" t="e">
        <f>#REF!+#REF!</f>
        <v>#REF!</v>
      </c>
      <c r="E22" s="17">
        <v>779523182.79999995</v>
      </c>
      <c r="F22" s="17">
        <v>779523182.79999995</v>
      </c>
      <c r="G22" s="17">
        <v>779523182.79999995</v>
      </c>
      <c r="H22" s="17"/>
      <c r="I22" s="17"/>
      <c r="J22" s="17"/>
      <c r="K22" s="17"/>
      <c r="L22" s="17"/>
      <c r="M22" s="13"/>
      <c r="N22" s="13"/>
      <c r="O22" s="13"/>
      <c r="P22" s="13"/>
      <c r="Q22" s="16"/>
      <c r="R22" s="24"/>
      <c r="S22" s="13">
        <v>0</v>
      </c>
      <c r="T22" s="41"/>
      <c r="U22" s="41"/>
      <c r="V22" s="41"/>
      <c r="W22" s="41"/>
      <c r="X22" s="45" t="s">
        <v>84</v>
      </c>
    </row>
    <row r="23" spans="1:24" s="6" customFormat="1" ht="409.5" customHeight="1" outlineLevel="1" x14ac:dyDescent="0.2">
      <c r="A23" s="14" t="s">
        <v>16</v>
      </c>
      <c r="B23" s="20">
        <f t="shared" si="1"/>
        <v>1797378793.6499999</v>
      </c>
      <c r="C23" s="13" t="e">
        <f>#REF!+#REF!</f>
        <v>#REF!</v>
      </c>
      <c r="D23" s="13" t="e">
        <f>#REF!+#REF!</f>
        <v>#REF!</v>
      </c>
      <c r="E23" s="17">
        <v>599126264.54999995</v>
      </c>
      <c r="F23" s="17">
        <v>599126264.54999995</v>
      </c>
      <c r="G23" s="17">
        <v>599126264.54999995</v>
      </c>
      <c r="H23" s="17"/>
      <c r="I23" s="17"/>
      <c r="J23" s="17"/>
      <c r="K23" s="17"/>
      <c r="L23" s="17"/>
      <c r="M23" s="13"/>
      <c r="N23" s="13"/>
      <c r="O23" s="13"/>
      <c r="P23" s="13"/>
      <c r="Q23" s="16"/>
      <c r="R23" s="24"/>
      <c r="S23" s="13">
        <v>0</v>
      </c>
      <c r="T23" s="41"/>
      <c r="U23" s="41"/>
      <c r="V23" s="41"/>
      <c r="W23" s="41"/>
      <c r="X23" s="45" t="s">
        <v>85</v>
      </c>
    </row>
    <row r="24" spans="1:24" s="6" customFormat="1" ht="409.5" customHeight="1" outlineLevel="1" x14ac:dyDescent="0.2">
      <c r="A24" s="14" t="s">
        <v>17</v>
      </c>
      <c r="B24" s="20">
        <f t="shared" si="1"/>
        <v>1085601630.48</v>
      </c>
      <c r="C24" s="13" t="e">
        <f>#REF!+#REF!</f>
        <v>#REF!</v>
      </c>
      <c r="D24" s="13" t="e">
        <f>#REF!+#REF!</f>
        <v>#REF!</v>
      </c>
      <c r="E24" s="17">
        <v>361867210.16000003</v>
      </c>
      <c r="F24" s="17">
        <v>361867210.16000003</v>
      </c>
      <c r="G24" s="17">
        <v>361867210.16000003</v>
      </c>
      <c r="H24" s="17"/>
      <c r="I24" s="17"/>
      <c r="J24" s="17"/>
      <c r="K24" s="17"/>
      <c r="L24" s="17"/>
      <c r="M24" s="13"/>
      <c r="N24" s="13"/>
      <c r="O24" s="13"/>
      <c r="P24" s="13"/>
      <c r="Q24" s="16"/>
      <c r="R24" s="24"/>
      <c r="S24" s="13">
        <v>0</v>
      </c>
      <c r="T24" s="41"/>
      <c r="U24" s="41"/>
      <c r="V24" s="41"/>
      <c r="W24" s="41"/>
      <c r="X24" s="45" t="s">
        <v>86</v>
      </c>
    </row>
    <row r="25" spans="1:24" s="6" customFormat="1" ht="65.25" customHeight="1" outlineLevel="1" x14ac:dyDescent="0.2">
      <c r="A25" s="14" t="s">
        <v>18</v>
      </c>
      <c r="B25" s="20">
        <f t="shared" si="1"/>
        <v>954034653.33000004</v>
      </c>
      <c r="C25" s="13" t="e">
        <f>#REF!+#REF!</f>
        <v>#REF!</v>
      </c>
      <c r="D25" s="13" t="e">
        <f>#REF!+#REF!</f>
        <v>#REF!</v>
      </c>
      <c r="E25" s="17">
        <v>318011551.11000001</v>
      </c>
      <c r="F25" s="17">
        <v>318011551.11000001</v>
      </c>
      <c r="G25" s="17">
        <v>318011551.11000001</v>
      </c>
      <c r="H25" s="17"/>
      <c r="I25" s="17"/>
      <c r="J25" s="17"/>
      <c r="K25" s="17"/>
      <c r="L25" s="17"/>
      <c r="M25" s="13"/>
      <c r="N25" s="13"/>
      <c r="O25" s="13"/>
      <c r="P25" s="13"/>
      <c r="Q25" s="16"/>
      <c r="R25" s="24"/>
      <c r="S25" s="13">
        <v>0</v>
      </c>
      <c r="T25" s="41"/>
      <c r="U25" s="41"/>
      <c r="V25" s="41"/>
      <c r="W25" s="41"/>
      <c r="X25" s="47" t="s">
        <v>59</v>
      </c>
    </row>
    <row r="26" spans="1:24" s="6" customFormat="1" ht="340.5" customHeight="1" outlineLevel="1" x14ac:dyDescent="0.2">
      <c r="A26" s="14" t="s">
        <v>19</v>
      </c>
      <c r="B26" s="20">
        <f t="shared" si="1"/>
        <v>2338569548.3999996</v>
      </c>
      <c r="C26" s="13"/>
      <c r="D26" s="13"/>
      <c r="E26" s="17"/>
      <c r="F26" s="17">
        <v>779523182.79999995</v>
      </c>
      <c r="G26" s="17">
        <v>779523182.79999995</v>
      </c>
      <c r="H26" s="17">
        <v>779523182.79999995</v>
      </c>
      <c r="I26" s="17"/>
      <c r="J26" s="17"/>
      <c r="K26" s="17"/>
      <c r="L26" s="17"/>
      <c r="M26" s="13"/>
      <c r="N26" s="13"/>
      <c r="O26" s="13"/>
      <c r="P26" s="13"/>
      <c r="Q26" s="16"/>
      <c r="R26" s="24"/>
      <c r="S26" s="13">
        <v>0</v>
      </c>
      <c r="T26" s="41">
        <v>779523182.79999995</v>
      </c>
      <c r="U26" s="41"/>
      <c r="V26" s="41">
        <v>779523182.79999995</v>
      </c>
      <c r="W26" s="41"/>
      <c r="X26" s="45" t="s">
        <v>87</v>
      </c>
    </row>
    <row r="27" spans="1:24" s="6" customFormat="1" ht="64.5" customHeight="1" outlineLevel="1" x14ac:dyDescent="0.2">
      <c r="A27" s="14" t="s">
        <v>20</v>
      </c>
      <c r="B27" s="20">
        <f t="shared" si="1"/>
        <v>1186270003.8000002</v>
      </c>
      <c r="C27" s="13" t="e">
        <f>#REF!+#REF!</f>
        <v>#REF!</v>
      </c>
      <c r="D27" s="13" t="e">
        <f>#REF!+#REF!</f>
        <v>#REF!</v>
      </c>
      <c r="E27" s="17"/>
      <c r="F27" s="17">
        <v>395423334.60000002</v>
      </c>
      <c r="G27" s="17">
        <v>395423334.60000002</v>
      </c>
      <c r="H27" s="17">
        <v>395423334.60000002</v>
      </c>
      <c r="I27" s="17"/>
      <c r="J27" s="17"/>
      <c r="K27" s="17"/>
      <c r="L27" s="17"/>
      <c r="M27" s="13"/>
      <c r="N27" s="13"/>
      <c r="O27" s="13"/>
      <c r="P27" s="13"/>
      <c r="Q27" s="16"/>
      <c r="R27" s="24"/>
      <c r="S27" s="13">
        <v>0</v>
      </c>
      <c r="T27" s="41">
        <v>395423334.60000002</v>
      </c>
      <c r="U27" s="41"/>
      <c r="V27" s="41">
        <v>395423334.60000002</v>
      </c>
      <c r="W27" s="41"/>
      <c r="X27" s="42" t="s">
        <v>58</v>
      </c>
    </row>
    <row r="28" spans="1:24" s="6" customFormat="1" ht="63" customHeight="1" outlineLevel="1" x14ac:dyDescent="0.2">
      <c r="A28" s="14" t="s">
        <v>21</v>
      </c>
      <c r="B28" s="20">
        <f t="shared" si="1"/>
        <v>1797378793.6499999</v>
      </c>
      <c r="C28" s="13"/>
      <c r="D28" s="13"/>
      <c r="E28" s="17"/>
      <c r="F28" s="17">
        <v>599126264.54999995</v>
      </c>
      <c r="G28" s="17">
        <v>599126264.54999995</v>
      </c>
      <c r="H28" s="17">
        <v>599126264.54999995</v>
      </c>
      <c r="I28" s="17"/>
      <c r="J28" s="17"/>
      <c r="K28" s="17"/>
      <c r="L28" s="17"/>
      <c r="M28" s="13"/>
      <c r="N28" s="13"/>
      <c r="O28" s="13"/>
      <c r="P28" s="13"/>
      <c r="Q28" s="16"/>
      <c r="R28" s="24"/>
      <c r="S28" s="13">
        <v>0</v>
      </c>
      <c r="T28" s="41">
        <v>599126264.54999995</v>
      </c>
      <c r="U28" s="41"/>
      <c r="V28" s="41">
        <v>599126264.54999995</v>
      </c>
      <c r="W28" s="41"/>
      <c r="X28" s="47" t="s">
        <v>80</v>
      </c>
    </row>
    <row r="29" spans="1:24" s="6" customFormat="1" ht="64.5" customHeight="1" outlineLevel="1" x14ac:dyDescent="0.2">
      <c r="A29" s="50" t="s">
        <v>22</v>
      </c>
      <c r="B29" s="56">
        <f t="shared" si="1"/>
        <v>2338569548.3999996</v>
      </c>
      <c r="C29" s="54"/>
      <c r="D29" s="54"/>
      <c r="E29" s="51"/>
      <c r="F29" s="51"/>
      <c r="G29" s="51">
        <v>779523182.79999995</v>
      </c>
      <c r="H29" s="51">
        <v>779523182.79999995</v>
      </c>
      <c r="I29" s="51">
        <v>779523182.79999995</v>
      </c>
      <c r="J29" s="51"/>
      <c r="K29" s="51"/>
      <c r="L29" s="51"/>
      <c r="M29" s="54"/>
      <c r="N29" s="54"/>
      <c r="O29" s="54"/>
      <c r="P29" s="54"/>
      <c r="Q29" s="57"/>
      <c r="R29" s="58"/>
      <c r="S29" s="54">
        <v>0</v>
      </c>
      <c r="T29" s="54">
        <f>$G$29</f>
        <v>779523182.79999995</v>
      </c>
      <c r="U29" s="54"/>
      <c r="V29" s="54">
        <f>$G$29</f>
        <v>779523182.79999995</v>
      </c>
      <c r="W29" s="54">
        <v>0</v>
      </c>
      <c r="X29" s="59" t="s">
        <v>80</v>
      </c>
    </row>
    <row r="30" spans="1:24" s="60" customFormat="1" ht="68.25" customHeight="1" outlineLevel="1" x14ac:dyDescent="0.2">
      <c r="A30" s="50" t="s">
        <v>88</v>
      </c>
      <c r="B30" s="56">
        <f t="shared" si="1"/>
        <v>1186270003.8000002</v>
      </c>
      <c r="C30" s="54"/>
      <c r="D30" s="54"/>
      <c r="E30" s="51"/>
      <c r="F30" s="51"/>
      <c r="G30" s="51">
        <v>395423334.60000002</v>
      </c>
      <c r="H30" s="51">
        <v>395423334.60000002</v>
      </c>
      <c r="I30" s="51">
        <v>395423334.60000002</v>
      </c>
      <c r="J30" s="51"/>
      <c r="K30" s="51"/>
      <c r="L30" s="51"/>
      <c r="M30" s="54"/>
      <c r="N30" s="54"/>
      <c r="O30" s="54"/>
      <c r="P30" s="54"/>
      <c r="Q30" s="57"/>
      <c r="R30" s="58"/>
      <c r="S30" s="54">
        <v>0</v>
      </c>
      <c r="T30" s="54">
        <f>$G$30</f>
        <v>395423334.60000002</v>
      </c>
      <c r="U30" s="54"/>
      <c r="V30" s="54">
        <f>$G$30</f>
        <v>395423334.60000002</v>
      </c>
      <c r="W30" s="54">
        <v>0</v>
      </c>
      <c r="X30" s="55" t="s">
        <v>80</v>
      </c>
    </row>
    <row r="31" spans="1:24" s="60" customFormat="1" ht="314.25" customHeight="1" outlineLevel="1" x14ac:dyDescent="0.2">
      <c r="A31" s="50" t="s">
        <v>23</v>
      </c>
      <c r="B31" s="56">
        <f t="shared" si="1"/>
        <v>1153351260.8399999</v>
      </c>
      <c r="C31" s="54"/>
      <c r="D31" s="54"/>
      <c r="E31" s="51"/>
      <c r="F31" s="51"/>
      <c r="G31" s="51">
        <v>384450420.27999997</v>
      </c>
      <c r="H31" s="51">
        <v>384450420.27999997</v>
      </c>
      <c r="I31" s="51">
        <v>384450420.27999997</v>
      </c>
      <c r="J31" s="51"/>
      <c r="K31" s="51"/>
      <c r="L31" s="51"/>
      <c r="M31" s="54"/>
      <c r="N31" s="54"/>
      <c r="O31" s="54"/>
      <c r="P31" s="54"/>
      <c r="Q31" s="57"/>
      <c r="R31" s="58"/>
      <c r="S31" s="54">
        <v>93672.33</v>
      </c>
      <c r="T31" s="54">
        <f>$G$31</f>
        <v>384450420.27999997</v>
      </c>
      <c r="U31" s="54"/>
      <c r="V31" s="54">
        <f>$G$31</f>
        <v>384450420.27999997</v>
      </c>
      <c r="W31" s="54">
        <v>0</v>
      </c>
      <c r="X31" s="61" t="s">
        <v>89</v>
      </c>
    </row>
    <row r="32" spans="1:24" s="63" customFormat="1" ht="130.5" customHeight="1" outlineLevel="1" x14ac:dyDescent="0.2">
      <c r="A32" s="50" t="s">
        <v>24</v>
      </c>
      <c r="B32" s="56">
        <f t="shared" si="1"/>
        <v>1872262537</v>
      </c>
      <c r="C32" s="54"/>
      <c r="D32" s="54"/>
      <c r="E32" s="51"/>
      <c r="F32" s="51"/>
      <c r="G32" s="51">
        <v>20161012</v>
      </c>
      <c r="H32" s="51">
        <v>617367175</v>
      </c>
      <c r="I32" s="51">
        <v>617367175</v>
      </c>
      <c r="J32" s="51">
        <v>617367175</v>
      </c>
      <c r="K32" s="51"/>
      <c r="L32" s="51"/>
      <c r="M32" s="54"/>
      <c r="N32" s="54"/>
      <c r="O32" s="54"/>
      <c r="P32" s="54"/>
      <c r="Q32" s="57"/>
      <c r="R32" s="58"/>
      <c r="S32" s="62">
        <v>0</v>
      </c>
      <c r="T32" s="62">
        <v>617367175</v>
      </c>
      <c r="U32" s="62"/>
      <c r="V32" s="62">
        <v>617367175</v>
      </c>
      <c r="W32" s="62">
        <v>0</v>
      </c>
      <c r="X32" s="55" t="s">
        <v>58</v>
      </c>
    </row>
    <row r="33" spans="1:24" s="10" customFormat="1" ht="130.5" customHeight="1" outlineLevel="1" x14ac:dyDescent="0.2">
      <c r="A33" s="50" t="str">
        <f>'[1]приложение 2'!A85</f>
        <v xml:space="preserve">Средняя общеобразовательная школа 
в микрорайоне 30  г.Сургута
(на 1500 мест)
</v>
      </c>
      <c r="B33" s="56">
        <f>'[1]приложение 2'!B85</f>
        <v>2338569548.3999996</v>
      </c>
      <c r="C33" s="54"/>
      <c r="D33" s="54"/>
      <c r="E33" s="51"/>
      <c r="F33" s="51"/>
      <c r="G33" s="51"/>
      <c r="H33" s="51"/>
      <c r="I33" s="51"/>
      <c r="J33" s="51"/>
      <c r="K33" s="51"/>
      <c r="L33" s="51"/>
      <c r="M33" s="54"/>
      <c r="N33" s="54"/>
      <c r="O33" s="54"/>
      <c r="P33" s="54"/>
      <c r="Q33" s="57"/>
      <c r="R33" s="58"/>
      <c r="S33" s="62"/>
      <c r="T33" s="62">
        <f>'[1]приложение 2'!H85</f>
        <v>779523182.79999995</v>
      </c>
      <c r="U33" s="62"/>
      <c r="V33" s="62">
        <v>779523183</v>
      </c>
      <c r="W33" s="62">
        <v>0</v>
      </c>
      <c r="X33" s="55" t="s">
        <v>80</v>
      </c>
    </row>
    <row r="34" spans="1:24" s="63" customFormat="1" ht="130.5" customHeight="1" outlineLevel="1" x14ac:dyDescent="0.2">
      <c r="A34" s="50" t="str">
        <f>'[1]приложение 2'!A86</f>
        <v xml:space="preserve">Средняя общеобразовательная школа 
на территории "Университетского городка"
(на 1200 мест)
</v>
      </c>
      <c r="B34" s="56">
        <f>'[1]приложение 2'!B86</f>
        <v>1816364697.78</v>
      </c>
      <c r="C34" s="54"/>
      <c r="D34" s="54"/>
      <c r="E34" s="51"/>
      <c r="F34" s="51"/>
      <c r="G34" s="51"/>
      <c r="H34" s="51"/>
      <c r="I34" s="51"/>
      <c r="J34" s="51"/>
      <c r="K34" s="51"/>
      <c r="L34" s="51"/>
      <c r="M34" s="54"/>
      <c r="N34" s="54"/>
      <c r="O34" s="54"/>
      <c r="P34" s="54"/>
      <c r="Q34" s="57"/>
      <c r="R34" s="58"/>
      <c r="S34" s="62"/>
      <c r="T34" s="62">
        <f>'[1]приложение 2'!H86</f>
        <v>605454899.25999999</v>
      </c>
      <c r="U34" s="62">
        <v>0</v>
      </c>
      <c r="V34" s="62">
        <v>605454899.25999999</v>
      </c>
      <c r="W34" s="62">
        <v>0</v>
      </c>
      <c r="X34" s="55" t="s">
        <v>90</v>
      </c>
    </row>
    <row r="35" spans="1:24" s="63" customFormat="1" ht="130.5" customHeight="1" outlineLevel="1" x14ac:dyDescent="0.2">
      <c r="A35" s="50" t="s">
        <v>67</v>
      </c>
      <c r="B35" s="56">
        <v>1066594818.72</v>
      </c>
      <c r="C35" s="54"/>
      <c r="D35" s="54"/>
      <c r="E35" s="51"/>
      <c r="F35" s="51"/>
      <c r="G35" s="51"/>
      <c r="H35" s="51"/>
      <c r="I35" s="51"/>
      <c r="J35" s="51"/>
      <c r="K35" s="51"/>
      <c r="L35" s="51"/>
      <c r="M35" s="54"/>
      <c r="N35" s="54"/>
      <c r="O35" s="54"/>
      <c r="P35" s="54"/>
      <c r="Q35" s="57"/>
      <c r="R35" s="58"/>
      <c r="S35" s="62"/>
      <c r="T35" s="62"/>
      <c r="U35" s="62"/>
      <c r="V35" s="62">
        <v>355531606.24000001</v>
      </c>
      <c r="W35" s="62">
        <v>0</v>
      </c>
      <c r="X35" s="55" t="s">
        <v>90</v>
      </c>
    </row>
    <row r="36" spans="1:24" s="63" customFormat="1" ht="130.5" customHeight="1" outlineLevel="1" x14ac:dyDescent="0.2">
      <c r="A36" s="50" t="s">
        <v>68</v>
      </c>
      <c r="B36" s="56">
        <v>1967728422.6000001</v>
      </c>
      <c r="C36" s="54"/>
      <c r="D36" s="54"/>
      <c r="E36" s="51"/>
      <c r="F36" s="51"/>
      <c r="G36" s="51"/>
      <c r="H36" s="51"/>
      <c r="I36" s="51"/>
      <c r="J36" s="51"/>
      <c r="K36" s="51"/>
      <c r="L36" s="51"/>
      <c r="M36" s="54"/>
      <c r="N36" s="54"/>
      <c r="O36" s="54"/>
      <c r="P36" s="54"/>
      <c r="Q36" s="57"/>
      <c r="R36" s="58"/>
      <c r="S36" s="62"/>
      <c r="T36" s="62"/>
      <c r="U36" s="62"/>
      <c r="V36" s="62">
        <v>655909474.20000005</v>
      </c>
      <c r="W36" s="62">
        <v>0</v>
      </c>
      <c r="X36" s="55" t="s">
        <v>90</v>
      </c>
    </row>
    <row r="37" spans="1:24" s="63" customFormat="1" ht="130.5" customHeight="1" outlineLevel="1" x14ac:dyDescent="0.2">
      <c r="A37" s="50" t="s">
        <v>69</v>
      </c>
      <c r="B37" s="56">
        <v>744983496.18000007</v>
      </c>
      <c r="C37" s="54"/>
      <c r="D37" s="54"/>
      <c r="E37" s="51"/>
      <c r="F37" s="51"/>
      <c r="G37" s="51"/>
      <c r="H37" s="51"/>
      <c r="I37" s="51"/>
      <c r="J37" s="51"/>
      <c r="K37" s="51"/>
      <c r="L37" s="51"/>
      <c r="M37" s="54"/>
      <c r="N37" s="54"/>
      <c r="O37" s="54"/>
      <c r="P37" s="54"/>
      <c r="Q37" s="57"/>
      <c r="R37" s="58"/>
      <c r="S37" s="62"/>
      <c r="T37" s="62"/>
      <c r="U37" s="62"/>
      <c r="V37" s="62">
        <v>248327832.06</v>
      </c>
      <c r="W37" s="62">
        <v>0</v>
      </c>
      <c r="X37" s="55" t="s">
        <v>90</v>
      </c>
    </row>
    <row r="38" spans="1:24" s="63" customFormat="1" ht="130.5" customHeight="1" outlineLevel="1" x14ac:dyDescent="0.2">
      <c r="A38" s="50" t="s">
        <v>70</v>
      </c>
      <c r="B38" s="56">
        <v>90782690</v>
      </c>
      <c r="C38" s="54"/>
      <c r="D38" s="54"/>
      <c r="E38" s="51"/>
      <c r="F38" s="51"/>
      <c r="G38" s="51"/>
      <c r="H38" s="51"/>
      <c r="I38" s="51"/>
      <c r="J38" s="51"/>
      <c r="K38" s="51"/>
      <c r="L38" s="51"/>
      <c r="M38" s="54"/>
      <c r="N38" s="54"/>
      <c r="O38" s="54"/>
      <c r="P38" s="54"/>
      <c r="Q38" s="57"/>
      <c r="R38" s="58"/>
      <c r="S38" s="62"/>
      <c r="T38" s="62"/>
      <c r="U38" s="62"/>
      <c r="V38" s="62">
        <v>90782690</v>
      </c>
      <c r="W38" s="62">
        <v>0</v>
      </c>
      <c r="X38" s="55"/>
    </row>
    <row r="39" spans="1:24" s="63" customFormat="1" ht="408.75" customHeight="1" outlineLevel="1" x14ac:dyDescent="0.2">
      <c r="A39" s="50" t="s">
        <v>71</v>
      </c>
      <c r="B39" s="56">
        <v>1686860356.5</v>
      </c>
      <c r="C39" s="54"/>
      <c r="D39" s="54"/>
      <c r="E39" s="51"/>
      <c r="F39" s="51"/>
      <c r="G39" s="51"/>
      <c r="H39" s="51"/>
      <c r="I39" s="51"/>
      <c r="J39" s="51"/>
      <c r="K39" s="51"/>
      <c r="L39" s="51"/>
      <c r="M39" s="54"/>
      <c r="N39" s="54"/>
      <c r="O39" s="54"/>
      <c r="P39" s="54"/>
      <c r="Q39" s="57"/>
      <c r="R39" s="58"/>
      <c r="S39" s="62"/>
      <c r="T39" s="62"/>
      <c r="U39" s="62"/>
      <c r="V39" s="62">
        <v>1686860356.5</v>
      </c>
      <c r="W39" s="62">
        <v>0</v>
      </c>
      <c r="X39" s="55" t="s">
        <v>87</v>
      </c>
    </row>
    <row r="40" spans="1:24" s="10" customFormat="1" ht="55.5" customHeight="1" outlineLevel="1" x14ac:dyDescent="0.2">
      <c r="A40" s="28" t="s">
        <v>95</v>
      </c>
      <c r="B40" s="27">
        <f>SUM(B15:B39)</f>
        <v>36417312026.849998</v>
      </c>
      <c r="C40" s="27" t="e">
        <f t="shared" ref="C40:W40" si="2">SUM(C15:C39)</f>
        <v>#REF!</v>
      </c>
      <c r="D40" s="27" t="e">
        <f t="shared" si="2"/>
        <v>#REF!</v>
      </c>
      <c r="E40" s="27">
        <f t="shared" si="2"/>
        <v>4123029499.4500003</v>
      </c>
      <c r="F40" s="27">
        <f t="shared" si="2"/>
        <v>6843043677.1900005</v>
      </c>
      <c r="G40" s="27">
        <f t="shared" si="2"/>
        <v>8994386637.7200012</v>
      </c>
      <c r="H40" s="27">
        <f t="shared" si="2"/>
        <v>3950836894.6300001</v>
      </c>
      <c r="I40" s="27">
        <f t="shared" si="2"/>
        <v>2176764112.6800003</v>
      </c>
      <c r="J40" s="27">
        <f t="shared" si="2"/>
        <v>617367175</v>
      </c>
      <c r="K40" s="27">
        <f t="shared" si="2"/>
        <v>0</v>
      </c>
      <c r="L40" s="27">
        <f t="shared" si="2"/>
        <v>0</v>
      </c>
      <c r="M40" s="27">
        <f t="shared" si="2"/>
        <v>0</v>
      </c>
      <c r="N40" s="27">
        <f t="shared" si="2"/>
        <v>0</v>
      </c>
      <c r="O40" s="27">
        <f t="shared" si="2"/>
        <v>0</v>
      </c>
      <c r="P40" s="27">
        <f t="shared" si="2"/>
        <v>0</v>
      </c>
      <c r="Q40" s="27">
        <f t="shared" si="2"/>
        <v>0</v>
      </c>
      <c r="R40" s="27">
        <f t="shared" si="2"/>
        <v>0</v>
      </c>
      <c r="S40" s="27">
        <f t="shared" si="2"/>
        <v>826676.33</v>
      </c>
      <c r="T40" s="27">
        <f t="shared" si="2"/>
        <v>5335814976.6900005</v>
      </c>
      <c r="U40" s="27">
        <f t="shared" si="2"/>
        <v>607381856.29999995</v>
      </c>
      <c r="V40" s="27">
        <f t="shared" si="2"/>
        <v>8373226935.8900003</v>
      </c>
      <c r="W40" s="27">
        <f t="shared" si="2"/>
        <v>4099122.0300000003</v>
      </c>
      <c r="X40" s="48"/>
    </row>
    <row r="41" spans="1:24" s="10" customFormat="1" ht="36.75" customHeight="1" outlineLevel="1" x14ac:dyDescent="0.2">
      <c r="A41" s="68" t="s">
        <v>25</v>
      </c>
      <c r="B41" s="69"/>
      <c r="C41" s="69"/>
      <c r="D41" s="69"/>
      <c r="E41" s="69"/>
      <c r="F41" s="69"/>
      <c r="G41" s="69"/>
      <c r="H41" s="69"/>
      <c r="I41" s="69"/>
      <c r="J41" s="69"/>
      <c r="K41" s="69"/>
      <c r="L41" s="69"/>
      <c r="M41" s="69"/>
      <c r="N41" s="69"/>
      <c r="O41" s="69"/>
      <c r="P41" s="69"/>
      <c r="Q41" s="69"/>
      <c r="R41" s="69"/>
      <c r="S41" s="69"/>
      <c r="T41" s="69"/>
      <c r="U41" s="69"/>
      <c r="V41" s="69"/>
      <c r="W41" s="69"/>
      <c r="X41" s="70"/>
    </row>
    <row r="42" spans="1:24" s="10" customFormat="1" ht="45.75" customHeight="1" outlineLevel="1" x14ac:dyDescent="0.2">
      <c r="A42" s="14" t="s">
        <v>26</v>
      </c>
      <c r="B42" s="17">
        <f>SUM(E42:R42)</f>
        <v>130069310</v>
      </c>
      <c r="C42" s="13"/>
      <c r="D42" s="13"/>
      <c r="E42" s="17"/>
      <c r="F42" s="17">
        <v>3045670</v>
      </c>
      <c r="G42" s="17">
        <v>127023640</v>
      </c>
      <c r="H42" s="17"/>
      <c r="I42" s="17"/>
      <c r="J42" s="17"/>
      <c r="K42" s="17"/>
      <c r="L42" s="17"/>
      <c r="M42" s="17"/>
      <c r="N42" s="17"/>
      <c r="O42" s="13"/>
      <c r="P42" s="13"/>
      <c r="Q42" s="16"/>
      <c r="R42" s="24"/>
      <c r="S42" s="17"/>
      <c r="T42" s="41"/>
      <c r="U42" s="41"/>
      <c r="V42" s="41"/>
      <c r="W42" s="41"/>
      <c r="X42" s="42" t="s">
        <v>58</v>
      </c>
    </row>
    <row r="43" spans="1:24" s="10" customFormat="1" ht="50.25" customHeight="1" outlineLevel="1" x14ac:dyDescent="0.2">
      <c r="A43" s="14" t="s">
        <v>27</v>
      </c>
      <c r="B43" s="17">
        <f>SUM(E43:R43)</f>
        <v>127475000</v>
      </c>
      <c r="C43" s="13"/>
      <c r="D43" s="13"/>
      <c r="E43" s="17"/>
      <c r="F43" s="17">
        <v>2815310</v>
      </c>
      <c r="G43" s="17">
        <v>124659690</v>
      </c>
      <c r="H43" s="17"/>
      <c r="I43" s="17"/>
      <c r="J43" s="17"/>
      <c r="K43" s="17"/>
      <c r="L43" s="17"/>
      <c r="M43" s="17"/>
      <c r="N43" s="17"/>
      <c r="O43" s="13"/>
      <c r="P43" s="13"/>
      <c r="Q43" s="16"/>
      <c r="R43" s="24"/>
      <c r="S43" s="17"/>
      <c r="T43" s="41"/>
      <c r="U43" s="41"/>
      <c r="V43" s="41"/>
      <c r="W43" s="41"/>
      <c r="X43" s="42" t="s">
        <v>58</v>
      </c>
    </row>
    <row r="44" spans="1:24" s="10" customFormat="1" ht="49.5" customHeight="1" outlineLevel="1" x14ac:dyDescent="0.2">
      <c r="A44" s="14" t="s">
        <v>28</v>
      </c>
      <c r="B44" s="17">
        <f>SUM(E44:R44)</f>
        <v>127475000</v>
      </c>
      <c r="C44" s="13"/>
      <c r="D44" s="13"/>
      <c r="E44" s="17"/>
      <c r="F44" s="17"/>
      <c r="G44" s="17">
        <v>2815310</v>
      </c>
      <c r="H44" s="17">
        <v>124659690</v>
      </c>
      <c r="I44" s="17"/>
      <c r="J44" s="17"/>
      <c r="K44" s="17"/>
      <c r="L44" s="17"/>
      <c r="M44" s="17"/>
      <c r="N44" s="17"/>
      <c r="O44" s="13"/>
      <c r="P44" s="13"/>
      <c r="Q44" s="16"/>
      <c r="R44" s="24"/>
      <c r="S44" s="17"/>
      <c r="T44" s="41">
        <f>'[1]приложение 2'!H128</f>
        <v>124659690</v>
      </c>
      <c r="U44" s="41">
        <v>0</v>
      </c>
      <c r="V44" s="41">
        <v>0</v>
      </c>
      <c r="W44" s="41">
        <v>0</v>
      </c>
      <c r="X44" s="42" t="s">
        <v>58</v>
      </c>
    </row>
    <row r="45" spans="1:24" s="10" customFormat="1" ht="48" customHeight="1" outlineLevel="1" x14ac:dyDescent="0.2">
      <c r="A45" s="14" t="s">
        <v>29</v>
      </c>
      <c r="B45" s="17">
        <f>SUM(E45:R45)</f>
        <v>127475000</v>
      </c>
      <c r="C45" s="13"/>
      <c r="D45" s="13"/>
      <c r="E45" s="17"/>
      <c r="F45" s="17"/>
      <c r="G45" s="17">
        <v>2815310</v>
      </c>
      <c r="H45" s="17">
        <v>124659690</v>
      </c>
      <c r="I45" s="17"/>
      <c r="J45" s="17"/>
      <c r="K45" s="17"/>
      <c r="L45" s="17"/>
      <c r="M45" s="17"/>
      <c r="N45" s="17"/>
      <c r="O45" s="13"/>
      <c r="P45" s="13"/>
      <c r="Q45" s="16"/>
      <c r="R45" s="24"/>
      <c r="S45" s="17"/>
      <c r="T45" s="41">
        <f>'[1]приложение 2'!H129</f>
        <v>124659690</v>
      </c>
      <c r="U45" s="41">
        <v>0</v>
      </c>
      <c r="V45" s="41">
        <v>0</v>
      </c>
      <c r="W45" s="41">
        <v>0</v>
      </c>
      <c r="X45" s="42" t="s">
        <v>58</v>
      </c>
    </row>
    <row r="46" spans="1:24" s="10" customFormat="1" ht="48" customHeight="1" outlineLevel="1" x14ac:dyDescent="0.2">
      <c r="A46" s="50" t="str">
        <f>'[1]приложение 2'!A130</f>
        <v xml:space="preserve">Спортивный центр с универсальным игровым залом 
№ 12 (МБОУ СОШ № 29) </v>
      </c>
      <c r="B46" s="51">
        <f>'[1]приложение 2'!B130</f>
        <v>127475000</v>
      </c>
      <c r="C46" s="54"/>
      <c r="D46" s="54"/>
      <c r="E46" s="51"/>
      <c r="F46" s="51"/>
      <c r="G46" s="51"/>
      <c r="H46" s="51"/>
      <c r="I46" s="51"/>
      <c r="J46" s="51"/>
      <c r="K46" s="51"/>
      <c r="L46" s="51"/>
      <c r="M46" s="51"/>
      <c r="N46" s="51"/>
      <c r="O46" s="54"/>
      <c r="P46" s="54"/>
      <c r="Q46" s="57"/>
      <c r="R46" s="58"/>
      <c r="S46" s="51"/>
      <c r="T46" s="54">
        <f>'[1]приложение 2'!H130</f>
        <v>2815310</v>
      </c>
      <c r="U46" s="54">
        <v>0</v>
      </c>
      <c r="V46" s="54">
        <v>124659690</v>
      </c>
      <c r="W46" s="54">
        <v>0</v>
      </c>
      <c r="X46" s="55" t="s">
        <v>91</v>
      </c>
    </row>
    <row r="47" spans="1:24" s="10" customFormat="1" ht="48" customHeight="1" outlineLevel="1" x14ac:dyDescent="0.2">
      <c r="A47" s="50" t="str">
        <f>'[1]приложение 2'!A131</f>
        <v>Спортивный центр с универсальным игровым залом
№ 13 (МБОУ гимназия "Лаборатория Салахова", территория дошкольного отделения</v>
      </c>
      <c r="B47" s="51">
        <f>'[1]приложение 2'!B131</f>
        <v>127475000</v>
      </c>
      <c r="C47" s="54"/>
      <c r="D47" s="54"/>
      <c r="E47" s="51"/>
      <c r="F47" s="51"/>
      <c r="G47" s="51"/>
      <c r="H47" s="51"/>
      <c r="I47" s="51"/>
      <c r="J47" s="51"/>
      <c r="K47" s="51"/>
      <c r="L47" s="51"/>
      <c r="M47" s="51"/>
      <c r="N47" s="51"/>
      <c r="O47" s="54"/>
      <c r="P47" s="54"/>
      <c r="Q47" s="57"/>
      <c r="R47" s="58"/>
      <c r="S47" s="51"/>
      <c r="T47" s="54">
        <f>'[1]приложение 2'!H131</f>
        <v>2815310</v>
      </c>
      <c r="U47" s="54">
        <v>0</v>
      </c>
      <c r="V47" s="54">
        <v>124659690</v>
      </c>
      <c r="W47" s="54">
        <v>0</v>
      </c>
      <c r="X47" s="55"/>
    </row>
    <row r="48" spans="1:24" s="10" customFormat="1" ht="48" customHeight="1" outlineLevel="1" x14ac:dyDescent="0.2">
      <c r="A48" s="50" t="s">
        <v>72</v>
      </c>
      <c r="B48" s="51">
        <v>127475000</v>
      </c>
      <c r="C48" s="54"/>
      <c r="D48" s="54"/>
      <c r="E48" s="51"/>
      <c r="F48" s="51"/>
      <c r="G48" s="51"/>
      <c r="H48" s="51"/>
      <c r="I48" s="51"/>
      <c r="J48" s="51"/>
      <c r="K48" s="51"/>
      <c r="L48" s="51"/>
      <c r="M48" s="51"/>
      <c r="N48" s="51"/>
      <c r="O48" s="54"/>
      <c r="P48" s="54"/>
      <c r="Q48" s="57"/>
      <c r="R48" s="58"/>
      <c r="S48" s="51"/>
      <c r="T48" s="54"/>
      <c r="U48" s="54"/>
      <c r="V48" s="54">
        <v>2815310</v>
      </c>
      <c r="W48" s="54">
        <v>0</v>
      </c>
      <c r="X48" s="55"/>
    </row>
    <row r="49" spans="1:24" s="10" customFormat="1" ht="48" customHeight="1" outlineLevel="1" x14ac:dyDescent="0.2">
      <c r="A49" s="50" t="s">
        <v>73</v>
      </c>
      <c r="B49" s="51">
        <v>127475000</v>
      </c>
      <c r="C49" s="54"/>
      <c r="D49" s="54"/>
      <c r="E49" s="51"/>
      <c r="F49" s="51"/>
      <c r="G49" s="51"/>
      <c r="H49" s="51"/>
      <c r="I49" s="51"/>
      <c r="J49" s="51"/>
      <c r="K49" s="51"/>
      <c r="L49" s="51"/>
      <c r="M49" s="51"/>
      <c r="N49" s="51"/>
      <c r="O49" s="54"/>
      <c r="P49" s="54"/>
      <c r="Q49" s="57"/>
      <c r="R49" s="58"/>
      <c r="S49" s="51"/>
      <c r="T49" s="54"/>
      <c r="U49" s="54"/>
      <c r="V49" s="54">
        <v>2815310</v>
      </c>
      <c r="W49" s="54">
        <v>0</v>
      </c>
      <c r="X49" s="55"/>
    </row>
    <row r="50" spans="1:24" s="10" customFormat="1" ht="82.5" customHeight="1" outlineLevel="1" x14ac:dyDescent="0.2">
      <c r="A50" s="28" t="s">
        <v>32</v>
      </c>
      <c r="B50" s="27">
        <f>SUM(B42:F49)</f>
        <v>1028255290</v>
      </c>
      <c r="C50" s="27">
        <f t="shared" ref="C50:W50" si="3">SUM(C42:G49)</f>
        <v>263174930</v>
      </c>
      <c r="D50" s="27">
        <f t="shared" si="3"/>
        <v>512494310</v>
      </c>
      <c r="E50" s="27">
        <f t="shared" si="3"/>
        <v>512494310</v>
      </c>
      <c r="F50" s="27">
        <f t="shared" si="3"/>
        <v>512494310</v>
      </c>
      <c r="G50" s="27">
        <f>SUM(G42:K49)</f>
        <v>506633330</v>
      </c>
      <c r="H50" s="27">
        <f t="shared" si="3"/>
        <v>249319380</v>
      </c>
      <c r="I50" s="27">
        <f t="shared" si="3"/>
        <v>0</v>
      </c>
      <c r="J50" s="27">
        <f t="shared" si="3"/>
        <v>0</v>
      </c>
      <c r="K50" s="27">
        <f t="shared" si="3"/>
        <v>0</v>
      </c>
      <c r="L50" s="27">
        <f t="shared" si="3"/>
        <v>0</v>
      </c>
      <c r="M50" s="27">
        <f t="shared" si="3"/>
        <v>0</v>
      </c>
      <c r="N50" s="27">
        <f t="shared" si="3"/>
        <v>0</v>
      </c>
      <c r="O50" s="27">
        <f t="shared" si="3"/>
        <v>0</v>
      </c>
      <c r="P50" s="27">
        <f t="shared" si="3"/>
        <v>254950000</v>
      </c>
      <c r="Q50" s="27">
        <f t="shared" si="3"/>
        <v>254950000</v>
      </c>
      <c r="R50" s="27">
        <f t="shared" si="3"/>
        <v>509900000</v>
      </c>
      <c r="S50" s="27">
        <f>SUM(S42:S49)</f>
        <v>0</v>
      </c>
      <c r="T50" s="27">
        <f>SUM(T42:T49)</f>
        <v>254950000</v>
      </c>
      <c r="U50" s="27">
        <f>SUM(U42:U49)</f>
        <v>0</v>
      </c>
      <c r="V50" s="27">
        <f>SUM(V42:V49)</f>
        <v>254950000</v>
      </c>
      <c r="W50" s="27">
        <f>SUM(W42:W49)</f>
        <v>0</v>
      </c>
      <c r="X50" s="48"/>
    </row>
    <row r="51" spans="1:24" s="10" customFormat="1" ht="37.5" customHeight="1" outlineLevel="1" x14ac:dyDescent="0.2">
      <c r="A51" s="68" t="s">
        <v>30</v>
      </c>
      <c r="B51" s="69"/>
      <c r="C51" s="69"/>
      <c r="D51" s="69"/>
      <c r="E51" s="69"/>
      <c r="F51" s="69"/>
      <c r="G51" s="69"/>
      <c r="H51" s="69"/>
      <c r="I51" s="69"/>
      <c r="J51" s="69"/>
      <c r="K51" s="69"/>
      <c r="L51" s="69"/>
      <c r="M51" s="69"/>
      <c r="N51" s="69"/>
      <c r="O51" s="69"/>
      <c r="P51" s="69"/>
      <c r="Q51" s="69"/>
      <c r="R51" s="69"/>
      <c r="S51" s="69"/>
      <c r="T51" s="69"/>
      <c r="U51" s="69"/>
      <c r="V51" s="69"/>
      <c r="W51" s="69"/>
      <c r="X51" s="70"/>
    </row>
    <row r="52" spans="1:24" s="10" customFormat="1" ht="155.25" customHeight="1" outlineLevel="1" x14ac:dyDescent="0.2">
      <c r="A52" s="12" t="s">
        <v>31</v>
      </c>
      <c r="B52" s="20">
        <f>SUM(E52:R52)</f>
        <v>1353263071.71</v>
      </c>
      <c r="C52" s="17" t="e">
        <f>#REF!+#REF!</f>
        <v>#REF!</v>
      </c>
      <c r="D52" s="17" t="e">
        <f>#REF!+#REF!</f>
        <v>#REF!</v>
      </c>
      <c r="E52" s="17">
        <v>451087690.56999999</v>
      </c>
      <c r="F52" s="17">
        <v>451087690.56999999</v>
      </c>
      <c r="G52" s="17">
        <v>451087690.56999999</v>
      </c>
      <c r="H52" s="17"/>
      <c r="I52" s="17"/>
      <c r="J52" s="17"/>
      <c r="K52" s="17"/>
      <c r="L52" s="13"/>
      <c r="M52" s="13"/>
      <c r="N52" s="13"/>
      <c r="O52" s="13"/>
      <c r="P52" s="13"/>
      <c r="Q52" s="16"/>
      <c r="R52" s="24"/>
      <c r="S52" s="13">
        <v>0</v>
      </c>
      <c r="T52" s="41"/>
      <c r="U52" s="41"/>
      <c r="V52" s="41"/>
      <c r="W52" s="41"/>
      <c r="X52" s="82" t="s">
        <v>92</v>
      </c>
    </row>
    <row r="53" spans="1:24" s="10" customFormat="1" ht="65.25" customHeight="1" outlineLevel="1" x14ac:dyDescent="0.2">
      <c r="A53" s="26" t="s">
        <v>34</v>
      </c>
      <c r="B53" s="27">
        <f t="shared" ref="B53:G53" si="4">SUM(B52:B52)</f>
        <v>1353263071.71</v>
      </c>
      <c r="C53" s="27" t="e">
        <f t="shared" si="4"/>
        <v>#REF!</v>
      </c>
      <c r="D53" s="27" t="e">
        <f t="shared" si="4"/>
        <v>#REF!</v>
      </c>
      <c r="E53" s="27">
        <f t="shared" si="4"/>
        <v>451087690.56999999</v>
      </c>
      <c r="F53" s="27">
        <f t="shared" si="4"/>
        <v>451087690.56999999</v>
      </c>
      <c r="G53" s="27">
        <f t="shared" si="4"/>
        <v>451087690.56999999</v>
      </c>
      <c r="H53" s="27">
        <f t="shared" ref="H53:W53" si="5">SUM(H52:H52)</f>
        <v>0</v>
      </c>
      <c r="I53" s="27">
        <f t="shared" si="5"/>
        <v>0</v>
      </c>
      <c r="J53" s="27">
        <f t="shared" si="5"/>
        <v>0</v>
      </c>
      <c r="K53" s="27">
        <f t="shared" si="5"/>
        <v>0</v>
      </c>
      <c r="L53" s="27">
        <f t="shared" si="5"/>
        <v>0</v>
      </c>
      <c r="M53" s="27">
        <f t="shared" si="5"/>
        <v>0</v>
      </c>
      <c r="N53" s="27">
        <f t="shared" si="5"/>
        <v>0</v>
      </c>
      <c r="O53" s="27">
        <f t="shared" si="5"/>
        <v>0</v>
      </c>
      <c r="P53" s="27">
        <f t="shared" si="5"/>
        <v>0</v>
      </c>
      <c r="Q53" s="27">
        <f t="shared" si="5"/>
        <v>0</v>
      </c>
      <c r="R53" s="27">
        <f t="shared" si="5"/>
        <v>0</v>
      </c>
      <c r="S53" s="34">
        <f t="shared" si="5"/>
        <v>0</v>
      </c>
      <c r="T53" s="34">
        <f t="shared" si="5"/>
        <v>0</v>
      </c>
      <c r="U53" s="34">
        <f t="shared" si="5"/>
        <v>0</v>
      </c>
      <c r="V53" s="34">
        <f t="shared" si="5"/>
        <v>0</v>
      </c>
      <c r="W53" s="34">
        <f t="shared" si="5"/>
        <v>0</v>
      </c>
      <c r="X53" s="48"/>
    </row>
    <row r="54" spans="1:24" s="25" customFormat="1" ht="50.25" customHeight="1" x14ac:dyDescent="0.2">
      <c r="A54" s="83" t="s">
        <v>35</v>
      </c>
      <c r="B54" s="84">
        <f>B53+B13+B40</f>
        <v>39428443905.989998</v>
      </c>
      <c r="C54" s="84" t="e">
        <f t="shared" ref="C54:W54" si="6">C53+C13+C40</f>
        <v>#REF!</v>
      </c>
      <c r="D54" s="84" t="e">
        <f t="shared" si="6"/>
        <v>#REF!</v>
      </c>
      <c r="E54" s="84">
        <f t="shared" si="6"/>
        <v>5077480778.25</v>
      </c>
      <c r="F54" s="84">
        <f t="shared" si="6"/>
        <v>7797494955.9900007</v>
      </c>
      <c r="G54" s="84">
        <f t="shared" si="6"/>
        <v>9948837916.5200005</v>
      </c>
      <c r="H54" s="84">
        <f t="shared" si="6"/>
        <v>3950836894.6300001</v>
      </c>
      <c r="I54" s="84">
        <f t="shared" si="6"/>
        <v>2176764112.6800003</v>
      </c>
      <c r="J54" s="84">
        <f t="shared" si="6"/>
        <v>617367175</v>
      </c>
      <c r="K54" s="84">
        <f t="shared" si="6"/>
        <v>0</v>
      </c>
      <c r="L54" s="84">
        <f t="shared" si="6"/>
        <v>0</v>
      </c>
      <c r="M54" s="84">
        <f t="shared" si="6"/>
        <v>0</v>
      </c>
      <c r="N54" s="84">
        <f t="shared" si="6"/>
        <v>0</v>
      </c>
      <c r="O54" s="84">
        <f t="shared" si="6"/>
        <v>0</v>
      </c>
      <c r="P54" s="84">
        <f t="shared" si="6"/>
        <v>0</v>
      </c>
      <c r="Q54" s="84">
        <f t="shared" si="6"/>
        <v>0</v>
      </c>
      <c r="R54" s="84">
        <f t="shared" si="6"/>
        <v>1154505219.2</v>
      </c>
      <c r="S54" s="84">
        <f t="shared" si="6"/>
        <v>1155331895.53</v>
      </c>
      <c r="T54" s="84">
        <f t="shared" si="6"/>
        <v>6490320195.8900003</v>
      </c>
      <c r="U54" s="84">
        <f t="shared" si="6"/>
        <v>1761887075.5</v>
      </c>
      <c r="V54" s="84">
        <f t="shared" si="6"/>
        <v>9527732155.0900002</v>
      </c>
      <c r="W54" s="84">
        <f t="shared" si="6"/>
        <v>4099122.0300000003</v>
      </c>
      <c r="X54" s="85"/>
    </row>
    <row r="55" spans="1:24" ht="37.5" customHeight="1" x14ac:dyDescent="0.2">
      <c r="A55" s="71" t="s">
        <v>36</v>
      </c>
      <c r="B55" s="72"/>
      <c r="C55" s="72"/>
      <c r="D55" s="72"/>
      <c r="E55" s="72"/>
      <c r="F55" s="72"/>
      <c r="G55" s="72"/>
      <c r="H55" s="72"/>
      <c r="I55" s="72"/>
      <c r="J55" s="72"/>
      <c r="K55" s="72"/>
      <c r="L55" s="72"/>
      <c r="M55" s="72"/>
      <c r="N55" s="72"/>
      <c r="O55" s="72"/>
      <c r="P55" s="72"/>
      <c r="Q55" s="72"/>
      <c r="R55" s="72"/>
      <c r="S55" s="72"/>
      <c r="T55" s="72"/>
      <c r="U55" s="72"/>
      <c r="V55" s="72"/>
      <c r="W55" s="72"/>
      <c r="X55" s="73"/>
    </row>
    <row r="56" spans="1:24" ht="41.25" customHeight="1" x14ac:dyDescent="0.2">
      <c r="A56" s="68" t="s">
        <v>37</v>
      </c>
      <c r="B56" s="69"/>
      <c r="C56" s="69"/>
      <c r="D56" s="69"/>
      <c r="E56" s="69"/>
      <c r="F56" s="69"/>
      <c r="G56" s="69"/>
      <c r="H56" s="69"/>
      <c r="I56" s="69"/>
      <c r="J56" s="69"/>
      <c r="K56" s="69"/>
      <c r="L56" s="69"/>
      <c r="M56" s="69"/>
      <c r="N56" s="69"/>
      <c r="O56" s="69"/>
      <c r="P56" s="69"/>
      <c r="Q56" s="69"/>
      <c r="R56" s="69"/>
      <c r="S56" s="69"/>
      <c r="T56" s="69"/>
      <c r="U56" s="69"/>
      <c r="V56" s="69"/>
      <c r="W56" s="69"/>
      <c r="X56" s="70"/>
    </row>
    <row r="57" spans="1:24" ht="49.5" customHeight="1" x14ac:dyDescent="0.2">
      <c r="A57" s="14" t="s">
        <v>60</v>
      </c>
      <c r="B57" s="20">
        <f>SUM(E57:R57)</f>
        <v>1797378793.6499999</v>
      </c>
      <c r="C57" s="13" t="e">
        <f>#REF!+#REF!</f>
        <v>#REF!</v>
      </c>
      <c r="D57" s="13" t="e">
        <f>#REF!+#REF!</f>
        <v>#REF!</v>
      </c>
      <c r="E57" s="17">
        <v>599126264.54999995</v>
      </c>
      <c r="F57" s="17">
        <v>599126264.54999995</v>
      </c>
      <c r="G57" s="17">
        <v>599126264.54999995</v>
      </c>
      <c r="H57" s="17"/>
      <c r="I57" s="17"/>
      <c r="J57" s="17"/>
      <c r="K57" s="17"/>
      <c r="L57" s="17"/>
      <c r="M57" s="13"/>
      <c r="N57" s="13"/>
      <c r="O57" s="13"/>
      <c r="P57" s="13"/>
      <c r="Q57" s="16"/>
      <c r="R57" s="24"/>
      <c r="S57" s="13">
        <v>0</v>
      </c>
      <c r="T57" s="41"/>
      <c r="U57" s="41"/>
      <c r="V57" s="41"/>
      <c r="W57" s="41"/>
      <c r="X57" s="42" t="s">
        <v>58</v>
      </c>
    </row>
    <row r="58" spans="1:24" ht="49.5" customHeight="1" x14ac:dyDescent="0.2">
      <c r="A58" s="14" t="str">
        <f>'[1]приложение 2'!A147</f>
        <v xml:space="preserve"> Многофункциональная спортивная площадка в микрорайоне 43
</v>
      </c>
      <c r="B58" s="20">
        <f>'[1]приложение 2'!B147</f>
        <v>2535000</v>
      </c>
      <c r="C58" s="13"/>
      <c r="D58" s="13"/>
      <c r="E58" s="17"/>
      <c r="F58" s="17"/>
      <c r="G58" s="17"/>
      <c r="H58" s="17"/>
      <c r="I58" s="17"/>
      <c r="J58" s="17"/>
      <c r="K58" s="17"/>
      <c r="L58" s="17"/>
      <c r="M58" s="13"/>
      <c r="N58" s="13"/>
      <c r="O58" s="13"/>
      <c r="P58" s="13"/>
      <c r="Q58" s="16"/>
      <c r="R58" s="24"/>
      <c r="S58" s="13"/>
      <c r="T58" s="41">
        <f>$B$58</f>
        <v>2535000</v>
      </c>
      <c r="U58" s="41">
        <v>0</v>
      </c>
      <c r="V58" s="41">
        <f>$B$58</f>
        <v>2535000</v>
      </c>
      <c r="W58" s="41">
        <v>0</v>
      </c>
      <c r="X58" s="42"/>
    </row>
    <row r="59" spans="1:24" s="64" customFormat="1" ht="49.5" customHeight="1" x14ac:dyDescent="0.2">
      <c r="A59" s="50" t="s">
        <v>74</v>
      </c>
      <c r="B59" s="56">
        <v>2535000</v>
      </c>
      <c r="C59" s="54"/>
      <c r="D59" s="54"/>
      <c r="E59" s="51"/>
      <c r="F59" s="51"/>
      <c r="G59" s="51"/>
      <c r="H59" s="51"/>
      <c r="I59" s="51"/>
      <c r="J59" s="51"/>
      <c r="K59" s="51"/>
      <c r="L59" s="51"/>
      <c r="M59" s="54"/>
      <c r="N59" s="54"/>
      <c r="O59" s="54"/>
      <c r="P59" s="54"/>
      <c r="Q59" s="57"/>
      <c r="R59" s="58"/>
      <c r="S59" s="54"/>
      <c r="T59" s="54"/>
      <c r="U59" s="54"/>
      <c r="V59" s="54">
        <v>2535000</v>
      </c>
      <c r="W59" s="54">
        <v>0</v>
      </c>
      <c r="X59" s="55"/>
    </row>
    <row r="60" spans="1:24" ht="62.25" customHeight="1" x14ac:dyDescent="0.2">
      <c r="A60" s="28" t="s">
        <v>38</v>
      </c>
      <c r="B60" s="27">
        <f>SUM(B57:B59)</f>
        <v>1802448793.6499999</v>
      </c>
      <c r="C60" s="27" t="e">
        <f t="shared" ref="C60:W60" si="7">SUM(C57:C59)</f>
        <v>#REF!</v>
      </c>
      <c r="D60" s="27" t="e">
        <f t="shared" si="7"/>
        <v>#REF!</v>
      </c>
      <c r="E60" s="27">
        <f t="shared" si="7"/>
        <v>599126264.54999995</v>
      </c>
      <c r="F60" s="27">
        <f t="shared" si="7"/>
        <v>599126264.54999995</v>
      </c>
      <c r="G60" s="27">
        <f t="shared" si="7"/>
        <v>599126264.54999995</v>
      </c>
      <c r="H60" s="27">
        <f t="shared" si="7"/>
        <v>0</v>
      </c>
      <c r="I60" s="27">
        <f t="shared" si="7"/>
        <v>0</v>
      </c>
      <c r="J60" s="27">
        <f t="shared" si="7"/>
        <v>0</v>
      </c>
      <c r="K60" s="27">
        <f t="shared" si="7"/>
        <v>0</v>
      </c>
      <c r="L60" s="27">
        <f t="shared" si="7"/>
        <v>0</v>
      </c>
      <c r="M60" s="27">
        <f t="shared" si="7"/>
        <v>0</v>
      </c>
      <c r="N60" s="27">
        <f t="shared" si="7"/>
        <v>0</v>
      </c>
      <c r="O60" s="27">
        <f t="shared" si="7"/>
        <v>0</v>
      </c>
      <c r="P60" s="27">
        <f t="shared" si="7"/>
        <v>0</v>
      </c>
      <c r="Q60" s="27">
        <f t="shared" si="7"/>
        <v>0</v>
      </c>
      <c r="R60" s="27">
        <f t="shared" si="7"/>
        <v>0</v>
      </c>
      <c r="S60" s="27">
        <f t="shared" si="7"/>
        <v>0</v>
      </c>
      <c r="T60" s="27">
        <f t="shared" si="7"/>
        <v>2535000</v>
      </c>
      <c r="U60" s="27">
        <f t="shared" si="7"/>
        <v>0</v>
      </c>
      <c r="V60" s="27">
        <f t="shared" si="7"/>
        <v>5070000</v>
      </c>
      <c r="W60" s="27">
        <f t="shared" si="7"/>
        <v>0</v>
      </c>
      <c r="X60" s="49"/>
    </row>
    <row r="61" spans="1:24" ht="30.75" customHeight="1" x14ac:dyDescent="0.2">
      <c r="A61" s="68" t="s">
        <v>39</v>
      </c>
      <c r="B61" s="69"/>
      <c r="C61" s="69"/>
      <c r="D61" s="69"/>
      <c r="E61" s="69"/>
      <c r="F61" s="69"/>
      <c r="G61" s="69"/>
      <c r="H61" s="69"/>
      <c r="I61" s="69"/>
      <c r="J61" s="69"/>
      <c r="K61" s="69"/>
      <c r="L61" s="69"/>
      <c r="M61" s="69"/>
      <c r="N61" s="69"/>
      <c r="O61" s="69"/>
      <c r="P61" s="69"/>
      <c r="Q61" s="69"/>
      <c r="R61" s="69"/>
      <c r="S61" s="69"/>
      <c r="T61" s="69"/>
      <c r="U61" s="69"/>
      <c r="V61" s="69"/>
      <c r="W61" s="69"/>
      <c r="X61" s="70"/>
    </row>
    <row r="62" spans="1:24" ht="67.5" customHeight="1" x14ac:dyDescent="0.2">
      <c r="A62" s="12" t="s">
        <v>41</v>
      </c>
      <c r="B62" s="20">
        <f>SUM(E62:R62)</f>
        <v>306000000</v>
      </c>
      <c r="C62" s="20">
        <f>SUM(F62:S62)</f>
        <v>306000000</v>
      </c>
      <c r="D62" s="20">
        <f>SUM(G62:X62)</f>
        <v>306000000</v>
      </c>
      <c r="E62" s="17"/>
      <c r="F62" s="17"/>
      <c r="G62" s="17">
        <v>306000000</v>
      </c>
      <c r="H62" s="17"/>
      <c r="I62" s="17"/>
      <c r="J62" s="17"/>
      <c r="K62" s="17"/>
      <c r="L62" s="13"/>
      <c r="M62" s="13"/>
      <c r="N62" s="13"/>
      <c r="O62" s="13"/>
      <c r="P62" s="13"/>
      <c r="Q62" s="16"/>
      <c r="R62" s="24"/>
      <c r="S62" s="13">
        <v>0</v>
      </c>
      <c r="T62" s="41"/>
      <c r="U62" s="41"/>
      <c r="V62" s="41"/>
      <c r="W62" s="41"/>
      <c r="X62" s="42" t="s">
        <v>58</v>
      </c>
    </row>
    <row r="63" spans="1:24" ht="67.5" customHeight="1" x14ac:dyDescent="0.2">
      <c r="A63" s="12" t="str">
        <f>'[1]приложение 2'!A191</f>
        <v xml:space="preserve">Крытый каток (микрорайон 43)
мощностью 4500 м2 </v>
      </c>
      <c r="B63" s="20">
        <f>'[1]приложение 2'!B191</f>
        <v>175000000</v>
      </c>
      <c r="C63" s="20"/>
      <c r="D63" s="20"/>
      <c r="E63" s="17"/>
      <c r="F63" s="17"/>
      <c r="G63" s="17"/>
      <c r="H63" s="17"/>
      <c r="I63" s="17"/>
      <c r="J63" s="17"/>
      <c r="K63" s="17"/>
      <c r="L63" s="13"/>
      <c r="M63" s="13"/>
      <c r="N63" s="13"/>
      <c r="O63" s="13"/>
      <c r="P63" s="13"/>
      <c r="Q63" s="16"/>
      <c r="R63" s="24"/>
      <c r="S63" s="13"/>
      <c r="T63" s="41">
        <f>$B$63</f>
        <v>175000000</v>
      </c>
      <c r="U63" s="41">
        <v>0</v>
      </c>
      <c r="V63" s="41">
        <f>$B$63</f>
        <v>175000000</v>
      </c>
      <c r="W63" s="41">
        <v>0</v>
      </c>
      <c r="X63" s="42"/>
    </row>
    <row r="64" spans="1:24" s="64" customFormat="1" ht="67.5" customHeight="1" x14ac:dyDescent="0.2">
      <c r="A64" s="65" t="s">
        <v>75</v>
      </c>
      <c r="B64" s="56">
        <v>98900000</v>
      </c>
      <c r="C64" s="56"/>
      <c r="D64" s="56"/>
      <c r="E64" s="51"/>
      <c r="F64" s="51"/>
      <c r="G64" s="51"/>
      <c r="H64" s="51"/>
      <c r="I64" s="51"/>
      <c r="J64" s="51"/>
      <c r="K64" s="51"/>
      <c r="L64" s="54"/>
      <c r="M64" s="54"/>
      <c r="N64" s="54"/>
      <c r="O64" s="54"/>
      <c r="P64" s="54"/>
      <c r="Q64" s="57"/>
      <c r="R64" s="58"/>
      <c r="S64" s="54"/>
      <c r="T64" s="54"/>
      <c r="U64" s="54"/>
      <c r="V64" s="54">
        <v>98900000</v>
      </c>
      <c r="W64" s="54">
        <v>0</v>
      </c>
      <c r="X64" s="55"/>
    </row>
    <row r="65" spans="1:24" ht="65.25" customHeight="1" x14ac:dyDescent="0.2">
      <c r="A65" s="26" t="s">
        <v>40</v>
      </c>
      <c r="B65" s="27">
        <f>B62+B63+B64</f>
        <v>579900000</v>
      </c>
      <c r="C65" s="27">
        <f t="shared" ref="C65:W65" si="8">C62+C63+C64</f>
        <v>306000000</v>
      </c>
      <c r="D65" s="27">
        <f t="shared" si="8"/>
        <v>306000000</v>
      </c>
      <c r="E65" s="27">
        <f t="shared" si="8"/>
        <v>0</v>
      </c>
      <c r="F65" s="27">
        <f t="shared" si="8"/>
        <v>0</v>
      </c>
      <c r="G65" s="27">
        <f t="shared" si="8"/>
        <v>306000000</v>
      </c>
      <c r="H65" s="27">
        <f t="shared" si="8"/>
        <v>0</v>
      </c>
      <c r="I65" s="27">
        <f t="shared" si="8"/>
        <v>0</v>
      </c>
      <c r="J65" s="27">
        <f t="shared" si="8"/>
        <v>0</v>
      </c>
      <c r="K65" s="27">
        <f t="shared" si="8"/>
        <v>0</v>
      </c>
      <c r="L65" s="27">
        <f t="shared" si="8"/>
        <v>0</v>
      </c>
      <c r="M65" s="27">
        <f t="shared" si="8"/>
        <v>0</v>
      </c>
      <c r="N65" s="27">
        <f t="shared" si="8"/>
        <v>0</v>
      </c>
      <c r="O65" s="27">
        <f t="shared" si="8"/>
        <v>0</v>
      </c>
      <c r="P65" s="27">
        <f t="shared" si="8"/>
        <v>0</v>
      </c>
      <c r="Q65" s="27">
        <f t="shared" si="8"/>
        <v>0</v>
      </c>
      <c r="R65" s="27">
        <f t="shared" si="8"/>
        <v>0</v>
      </c>
      <c r="S65" s="27">
        <f t="shared" si="8"/>
        <v>0</v>
      </c>
      <c r="T65" s="27">
        <f t="shared" si="8"/>
        <v>175000000</v>
      </c>
      <c r="U65" s="27">
        <f t="shared" si="8"/>
        <v>0</v>
      </c>
      <c r="V65" s="27">
        <f t="shared" si="8"/>
        <v>273900000</v>
      </c>
      <c r="W65" s="27">
        <f t="shared" si="8"/>
        <v>0</v>
      </c>
      <c r="X65" s="49"/>
    </row>
    <row r="66" spans="1:24" ht="70.5" customHeight="1" x14ac:dyDescent="0.2">
      <c r="A66" s="83" t="s">
        <v>42</v>
      </c>
      <c r="B66" s="84">
        <f>B60+B65+B50</f>
        <v>3410604083.6499996</v>
      </c>
      <c r="C66" s="84" t="e">
        <f t="shared" ref="C66:W66" si="9">C523+C60</f>
        <v>#REF!</v>
      </c>
      <c r="D66" s="84" t="e">
        <f t="shared" si="9"/>
        <v>#REF!</v>
      </c>
      <c r="E66" s="84">
        <f t="shared" si="9"/>
        <v>599126264.54999995</v>
      </c>
      <c r="F66" s="84">
        <f t="shared" si="9"/>
        <v>599126264.54999995</v>
      </c>
      <c r="G66" s="84">
        <f>G60+G65</f>
        <v>905126264.54999995</v>
      </c>
      <c r="H66" s="84">
        <f t="shared" ref="H66:S66" si="10">H60+H65</f>
        <v>0</v>
      </c>
      <c r="I66" s="84">
        <f t="shared" si="10"/>
        <v>0</v>
      </c>
      <c r="J66" s="84">
        <f t="shared" si="10"/>
        <v>0</v>
      </c>
      <c r="K66" s="84">
        <f t="shared" si="10"/>
        <v>0</v>
      </c>
      <c r="L66" s="84">
        <f t="shared" si="10"/>
        <v>0</v>
      </c>
      <c r="M66" s="84">
        <f t="shared" si="10"/>
        <v>0</v>
      </c>
      <c r="N66" s="84">
        <f t="shared" si="10"/>
        <v>0</v>
      </c>
      <c r="O66" s="84">
        <f t="shared" si="10"/>
        <v>0</v>
      </c>
      <c r="P66" s="84">
        <f t="shared" si="10"/>
        <v>0</v>
      </c>
      <c r="Q66" s="84">
        <f t="shared" si="10"/>
        <v>0</v>
      </c>
      <c r="R66" s="84">
        <f t="shared" si="10"/>
        <v>0</v>
      </c>
      <c r="S66" s="84">
        <f t="shared" si="10"/>
        <v>0</v>
      </c>
      <c r="T66" s="84">
        <f>T60+T65</f>
        <v>177535000</v>
      </c>
      <c r="U66" s="84">
        <f>U60+U65</f>
        <v>0</v>
      </c>
      <c r="V66" s="84">
        <f>V60+V65</f>
        <v>278970000</v>
      </c>
      <c r="W66" s="84">
        <f>W60+W65</f>
        <v>0</v>
      </c>
      <c r="X66" s="86"/>
    </row>
    <row r="67" spans="1:24" ht="33" customHeight="1" x14ac:dyDescent="0.2">
      <c r="A67" s="71" t="s">
        <v>43</v>
      </c>
      <c r="B67" s="72"/>
      <c r="C67" s="72"/>
      <c r="D67" s="72"/>
      <c r="E67" s="72"/>
      <c r="F67" s="72"/>
      <c r="G67" s="72"/>
      <c r="H67" s="72"/>
      <c r="I67" s="72"/>
      <c r="J67" s="72"/>
      <c r="K67" s="72"/>
      <c r="L67" s="72"/>
      <c r="M67" s="72"/>
      <c r="N67" s="72"/>
      <c r="O67" s="72"/>
      <c r="P67" s="72"/>
      <c r="Q67" s="72"/>
      <c r="R67" s="72"/>
      <c r="S67" s="72"/>
      <c r="T67" s="72"/>
      <c r="U67" s="72"/>
      <c r="V67" s="72"/>
      <c r="W67" s="72"/>
      <c r="X67" s="73"/>
    </row>
    <row r="68" spans="1:24" ht="32.25" customHeight="1" x14ac:dyDescent="0.2">
      <c r="A68" s="68" t="s">
        <v>44</v>
      </c>
      <c r="B68" s="69"/>
      <c r="C68" s="69"/>
      <c r="D68" s="69"/>
      <c r="E68" s="69"/>
      <c r="F68" s="69"/>
      <c r="G68" s="69"/>
      <c r="H68" s="69"/>
      <c r="I68" s="69"/>
      <c r="J68" s="69"/>
      <c r="K68" s="69"/>
      <c r="L68" s="69"/>
      <c r="M68" s="69"/>
      <c r="N68" s="69"/>
      <c r="O68" s="69"/>
      <c r="P68" s="69"/>
      <c r="Q68" s="69"/>
      <c r="R68" s="69"/>
      <c r="S68" s="69"/>
      <c r="T68" s="69"/>
      <c r="U68" s="69"/>
      <c r="V68" s="69"/>
      <c r="W68" s="69"/>
      <c r="X68" s="70"/>
    </row>
    <row r="69" spans="1:24" s="64" customFormat="1" ht="131.25" x14ac:dyDescent="0.2">
      <c r="A69" s="66" t="s">
        <v>61</v>
      </c>
      <c r="B69" s="51">
        <f>SUM(E69:R69)</f>
        <v>1158552090</v>
      </c>
      <c r="C69" s="51" t="e">
        <f>#REF!</f>
        <v>#REF!</v>
      </c>
      <c r="D69" s="51" t="e">
        <f>#REF!</f>
        <v>#REF!</v>
      </c>
      <c r="E69" s="51"/>
      <c r="F69" s="51">
        <v>145832000</v>
      </c>
      <c r="G69" s="51">
        <v>218747400</v>
      </c>
      <c r="H69" s="51">
        <v>18268660</v>
      </c>
      <c r="I69" s="51">
        <v>775704030</v>
      </c>
      <c r="J69" s="51"/>
      <c r="K69" s="51"/>
      <c r="L69" s="51"/>
      <c r="M69" s="51"/>
      <c r="N69" s="51"/>
      <c r="O69" s="51"/>
      <c r="P69" s="51"/>
      <c r="Q69" s="52"/>
      <c r="R69" s="53"/>
      <c r="S69" s="54">
        <v>0</v>
      </c>
      <c r="T69" s="54">
        <f>'[1]приложение 2'!$H$209</f>
        <v>18268660</v>
      </c>
      <c r="U69" s="54">
        <v>0</v>
      </c>
      <c r="V69" s="54">
        <v>775704030</v>
      </c>
      <c r="W69" s="54">
        <v>0</v>
      </c>
      <c r="X69" s="55" t="s">
        <v>58</v>
      </c>
    </row>
    <row r="70" spans="1:24" ht="60.75" customHeight="1" x14ac:dyDescent="0.2">
      <c r="A70" s="28" t="s">
        <v>45</v>
      </c>
      <c r="B70" s="27">
        <f>B69</f>
        <v>1158552090</v>
      </c>
      <c r="C70" s="27" t="e">
        <f t="shared" ref="C70:W71" si="11">C69</f>
        <v>#REF!</v>
      </c>
      <c r="D70" s="27" t="e">
        <f t="shared" si="11"/>
        <v>#REF!</v>
      </c>
      <c r="E70" s="27">
        <f t="shared" si="11"/>
        <v>0</v>
      </c>
      <c r="F70" s="27">
        <f t="shared" si="11"/>
        <v>145832000</v>
      </c>
      <c r="G70" s="27">
        <f t="shared" si="11"/>
        <v>218747400</v>
      </c>
      <c r="H70" s="27">
        <f t="shared" si="11"/>
        <v>18268660</v>
      </c>
      <c r="I70" s="27">
        <f t="shared" si="11"/>
        <v>775704030</v>
      </c>
      <c r="J70" s="27">
        <f t="shared" si="11"/>
        <v>0</v>
      </c>
      <c r="K70" s="27">
        <f t="shared" si="11"/>
        <v>0</v>
      </c>
      <c r="L70" s="27">
        <f t="shared" si="11"/>
        <v>0</v>
      </c>
      <c r="M70" s="27">
        <f t="shared" si="11"/>
        <v>0</v>
      </c>
      <c r="N70" s="27">
        <f t="shared" si="11"/>
        <v>0</v>
      </c>
      <c r="O70" s="27">
        <f t="shared" si="11"/>
        <v>0</v>
      </c>
      <c r="P70" s="27">
        <f t="shared" si="11"/>
        <v>0</v>
      </c>
      <c r="Q70" s="27">
        <f t="shared" si="11"/>
        <v>0</v>
      </c>
      <c r="R70" s="27">
        <f t="shared" si="11"/>
        <v>0</v>
      </c>
      <c r="S70" s="27">
        <f t="shared" si="11"/>
        <v>0</v>
      </c>
      <c r="T70" s="27">
        <f t="shared" si="11"/>
        <v>18268660</v>
      </c>
      <c r="U70" s="27">
        <f t="shared" si="11"/>
        <v>0</v>
      </c>
      <c r="V70" s="27">
        <f t="shared" si="11"/>
        <v>775704030</v>
      </c>
      <c r="W70" s="27">
        <f t="shared" si="11"/>
        <v>0</v>
      </c>
      <c r="X70" s="49"/>
    </row>
    <row r="71" spans="1:24" ht="71.25" customHeight="1" x14ac:dyDescent="0.2">
      <c r="A71" s="83" t="s">
        <v>42</v>
      </c>
      <c r="B71" s="84">
        <f>B70</f>
        <v>1158552090</v>
      </c>
      <c r="C71" s="84" t="e">
        <f t="shared" si="11"/>
        <v>#REF!</v>
      </c>
      <c r="D71" s="84" t="e">
        <f t="shared" si="11"/>
        <v>#REF!</v>
      </c>
      <c r="E71" s="84">
        <f t="shared" si="11"/>
        <v>0</v>
      </c>
      <c r="F71" s="84">
        <f t="shared" si="11"/>
        <v>145832000</v>
      </c>
      <c r="G71" s="84">
        <f t="shared" si="11"/>
        <v>218747400</v>
      </c>
      <c r="H71" s="84">
        <f t="shared" si="11"/>
        <v>18268660</v>
      </c>
      <c r="I71" s="84">
        <f t="shared" si="11"/>
        <v>775704030</v>
      </c>
      <c r="J71" s="84">
        <f t="shared" si="11"/>
        <v>0</v>
      </c>
      <c r="K71" s="84">
        <f t="shared" si="11"/>
        <v>0</v>
      </c>
      <c r="L71" s="84">
        <f t="shared" si="11"/>
        <v>0</v>
      </c>
      <c r="M71" s="84">
        <f t="shared" si="11"/>
        <v>0</v>
      </c>
      <c r="N71" s="84">
        <f t="shared" si="11"/>
        <v>0</v>
      </c>
      <c r="O71" s="84">
        <f t="shared" si="11"/>
        <v>0</v>
      </c>
      <c r="P71" s="84">
        <f t="shared" si="11"/>
        <v>0</v>
      </c>
      <c r="Q71" s="84">
        <f t="shared" si="11"/>
        <v>0</v>
      </c>
      <c r="R71" s="84">
        <f t="shared" si="11"/>
        <v>0</v>
      </c>
      <c r="S71" s="84">
        <f t="shared" si="11"/>
        <v>0</v>
      </c>
      <c r="T71" s="84">
        <f t="shared" si="11"/>
        <v>18268660</v>
      </c>
      <c r="U71" s="84">
        <f t="shared" si="11"/>
        <v>0</v>
      </c>
      <c r="V71" s="84">
        <f t="shared" si="11"/>
        <v>775704030</v>
      </c>
      <c r="W71" s="84">
        <f t="shared" si="11"/>
        <v>0</v>
      </c>
      <c r="X71" s="86"/>
    </row>
    <row r="72" spans="1:24" ht="39" customHeight="1" x14ac:dyDescent="0.2">
      <c r="A72" s="71" t="s">
        <v>46</v>
      </c>
      <c r="B72" s="72"/>
      <c r="C72" s="72"/>
      <c r="D72" s="72"/>
      <c r="E72" s="72"/>
      <c r="F72" s="72"/>
      <c r="G72" s="72"/>
      <c r="H72" s="72"/>
      <c r="I72" s="72"/>
      <c r="J72" s="72"/>
      <c r="K72" s="72"/>
      <c r="L72" s="72"/>
      <c r="M72" s="72"/>
      <c r="N72" s="72"/>
      <c r="O72" s="72"/>
      <c r="P72" s="72"/>
      <c r="Q72" s="72"/>
      <c r="R72" s="72"/>
      <c r="S72" s="72"/>
      <c r="T72" s="72"/>
      <c r="U72" s="72"/>
      <c r="V72" s="72"/>
      <c r="W72" s="72"/>
      <c r="X72" s="73"/>
    </row>
    <row r="73" spans="1:24" ht="47.25" customHeight="1" x14ac:dyDescent="0.2">
      <c r="A73" s="68" t="s">
        <v>47</v>
      </c>
      <c r="B73" s="69"/>
      <c r="C73" s="69"/>
      <c r="D73" s="69"/>
      <c r="E73" s="69"/>
      <c r="F73" s="69"/>
      <c r="G73" s="69"/>
      <c r="H73" s="69"/>
      <c r="I73" s="69"/>
      <c r="J73" s="69"/>
      <c r="K73" s="69"/>
      <c r="L73" s="69"/>
      <c r="M73" s="69"/>
      <c r="N73" s="69"/>
      <c r="O73" s="69"/>
      <c r="P73" s="69"/>
      <c r="Q73" s="69"/>
      <c r="R73" s="69"/>
      <c r="S73" s="69"/>
      <c r="T73" s="69"/>
      <c r="U73" s="69"/>
      <c r="V73" s="69"/>
      <c r="W73" s="69"/>
      <c r="X73" s="70"/>
    </row>
    <row r="74" spans="1:24" ht="45" customHeight="1" x14ac:dyDescent="0.2">
      <c r="A74" s="14" t="s">
        <v>48</v>
      </c>
      <c r="B74" s="17">
        <f>SUM(E74:R74)</f>
        <v>277477000</v>
      </c>
      <c r="C74" s="17" t="e">
        <f>#REF!</f>
        <v>#REF!</v>
      </c>
      <c r="D74" s="17" t="e">
        <f>#REF!</f>
        <v>#REF!</v>
      </c>
      <c r="E74" s="17"/>
      <c r="F74" s="17"/>
      <c r="G74" s="17">
        <v>277477000</v>
      </c>
      <c r="H74" s="17"/>
      <c r="I74" s="17"/>
      <c r="J74" s="17"/>
      <c r="K74" s="17"/>
      <c r="L74" s="17"/>
      <c r="M74" s="17"/>
      <c r="N74" s="17"/>
      <c r="O74" s="17"/>
      <c r="P74" s="17"/>
      <c r="Q74" s="18"/>
      <c r="R74" s="19"/>
      <c r="S74" s="13">
        <v>0</v>
      </c>
      <c r="T74" s="41"/>
      <c r="U74" s="41"/>
      <c r="V74" s="41"/>
      <c r="W74" s="41"/>
      <c r="X74" s="42" t="s">
        <v>58</v>
      </c>
    </row>
    <row r="75" spans="1:24" ht="155.25" customHeight="1" x14ac:dyDescent="0.2">
      <c r="A75" s="14" t="s">
        <v>49</v>
      </c>
      <c r="B75" s="17">
        <f>SUM(E75:R75)</f>
        <v>779070430</v>
      </c>
      <c r="C75" s="17"/>
      <c r="D75" s="17"/>
      <c r="E75" s="17"/>
      <c r="F75" s="17"/>
      <c r="G75" s="17">
        <v>779070430</v>
      </c>
      <c r="H75" s="17"/>
      <c r="I75" s="17"/>
      <c r="J75" s="17"/>
      <c r="K75" s="17"/>
      <c r="L75" s="17"/>
      <c r="M75" s="17"/>
      <c r="N75" s="17"/>
      <c r="O75" s="17"/>
      <c r="P75" s="17"/>
      <c r="Q75" s="18"/>
      <c r="R75" s="19"/>
      <c r="S75" s="13">
        <v>0</v>
      </c>
      <c r="T75" s="41"/>
      <c r="U75" s="41"/>
      <c r="V75" s="41"/>
      <c r="W75" s="41"/>
      <c r="X75" s="82" t="s">
        <v>96</v>
      </c>
    </row>
    <row r="76" spans="1:24" ht="52.5" customHeight="1" x14ac:dyDescent="0.2">
      <c r="A76" s="14" t="s">
        <v>50</v>
      </c>
      <c r="B76" s="17">
        <f>SUM(E76:R76)</f>
        <v>156044000</v>
      </c>
      <c r="C76" s="17"/>
      <c r="D76" s="17"/>
      <c r="E76" s="17"/>
      <c r="F76" s="17"/>
      <c r="G76" s="17">
        <v>156044000</v>
      </c>
      <c r="H76" s="17"/>
      <c r="I76" s="17"/>
      <c r="J76" s="17"/>
      <c r="K76" s="17"/>
      <c r="L76" s="17"/>
      <c r="M76" s="17"/>
      <c r="N76" s="17"/>
      <c r="O76" s="17"/>
      <c r="P76" s="17"/>
      <c r="Q76" s="18"/>
      <c r="R76" s="19"/>
      <c r="S76" s="13">
        <v>0</v>
      </c>
      <c r="T76" s="41"/>
      <c r="U76" s="41"/>
      <c r="V76" s="41"/>
      <c r="W76" s="41"/>
      <c r="X76" s="42" t="s">
        <v>58</v>
      </c>
    </row>
    <row r="77" spans="1:24" s="64" customFormat="1" ht="52.5" customHeight="1" x14ac:dyDescent="0.2">
      <c r="A77" s="50" t="s">
        <v>76</v>
      </c>
      <c r="B77" s="51">
        <v>519007600.80000001</v>
      </c>
      <c r="C77" s="51"/>
      <c r="D77" s="51"/>
      <c r="E77" s="51"/>
      <c r="F77" s="51"/>
      <c r="G77" s="51"/>
      <c r="H77" s="51"/>
      <c r="I77" s="51"/>
      <c r="J77" s="51"/>
      <c r="K77" s="51"/>
      <c r="L77" s="51"/>
      <c r="M77" s="51"/>
      <c r="N77" s="51"/>
      <c r="O77" s="51"/>
      <c r="P77" s="51"/>
      <c r="Q77" s="52"/>
      <c r="R77" s="53"/>
      <c r="S77" s="54"/>
      <c r="T77" s="54"/>
      <c r="U77" s="54"/>
      <c r="V77" s="51">
        <v>519007600.80000001</v>
      </c>
      <c r="W77" s="54">
        <v>0</v>
      </c>
      <c r="X77" s="55"/>
    </row>
    <row r="78" spans="1:24" ht="75" x14ac:dyDescent="0.2">
      <c r="A78" s="90" t="s">
        <v>51</v>
      </c>
      <c r="B78" s="91">
        <f>B74+B75+B76+B77</f>
        <v>1731599030.8</v>
      </c>
      <c r="C78" s="91" t="e">
        <f t="shared" ref="C78:W78" si="12">C74+C75+C76+C77</f>
        <v>#REF!</v>
      </c>
      <c r="D78" s="91" t="e">
        <f t="shared" si="12"/>
        <v>#REF!</v>
      </c>
      <c r="E78" s="91">
        <f t="shared" si="12"/>
        <v>0</v>
      </c>
      <c r="F78" s="91">
        <f t="shared" si="12"/>
        <v>0</v>
      </c>
      <c r="G78" s="91">
        <f t="shared" si="12"/>
        <v>1212591430</v>
      </c>
      <c r="H78" s="91">
        <f t="shared" si="12"/>
        <v>0</v>
      </c>
      <c r="I78" s="91">
        <f t="shared" si="12"/>
        <v>0</v>
      </c>
      <c r="J78" s="91">
        <f t="shared" si="12"/>
        <v>0</v>
      </c>
      <c r="K78" s="91">
        <f t="shared" si="12"/>
        <v>0</v>
      </c>
      <c r="L78" s="91">
        <f t="shared" si="12"/>
        <v>0</v>
      </c>
      <c r="M78" s="91">
        <f t="shared" si="12"/>
        <v>0</v>
      </c>
      <c r="N78" s="91">
        <f t="shared" si="12"/>
        <v>0</v>
      </c>
      <c r="O78" s="91">
        <f t="shared" si="12"/>
        <v>0</v>
      </c>
      <c r="P78" s="91">
        <f t="shared" si="12"/>
        <v>0</v>
      </c>
      <c r="Q78" s="91">
        <f t="shared" si="12"/>
        <v>0</v>
      </c>
      <c r="R78" s="91">
        <f t="shared" si="12"/>
        <v>0</v>
      </c>
      <c r="S78" s="91">
        <f t="shared" si="12"/>
        <v>0</v>
      </c>
      <c r="T78" s="91">
        <f t="shared" si="12"/>
        <v>0</v>
      </c>
      <c r="U78" s="91">
        <f t="shared" si="12"/>
        <v>0</v>
      </c>
      <c r="V78" s="91">
        <f t="shared" si="12"/>
        <v>519007600.80000001</v>
      </c>
      <c r="W78" s="91">
        <f t="shared" si="12"/>
        <v>0</v>
      </c>
      <c r="X78" s="92"/>
    </row>
    <row r="79" spans="1:24" ht="72" customHeight="1" x14ac:dyDescent="0.2">
      <c r="A79" s="83" t="s">
        <v>52</v>
      </c>
      <c r="B79" s="84">
        <f>B78</f>
        <v>1731599030.8</v>
      </c>
      <c r="C79" s="84" t="e">
        <f t="shared" ref="C79:W79" si="13">C78</f>
        <v>#REF!</v>
      </c>
      <c r="D79" s="84" t="e">
        <f t="shared" si="13"/>
        <v>#REF!</v>
      </c>
      <c r="E79" s="84">
        <f t="shared" si="13"/>
        <v>0</v>
      </c>
      <c r="F79" s="84">
        <f t="shared" si="13"/>
        <v>0</v>
      </c>
      <c r="G79" s="84">
        <f t="shared" si="13"/>
        <v>1212591430</v>
      </c>
      <c r="H79" s="84">
        <f t="shared" si="13"/>
        <v>0</v>
      </c>
      <c r="I79" s="84">
        <f t="shared" si="13"/>
        <v>0</v>
      </c>
      <c r="J79" s="84">
        <f t="shared" si="13"/>
        <v>0</v>
      </c>
      <c r="K79" s="84">
        <f t="shared" si="13"/>
        <v>0</v>
      </c>
      <c r="L79" s="84">
        <f t="shared" si="13"/>
        <v>0</v>
      </c>
      <c r="M79" s="84">
        <f t="shared" si="13"/>
        <v>0</v>
      </c>
      <c r="N79" s="84">
        <f t="shared" si="13"/>
        <v>0</v>
      </c>
      <c r="O79" s="84">
        <f t="shared" si="13"/>
        <v>0</v>
      </c>
      <c r="P79" s="84">
        <f t="shared" si="13"/>
        <v>0</v>
      </c>
      <c r="Q79" s="84">
        <f t="shared" si="13"/>
        <v>0</v>
      </c>
      <c r="R79" s="84">
        <f t="shared" si="13"/>
        <v>0</v>
      </c>
      <c r="S79" s="84">
        <f t="shared" si="13"/>
        <v>0</v>
      </c>
      <c r="T79" s="84">
        <f t="shared" si="13"/>
        <v>0</v>
      </c>
      <c r="U79" s="84">
        <f t="shared" si="13"/>
        <v>0</v>
      </c>
      <c r="V79" s="84">
        <f t="shared" si="13"/>
        <v>519007600.80000001</v>
      </c>
      <c r="W79" s="84">
        <f t="shared" si="13"/>
        <v>0</v>
      </c>
      <c r="X79" s="86"/>
    </row>
    <row r="80" spans="1:24" s="29" customFormat="1" ht="47.25" customHeight="1" x14ac:dyDescent="0.2">
      <c r="A80" s="87" t="s">
        <v>53</v>
      </c>
      <c r="B80" s="88">
        <f>B79+B71+B66+B54</f>
        <v>45729199110.439995</v>
      </c>
      <c r="C80" s="88" t="e">
        <f t="shared" ref="C80:W80" si="14">C79+C71+C66+C54</f>
        <v>#REF!</v>
      </c>
      <c r="D80" s="88" t="e">
        <f t="shared" si="14"/>
        <v>#REF!</v>
      </c>
      <c r="E80" s="88">
        <f t="shared" si="14"/>
        <v>5676607042.8000002</v>
      </c>
      <c r="F80" s="88">
        <f t="shared" si="14"/>
        <v>8542453220.5400009</v>
      </c>
      <c r="G80" s="88">
        <f t="shared" si="14"/>
        <v>12285303011.07</v>
      </c>
      <c r="H80" s="88">
        <f t="shared" si="14"/>
        <v>3969105554.6300001</v>
      </c>
      <c r="I80" s="88">
        <f t="shared" si="14"/>
        <v>2952468142.6800003</v>
      </c>
      <c r="J80" s="88">
        <f t="shared" si="14"/>
        <v>617367175</v>
      </c>
      <c r="K80" s="88">
        <f t="shared" si="14"/>
        <v>0</v>
      </c>
      <c r="L80" s="88">
        <f t="shared" si="14"/>
        <v>0</v>
      </c>
      <c r="M80" s="88">
        <f t="shared" si="14"/>
        <v>0</v>
      </c>
      <c r="N80" s="88">
        <f t="shared" si="14"/>
        <v>0</v>
      </c>
      <c r="O80" s="88">
        <f t="shared" si="14"/>
        <v>0</v>
      </c>
      <c r="P80" s="88">
        <f t="shared" si="14"/>
        <v>0</v>
      </c>
      <c r="Q80" s="88">
        <f t="shared" si="14"/>
        <v>0</v>
      </c>
      <c r="R80" s="88">
        <f t="shared" si="14"/>
        <v>1154505219.2</v>
      </c>
      <c r="S80" s="88">
        <f t="shared" si="14"/>
        <v>1155331895.53</v>
      </c>
      <c r="T80" s="88">
        <f t="shared" si="14"/>
        <v>6686123855.8900003</v>
      </c>
      <c r="U80" s="88">
        <f t="shared" si="14"/>
        <v>1761887075.5</v>
      </c>
      <c r="V80" s="88">
        <f t="shared" si="14"/>
        <v>11101413785.889999</v>
      </c>
      <c r="W80" s="88">
        <f t="shared" si="14"/>
        <v>4099122.0300000003</v>
      </c>
      <c r="X80" s="89"/>
    </row>
  </sheetData>
  <mergeCells count="19">
    <mergeCell ref="A14:X14"/>
    <mergeCell ref="A8:X8"/>
    <mergeCell ref="T5:U5"/>
    <mergeCell ref="A7:X7"/>
    <mergeCell ref="A3:X3"/>
    <mergeCell ref="A73:X73"/>
    <mergeCell ref="A72:X72"/>
    <mergeCell ref="A67:X67"/>
    <mergeCell ref="A68:X68"/>
    <mergeCell ref="A61:X61"/>
    <mergeCell ref="A55:X55"/>
    <mergeCell ref="A56:X56"/>
    <mergeCell ref="A51:X51"/>
    <mergeCell ref="A41:X41"/>
    <mergeCell ref="X5:X6"/>
    <mergeCell ref="G5:S5"/>
    <mergeCell ref="A5:A6"/>
    <mergeCell ref="B5:B6"/>
    <mergeCell ref="V5:W5"/>
  </mergeCells>
  <phoneticPr fontId="0" type="noConversion"/>
  <pageMargins left="0.98425196850393704" right="0" top="0.35433070866141736" bottom="0.31496062992125984" header="0.35433070866141736" footer="0"/>
  <pageSetup paperSize="9" scale="42" firstPageNumber="83"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2023-02-10T09:03:56Z</cp:lastPrinted>
  <dcterms:created xsi:type="dcterms:W3CDTF">1996-10-08T23:32:33Z</dcterms:created>
  <dcterms:modified xsi:type="dcterms:W3CDTF">2023-02-10T10:05:22Z</dcterms:modified>
</cp:coreProperties>
</file>