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kina_ni\Desktop\Документы\ПКР\Отчеты по ПКР\2023\ответ ДГХ\"/>
    </mc:Choice>
  </mc:AlternateContent>
  <bookViews>
    <workbookView xWindow="0" yWindow="0" windowWidth="28800" windowHeight="11700" firstSheet="2" activeTab="9"/>
  </bookViews>
  <sheets>
    <sheet name="ЭС" sheetId="3" r:id="rId1"/>
    <sheet name="ГС" sheetId="4" r:id="rId2"/>
    <sheet name="ТС" sheetId="5" r:id="rId3"/>
    <sheet name="ВС" sheetId="7" r:id="rId4"/>
    <sheet name="ВО" sheetId="8" r:id="rId5"/>
    <sheet name="Э.сб ПУ" sheetId="11" r:id="rId6"/>
    <sheet name="Э.сб" sheetId="12" r:id="rId7"/>
    <sheet name="ТКО" sheetId="9" r:id="rId8"/>
    <sheet name="ТИ" sheetId="10" r:id="rId9"/>
    <sheet name="СВОД" sheetId="13" r:id="rId10"/>
  </sheets>
  <definedNames>
    <definedName name="_xlnm._FilterDatabase" localSheetId="1" hidden="1">ГС!$A$7:$K$59</definedName>
    <definedName name="_xlnm._FilterDatabase" localSheetId="0" hidden="1">ЭС!$A$5:$K$106</definedName>
    <definedName name="_xlnm.Print_Area" localSheetId="4">ВО!$A$1:$I$16</definedName>
    <definedName name="_xlnm.Print_Area" localSheetId="3">ВС!$A$1:$H$27</definedName>
    <definedName name="_xlnm.Print_Area" localSheetId="1">ГС!$A$1:$K$62</definedName>
    <definedName name="_xlnm.Print_Area" localSheetId="9">СВОД!$A$1:$H$14</definedName>
    <definedName name="_xlnm.Print_Area" localSheetId="8">ТИ!$A$1:$F$12</definedName>
    <definedName name="_xlnm.Print_Area" localSheetId="7">ТКО!$A$1:$H$11</definedName>
    <definedName name="_xlnm.Print_Area" localSheetId="2">ТС!$A$1:$J$134</definedName>
    <definedName name="_xlnm.Print_Area" localSheetId="6">Э.сб!$A$1:$H$15</definedName>
    <definedName name="_xlnm.Print_Area" localSheetId="5">'Э.сб ПУ'!$A$1:$H$13</definedName>
    <definedName name="_xlnm.Print_Area" localSheetId="0">ЭС!$A$1:$H$109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3" l="1"/>
  <c r="G11" i="13" l="1"/>
  <c r="D11" i="13"/>
  <c r="C11" i="13"/>
  <c r="D8" i="9"/>
  <c r="C8" i="9"/>
  <c r="D14" i="13"/>
  <c r="G10" i="13"/>
  <c r="D10" i="11"/>
  <c r="C10" i="11"/>
  <c r="G9" i="13"/>
  <c r="G8" i="13"/>
  <c r="D8" i="13"/>
  <c r="C8" i="13"/>
  <c r="G7" i="13"/>
  <c r="G6" i="13"/>
  <c r="D6" i="13"/>
  <c r="C6" i="13"/>
  <c r="G5" i="13"/>
  <c r="D107" i="3"/>
  <c r="D5" i="13" s="1"/>
  <c r="C107" i="3"/>
  <c r="C5" i="13" s="1"/>
  <c r="D12" i="13" l="1"/>
  <c r="C12" i="13"/>
  <c r="D11" i="12" l="1"/>
  <c r="C11" i="12"/>
  <c r="D8" i="12"/>
  <c r="C8" i="12"/>
  <c r="C13" i="12" l="1"/>
  <c r="C10" i="13" s="1"/>
  <c r="D13" i="12"/>
  <c r="D10" i="13" s="1"/>
  <c r="D12" i="8"/>
  <c r="D9" i="13" s="1"/>
  <c r="C12" i="8"/>
  <c r="C9" i="13" s="1"/>
  <c r="D24" i="7" l="1"/>
  <c r="C24" i="7"/>
  <c r="I59" i="4"/>
  <c r="I56" i="4"/>
  <c r="H56" i="4"/>
  <c r="D5" i="3" l="1"/>
  <c r="C5" i="3"/>
  <c r="H44" i="5" l="1"/>
  <c r="I124" i="5"/>
  <c r="H124" i="5"/>
  <c r="I120" i="5"/>
  <c r="H120" i="5"/>
  <c r="I116" i="5"/>
  <c r="H116" i="5"/>
  <c r="I112" i="5"/>
  <c r="H112" i="5"/>
  <c r="I108" i="5"/>
  <c r="H108" i="5"/>
  <c r="I104" i="5"/>
  <c r="H104" i="5"/>
  <c r="I100" i="5"/>
  <c r="H100" i="5"/>
  <c r="I96" i="5"/>
  <c r="H96" i="5"/>
  <c r="I92" i="5"/>
  <c r="H92" i="5"/>
  <c r="I88" i="5"/>
  <c r="H88" i="5"/>
  <c r="I84" i="5"/>
  <c r="H84" i="5"/>
  <c r="I80" i="5"/>
  <c r="H80" i="5"/>
  <c r="I76" i="5"/>
  <c r="H76" i="5"/>
  <c r="I72" i="5"/>
  <c r="H72" i="5"/>
  <c r="I68" i="5"/>
  <c r="H68" i="5"/>
  <c r="I64" i="5"/>
  <c r="H64" i="5"/>
  <c r="I60" i="5"/>
  <c r="H60" i="5"/>
  <c r="I56" i="5"/>
  <c r="H56" i="5"/>
  <c r="H52" i="5"/>
  <c r="H51" i="5"/>
  <c r="H48" i="5" s="1"/>
  <c r="I44" i="5"/>
  <c r="I36" i="5"/>
  <c r="H36" i="5"/>
  <c r="I32" i="5"/>
  <c r="H32" i="5"/>
  <c r="I28" i="5"/>
  <c r="H28" i="5"/>
  <c r="I24" i="5"/>
  <c r="H24" i="5"/>
  <c r="I20" i="5"/>
  <c r="H20" i="5"/>
  <c r="I16" i="5"/>
  <c r="H16" i="5"/>
  <c r="I15" i="5"/>
  <c r="I11" i="5" s="1"/>
  <c r="H15" i="5"/>
  <c r="H12" i="5" s="1"/>
  <c r="H11" i="5" l="1"/>
  <c r="H8" i="5" s="1"/>
  <c r="I51" i="5"/>
  <c r="I48" i="5" s="1"/>
  <c r="I12" i="5"/>
  <c r="I8" i="5" s="1"/>
  <c r="H43" i="5"/>
  <c r="I43" i="5" l="1"/>
  <c r="H131" i="5"/>
  <c r="H40" i="5"/>
  <c r="H128" i="5" s="1"/>
  <c r="C7" i="13" s="1"/>
  <c r="C4" i="13" s="1"/>
  <c r="I131" i="5" l="1"/>
  <c r="I40" i="5"/>
  <c r="I128" i="5"/>
  <c r="D7" i="13" s="1"/>
  <c r="D4" i="13" s="1"/>
  <c r="H58" i="4" l="1"/>
  <c r="H57" i="4"/>
  <c r="H59" i="4"/>
  <c r="I46" i="4" l="1"/>
  <c r="I42" i="4"/>
  <c r="I38" i="4" s="1"/>
  <c r="I33" i="4"/>
  <c r="I18" i="4"/>
  <c r="I13" i="4"/>
</calcChain>
</file>

<file path=xl/sharedStrings.xml><?xml version="1.0" encoding="utf-8"?>
<sst xmlns="http://schemas.openxmlformats.org/spreadsheetml/2006/main" count="997" uniqueCount="545">
  <si>
    <t>Наименование мероприятия</t>
  </si>
  <si>
    <t>Период реализации мероприятий</t>
  </si>
  <si>
    <t>Информация о выполнении мероприятий</t>
  </si>
  <si>
    <t>плановый</t>
  </si>
  <si>
    <t>фактический</t>
  </si>
  <si>
    <t>Монтаж телемеханики на РП; ТП</t>
  </si>
  <si>
    <t>Автоматизированная система контроля и учета электрической энергии бытовых потребителей непосредственно или опосредованно присоединенных к сетям ООО "СГЭС"</t>
  </si>
  <si>
    <t xml:space="preserve">Монтаж технологической сети радиосвязи </t>
  </si>
  <si>
    <t>Сети электроснабжения (энергетический комплекс) для населения г. Сургут»</t>
  </si>
  <si>
    <t>Строительство ПС 35/6кВ Победит 1,2</t>
  </si>
  <si>
    <t>Работы выполнены</t>
  </si>
  <si>
    <t>Приобретение земельных участков</t>
  </si>
  <si>
    <t>Модернизация ОПС. Нефтеюганское ш 15, Аэрофлотская,23</t>
  </si>
  <si>
    <t>Строительство  КТПН №1 630кВА, КТПН №2 630кВА СТ "Энергетик-2"</t>
  </si>
  <si>
    <t>Строительство КТПН-250кВА СОПК   №61  "Родничок"</t>
  </si>
  <si>
    <t>Строительство КТПН СТ № 13   "Май"</t>
  </si>
  <si>
    <t>Строительство  КТПН №1 630кВА, КТПН №2 630кВА СНТ №35 "Дзержинец"</t>
  </si>
  <si>
    <t>Строительство КТПН № 1-630кВА СОК "Прибрежный"</t>
  </si>
  <si>
    <t>Строительство КТПН № 2-1000кВА СОК "Прибрежный"</t>
  </si>
  <si>
    <t>Строительство КТПН № 3-630кВА СОК "Прибрежный"</t>
  </si>
  <si>
    <t>Строительство КТПН № 4-630кВА СОК "Прибрежный"</t>
  </si>
  <si>
    <t>Строительство КТПН № 5-1000кВА СОК "Прибрежный"</t>
  </si>
  <si>
    <t>Строительство КТПН № 6-1000кВА СОК "Прибрежный"</t>
  </si>
  <si>
    <t>Строительство КТПН-250 кВА "Парк за Саймой"</t>
  </si>
  <si>
    <t>Строительство ТП-2х1000кВА мкр.22</t>
  </si>
  <si>
    <t>Строительство РП(ТП)№1-2х1250 кВА мкр. "Марьина гора"</t>
  </si>
  <si>
    <t>Строительство  ТП-2 2х1600 кВА мкр. "Марьина гора"</t>
  </si>
  <si>
    <t>Строительство  ТП-3 2х2500 кВА мкр. "Марьина гора"</t>
  </si>
  <si>
    <t>Строительство  ТП-4 2х1600 кВА мкр. "Марьина гора"</t>
  </si>
  <si>
    <t>Строительство КЛ-10кВ от ТП-430 до ТП-2х1000кВА мкр.22</t>
  </si>
  <si>
    <t>Строительство КЛ-10кВ ТП-427 до ТП-2х1000кВа мкр.22</t>
  </si>
  <si>
    <t>Строительство  ВЛ 6 кВ от опоры №9  ВЛ 6кВ (ТП-495 яч.4 - КТПН - 692)  до КТПН СТ №13  "Май"</t>
  </si>
  <si>
    <t>Реконструкция ВЛ 10 кВ Ф.Чернореченский от опоры № 74, до опоры № 82/4 СОПК №61 "Родничок"</t>
  </si>
  <si>
    <t>Строительство КЛ-10 кВ от ПС Университет до РП(ТП)№1- 2х1250 кВА  Марьина гора</t>
  </si>
  <si>
    <t>Строительство КЛ-10кВ РП(ТП)№1-2х1250кВА до ТП-2 2х1600кВА Марьина гора</t>
  </si>
  <si>
    <t>Строительство КЛ-10кВ ТП-2 2х1600кВА до ТП-3 2х2500кВА Марьина гора</t>
  </si>
  <si>
    <t>Строительство КЛ-10кВ ТП-3 2х2500кВА до ТП-4 2х1600кВА Марьина гора</t>
  </si>
  <si>
    <t>Строительство КЛ-10 кВ от  ТП-4 2х1600 кВА до РП(ТП)№1- 2х1250 кВА Марьина гора</t>
  </si>
  <si>
    <t>Строительство КЛ-10 кВ от ПС Университет до РП(ТП)№2- 2х1600 кВА (Iэтап до границы зем.участка)  Марьина гора</t>
  </si>
  <si>
    <t>Строительство ВЛ 0,4  от КТПН СОПК № 61  "Родничок"</t>
  </si>
  <si>
    <t>Строительство ВЛ 0,4 кВ от КТПН  СТ №13 "Май"</t>
  </si>
  <si>
    <t>Строительство сетей электроснабжения дачных кооперативов г.Сургут (ДНТ, СНТ)</t>
  </si>
  <si>
    <t>1.2.1.8</t>
  </si>
  <si>
    <t>Реконструкция оборудования РП-114</t>
  </si>
  <si>
    <t>1.2.1.10.12</t>
  </si>
  <si>
    <t>Реконструкция оборудования РП-121 Взлетный 7</t>
  </si>
  <si>
    <t>1.2.2.47.33</t>
  </si>
  <si>
    <t>Реконструкция  КЛ-10кВ от БКТП-2005(305с.н.) до БКТП-818 с перезаводкой в БКТП-819</t>
  </si>
  <si>
    <t>1.2.2.124</t>
  </si>
  <si>
    <t>Реконструкция КЛ-0,4 кВ ТП-237 - пр-т. Набережный, 4В</t>
  </si>
  <si>
    <t>1.2.2.127</t>
  </si>
  <si>
    <t>Реконструкция КЛ-0,4 кВ ТП-241 - пр-т. Набережный, 4</t>
  </si>
  <si>
    <t>1.2.2.128</t>
  </si>
  <si>
    <t>Реконструкция КЛ-0,4 кВ ТП-241 - пр-т. Набережный, 4Б</t>
  </si>
  <si>
    <t>1.2.2.130</t>
  </si>
  <si>
    <t>Реконструкция КЛ-0,4 кВ ТП-241 - ул. Ленинградская, 3</t>
  </si>
  <si>
    <t>1.2.2.196.30</t>
  </si>
  <si>
    <t>Реконструкция  КЛ-0,4кВ ТП-263-Декабристов 7/2</t>
  </si>
  <si>
    <t>1.2.2.196.31</t>
  </si>
  <si>
    <t>Реконструкция  КЛ-0,4кВ ТП-263-Декабристов 5</t>
  </si>
  <si>
    <t>1.2.2.196.37</t>
  </si>
  <si>
    <t>Реконструкция КЛ-0,4 кВ от ТП-515-Крылова 43/1</t>
  </si>
  <si>
    <t>1.2.2.196.42</t>
  </si>
  <si>
    <t>Реконструкция КЛ-0,4кВ от ТП 507 до ул.Толстого д.30</t>
  </si>
  <si>
    <t>1.2.2.196.45</t>
  </si>
  <si>
    <t>Реконструкция КЛ-0,4кВ ТП-263-Декабристов 7/1</t>
  </si>
  <si>
    <t>1.2.2.196.47</t>
  </si>
  <si>
    <t>Реконструкция КЛ-0,4 кВ ТП-260 Дзержинского 9/1</t>
  </si>
  <si>
    <t>1.2.2.196.48</t>
  </si>
  <si>
    <t>Реконструкция КЛ-0,4 кВ ТП-260 Дзержинского 9/2 эск-58</t>
  </si>
  <si>
    <t>1.2.2.196.49</t>
  </si>
  <si>
    <t>Реконструкция КЛ-0,4кВ ТП-266 д/с "Дельфин"</t>
  </si>
  <si>
    <t>1.2.2.210</t>
  </si>
  <si>
    <t>Реконструкция ВЛ-10кв от ПС- 4  2х цепн. Сургутжилинд.  эск-28</t>
  </si>
  <si>
    <t>1.2.3.1</t>
  </si>
  <si>
    <t>1.5.1</t>
  </si>
  <si>
    <t>1.6.19</t>
  </si>
  <si>
    <t>1.6.69</t>
  </si>
  <si>
    <t>1.6.70</t>
  </si>
  <si>
    <t>1.1.4.10</t>
  </si>
  <si>
    <t>1.1.4.18</t>
  </si>
  <si>
    <t>1.1.4.20</t>
  </si>
  <si>
    <t>1.1.4.50</t>
  </si>
  <si>
    <t>1.1.4.71.29</t>
  </si>
  <si>
    <t>1.1.4.71.30</t>
  </si>
  <si>
    <t>1.1.4.71.31</t>
  </si>
  <si>
    <t>1.1.4.71.32</t>
  </si>
  <si>
    <t>1.1.4.71.33</t>
  </si>
  <si>
    <t>1.1.4.71.34</t>
  </si>
  <si>
    <t>1.1.4.71.35</t>
  </si>
  <si>
    <t>1.1.4.74</t>
  </si>
  <si>
    <t>1.1.4.104.46</t>
  </si>
  <si>
    <t>1.1.4.107</t>
  </si>
  <si>
    <t>1.1.4.108</t>
  </si>
  <si>
    <t>1.1.4.147.48</t>
  </si>
  <si>
    <t>1.1.4.147.50</t>
  </si>
  <si>
    <t>1.1.4.147.51</t>
  </si>
  <si>
    <t>1.1.4.147.52</t>
  </si>
  <si>
    <t>1.1.4.147.53</t>
  </si>
  <si>
    <t>1.1.4.147.55</t>
  </si>
  <si>
    <t>Строительство КЛ-10кВ  ТП-884 -КТПН-750</t>
  </si>
  <si>
    <t>1.1.4.147.61</t>
  </si>
  <si>
    <t>Строительство  КЛ-10кВ от РП-ЖБИ яч 8,17 до опоры №1   ВЛ-10кВ фидер РП-ЖБИ-поселок Звездный</t>
  </si>
  <si>
    <t>1.1.4.147.64</t>
  </si>
  <si>
    <t>1.1.4.147.65</t>
  </si>
  <si>
    <t>1.1.4.147.75</t>
  </si>
  <si>
    <t>Строительство КЛ-10кВ ПС 110кВ  "Новин" - РП(ТП)-2х2500кВА мкр.35</t>
  </si>
  <si>
    <t>1.1.4.147.76</t>
  </si>
  <si>
    <t>Строительство КЛ-10кВ РП-164-ТП-2х2500кВА мкр.35</t>
  </si>
  <si>
    <t>1.1.4.147.84</t>
  </si>
  <si>
    <t>Строительство КЛ-10кВ от оп.7 ВЛ-10кВ ПС-11 яч.303,204 эск-26 до РП(ТП)-2х2500кВА мкр.Пойма-5</t>
  </si>
  <si>
    <t>1.1.4.147.85</t>
  </si>
  <si>
    <t>Строительство КЛ-10кВ РП(ТП)-2х2500кВА мкр.35 - ТП-2 мкр.35А</t>
  </si>
  <si>
    <t>1.1.4.147.86</t>
  </si>
  <si>
    <t>Строительство КЛ-10кВ от РП(ТП)-2х1000кВА мкр.5а до места врезки в КЛ-10кВ РП-140-РП-150</t>
  </si>
  <si>
    <t>1.1.4.147.87</t>
  </si>
  <si>
    <t>Строительство КЛ-10кВ от ТП-799 до места врезки в КЛ-10кВ РП-165-ТП-894</t>
  </si>
  <si>
    <t>1.1.4.147.88</t>
  </si>
  <si>
    <t>Строительство КЛ-10кВ РП-ТП-2 мкр.41-ТП-799</t>
  </si>
  <si>
    <t>1.1.4.147.89</t>
  </si>
  <si>
    <t>Строительство КЛ-10кВ от РП-6 яч.20 до опоры №1 ВЛ-10кВ</t>
  </si>
  <si>
    <t>1.1.4.147.90</t>
  </si>
  <si>
    <t>Строительство КЛ-10кВ от оп.№9 ВЛ-10кВ п/ст " Азерит" фид. №7,12 до РП ЖБИ фид. №26,1</t>
  </si>
  <si>
    <t>1.1.4.147.92</t>
  </si>
  <si>
    <t>Строительство КЛ-10кВ от ТП-2х1000кВА мкр.34 до места врезки в КЛ-10кВ ТП-53-ТП-54</t>
  </si>
  <si>
    <t>1.1.4.160</t>
  </si>
  <si>
    <t>1.1.4.267</t>
  </si>
  <si>
    <t xml:space="preserve">Строительство КЛ-0,4 кВ РП-103 Дзержинского 2 </t>
  </si>
  <si>
    <t>1.1.4.268</t>
  </si>
  <si>
    <t>Строительство КЛ-0,4 от ТП-347 до жилого дома Пушкина,15</t>
  </si>
  <si>
    <t>1.1.4.270</t>
  </si>
  <si>
    <t>Строительство   ВЛИ-0,4кВ КТПН-797 СПК  "Север-1"  улица  9</t>
  </si>
  <si>
    <t>Стоимость выполнения мероприятий (руб., без НДС)</t>
  </si>
  <si>
    <t xml:space="preserve"> 2022 год</t>
  </si>
  <si>
    <t>* Инвестиционная программа ООО "Сургутские городские электрические сети" на 2022 год (г.Сургут) утверждена Департаментом Жилищно-Коммунального комплекса и Энергетики ХМАО – Югры приказом о корректировке инвестиционной программы №33-Пр-57 от 05.07.22г</t>
  </si>
  <si>
    <t>1.2.1.10.18</t>
  </si>
  <si>
    <t>Реконструкция оборудования РП-132</t>
  </si>
  <si>
    <t>1.2.1.75</t>
  </si>
  <si>
    <t>Реконструкция оборудования ТП-344</t>
  </si>
  <si>
    <t>1.2.1.80</t>
  </si>
  <si>
    <t>Реконструкция оборудования ТП-265</t>
  </si>
  <si>
    <t>1.2.1.82</t>
  </si>
  <si>
    <t xml:space="preserve">Строительство ТП-2х2500кВА мкр.7 (взамен ТП-267) </t>
  </si>
  <si>
    <t>1.2.1.122.18</t>
  </si>
  <si>
    <t>Реконструкция оборудования ТП-884</t>
  </si>
  <si>
    <t>1.2.1.139</t>
  </si>
  <si>
    <t>Реконструкция Оборудование ТП-799 кв.36</t>
  </si>
  <si>
    <t>1.2.2.48</t>
  </si>
  <si>
    <t>Реконструкция КЛ-0,4кВ от ТП-406 до ЦТП-41 хоззоны эск№49</t>
  </si>
  <si>
    <t>1.2.2.81</t>
  </si>
  <si>
    <t>Реконструкция КЛ-0,4 кВ ТП-370 - ул. Энергетиков, 35</t>
  </si>
  <si>
    <t>1.2.2.82</t>
  </si>
  <si>
    <t>Реконструкция КЛ-0,4 кВ ТП-370 - ул. Энергетиков, 37</t>
  </si>
  <si>
    <t>1.2.2.196.38</t>
  </si>
  <si>
    <t>Реконструкция КЛ-0,4кВ РП-124 Пролетарский,1 эск-27</t>
  </si>
  <si>
    <t>1.2.3.3</t>
  </si>
  <si>
    <t>1.6.68</t>
  </si>
  <si>
    <t>1.1.4.71.37</t>
  </si>
  <si>
    <t xml:space="preserve">Строительство КТПН-250кВА база  РСУ-1 250/6 </t>
  </si>
  <si>
    <t>1.1.4.104.22</t>
  </si>
  <si>
    <t>1.1.4.104.32</t>
  </si>
  <si>
    <t>1.1.4.104.33</t>
  </si>
  <si>
    <t>1.1.4.104.34</t>
  </si>
  <si>
    <t>1.1.4.104.35</t>
  </si>
  <si>
    <t>1.1.4.104.44</t>
  </si>
  <si>
    <t>Строительство РП(ТП)-2х1600кВА мкр.39</t>
  </si>
  <si>
    <t>1.1.4.104.45</t>
  </si>
  <si>
    <t>Строительство ТП-2х2500кВА мкр.35</t>
  </si>
  <si>
    <t>1.1.4.104.47</t>
  </si>
  <si>
    <t>Строительство ТП- 2х2500кВА Пойма-5</t>
  </si>
  <si>
    <t>1.1.4.104.48</t>
  </si>
  <si>
    <t>Строительство РП(ТП)-2х1000кВА мкр.5А</t>
  </si>
  <si>
    <t>1.1.4.104.50</t>
  </si>
  <si>
    <t>Строительство ТП-2х1000кВА мкр.34</t>
  </si>
  <si>
    <t>1.1.4.147.47</t>
  </si>
  <si>
    <t>1.1.4.147.71</t>
  </si>
  <si>
    <t>Строительство  ВЛ-6 кВ от опоры №27  ВЛ-6-кВ фидер 68-08 до КТПН№1-630кВА  СНТ №35 "Дзержинец"</t>
  </si>
  <si>
    <t>1.1.4.147.81</t>
  </si>
  <si>
    <t>Строительство ВЛ-6кВ от оп.N1 до КТПН-778, КТПН-779 (Оп.N1 до Оп.N28) СТ "Энергетик-2"</t>
  </si>
  <si>
    <t>1.1.4.147.93</t>
  </si>
  <si>
    <t>Строительство КЛ-0,4кВ от РП-167 до места врезки в КЛ-0,4кВ Магазин-пекарня в ПСО-34</t>
  </si>
  <si>
    <t>1.1.4.147.94</t>
  </si>
  <si>
    <t>Строительство КЛ-0,4кВ от РП-167 до места врезки в КЛ-0,4кВ производственная база  ООО "Естранс"</t>
  </si>
  <si>
    <t>1.1.4.147.95</t>
  </si>
  <si>
    <t>Строительство КЛ-0,4кВ РП-167 до места врезки в КЛ-0,4кВ Светофорные объекты №1,2,3 освещение восточно-объездной дороги 2-я очередь.</t>
  </si>
  <si>
    <t>1.1.4.147.96</t>
  </si>
  <si>
    <t>Строительство КЛ-0,4кВ от РП-167 до места врезки в КЛ-0,4кВ ЦТП в ПСО-34</t>
  </si>
  <si>
    <t>1.1.4.147.97</t>
  </si>
  <si>
    <t>Строительство КЛ-0,4кВ от РП-167 до места врезки в КЛ-0,4кВ   Химводоочистка</t>
  </si>
  <si>
    <t>1.1.4.148</t>
  </si>
  <si>
    <t>Строительство КЛ-0,4кВ от КТПН-774 СНТСТ№3</t>
  </si>
  <si>
    <t>1.1.4.152</t>
  </si>
  <si>
    <t>Строительство  ВЛ 0,4 от КТПН №1, КТПН №2 СТ "Энергетик-2"</t>
  </si>
  <si>
    <t>1.1.4.162</t>
  </si>
  <si>
    <t>1.1.4.192</t>
  </si>
  <si>
    <t>Строительство  ВЛ 0,4  от КТПН №1, КТПН№2 СНТ №35  "Дзержинец"</t>
  </si>
  <si>
    <t>1.1.4.230</t>
  </si>
  <si>
    <t>Строительство КЛ-0,4кВ ТП-349-ДК Камертон</t>
  </si>
  <si>
    <t>1.1.4.233</t>
  </si>
  <si>
    <t>Строительство КЛ-0,4кВ ТП-2 2х1600кВА мкр. "Марьина гора" до ж/д №24 ВРУ1</t>
  </si>
  <si>
    <t>1.1.4.234</t>
  </si>
  <si>
    <t>Строительство КЛ-0,4кВ ТП-2 2х1600кВА мкр. "Марьина гора" до ж/д №24 ВРУ2</t>
  </si>
  <si>
    <t>1.1.4.235</t>
  </si>
  <si>
    <t>Строительство КЛ-0,4кВ ТП-3 2х2500кВА мкр. "Марьина гора" до ж/д №23 ВРУ1</t>
  </si>
  <si>
    <t>1.1.4.236</t>
  </si>
  <si>
    <t>Строительство КЛ-0,4кВ ТП-3 2х2500кВА мкр. "Марьина гора" до ж/д №23 ВРУ2</t>
  </si>
  <si>
    <t>1.1.4.237</t>
  </si>
  <si>
    <t>Строительство КЛ-0,4кВ ТП-3 2х2500кВА мкр. "Марьина гора" до ж/д №23 ВРУ3</t>
  </si>
  <si>
    <t>1.1.4.269</t>
  </si>
  <si>
    <t>Строительство   ВЛИ 0,4 кВ КТПН-722 фид.№1 от оп.  №6/2</t>
  </si>
  <si>
    <t>Выполнены инженерно геодезические работы</t>
  </si>
  <si>
    <t>№ п/п</t>
  </si>
  <si>
    <t>№ п/п ПКР</t>
  </si>
  <si>
    <t>Наименование инвестиционного проекта</t>
  </si>
  <si>
    <t>Технико-экономические показатели проекта</t>
  </si>
  <si>
    <t>Период реали-зации, годы</t>
  </si>
  <si>
    <t>Источник финансирования</t>
  </si>
  <si>
    <t xml:space="preserve">ед. изм. </t>
  </si>
  <si>
    <t>кол-во</t>
  </si>
  <si>
    <t>план</t>
  </si>
  <si>
    <t>2</t>
  </si>
  <si>
    <t>3</t>
  </si>
  <si>
    <t>всего</t>
  </si>
  <si>
    <t>окружной бюджет</t>
  </si>
  <si>
    <t xml:space="preserve">местный бюджет </t>
  </si>
  <si>
    <t>внебюджетные источники</t>
  </si>
  <si>
    <t>2.1</t>
  </si>
  <si>
    <t>км</t>
  </si>
  <si>
    <t>2.2</t>
  </si>
  <si>
    <t>2.3</t>
  </si>
  <si>
    <t>2.16</t>
  </si>
  <si>
    <t xml:space="preserve">Разработка проектной документации "По ликвидации газопровода высокого давления к котельной № 4" и проведение Экспертизы промышленной безопасности на разработанный проект диаметром 219 мм, протяженностью - 23,90 м. Ликвидация газопровода                                                 </t>
  </si>
  <si>
    <t>2019, 2022</t>
  </si>
  <si>
    <t>Разработка проектной документации по ликвидации газопровода выполнена 05.2018г, заключение по экспертизе с внесением в реестр - 14.08.2018г.  Проект реализован - собственными силами СГМУП "ГТС" в рамках текущего ремонта в 2021г</t>
  </si>
  <si>
    <t>1.1</t>
  </si>
  <si>
    <t>2.17</t>
  </si>
  <si>
    <t>Разработка проектной документации "По ликвидации газопровода высокого давления к котельной № 16"  и проведение экспертизы промышленной безопасности на разработанный проект диаметром - 273 мм, протяженностью 587,7 м, ликвидация газопровода</t>
  </si>
  <si>
    <t>Разработка проектной документации по ликвидации газопровода выполнена 05.2018г, заключение по экспертизе с внесением в реестр - 14.08.2018г.  Частичная ликвидация газопровода - собственными силами СГМУП "ГТС" в рамках текущего ремонта в 2021г</t>
  </si>
  <si>
    <t>2.56</t>
  </si>
  <si>
    <t>Строительство сетей газоснабжения высокого давления 2 категории от газопровода по ул. Аэрофлотская до коммунально-складской зоны (пекарня) протяженностью 0,3 км</t>
  </si>
  <si>
    <t>2.61</t>
  </si>
  <si>
    <t xml:space="preserve">Разработка проектной документации "По ликвидации газопровода высокого давления к котельной №5" и проведение экспертизы промышленной безопасности на разработанный проект, диаметром 108 мм, протяженность 14,40 м. Ликвидация газопровода                                                              </t>
  </si>
  <si>
    <t>2.78</t>
  </si>
  <si>
    <t>выполнение мероприятий не актуально в связи отсутствием заявки от застройщика</t>
  </si>
  <si>
    <t>2.79</t>
  </si>
  <si>
    <t xml:space="preserve">Строительство газопровода высокого давления 2 категории от существующего газопровода ГРС ПАО "Сургутнефтегаз" до ул. Автомобилистов протяженностью 2,5 км, диаметром 400 мм, до действующего газопровода </t>
  </si>
  <si>
    <t>мероприятие выполнено</t>
  </si>
  <si>
    <t>ОАО "Сургутгаз"</t>
  </si>
  <si>
    <t>СГМУП "Городские тепловые сети"</t>
  </si>
  <si>
    <t>Строительство газопровода высокого давления по ул. 5 "З" от Тюменского тракта в мкр. 48, в т.ч.  пункт редуцирования газа (мкр. 48), диаметр 108-159 мм, протяженностью 0,4 км</t>
  </si>
  <si>
    <t>1</t>
  </si>
  <si>
    <t>4</t>
  </si>
  <si>
    <t>2.34</t>
  </si>
  <si>
    <t>5</t>
  </si>
  <si>
    <t>Необходимые капитальные затраты, без НДС, тыс. руб</t>
  </si>
  <si>
    <t>6</t>
  </si>
  <si>
    <t>Строительство газопровода высокого давления к п. Кедровый-1 диаметром 182 мм, протяженностью 0,78 км, в т.ч. пункт редуцирования газа (в составе комплексного мероприятия по обеспечению внутриквартальными объектами инженерной инфраструктуры)</t>
  </si>
  <si>
    <t>2.69</t>
  </si>
  <si>
    <t>7</t>
  </si>
  <si>
    <t>2021-2022</t>
  </si>
  <si>
    <t>8</t>
  </si>
  <si>
    <t>2.70</t>
  </si>
  <si>
    <t>Строительство сетей газоснабжения низкого давления от пункта редуцирования газа в п. Кедровый-1 до потребителей ИЖС протяженностью 5,2 км, диаметром 50-100 мм (в составе комплексного мероприятия по обеспечению внутриквартальными объектами инженерной инфраструктуры)</t>
  </si>
  <si>
    <t>Строительство сетей газоснабжения  высокого давления 2 категории для мкр. Кампус, диаметром 82 мм, протяженностью 0,45 км</t>
  </si>
  <si>
    <t>9</t>
  </si>
  <si>
    <t>10</t>
  </si>
  <si>
    <t>Строительство сетей газоснабжения высокого давления 2 категории по Югорскому тракту диаметром 400 мм, протяженностью 1,4 км</t>
  </si>
  <si>
    <t xml:space="preserve">предусмотренных программой комплексного развития  коммунальной инфраструктуры </t>
  </si>
  <si>
    <t>Строительство новых сетей газораспределения осуществляется для подключения газоиспользующего оборудования, проектируемых, строящихся, реконструируемых или построенных, но не подключенных к сетям газораспределения объектов капитального строительства в рамках заключенного договора о подключении.</t>
  </si>
  <si>
    <t>Ответственный исполнитель</t>
  </si>
  <si>
    <t>Технические параметры проекта (после реализации мероприятия)</t>
  </si>
  <si>
    <t>Срок реализации проекта</t>
  </si>
  <si>
    <t>2022г</t>
  </si>
  <si>
    <t>количество</t>
  </si>
  <si>
    <t>Проекты по новому строительству, реконструкции и техническому перевооружению источников тепловой энергии</t>
  </si>
  <si>
    <t>Проекты по техническому перевооружению источников тепловой энергии с целью повышения эффективности работы систем теплоснабжения</t>
  </si>
  <si>
    <t>1.1.1</t>
  </si>
  <si>
    <t>2.3.1</t>
  </si>
  <si>
    <t>Котельная № 6 СГМУП "ГТС". Разработка и реализация проекта системы аварийного топлива котельной с заменой горелок на современные газо-дизельные работающие под наддувом</t>
  </si>
  <si>
    <t>Реализация мероприятий не актуальна</t>
  </si>
  <si>
    <t>1.1.2</t>
  </si>
  <si>
    <t>2.3.2</t>
  </si>
  <si>
    <t>2022-2023</t>
  </si>
  <si>
    <t>1.1.3</t>
  </si>
  <si>
    <t>2.3.8</t>
  </si>
  <si>
    <t xml:space="preserve">Котельная № 14 СГМУП "ГТС". Замена сетевых насосов, 2 ед. Модернизация системы автоматизации АМАКС, модернизация котельной с приобретением в ЗИП частотного преобразователя N90кВт тягодутьевых механизмов котлов. </t>
  </si>
  <si>
    <t>2021-2028</t>
  </si>
  <si>
    <t>Мероприятия реализуется в составе плановых мероприятий по ремонту объектов централизованных систем тепловодоснабжения к ППР СГМУП "ГТС" 2022г (произведена замена СН №3 - 1шт)</t>
  </si>
  <si>
    <t>1.1.4</t>
  </si>
  <si>
    <t>2.3.9</t>
  </si>
  <si>
    <t xml:space="preserve">Модернизация электрооборудования котельных СГМУП "ГТС" (пускателей, автоматических выключателей и пр. электроматериалов). Модернизация оборудования АСУ котельных, с частичным приобретением ЗИП. Модернизация узлов учета с приобретением комплектов вычислителей расхода. </t>
  </si>
  <si>
    <t>2020-2035</t>
  </si>
  <si>
    <t>Приобретение силового оборудования для котельных, которое в дальнейшем используется в течение отопительного сезона для ремонта и замены вышедших из строя АСУ котельных, а также для проведения АВР. Списание данного оборудования и материалов производится по факту.</t>
  </si>
  <si>
    <t>1.1.5</t>
  </si>
  <si>
    <t>2.3.10</t>
  </si>
  <si>
    <t>Котельная № 21 СГМУП "ГТС". Разработка и реализация проекта системы аварийного топлива котельной с заменой горелок на современные газо-дизельные работающие под наддувом</t>
  </si>
  <si>
    <t>1.1.6</t>
  </si>
  <si>
    <t>2.3.15</t>
  </si>
  <si>
    <t xml:space="preserve">Модернизация котельной СГМУП  «ГТС» п. Лесной с заменой котлов на электрические, диспетчеризация. </t>
  </si>
  <si>
    <t>Проекты по новому строительству и реконструкции тепловых сетей</t>
  </si>
  <si>
    <t>3.2</t>
  </si>
  <si>
    <t>Проекты нового строительства тепловых сетей для обеспечения перспективных приростов тепловой нагрузки</t>
  </si>
  <si>
    <t xml:space="preserve">Строительство тепловых сетей осуществляется Застройщиком </t>
  </si>
  <si>
    <t>п. м</t>
  </si>
  <si>
    <t>3.3</t>
  </si>
  <si>
    <t>Проекты нового строительства и реконструкции тепловых сетей для обеспечения нормативной надежности и безопасности теплоснабжения</t>
  </si>
  <si>
    <t>2.2.1</t>
  </si>
  <si>
    <t>3.3.6</t>
  </si>
  <si>
    <t>Строительство участка тепловой сети 5ТК4Б-3ТК-24  с целью переключения тепловой нагрузки ЦТП БУ СОКБ и ЦТП-72  с Котельной №3 на СГРЭС-1-ПКТС для компенсации перспективного дефицита тепловой мощности Котельной №3</t>
  </si>
  <si>
    <t>Реализация мероприятия актуальна после строительства пиковой котельной 120 гкал/час</t>
  </si>
  <si>
    <t>2.2.2</t>
  </si>
  <si>
    <t>3.3.18</t>
  </si>
  <si>
    <t>Модернизация тепловых сетей. Инв № 30887.Тепломагистраль №1 от 1ТК24 до 1ТК29</t>
  </si>
  <si>
    <t>2020, 2022</t>
  </si>
  <si>
    <t>2.2.3</t>
  </si>
  <si>
    <t>3.3.24</t>
  </si>
  <si>
    <t>Реконструкция сетей от т/м "ГРЭС-2-ВЖР"</t>
  </si>
  <si>
    <t>2020-2028</t>
  </si>
  <si>
    <t>2.2.4</t>
  </si>
  <si>
    <t>3.3.34</t>
  </si>
  <si>
    <t>Реализация в рамках стратегии развития СГМУП "ГТС" 2023г</t>
  </si>
  <si>
    <t>2.2.5</t>
  </si>
  <si>
    <t>3.3.38</t>
  </si>
  <si>
    <t>Модернизация комплекса сетей ТВС от ЦТП-28 в мкр. 6,  в т. ч.: - участок сетей тепловодоснабжения от ЦТП-28 до ТК-28-2 (УТ-2)</t>
  </si>
  <si>
    <t>Мероприятия реализуется в составе плановых мероприятий по ремонту объектов централизованных систем тепловодоснабжения к ППР СГМУП "ГТС" 2022г</t>
  </si>
  <si>
    <t>2.2.6</t>
  </si>
  <si>
    <t>3.3.51</t>
  </si>
  <si>
    <t>Модернизация сетей тепловодоснабжения от ж/д проспект Ленина, 34 до ж/д ул. Островского, 4 в 14 мкр.,  в т. ч.: - участок сетей тепловодоснабжения от ж.д. пр-т Ленина, 34 до ввода в ж.д. ул. Островского, 4</t>
  </si>
  <si>
    <t>2.2.7</t>
  </si>
  <si>
    <t>3.3.53</t>
  </si>
  <si>
    <t>Модернизация сетей тепловодоснабжения от ж.д. Губкина, 16 до ж.д. Энтузиастов, 40 мкр. 4,  в т. ч.: - участок сетей тепловодоснабжения в техподполье ж.д. ул. Губкина, 14</t>
  </si>
  <si>
    <t>2.2.8</t>
  </si>
  <si>
    <t>3.3.57</t>
  </si>
  <si>
    <t>Модернизация комплекса сетей ТВС от ЦТП-6 в мкр. "А",  в т. ч.: - участок сетей тепловодоснабжения от ж/д Дзержинского, 12 до ввода в ж/д Дзержинского, 10, ж/д Дзержинского, 8</t>
  </si>
  <si>
    <t>2.2.9</t>
  </si>
  <si>
    <t>3.3.58</t>
  </si>
  <si>
    <t xml:space="preserve">Модернизация наружных сетей тепловодоснабжения от УТ до приборов учета в подвале жилого дома по ул.Майская, 6/2,  в т. ч.: - участок сетей тепловодоснабжения от УТ-3 до ввода в ж.д. ул. Майская, 6/2 </t>
  </si>
  <si>
    <t>Реализация в рамках стратегии развития СГМУП "ГТС" 2024г</t>
  </si>
  <si>
    <t>2.2.10</t>
  </si>
  <si>
    <t>3.3.59</t>
  </si>
  <si>
    <t>Модернизация сетей тепловодоснабжения от ТК-1 до узлов управления жилого дома по ул. Геологической, 17,  в т. ч.: - участок сетей тепловодоснабжения от ж.д. ул. Геологическая, 17 (выход 2) до ввода в ж.д. ул. Геологическая, 17 (ввод 3); - участок сетей тепловодоснабжения в техподполье ж.д. ул. Геологическая, 17</t>
  </si>
  <si>
    <t>Реализация мероприятий после 2025г</t>
  </si>
  <si>
    <t>2.2.11</t>
  </si>
  <si>
    <t>3.3.64</t>
  </si>
  <si>
    <t>Модернизация комплекса сетей ТВС от ЦТП-60 в мкр.27,  в т. ч.: - участок сетей тепловодоснабжения от ж.д. пр-т Комсомольский, 44/2 до ввода в ж.д. пр-д Взлетный, 7</t>
  </si>
  <si>
    <t>2.2.12</t>
  </si>
  <si>
    <t>3.3.65</t>
  </si>
  <si>
    <t>Модернизация сетей тепловодоснабжения от ж.д. Магистральная, 28 до ж.д. Кукуевицкого, 8/1 мкр. А,  в т. ч.: - участок сетей тепловодоснабжения от ж.д. ул. Магистральная, 28 до ввода в ж.д. ул. Г. Кукуевицкого, 8/1</t>
  </si>
  <si>
    <t>2.2.13</t>
  </si>
  <si>
    <t>3.3.66</t>
  </si>
  <si>
    <t>Модернизация сетей тепловодоснабжения от ТК-4 до ж.д. Пушкина, 17, ж.д. Островского, 28, ТК-5, ж.д. Островского, 22, 26, 26/1, 26/2 в мкр. 15А,  в т. ч.: - участок сетей тепловодоснабжения от ТК-4 до ввода в ж.д. ул. Пушкина, 17</t>
  </si>
  <si>
    <t>Реализация в рамках стратегии развития СГМУП "ГТС" 2025г</t>
  </si>
  <si>
    <t>2.2.14</t>
  </si>
  <si>
    <t>3.3.67</t>
  </si>
  <si>
    <t>Модернизация сетей тепловодоснабжения от ТК-2 до ж.д. Губкина, 16, 18 мкр. 4,  в т. ч.: - участок сетей тепловодоснабжения в техподполье ж.д. ул. Губкина, 16</t>
  </si>
  <si>
    <t>Реализация мероприятий не актульна</t>
  </si>
  <si>
    <t>2.2.15</t>
  </si>
  <si>
    <t>3.3.69</t>
  </si>
  <si>
    <t>Модернизация комплекса сетей ТВС от котельной №5 в п.Дорожный,  в т. ч.: - участок сетей тепловодоснабжения от т.врезки до ТК-2 с отпайкой на ж.д. Дорожный, 24</t>
  </si>
  <si>
    <t>2.2.16</t>
  </si>
  <si>
    <t>3.3.70</t>
  </si>
  <si>
    <t>Модернизация сетей теплоснабжения к жилым домам № 4, 4а, 6, 7, 7а, 9а, 12, 18, 20, 24, 22 ул. Затонская,  в т. ч.: - участок сетей теплоснабжения от т. "А" (ТК-88-28) до ТК-88-28-1 с ответвлениями к ж.д. ул. Затонская, 7, 7А, 9, 9А</t>
  </si>
  <si>
    <t>2.2.17</t>
  </si>
  <si>
    <t>3.3.74</t>
  </si>
  <si>
    <t>Модернизация сетей тепловодоснабжения от УТ-7 до жд проспект Ленина, 39/1 в 7 мкр.,  в т. ч.: - участок сетей тепловодоснабжения от ТК-7 до ввода в ж.д. пр-т Ленина, 39/1</t>
  </si>
  <si>
    <t>2.2.18</t>
  </si>
  <si>
    <t>3.3.79</t>
  </si>
  <si>
    <t>Модернизация комплекса сетей ТВС от  ЦТП-72 в кв. 6,  в т. ч.: - участок сетей тепловодоснабжения от ж.д. ул. Республики, 76 до ТК-72-6 (ТК-3-6); - участок сетей тепловодоснабжения в техподполье ж.д. ул. Республики, 76</t>
  </si>
  <si>
    <t>2.2.19</t>
  </si>
  <si>
    <t>3.3.106</t>
  </si>
  <si>
    <t xml:space="preserve">Модернизация ЦТП </t>
  </si>
  <si>
    <t>Итого по программе инвестиционных проектов в теплоснабжении</t>
  </si>
  <si>
    <t>Модернизация комплекса сетей ТВС от ЦТП-81 в п. Железнодорожный,  в т.ч.: 
- участок сетей тепловодоснабжения от ж.д. ул. Мечникова, 8 до ввода в ж.д. ул. Мечникова, 6; 
- участок сетей горячего водоснабжения в техподполье ж.д. ул. Мечникова, 6 (Т3, Т4)</t>
  </si>
  <si>
    <t>Необходимые капитальные затраты (без НДС), тыс.руб.</t>
  </si>
  <si>
    <t>№</t>
  </si>
  <si>
    <t>2022 год</t>
  </si>
  <si>
    <t>Стоимость мероприятий (руб.)</t>
  </si>
  <si>
    <t>факт 2022</t>
  </si>
  <si>
    <t>1. Организационные и общие мероприятия</t>
  </si>
  <si>
    <t>1.8.</t>
  </si>
  <si>
    <t>Реконструкция объекта: "Ограждение водозабора промузла № 9"</t>
  </si>
  <si>
    <t xml:space="preserve">2. Проекты по развитию головных объектов, систем водоснабжения (водозаборов, очистных сооружений) </t>
  </si>
  <si>
    <t xml:space="preserve">3. Проекты по развитию водопроводных сетей для подключения перспективных потребителей </t>
  </si>
  <si>
    <t xml:space="preserve">3.1. Обеспечение системой централизованного  водоснабжения территорий нового строительства </t>
  </si>
  <si>
    <t>3.1.26.</t>
  </si>
  <si>
    <t xml:space="preserve">Строительство новых сетей в жилом районе Нефтяников </t>
  </si>
  <si>
    <t>2022-2025</t>
  </si>
  <si>
    <t>3.1.36.</t>
  </si>
  <si>
    <t>Строительство водовода по ул. Мелик-Карамова от ул. Энергетиков до пр. Тихий</t>
  </si>
  <si>
    <t>2025-2030</t>
  </si>
  <si>
    <t>3.2. Повышение надежности и качества услуги по водоснабжению (строительство вторых вводов в ЦТП, реконструкция сетей)</t>
  </si>
  <si>
    <t>3.2.3.</t>
  </si>
  <si>
    <t>Строительство второго ввода на ЦТП-10</t>
  </si>
  <si>
    <t>3.2.4.</t>
  </si>
  <si>
    <t>Строительство второго ввода на ЦТП-48</t>
  </si>
  <si>
    <t>Работы выполнены в полном объеме.</t>
  </si>
  <si>
    <t>3.2.10.</t>
  </si>
  <si>
    <t>Строительство второго ввода на ЦТП-71</t>
  </si>
  <si>
    <t>3.2.11.</t>
  </si>
  <si>
    <t>Строительство второго ввода на ЦТП-75</t>
  </si>
  <si>
    <t>3.2.24.</t>
  </si>
  <si>
    <t>Реконструкция водовода от станции 2 подъема до ТК-27 в пос. Таежный</t>
  </si>
  <si>
    <t>Заключен договор на выполнение ПИР на сумму 510,0 тыс.руб. без НДС. В рамках утвержденной ИП 2023-2025 СМР запланированы на 2024</t>
  </si>
  <si>
    <t>3.2.25.</t>
  </si>
  <si>
    <t>Реконструкция сетей холодного водоснабжения ЦТП-17 (закольцовка от ул. Островского)</t>
  </si>
  <si>
    <t>3.2.32.</t>
  </si>
  <si>
    <t>Реконструкция водовода по ул. Маяковского (от 8 п/у до ул. Профсоюзов)</t>
  </si>
  <si>
    <t xml:space="preserve">Отчет о реализации мероприятий  в сфере теплоснабжения, </t>
  </si>
  <si>
    <t xml:space="preserve">Отчет о реализации мероприятий в сфере газоснабжения, </t>
  </si>
  <si>
    <t>Информация о выполнении мероприятий СГМУП "ГТС"</t>
  </si>
  <si>
    <t>Стоимость мероприятий ( тыс. руб. без НДС)</t>
  </si>
  <si>
    <t>СГМУП "Горводоканал"</t>
  </si>
  <si>
    <t xml:space="preserve">план </t>
  </si>
  <si>
    <t>3.2.14.</t>
  </si>
  <si>
    <t>2019-2030</t>
  </si>
  <si>
    <t>СГМУП "ГТС"</t>
  </si>
  <si>
    <t>Техническое перевооружение сетей водоснабжения</t>
  </si>
  <si>
    <t>2020-2024</t>
  </si>
  <si>
    <t>3.2.23.</t>
  </si>
  <si>
    <t>Техническое перевооружение сетей горячего водоснабжения</t>
  </si>
  <si>
    <t>Мероприятие реализуется в рамках плановых мероприятий по ремонту объектов централизованных систем тепловодоснабжения к программе производственного развития СГМУП "ГТС"</t>
  </si>
  <si>
    <t>2.2. Реконструкция и модернизация системы водоотведения с целью повышения надежности и энергетической эффективности</t>
  </si>
  <si>
    <t>2.2.1.1.</t>
  </si>
  <si>
    <t>Реконструкция объекта с целью обеспечения степени очистки сточных вод до уровней нормативов ПДК рыбохозяйственных водоемов "Очистные сооружения канализационных сточных вод (КОС) г.Сургут производительностью 150 000м3/сут" Заячий остров</t>
  </si>
  <si>
    <t>Заключен муниципальный контракт на выполнение СМР между Подрядной организацией и МКУ "ДДТиЖКК". Срок выполнения работ до 10.2025</t>
  </si>
  <si>
    <t>4.1. Инженерное обеспечение системой централизованного водоотведения территорий нового строительства (строительство и реконструкция внутриквартальных сетей канализации)</t>
  </si>
  <si>
    <t>4.1.28.</t>
  </si>
  <si>
    <t>Строительство канализационного коллектора по Тюменскому тракту от ул. 3 "З" до ул. 5 "З"</t>
  </si>
  <si>
    <t>2021-2024</t>
  </si>
  <si>
    <t>Выполнена корректировка проектной документации с получением государственной экспертизы</t>
  </si>
  <si>
    <t>4.2. Реконструкция сетей водоотведения СГМУП "Горводоканал"</t>
  </si>
  <si>
    <t>4.2.1.1.</t>
  </si>
  <si>
    <t xml:space="preserve">Реконструкция магистрального напорного коллектора от КНС-15 (КНС-3) в п. Таежный до мехколонны №114 (колодец-гаситель) </t>
  </si>
  <si>
    <t>Заключен договор на разработку ПИР на сумму 2050,00 тыс.руб. без НДС. Окончание ПИР в 2023</t>
  </si>
  <si>
    <t>4.2.1.2.</t>
  </si>
  <si>
    <t>Реконструкция сетей канализации жилой и промышленной зоны Речного порта (участок коллектора по ул. Инженерная)</t>
  </si>
  <si>
    <t>Стоимость мероприятий (без НДС, тыс.руб.)</t>
  </si>
  <si>
    <t>1.2</t>
  </si>
  <si>
    <t>Рекультивация действующего полигона для захоронения твердых бытовых отходов города Сургута (вторая очередь)</t>
  </si>
  <si>
    <t>В 2021 году в рамках заключенного муниципального контракта разработан проект по выводу из эксплуатации полигона для захоронения твердых бытовых отходов и рекультивации нарушенных земель при размещении отходов IV-V класса опасности второй очереди муниципального полигона для захоронения твердых бытовых отходов. В соответствии с постановлением Правительства РФ от 13.04.2017 № 445 «Об утверждении Правил ведения государственного реестра объектов накопленного вреда окружающей среде» Администрацией города направлена заявка в Министерство природных ресурсов и экологии Российской Федерации о включении объекта размещения отходов в государственный реестр объектов накопленного вреда окружающей среде (ГРОНВОС).Реализацию мероприятия по ликвидации объекта накопленного вреда планируется осуществлять в рамках федерального проекта «Генеральная уборка». Срок реализации федерального проекта «Генеральная уборка» на территории ХМАО-Югры с 01.01.2025 года.</t>
  </si>
  <si>
    <t>Уборка мест несанкционированного размещения отходов и санитарная очистка территории общего пользования</t>
  </si>
  <si>
    <t>2019-2022</t>
  </si>
  <si>
    <t>Фактически с территории города вывезено 8100 м3 отходов за 2022 год, в том числе в рамках муниципального контракта вывезено 381 000 м2 отходов  за 2022 год</t>
  </si>
  <si>
    <t xml:space="preserve">Наименование </t>
  </si>
  <si>
    <t>Источники финансирования</t>
  </si>
  <si>
    <t>Ответственный (администратор или соадминистратор)</t>
  </si>
  <si>
    <t>Объем финансирования, (руб.)</t>
  </si>
  <si>
    <t>Достигнутый результат в рамках основного мероприятия (мероприятия)</t>
  </si>
  <si>
    <t>факт за 2022 год</t>
  </si>
  <si>
    <t>всего, в том числе</t>
  </si>
  <si>
    <t>за счет средств местного бюджета</t>
  </si>
  <si>
    <t>департамент
 городского 
хозяйства</t>
  </si>
  <si>
    <t xml:space="preserve">утвержденный план </t>
  </si>
  <si>
    <t xml:space="preserve">Мероприятия реализованы в 2019г </t>
  </si>
  <si>
    <t>Реализация мероприятия не актуальна по итогам технического обследования  участка сетей</t>
  </si>
  <si>
    <t>план 2022год</t>
  </si>
  <si>
    <t>факт 2022год</t>
  </si>
  <si>
    <t>перенос на 2023г</t>
  </si>
  <si>
    <t>-</t>
  </si>
  <si>
    <t>Приобретение оборудование, спец.средства для эксплуатации, ремонта и транспортгых средств (Платон, Глонасс)</t>
  </si>
  <si>
    <t>Частичное выполнение работ, перенос части работ на 2023год</t>
  </si>
  <si>
    <t>3 выполнили ранее</t>
  </si>
  <si>
    <t>1 в 2022</t>
  </si>
  <si>
    <t>6 не актуальны</t>
  </si>
  <si>
    <t>в 2022 заключен договор на выполнение работ по реконструкции части ограждения. В рамках договора СМР выполнены на 100%, в рамках мероприятия 100% выполнения ожидается в 2023</t>
  </si>
  <si>
    <t>в 2022 заключен договор на выполнение работ по закольцовке водоводов по ул. Нефтяников от ТК-1 (сущ.) до ТК (проект.). на сумму 1311,2 тыс.руб. без НДС. Договор не исполнен. Работы перенесены на 2023 год</t>
  </si>
  <si>
    <t>Заключен договор на выполнение ПИР на сумму 1428,00 тыс.руб. без НДС. Окончание проектирования запланировано на 2023 год</t>
  </si>
  <si>
    <t>Заключен договор на выполнение ПИР и СМР на сумму 4187,82 тыс.руб. без НДС. Договор не исполнен. Работы перенесены на 2023 год.</t>
  </si>
  <si>
    <t>Заключен договор на выполнение ПИР и СМР на сумму 856,42 тыс.руб.без НДС. Договор не исполнен. Работы перенесены на 2023 год.</t>
  </si>
  <si>
    <t>Заключен муниципальный контракт на капитальный ремонт участка водовода от Нефтеюганского шоссе до ВК по ул. Маяковского, 42. СМР выполнены. Восстановление благоустройства и СМР участка от ВК о ул. Маяковского, 42 до ВК пр.Мира будет выполнено в 2023</t>
  </si>
  <si>
    <t>12шт</t>
  </si>
  <si>
    <t>6 шт</t>
  </si>
  <si>
    <t>Работы выполнены.</t>
  </si>
  <si>
    <t xml:space="preserve">Установка (замена), поверка индивидуальных приборов учета холодной и горячей воды в части муниципальной собственности   </t>
  </si>
  <si>
    <t xml:space="preserve"> Установка (замена) приборов учета расхода тепловой энергии, холодной и горячей воды  в зданиях учреждений, разработка ПИР  </t>
  </si>
  <si>
    <t xml:space="preserve"> Регулярное распространение информации   о потенциале энергосбережения и мерах по эффективному использованию энергетических ресурсов. Оформление и размещение наглядной агитации по энергосбережению</t>
  </si>
  <si>
    <t xml:space="preserve"> Внедрение энергосервисных договоров (контрактов)  в муниципальных учреждениях</t>
  </si>
  <si>
    <t xml:space="preserve">Оптимизация работы системы тепло-, водоснабжения зданий учреждений (ремонт системы тепло-, водоснабжения, замена трубопроводов на трубы нового поколения, замена изоляции, замена оборудования вентиляции). Обустройство тепловой защиты ограждающих конструкций зданий учреждений (ремонт фасадов, кровель, чердаков, замена оконных и дверных блоков, замена гаражных ворот, установка теплоотражающих экранов) </t>
  </si>
  <si>
    <t>МКУ "ХЭУ"</t>
  </si>
  <si>
    <t xml:space="preserve"> Оптимизация работы системы электроснабжения зданий учреждений (замена светильников на светильники с энергосберегающими лампами, ремонт системы электроснабжения, установка светильников с датчиками движения, установка инфракрасных обогревателей) </t>
  </si>
  <si>
    <t>ДАиГ</t>
  </si>
  <si>
    <t>В полном объеме выполнены работы по установке, поверке, замене индивидуальных приборов учета ХГВС в муниципальных жилых помещениях  в количестве 228 шт.</t>
  </si>
  <si>
    <t>В полном объеме выполнены работы в 5 муниципальных учреждениях по разработке ПИР и установке приборов учета расхода тепловой энергии</t>
  </si>
  <si>
    <t>1.5</t>
  </si>
  <si>
    <t>1.5.2</t>
  </si>
  <si>
    <t>ДАиГ, МКУ "ХЭУ"</t>
  </si>
  <si>
    <t xml:space="preserve">В полном объеме выполнены работы по ремонту системы теплоснабжения  в МАУ "Сургутская филармония". </t>
  </si>
  <si>
    <t>В полном объеме выполнены работы по замене оконных блоков  в административном здании по адресу: ул. Энгельса, 8, в количестве 10 шт.</t>
  </si>
  <si>
    <t>1.6</t>
  </si>
  <si>
    <t>1.6.1</t>
  </si>
  <si>
    <t xml:space="preserve">В полном объеме выполнены работы по замене светильников на светильники с энергосберегающими лампами в  муниципальных учреждениях: МБОУ СОШ № 46, МБОУ СОШ № 1, МБУ ДО "Детская школа искусств им. Г. Кукуевицкого" </t>
  </si>
  <si>
    <t>Количество энергосервисных договоров (контрактов), заключенных муниципальными учреждениями -17 шт., из них: ДО - 16 шт., УФКиС - 1 шт.</t>
  </si>
  <si>
    <t xml:space="preserve">ДГХ, ДО, ДКиМП, УФКиС         </t>
  </si>
  <si>
    <t>Количество публикаций на портале, интервью со СМИ   - 4 ед.</t>
  </si>
  <si>
    <t>Отчет о реализации мероприятий в сфере энергосбережения, предусмотренных программой комплексного развития коммунальной инфраструктуры муниципального образования городской округ  Сургут на период до 2035 года за 2022 год</t>
  </si>
  <si>
    <t xml:space="preserve">Отчет о реализации мероприятий в сфере электроснабжения, предусмотренных программой комплексного развития коммунальной инфраструктуры муниципального образования городской округ  Сургут на период до 2035 года за  2022 год
</t>
  </si>
  <si>
    <t>муниципального образования городской округ город Сургут на период до 2035 года за 2022 год</t>
  </si>
  <si>
    <t>Котельная № 6 СГМУП "ГТС".  Замена водогрейных котлов № 1,2 ВКГМ-4 котельной на котлы с водотрубным теплообменником из спирально-оребренных стальных труб. Замена сетевых насосов, 3 ед.</t>
  </si>
  <si>
    <t xml:space="preserve">Отчет о реализации мероприятий в сфере водоснабжения, предусмотренных  программой комплексного развития коммунальной инфраструктуры муниципального образования городской округ  Сургут на период до 2035 года за 2022 год 
</t>
  </si>
  <si>
    <t xml:space="preserve">Отчет о реализации мероприятий в сфере водоотведения, предусмотренных  программой комплексного развития коммунальной инфраструктуры муниципального образования городской округ  Сургут на период до 2035 года за 2022 год 
</t>
  </si>
  <si>
    <t xml:space="preserve">Отчет о реализации мероприятий в сфере транспортной инфраструктуры муниципального образования городской округ  Сургут на период до 2035 года за  2022 год
</t>
  </si>
  <si>
    <t xml:space="preserve">Выполнен ремонт:
1. Ремонт улицы Щепеткина (ул. Мелик-Карамова от Югорской до Щепеткина, ул. Щепеткина, ул. Рационализаторов от Щепеткина до Инженерной. 
2. Строительство и ремонт тротуаров.
Выполнено строительство тротуара от транспортной развязки на пересечении Нефтеюганского шоссе и улицы Грибоедова до остановки общественного транспорта ТЦ «Аура». 
Выполнен ремонт тротуара по ул. Пушкина на нечетной стороне улицы.
 3. Выполнено благоустройство внутриквартальных проездов на 10 объектах:
  - внутриквартальный проезд от ул. Профсоюзов (между домами № 20 и 20/1) до бул. Писателей (между домами 14/3 по улице Чехова и 11/1 по улице Лермонтова) 
- внутриквартальный проезд от проспекта Ленина вдоль МКД № 70/1 до МБОУ НШ № 30 
- внутриквартальный проезд от проспекта Комсомольского между МКД № 20 и 12 до сквера «Геологов-Первопроходцев» 
- внутриквартальный проезд от дома Мира, 22 до дома Студенческой, 11/1
- внутриквартальный проезд вдоль дома Просвещения, 33  
- внутриквартальный проезд от улицы Дзержинского до МКД № 10 по проспекту Набережный 
- внутриквартальный проезд от улицы Геологической до МБОУ СОШ  № 19 
- внутриквартальный проезд от Геронтологического центра до ул. Моховой 
- внутриквартальный проезд от проезда Первопроходцев 8 и до пр. Комсомольский, 31 
- внутриквартальный проезд от ул. Югорской до МБОУ № 92 «Веснушка» 
 4. Восстановление асфальтобетонного покрытия методом сплошного асфальтирования (ликвидация колейности) на УДС г. Сургута.
5.  Восстановление лестничного марша в районе поликлиники №5 по адресу г.Сургут, улица Островского,15.
6.  Обустройство посадочных площадок "Рыбокомбинат" в районе дома 40/1.
7.  Восстановление автопавильонов на автобусных остановках.
8.  Ремонт сооружения «Автомобильная эстакада через р.Сайма».
</t>
  </si>
  <si>
    <t xml:space="preserve"> Капитальный ремонт и ремонт автомобильных дорог</t>
  </si>
  <si>
    <t>Автомобильный транспорт</t>
  </si>
  <si>
    <t>Организация обеспечения населения услугами по перевозке пассажиров транспортом общего пользования</t>
  </si>
  <si>
    <t xml:space="preserve">Количество пассажиров, перевезённых транспортом общего пользования составило 20,8 млн. человек.
Выполнено пассажирских перевозок по регулируемым тарифам на сумму 934,6 млн. руб., с пробегом 7,3 млн. км.
</t>
  </si>
  <si>
    <t>Наименование блока</t>
  </si>
  <si>
    <t>Стоимость мероприятий, тыс.руб.</t>
  </si>
  <si>
    <t>Количество мероприятий, ед.</t>
  </si>
  <si>
    <t>Примечание</t>
  </si>
  <si>
    <t>План</t>
  </si>
  <si>
    <t>Факт</t>
  </si>
  <si>
    <t>Информация об исполнении, %</t>
  </si>
  <si>
    <t>Отчет по реализации мероприятий программы комплексного развития систем коммунальной и транспортной  инфраструктуры за 2022 год</t>
  </si>
  <si>
    <t>Всего в коммунальной инфраструкте, в том числе:</t>
  </si>
  <si>
    <t>1.3</t>
  </si>
  <si>
    <t>1.4</t>
  </si>
  <si>
    <t>Электроснабжение</t>
  </si>
  <si>
    <t>Газоснабжение</t>
  </si>
  <si>
    <t>Теплоснабжение</t>
  </si>
  <si>
    <t>Водоснабжение</t>
  </si>
  <si>
    <t>Водоотведение</t>
  </si>
  <si>
    <t>Энергосбережение</t>
  </si>
  <si>
    <t>1.7</t>
  </si>
  <si>
    <t>Обращение с ТКО</t>
  </si>
  <si>
    <t>Всего в транспортной инфраструкте, в том числе:</t>
  </si>
  <si>
    <t>Капитальный ремонт автомобильных дорог</t>
  </si>
  <si>
    <t>ИТОГО</t>
  </si>
  <si>
    <t>Реализация мероприятий производится в рамках исполнения плана мероприятий производственных программ организаций. 6 мероприятий перенесены на 2023-2024 годы</t>
  </si>
  <si>
    <t>Реализация мероприятий  производится в рамках исполнения муниципальной программы «Энергосбережение и повышение энергетической эффективности в городе Сургуте на период до 2030 года», утвержденной постановлением Администрации города от 16.12.2013 № 9061</t>
  </si>
  <si>
    <t xml:space="preserve">Отчет о реализации мероприятий в сфере ТКО, предусмотренных  программой комплексного развития коммунальной инфраструктуры муниципального образования городской округ  Сургут на период до 2035 года за 2022 год
</t>
  </si>
  <si>
    <t>Реализацию мероприятия по ликвидации объекта накопленного вреда планируется осуществлять в рамках федерального проекта «Генеральная уборка» с 2025 года.</t>
  </si>
  <si>
    <t>Количество пассажиров, перевезённых транспортом общего пользования составило 20,8 млн. человек. Выполнено пассажирских перевозок по регулируемым тарифам на сумму 934,6 млн. руб., с пробегом 7,3 млн. км.</t>
  </si>
  <si>
    <t>Реализация мероприятий производится в рамках исполнения плана мероприятий производственной программа СМУП "ГВК". 2 мероприятия перенесено на 2023-2025 годы</t>
  </si>
  <si>
    <t>Реализация мероприятий производится в рамках  Инвестиционной программы ООО "СГЭС" на 2022 год, утвержденной приказом Депжкк и энергетики ХМАО – Югры  №33-Пр-57 от 05.07.22. На 2023 год перенесено 14 мероприятий</t>
  </si>
  <si>
    <t>Выполнены работы:
- по восстановлению лестничного марша в районе поликлиники №5;
- по обустройству посадочных площадок "Рыбокомбинат" в районе дома 40/1;
- по восстановлению автопавильонов на автобусных остановках, асфальтобетонного покрытия;
- ремонт сооружения "Автомобильная эстакада через р.Сайма";
- отремонтированы 10 внутриквартальных проездов;                                                                                                                 - ремонт улиц Мелик-Карамова, ул. Щепеткина, ул. Рационализаторов;                                                                                                                                    - ликвидация колейности на УДС города</t>
  </si>
  <si>
    <t>Из 10 запланированных мероприятий 3 мероприятия выполнено СГМУП "ГТС" в 2021 году, 6 мероприятий не актуальны в связи с отсутствием заявки от застройщика на подключение объектов</t>
  </si>
  <si>
    <t>Исп. Ландик Галина Сергеевна, 52-45-51</t>
  </si>
  <si>
    <t xml:space="preserve">
Капитальный ремонт и ремонт автомобильных дорог </t>
  </si>
  <si>
    <t>Исп. Молчанова Елена Александровна, 52-45-18</t>
  </si>
  <si>
    <t xml:space="preserve">Гильманов Рустам Шайхуллович, 52-45-12 </t>
  </si>
  <si>
    <t>Исп. Кушнерева Ангелина Александровна, 52-44-10</t>
  </si>
  <si>
    <t>Реализация мероприятий производится в рамках исполнения плана мероприятий производственных программ ГМУП "ГТС". По результатам технического обследования сетей из 25 запланированных мероприятий 6 мероприятий утратили актуальность, 1 мероприятия выполнено в 2019 году, 10 мероприятий перенесены на 2023-2032 годы.</t>
  </si>
  <si>
    <t xml:space="preserve">факт </t>
  </si>
  <si>
    <t>план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</si>
</sst>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"/>
    <numFmt numFmtId="166" formatCode="#,##0.000"/>
    <numFmt numFmtId="167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4">
    <xf numFmtId="0" fontId="0" fillId="0" borderId="0" xfId="0"/>
    <xf numFmtId="0" fontId="4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 wrapText="1"/>
    </xf>
    <xf numFmtId="165" fontId="3" fillId="3" borderId="4" xfId="4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3" fillId="3" borderId="8" xfId="4" applyNumberFormat="1" applyFont="1" applyFill="1" applyBorder="1" applyAlignment="1">
      <alignment horizontal="center" vertical="center" wrapText="1"/>
    </xf>
    <xf numFmtId="165" fontId="3" fillId="3" borderId="2" xfId="4" applyNumberFormat="1" applyFont="1" applyFill="1" applyBorder="1" applyAlignment="1">
      <alignment horizontal="center" vertical="center" wrapText="1"/>
    </xf>
    <xf numFmtId="3" fontId="3" fillId="3" borderId="4" xfId="3" applyNumberFormat="1" applyFont="1" applyFill="1" applyBorder="1" applyAlignment="1">
      <alignment vertical="center" wrapText="1"/>
    </xf>
    <xf numFmtId="3" fontId="3" fillId="3" borderId="8" xfId="3" applyNumberFormat="1" applyFont="1" applyFill="1" applyBorder="1" applyAlignment="1">
      <alignment vertical="center" wrapText="1"/>
    </xf>
    <xf numFmtId="3" fontId="3" fillId="3" borderId="2" xfId="3" applyNumberFormat="1" applyFont="1" applyFill="1" applyBorder="1" applyAlignment="1">
      <alignment vertical="center" wrapText="1"/>
    </xf>
    <xf numFmtId="0" fontId="3" fillId="0" borderId="1" xfId="5" applyFont="1" applyBorder="1" applyAlignment="1">
      <alignment horizontal="center" vertical="center" wrapText="1"/>
    </xf>
    <xf numFmtId="0" fontId="3" fillId="3" borderId="11" xfId="5" applyFont="1" applyFill="1" applyBorder="1" applyAlignment="1">
      <alignment horizontal="left" vertical="center" wrapText="1"/>
    </xf>
    <xf numFmtId="0" fontId="3" fillId="3" borderId="1" xfId="5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/>
    </xf>
    <xf numFmtId="0" fontId="3" fillId="3" borderId="12" xfId="5" applyFont="1" applyFill="1" applyBorder="1" applyAlignment="1">
      <alignment horizontal="left" vertical="center" wrapText="1"/>
    </xf>
    <xf numFmtId="0" fontId="3" fillId="3" borderId="13" xfId="5" applyFont="1" applyFill="1" applyBorder="1" applyAlignment="1">
      <alignment horizontal="left" vertical="center" wrapText="1"/>
    </xf>
    <xf numFmtId="0" fontId="3" fillId="4" borderId="11" xfId="5" applyFont="1" applyFill="1" applyBorder="1" applyAlignment="1">
      <alignment horizontal="left" vertical="center" wrapText="1"/>
    </xf>
    <xf numFmtId="0" fontId="3" fillId="4" borderId="1" xfId="5" applyFont="1" applyFill="1" applyBorder="1" applyAlignment="1">
      <alignment horizontal="center" vertical="center"/>
    </xf>
    <xf numFmtId="0" fontId="3" fillId="4" borderId="12" xfId="5" applyFont="1" applyFill="1" applyBorder="1" applyAlignment="1">
      <alignment horizontal="left" vertical="center" wrapText="1"/>
    </xf>
    <xf numFmtId="0" fontId="3" fillId="4" borderId="13" xfId="5" applyFont="1" applyFill="1" applyBorder="1" applyAlignment="1">
      <alignment horizontal="left" vertical="center" wrapText="1"/>
    </xf>
    <xf numFmtId="0" fontId="3" fillId="4" borderId="1" xfId="5" applyFont="1" applyFill="1" applyBorder="1" applyAlignment="1">
      <alignment horizontal="center" vertical="center" wrapText="1"/>
    </xf>
    <xf numFmtId="3" fontId="3" fillId="4" borderId="1" xfId="5" applyNumberFormat="1" applyFont="1" applyFill="1" applyBorder="1" applyAlignment="1">
      <alignment horizontal="center" vertical="center"/>
    </xf>
    <xf numFmtId="3" fontId="3" fillId="4" borderId="1" xfId="5" applyNumberFormat="1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3" fontId="5" fillId="0" borderId="1" xfId="5" applyNumberFormat="1" applyFont="1" applyBorder="1" applyAlignment="1">
      <alignment horizontal="center" vertical="center" wrapText="1"/>
    </xf>
    <xf numFmtId="0" fontId="3" fillId="5" borderId="11" xfId="5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horizontal="center" vertical="center"/>
    </xf>
    <xf numFmtId="3" fontId="3" fillId="5" borderId="1" xfId="5" applyNumberFormat="1" applyFont="1" applyFill="1" applyBorder="1" applyAlignment="1">
      <alignment horizontal="center" vertical="center"/>
    </xf>
    <xf numFmtId="0" fontId="3" fillId="5" borderId="12" xfId="5" applyFont="1" applyFill="1" applyBorder="1" applyAlignment="1">
      <alignment horizontal="left" vertical="center" wrapText="1"/>
    </xf>
    <xf numFmtId="0" fontId="3" fillId="5" borderId="13" xfId="5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1" xfId="4" applyNumberFormat="1" applyFont="1" applyBorder="1" applyAlignment="1">
      <alignment horizontal="center" vertical="center" wrapText="1"/>
    </xf>
    <xf numFmtId="3" fontId="7" fillId="0" borderId="1" xfId="5" applyNumberFormat="1" applyFont="1" applyBorder="1" applyAlignment="1">
      <alignment horizontal="center" vertical="center"/>
    </xf>
    <xf numFmtId="0" fontId="1" fillId="0" borderId="0" xfId="0" applyFont="1"/>
    <xf numFmtId="0" fontId="7" fillId="0" borderId="1" xfId="5" applyFont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left" vertical="top" wrapText="1"/>
    </xf>
    <xf numFmtId="0" fontId="9" fillId="0" borderId="15" xfId="0" applyFont="1" applyBorder="1"/>
    <xf numFmtId="0" fontId="0" fillId="0" borderId="6" xfId="0" applyBorder="1"/>
    <xf numFmtId="0" fontId="0" fillId="0" borderId="7" xfId="0" applyBorder="1"/>
    <xf numFmtId="0" fontId="6" fillId="2" borderId="15" xfId="0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/>
    <xf numFmtId="0" fontId="6" fillId="2" borderId="0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1" fontId="6" fillId="2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6" fillId="6" borderId="1" xfId="0" applyFont="1" applyFill="1" applyBorder="1" applyAlignment="1">
      <alignment horizontal="center" vertical="top"/>
    </xf>
    <xf numFmtId="3" fontId="6" fillId="6" borderId="1" xfId="0" applyNumberFormat="1" applyFont="1" applyFill="1" applyBorder="1" applyAlignment="1">
      <alignment horizontal="center" vertical="top"/>
    </xf>
    <xf numFmtId="0" fontId="8" fillId="6" borderId="0" xfId="0" applyFont="1" applyFill="1"/>
    <xf numFmtId="3" fontId="0" fillId="0" borderId="0" xfId="0" applyNumberFormat="1"/>
    <xf numFmtId="3" fontId="6" fillId="2" borderId="0" xfId="0" applyNumberFormat="1" applyFont="1" applyFill="1" applyBorder="1" applyAlignment="1">
      <alignment horizontal="center" vertical="top"/>
    </xf>
    <xf numFmtId="49" fontId="0" fillId="0" borderId="0" xfId="0" applyNumberFormat="1"/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/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left" vertical="top" wrapText="1"/>
    </xf>
    <xf numFmtId="49" fontId="11" fillId="0" borderId="0" xfId="0" applyNumberFormat="1" applyFont="1"/>
    <xf numFmtId="0" fontId="11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top" wrapText="1"/>
    </xf>
    <xf numFmtId="4" fontId="12" fillId="0" borderId="14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4" fontId="11" fillId="0" borderId="0" xfId="0" applyNumberFormat="1" applyFont="1"/>
    <xf numFmtId="4" fontId="8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4" fontId="4" fillId="0" borderId="9" xfId="3" applyNumberFormat="1" applyFont="1" applyBorder="1" applyAlignment="1">
      <alignment horizontal="center" vertical="center" wrapText="1"/>
    </xf>
    <xf numFmtId="4" fontId="4" fillId="0" borderId="11" xfId="3" applyNumberFormat="1" applyFont="1" applyBorder="1" applyAlignment="1">
      <alignment horizontal="center" vertical="center" wrapText="1"/>
    </xf>
    <xf numFmtId="4" fontId="4" fillId="0" borderId="10" xfId="3" applyNumberFormat="1" applyFont="1" applyBorder="1" applyAlignment="1">
      <alignment horizontal="center" vertical="center" wrapText="1"/>
    </xf>
    <xf numFmtId="4" fontId="4" fillId="0" borderId="13" xfId="3" applyNumberFormat="1" applyFont="1" applyBorder="1" applyAlignment="1">
      <alignment horizontal="center" vertical="center" wrapText="1"/>
    </xf>
    <xf numFmtId="49" fontId="2" fillId="2" borderId="0" xfId="3" applyNumberFormat="1" applyFont="1" applyFill="1" applyAlignment="1">
      <alignment horizontal="center" vertical="center" wrapText="1"/>
    </xf>
    <xf numFmtId="49" fontId="2" fillId="0" borderId="5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" fontId="3" fillId="0" borderId="4" xfId="3" applyNumberFormat="1" applyFont="1" applyBorder="1" applyAlignment="1">
      <alignment horizontal="center" vertical="center" wrapText="1"/>
    </xf>
    <xf numFmtId="1" fontId="3" fillId="0" borderId="8" xfId="3" applyNumberFormat="1" applyFont="1" applyBorder="1" applyAlignment="1">
      <alignment horizontal="center" vertical="center" wrapText="1"/>
    </xf>
    <xf numFmtId="1" fontId="3" fillId="0" borderId="2" xfId="3" applyNumberFormat="1" applyFont="1" applyBorder="1" applyAlignment="1">
      <alignment horizontal="center" vertical="center" wrapText="1"/>
    </xf>
    <xf numFmtId="4" fontId="3" fillId="0" borderId="4" xfId="3" applyNumberFormat="1" applyFont="1" applyBorder="1" applyAlignment="1">
      <alignment horizontal="center" vertical="center" wrapText="1"/>
    </xf>
    <xf numFmtId="4" fontId="3" fillId="0" borderId="8" xfId="3" applyNumberFormat="1" applyFont="1" applyBorder="1" applyAlignment="1">
      <alignment horizontal="center" vertical="center" wrapText="1"/>
    </xf>
    <xf numFmtId="4" fontId="3" fillId="0" borderId="2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 wrapText="1"/>
    </xf>
    <xf numFmtId="3" fontId="5" fillId="0" borderId="4" xfId="3" applyNumberFormat="1" applyFont="1" applyBorder="1" applyAlignment="1">
      <alignment horizontal="center" vertical="center" wrapText="1"/>
    </xf>
    <xf numFmtId="3" fontId="5" fillId="0" borderId="8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4" fontId="5" fillId="0" borderId="4" xfId="3" applyNumberFormat="1" applyFont="1" applyBorder="1" applyAlignment="1">
      <alignment horizontal="center" vertical="center" wrapText="1"/>
    </xf>
    <xf numFmtId="4" fontId="5" fillId="0" borderId="8" xfId="3" applyNumberFormat="1" applyFont="1" applyBorder="1" applyAlignment="1">
      <alignment horizontal="center" vertical="center" wrapText="1"/>
    </xf>
    <xf numFmtId="4" fontId="5" fillId="0" borderId="2" xfId="3" applyNumberFormat="1" applyFont="1" applyBorder="1" applyAlignment="1">
      <alignment horizontal="center" vertical="center" wrapText="1"/>
    </xf>
    <xf numFmtId="1" fontId="5" fillId="0" borderId="4" xfId="3" applyNumberFormat="1" applyFont="1" applyBorder="1" applyAlignment="1">
      <alignment horizontal="center" vertical="center" wrapText="1"/>
    </xf>
    <xf numFmtId="1" fontId="5" fillId="0" borderId="8" xfId="3" applyNumberFormat="1" applyFont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65" fontId="5" fillId="0" borderId="4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4" xfId="3" applyNumberFormat="1" applyFont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justify" vertical="top" wrapText="1"/>
    </xf>
    <xf numFmtId="3" fontId="6" fillId="2" borderId="8" xfId="3" applyNumberFormat="1" applyFont="1" applyFill="1" applyBorder="1" applyAlignment="1">
      <alignment horizontal="justify" vertical="top" wrapText="1"/>
    </xf>
    <xf numFmtId="0" fontId="6" fillId="2" borderId="8" xfId="3" applyFont="1" applyFill="1" applyBorder="1" applyAlignment="1">
      <alignment horizontal="justify" vertical="top" wrapText="1"/>
    </xf>
    <xf numFmtId="0" fontId="6" fillId="2" borderId="2" xfId="3" applyFont="1" applyFill="1" applyBorder="1" applyAlignment="1">
      <alignment horizontal="justify" vertical="top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65" fontId="5" fillId="2" borderId="8" xfId="3" applyNumberFormat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8" xfId="3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166" fontId="5" fillId="2" borderId="4" xfId="3" applyNumberFormat="1" applyFont="1" applyFill="1" applyBorder="1" applyAlignment="1">
      <alignment horizontal="center" vertical="center" wrapText="1"/>
    </xf>
    <xf numFmtId="166" fontId="5" fillId="2" borderId="8" xfId="3" applyNumberFormat="1" applyFont="1" applyFill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1" fontId="5" fillId="2" borderId="2" xfId="3" applyNumberFormat="1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4" fontId="5" fillId="2" borderId="4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8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 wrapText="1"/>
    </xf>
    <xf numFmtId="49" fontId="5" fillId="3" borderId="9" xfId="3" applyNumberFormat="1" applyFont="1" applyFill="1" applyBorder="1" applyAlignment="1">
      <alignment horizontal="center" vertical="center" wrapText="1"/>
    </xf>
    <xf numFmtId="49" fontId="5" fillId="3" borderId="14" xfId="3" applyNumberFormat="1" applyFont="1" applyFill="1" applyBorder="1" applyAlignment="1">
      <alignment horizontal="center" vertical="center" wrapText="1"/>
    </xf>
    <xf numFmtId="49" fontId="5" fillId="3" borderId="11" xfId="3" applyNumberFormat="1" applyFont="1" applyFill="1" applyBorder="1" applyAlignment="1">
      <alignment horizontal="center" vertical="center" wrapText="1"/>
    </xf>
    <xf numFmtId="49" fontId="5" fillId="3" borderId="3" xfId="3" applyNumberFormat="1" applyFont="1" applyFill="1" applyBorder="1" applyAlignment="1">
      <alignment horizontal="center" vertical="center" wrapText="1"/>
    </xf>
    <xf numFmtId="49" fontId="5" fillId="3" borderId="0" xfId="3" applyNumberFormat="1" applyFont="1" applyFill="1" applyBorder="1" applyAlignment="1">
      <alignment horizontal="center" vertical="center" wrapText="1"/>
    </xf>
    <xf numFmtId="49" fontId="5" fillId="3" borderId="12" xfId="3" applyNumberFormat="1" applyFont="1" applyFill="1" applyBorder="1" applyAlignment="1">
      <alignment horizontal="center" vertical="center" wrapText="1"/>
    </xf>
    <xf numFmtId="49" fontId="5" fillId="3" borderId="10" xfId="3" applyNumberFormat="1" applyFont="1" applyFill="1" applyBorder="1" applyAlignment="1">
      <alignment horizontal="center" vertical="center" wrapText="1"/>
    </xf>
    <xf numFmtId="49" fontId="5" fillId="3" borderId="5" xfId="3" applyNumberFormat="1" applyFont="1" applyFill="1" applyBorder="1" applyAlignment="1">
      <alignment horizontal="center" vertical="center" wrapText="1"/>
    </xf>
    <xf numFmtId="49" fontId="5" fillId="3" borderId="1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3" fontId="6" fillId="2" borderId="2" xfId="3" applyNumberFormat="1" applyFont="1" applyFill="1" applyBorder="1" applyAlignment="1">
      <alignment horizontal="center" vertical="center" wrapText="1"/>
    </xf>
    <xf numFmtId="49" fontId="5" fillId="2" borderId="4" xfId="3" applyNumberFormat="1" applyFont="1" applyFill="1" applyBorder="1" applyAlignment="1">
      <alignment horizontal="center" vertical="center" wrapText="1"/>
    </xf>
    <xf numFmtId="49" fontId="5" fillId="2" borderId="8" xfId="3" applyNumberFormat="1" applyFont="1" applyFill="1" applyBorder="1" applyAlignment="1">
      <alignment horizontal="center" vertical="center" wrapText="1"/>
    </xf>
    <xf numFmtId="49" fontId="5" fillId="2" borderId="2" xfId="3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3" fontId="3" fillId="2" borderId="6" xfId="6" applyNumberFormat="1" applyFont="1" applyFill="1" applyBorder="1" applyAlignment="1">
      <alignment horizontal="center" vertical="center" wrapText="1"/>
    </xf>
    <xf numFmtId="3" fontId="3" fillId="2" borderId="7" xfId="6" applyNumberFormat="1" applyFont="1" applyFill="1" applyBorder="1" applyAlignment="1">
      <alignment horizontal="center" vertical="center" wrapText="1"/>
    </xf>
    <xf numFmtId="49" fontId="3" fillId="3" borderId="4" xfId="5" applyNumberFormat="1" applyFont="1" applyFill="1" applyBorder="1" applyAlignment="1">
      <alignment horizontal="center" vertical="center"/>
    </xf>
    <xf numFmtId="49" fontId="3" fillId="3" borderId="8" xfId="5" applyNumberFormat="1" applyFont="1" applyFill="1" applyBorder="1" applyAlignment="1">
      <alignment horizontal="center" vertical="center"/>
    </xf>
    <xf numFmtId="49" fontId="3" fillId="3" borderId="2" xfId="5" applyNumberFormat="1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2" xfId="5" applyFont="1" applyFill="1" applyBorder="1" applyAlignment="1">
      <alignment horizontal="center" vertical="center"/>
    </xf>
    <xf numFmtId="0" fontId="3" fillId="3" borderId="9" xfId="5" applyFont="1" applyFill="1" applyBorder="1" applyAlignment="1">
      <alignment horizontal="left" vertical="center" wrapText="1"/>
    </xf>
    <xf numFmtId="0" fontId="3" fillId="3" borderId="14" xfId="5" applyFont="1" applyFill="1" applyBorder="1" applyAlignment="1">
      <alignment horizontal="left" vertical="center" wrapText="1"/>
    </xf>
    <xf numFmtId="0" fontId="3" fillId="3" borderId="11" xfId="5" applyFont="1" applyFill="1" applyBorder="1" applyAlignment="1">
      <alignment horizontal="left" vertical="center" wrapText="1"/>
    </xf>
    <xf numFmtId="0" fontId="3" fillId="3" borderId="3" xfId="5" applyFont="1" applyFill="1" applyBorder="1" applyAlignment="1">
      <alignment horizontal="left" vertical="center" wrapText="1"/>
    </xf>
    <xf numFmtId="0" fontId="3" fillId="3" borderId="0" xfId="5" applyFont="1" applyFill="1" applyAlignment="1">
      <alignment horizontal="left" vertical="center" wrapText="1"/>
    </xf>
    <xf numFmtId="0" fontId="3" fillId="3" borderId="12" xfId="5" applyFont="1" applyFill="1" applyBorder="1" applyAlignment="1">
      <alignment horizontal="left" vertical="center" wrapText="1"/>
    </xf>
    <xf numFmtId="0" fontId="3" fillId="3" borderId="10" xfId="5" applyFont="1" applyFill="1" applyBorder="1" applyAlignment="1">
      <alignment horizontal="left" vertical="center" wrapText="1"/>
    </xf>
    <xf numFmtId="0" fontId="3" fillId="3" borderId="5" xfId="5" applyFont="1" applyFill="1" applyBorder="1" applyAlignment="1">
      <alignment horizontal="left" vertical="center" wrapText="1"/>
    </xf>
    <xf numFmtId="0" fontId="3" fillId="3" borderId="13" xfId="5" applyFont="1" applyFill="1" applyBorder="1" applyAlignment="1">
      <alignment horizontal="left" vertical="center" wrapText="1"/>
    </xf>
    <xf numFmtId="3" fontId="6" fillId="3" borderId="1" xfId="5" applyNumberFormat="1" applyFont="1" applyFill="1" applyBorder="1" applyAlignment="1">
      <alignment horizontal="center" vertical="center" wrapText="1"/>
    </xf>
    <xf numFmtId="49" fontId="2" fillId="0" borderId="0" xfId="5" applyNumberFormat="1" applyFont="1" applyAlignment="1">
      <alignment horizontal="center" vertical="center"/>
    </xf>
    <xf numFmtId="49" fontId="2" fillId="2" borderId="5" xfId="3" applyNumberFormat="1" applyFont="1" applyFill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/>
    </xf>
    <xf numFmtId="49" fontId="3" fillId="0" borderId="8" xfId="5" applyNumberFormat="1" applyFont="1" applyBorder="1" applyAlignment="1">
      <alignment horizontal="center" vertical="center"/>
    </xf>
    <xf numFmtId="49" fontId="3" fillId="0" borderId="2" xfId="5" applyNumberFormat="1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3" fontId="4" fillId="0" borderId="6" xfId="5" applyNumberFormat="1" applyFont="1" applyBorder="1" applyAlignment="1">
      <alignment horizontal="center" vertical="center" wrapText="1"/>
    </xf>
    <xf numFmtId="49" fontId="3" fillId="4" borderId="4" xfId="5" applyNumberFormat="1" applyFont="1" applyFill="1" applyBorder="1" applyAlignment="1">
      <alignment horizontal="center" vertical="center"/>
    </xf>
    <xf numFmtId="49" fontId="3" fillId="4" borderId="8" xfId="5" applyNumberFormat="1" applyFont="1" applyFill="1" applyBorder="1" applyAlignment="1">
      <alignment horizontal="center" vertical="center"/>
    </xf>
    <xf numFmtId="49" fontId="3" fillId="4" borderId="2" xfId="5" applyNumberFormat="1" applyFont="1" applyFill="1" applyBorder="1" applyAlignment="1">
      <alignment horizontal="center" vertical="center"/>
    </xf>
    <xf numFmtId="0" fontId="3" fillId="4" borderId="4" xfId="5" applyFont="1" applyFill="1" applyBorder="1" applyAlignment="1">
      <alignment horizontal="center" vertical="center"/>
    </xf>
    <xf numFmtId="0" fontId="3" fillId="4" borderId="8" xfId="5" applyFont="1" applyFill="1" applyBorder="1" applyAlignment="1">
      <alignment horizontal="center" vertical="center"/>
    </xf>
    <xf numFmtId="0" fontId="3" fillId="4" borderId="2" xfId="5" applyFont="1" applyFill="1" applyBorder="1" applyAlignment="1">
      <alignment horizontal="center" vertical="center"/>
    </xf>
    <xf numFmtId="0" fontId="3" fillId="4" borderId="9" xfId="5" applyFont="1" applyFill="1" applyBorder="1" applyAlignment="1">
      <alignment horizontal="left" vertical="center" wrapText="1"/>
    </xf>
    <xf numFmtId="0" fontId="3" fillId="4" borderId="14" xfId="5" applyFont="1" applyFill="1" applyBorder="1" applyAlignment="1">
      <alignment horizontal="left" vertical="center" wrapText="1"/>
    </xf>
    <xf numFmtId="0" fontId="3" fillId="4" borderId="11" xfId="5" applyFont="1" applyFill="1" applyBorder="1" applyAlignment="1">
      <alignment horizontal="left" vertical="center" wrapText="1"/>
    </xf>
    <xf numFmtId="0" fontId="3" fillId="4" borderId="3" xfId="5" applyFont="1" applyFill="1" applyBorder="1" applyAlignment="1">
      <alignment horizontal="left" vertical="center" wrapText="1"/>
    </xf>
    <xf numFmtId="0" fontId="3" fillId="4" borderId="0" xfId="5" applyFont="1" applyFill="1" applyAlignment="1">
      <alignment horizontal="left" vertical="center" wrapText="1"/>
    </xf>
    <xf numFmtId="0" fontId="3" fillId="4" borderId="12" xfId="5" applyFont="1" applyFill="1" applyBorder="1" applyAlignment="1">
      <alignment horizontal="left" vertical="center" wrapText="1"/>
    </xf>
    <xf numFmtId="0" fontId="3" fillId="4" borderId="10" xfId="5" applyFont="1" applyFill="1" applyBorder="1" applyAlignment="1">
      <alignment horizontal="left" vertical="center" wrapText="1"/>
    </xf>
    <xf numFmtId="0" fontId="3" fillId="4" borderId="5" xfId="5" applyFont="1" applyFill="1" applyBorder="1" applyAlignment="1">
      <alignment horizontal="left" vertical="center" wrapText="1"/>
    </xf>
    <xf numFmtId="0" fontId="3" fillId="4" borderId="13" xfId="5" applyFont="1" applyFill="1" applyBorder="1" applyAlignment="1">
      <alignment horizontal="left" vertical="center" wrapText="1"/>
    </xf>
    <xf numFmtId="0" fontId="7" fillId="4" borderId="1" xfId="5" applyFont="1" applyFill="1" applyBorder="1" applyAlignment="1">
      <alignment horizontal="center" vertical="center" wrapText="1"/>
    </xf>
    <xf numFmtId="49" fontId="5" fillId="0" borderId="4" xfId="5" applyNumberFormat="1" applyFont="1" applyBorder="1" applyAlignment="1">
      <alignment horizontal="center" vertical="center"/>
    </xf>
    <xf numFmtId="49" fontId="5" fillId="0" borderId="8" xfId="5" applyNumberFormat="1" applyFont="1" applyBorder="1" applyAlignment="1">
      <alignment horizontal="center" vertical="center"/>
    </xf>
    <xf numFmtId="49" fontId="5" fillId="0" borderId="2" xfId="5" applyNumberFormat="1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left" vertical="center" wrapText="1"/>
    </xf>
    <xf numFmtId="0" fontId="5" fillId="0" borderId="8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3" fontId="6" fillId="0" borderId="1" xfId="5" applyNumberFormat="1" applyFont="1" applyBorder="1" applyAlignment="1">
      <alignment horizontal="justify" vertical="top" wrapText="1"/>
    </xf>
    <xf numFmtId="0" fontId="7" fillId="4" borderId="1" xfId="5" applyFont="1" applyFill="1" applyBorder="1" applyAlignment="1">
      <alignment horizontal="justify" vertical="center" wrapText="1"/>
    </xf>
    <xf numFmtId="0" fontId="6" fillId="4" borderId="1" xfId="5" applyFont="1" applyFill="1" applyBorder="1" applyAlignment="1">
      <alignment horizontal="justify" vertical="center" wrapText="1"/>
    </xf>
    <xf numFmtId="3" fontId="7" fillId="3" borderId="1" xfId="5" applyNumberFormat="1" applyFont="1" applyFill="1" applyBorder="1" applyAlignment="1">
      <alignment horizontal="center" vertical="center" wrapText="1"/>
    </xf>
    <xf numFmtId="3" fontId="6" fillId="0" borderId="1" xfId="5" applyNumberFormat="1" applyFont="1" applyBorder="1" applyAlignment="1">
      <alignment horizontal="justify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8" xfId="5" applyNumberFormat="1" applyFont="1" applyBorder="1" applyAlignment="1">
      <alignment horizontal="center" vertical="center" wrapText="1"/>
    </xf>
    <xf numFmtId="1" fontId="5" fillId="0" borderId="2" xfId="5" applyNumberFormat="1" applyFont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49" fontId="3" fillId="5" borderId="4" xfId="5" applyNumberFormat="1" applyFont="1" applyFill="1" applyBorder="1" applyAlignment="1">
      <alignment horizontal="center" vertical="center"/>
    </xf>
    <xf numFmtId="49" fontId="3" fillId="5" borderId="8" xfId="5" applyNumberFormat="1" applyFont="1" applyFill="1" applyBorder="1" applyAlignment="1">
      <alignment horizontal="center" vertical="center"/>
    </xf>
    <xf numFmtId="49" fontId="3" fillId="5" borderId="2" xfId="5" applyNumberFormat="1" applyFont="1" applyFill="1" applyBorder="1" applyAlignment="1">
      <alignment horizontal="center" vertical="center"/>
    </xf>
    <xf numFmtId="0" fontId="3" fillId="5" borderId="9" xfId="5" applyFont="1" applyFill="1" applyBorder="1" applyAlignment="1">
      <alignment horizontal="left" vertical="center" wrapText="1"/>
    </xf>
    <xf numFmtId="0" fontId="3" fillId="5" borderId="14" xfId="5" applyFont="1" applyFill="1" applyBorder="1" applyAlignment="1">
      <alignment horizontal="left" vertical="center" wrapText="1"/>
    </xf>
    <xf numFmtId="0" fontId="3" fillId="5" borderId="11" xfId="5" applyFont="1" applyFill="1" applyBorder="1" applyAlignment="1">
      <alignment horizontal="left" vertical="center" wrapText="1"/>
    </xf>
    <xf numFmtId="0" fontId="3" fillId="5" borderId="3" xfId="5" applyFont="1" applyFill="1" applyBorder="1" applyAlignment="1">
      <alignment horizontal="left" vertical="center" wrapText="1"/>
    </xf>
    <xf numFmtId="0" fontId="3" fillId="5" borderId="0" xfId="5" applyFont="1" applyFill="1" applyAlignment="1">
      <alignment horizontal="left" vertical="center" wrapText="1"/>
    </xf>
    <xf numFmtId="0" fontId="3" fillId="5" borderId="12" xfId="5" applyFont="1" applyFill="1" applyBorder="1" applyAlignment="1">
      <alignment horizontal="left" vertical="center" wrapText="1"/>
    </xf>
    <xf numFmtId="0" fontId="3" fillId="5" borderId="10" xfId="5" applyFont="1" applyFill="1" applyBorder="1" applyAlignment="1">
      <alignment horizontal="left" vertical="center" wrapText="1"/>
    </xf>
    <xf numFmtId="0" fontId="3" fillId="5" borderId="5" xfId="5" applyFont="1" applyFill="1" applyBorder="1" applyAlignment="1">
      <alignment horizontal="left" vertical="center" wrapText="1"/>
    </xf>
    <xf numFmtId="0" fontId="3" fillId="5" borderId="13" xfId="5" applyFont="1" applyFill="1" applyBorder="1" applyAlignment="1">
      <alignment horizontal="left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8">
    <cellStyle name="Обычный" xfId="0" builtinId="0"/>
    <cellStyle name="Обычный 10" xfId="5"/>
    <cellStyle name="Обычный 8" xfId="3"/>
    <cellStyle name="Обычный 9" xfId="1"/>
    <cellStyle name="Финансовый 10" xfId="2"/>
    <cellStyle name="Финансовый 11" xfId="6"/>
    <cellStyle name="Финансовый 2 6" xfId="7"/>
    <cellStyle name="Финансовый 9" xfId="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109"/>
  <sheetViews>
    <sheetView view="pageBreakPreview" zoomScale="60" zoomScaleNormal="100" workbookViewId="0">
      <selection activeCell="E104" sqref="E104"/>
    </sheetView>
  </sheetViews>
  <sheetFormatPr defaultRowHeight="15" x14ac:dyDescent="0.25"/>
  <cols>
    <col min="1" max="1" width="14.85546875" style="72" customWidth="1"/>
    <col min="2" max="2" width="40.7109375" style="63" customWidth="1"/>
    <col min="3" max="3" width="17.140625" style="63" customWidth="1"/>
    <col min="4" max="4" width="17.28515625" style="63" customWidth="1"/>
    <col min="5" max="5" width="14.5703125" style="63" customWidth="1"/>
    <col min="6" max="6" width="14.85546875" style="63" customWidth="1"/>
    <col min="7" max="7" width="31.140625" style="63" customWidth="1"/>
    <col min="8" max="9" width="9.140625" style="63"/>
    <col min="10" max="10" width="9.140625" style="63" customWidth="1"/>
    <col min="11" max="11" width="10.85546875" style="63" bestFit="1" customWidth="1"/>
    <col min="12" max="16384" width="9.140625" style="63"/>
  </cols>
  <sheetData>
    <row r="1" spans="1:11" ht="57.75" customHeight="1" x14ac:dyDescent="0.25">
      <c r="A1" s="152" t="s">
        <v>495</v>
      </c>
      <c r="B1" s="152"/>
      <c r="C1" s="152"/>
      <c r="D1" s="152"/>
      <c r="E1" s="152"/>
      <c r="F1" s="152"/>
      <c r="G1" s="152"/>
      <c r="H1" s="64"/>
    </row>
    <row r="2" spans="1:11" ht="15" customHeight="1" x14ac:dyDescent="0.25">
      <c r="A2" s="154" t="s">
        <v>374</v>
      </c>
      <c r="B2" s="155" t="s">
        <v>0</v>
      </c>
      <c r="C2" s="155" t="s">
        <v>133</v>
      </c>
      <c r="D2" s="155"/>
      <c r="E2" s="155"/>
      <c r="F2" s="155"/>
      <c r="G2" s="155"/>
      <c r="K2" s="62"/>
    </row>
    <row r="3" spans="1:11" ht="90" customHeight="1" x14ac:dyDescent="0.25">
      <c r="A3" s="154"/>
      <c r="B3" s="155"/>
      <c r="C3" s="155" t="s">
        <v>132</v>
      </c>
      <c r="D3" s="156"/>
      <c r="E3" s="155" t="s">
        <v>1</v>
      </c>
      <c r="F3" s="156"/>
      <c r="G3" s="94" t="s">
        <v>2</v>
      </c>
    </row>
    <row r="4" spans="1:11" x14ac:dyDescent="0.25">
      <c r="A4" s="154"/>
      <c r="B4" s="155"/>
      <c r="C4" s="93" t="s">
        <v>455</v>
      </c>
      <c r="D4" s="94" t="s">
        <v>456</v>
      </c>
      <c r="E4" s="93" t="s">
        <v>3</v>
      </c>
      <c r="F4" s="93" t="s">
        <v>4</v>
      </c>
      <c r="G4" s="93"/>
    </row>
    <row r="5" spans="1:11" s="104" customFormat="1" ht="20.25" hidden="1" customHeight="1" x14ac:dyDescent="0.25">
      <c r="A5" s="102"/>
      <c r="B5" s="102"/>
      <c r="C5" s="103">
        <f>SUM(C6:C106)</f>
        <v>606246557.26333332</v>
      </c>
      <c r="D5" s="103">
        <f>SUM(D6:D106)</f>
        <v>419452799.19333333</v>
      </c>
      <c r="E5" s="102">
        <v>101</v>
      </c>
      <c r="F5" s="102">
        <v>87</v>
      </c>
      <c r="G5" s="102"/>
    </row>
    <row r="6" spans="1:11" x14ac:dyDescent="0.25">
      <c r="A6" s="93" t="s">
        <v>42</v>
      </c>
      <c r="B6" s="76" t="s">
        <v>43</v>
      </c>
      <c r="C6" s="66">
        <v>13757929.000000002</v>
      </c>
      <c r="D6" s="66">
        <v>14268350.16</v>
      </c>
      <c r="E6" s="100">
        <v>2022</v>
      </c>
      <c r="F6" s="100">
        <v>2022</v>
      </c>
      <c r="G6" s="67" t="s">
        <v>10</v>
      </c>
    </row>
    <row r="7" spans="1:11" ht="30" x14ac:dyDescent="0.25">
      <c r="A7" s="68" t="s">
        <v>44</v>
      </c>
      <c r="B7" s="69" t="s">
        <v>45</v>
      </c>
      <c r="C7" s="70">
        <v>17765834.581999999</v>
      </c>
      <c r="D7" s="70">
        <v>17765834.52</v>
      </c>
      <c r="E7" s="100">
        <v>2022</v>
      </c>
      <c r="F7" s="100">
        <v>2022</v>
      </c>
      <c r="G7" s="67" t="s">
        <v>10</v>
      </c>
    </row>
    <row r="8" spans="1:11" ht="32.25" customHeight="1" x14ac:dyDescent="0.25">
      <c r="A8" s="68" t="s">
        <v>135</v>
      </c>
      <c r="B8" s="69" t="s">
        <v>136</v>
      </c>
      <c r="C8" s="70">
        <v>20122212</v>
      </c>
      <c r="D8" s="70">
        <v>0</v>
      </c>
      <c r="E8" s="100">
        <v>2022</v>
      </c>
      <c r="F8" s="100">
        <v>2023</v>
      </c>
      <c r="G8" s="67" t="s">
        <v>457</v>
      </c>
    </row>
    <row r="9" spans="1:11" x14ac:dyDescent="0.25">
      <c r="A9" s="68" t="s">
        <v>137</v>
      </c>
      <c r="B9" s="69" t="s">
        <v>138</v>
      </c>
      <c r="C9" s="70">
        <v>8987527</v>
      </c>
      <c r="D9" s="70">
        <v>9195090</v>
      </c>
      <c r="E9" s="100">
        <v>2022</v>
      </c>
      <c r="F9" s="100">
        <v>2022</v>
      </c>
      <c r="G9" s="67" t="s">
        <v>10</v>
      </c>
    </row>
    <row r="10" spans="1:11" ht="31.5" customHeight="1" x14ac:dyDescent="0.25">
      <c r="A10" s="68" t="s">
        <v>139</v>
      </c>
      <c r="B10" s="69" t="s">
        <v>140</v>
      </c>
      <c r="C10" s="70">
        <v>6960735.0000000019</v>
      </c>
      <c r="D10" s="70">
        <v>0</v>
      </c>
      <c r="E10" s="100">
        <v>2022</v>
      </c>
      <c r="F10" s="100">
        <v>2023</v>
      </c>
      <c r="G10" s="67" t="s">
        <v>457</v>
      </c>
    </row>
    <row r="11" spans="1:11" ht="27.75" customHeight="1" x14ac:dyDescent="0.25">
      <c r="A11" s="68" t="s">
        <v>141</v>
      </c>
      <c r="B11" s="69" t="s">
        <v>142</v>
      </c>
      <c r="C11" s="70">
        <v>4991177.0200000005</v>
      </c>
      <c r="D11" s="70">
        <v>0</v>
      </c>
      <c r="E11" s="100">
        <v>2022</v>
      </c>
      <c r="F11" s="100">
        <v>2023</v>
      </c>
      <c r="G11" s="67" t="s">
        <v>457</v>
      </c>
    </row>
    <row r="12" spans="1:11" ht="29.25" customHeight="1" x14ac:dyDescent="0.25">
      <c r="A12" s="68" t="s">
        <v>143</v>
      </c>
      <c r="B12" s="69" t="s">
        <v>144</v>
      </c>
      <c r="C12" s="70">
        <v>1268992</v>
      </c>
      <c r="D12" s="70">
        <v>0</v>
      </c>
      <c r="E12" s="100">
        <v>2022</v>
      </c>
      <c r="F12" s="100">
        <v>2023</v>
      </c>
      <c r="G12" s="67" t="s">
        <v>457</v>
      </c>
    </row>
    <row r="13" spans="1:11" ht="30" x14ac:dyDescent="0.25">
      <c r="A13" s="68" t="s">
        <v>145</v>
      </c>
      <c r="B13" s="69" t="s">
        <v>146</v>
      </c>
      <c r="C13" s="70">
        <v>347851</v>
      </c>
      <c r="D13" s="70">
        <v>371331</v>
      </c>
      <c r="E13" s="100">
        <v>2022</v>
      </c>
      <c r="F13" s="100">
        <v>2022</v>
      </c>
      <c r="G13" s="67" t="s">
        <v>10</v>
      </c>
    </row>
    <row r="14" spans="1:11" ht="45" x14ac:dyDescent="0.25">
      <c r="A14" s="68" t="s">
        <v>46</v>
      </c>
      <c r="B14" s="69" t="s">
        <v>47</v>
      </c>
      <c r="C14" s="70">
        <v>407252</v>
      </c>
      <c r="D14" s="70">
        <v>434741.37</v>
      </c>
      <c r="E14" s="100">
        <v>2022</v>
      </c>
      <c r="F14" s="100">
        <v>2022</v>
      </c>
      <c r="G14" s="67" t="s">
        <v>10</v>
      </c>
    </row>
    <row r="15" spans="1:11" ht="30" x14ac:dyDescent="0.25">
      <c r="A15" s="68" t="s">
        <v>147</v>
      </c>
      <c r="B15" s="69" t="s">
        <v>148</v>
      </c>
      <c r="C15" s="70">
        <v>1543406.35</v>
      </c>
      <c r="D15" s="70">
        <v>1606255</v>
      </c>
      <c r="E15" s="100">
        <v>2022</v>
      </c>
      <c r="F15" s="100">
        <v>2022</v>
      </c>
      <c r="G15" s="67" t="s">
        <v>10</v>
      </c>
    </row>
    <row r="16" spans="1:11" ht="30" x14ac:dyDescent="0.25">
      <c r="A16" s="68" t="s">
        <v>149</v>
      </c>
      <c r="B16" s="69" t="s">
        <v>150</v>
      </c>
      <c r="C16" s="70">
        <v>1568229.08</v>
      </c>
      <c r="D16" s="70">
        <v>1850075</v>
      </c>
      <c r="E16" s="100">
        <v>2022</v>
      </c>
      <c r="F16" s="100">
        <v>2022</v>
      </c>
      <c r="G16" s="67" t="s">
        <v>10</v>
      </c>
    </row>
    <row r="17" spans="1:7" ht="30" x14ac:dyDescent="0.25">
      <c r="A17" s="68" t="s">
        <v>151</v>
      </c>
      <c r="B17" s="69" t="s">
        <v>152</v>
      </c>
      <c r="C17" s="70">
        <v>1129758.1800000002</v>
      </c>
      <c r="D17" s="70">
        <v>1381665</v>
      </c>
      <c r="E17" s="100">
        <v>2022</v>
      </c>
      <c r="F17" s="100">
        <v>2022</v>
      </c>
      <c r="G17" s="67" t="s">
        <v>10</v>
      </c>
    </row>
    <row r="18" spans="1:7" ht="30" x14ac:dyDescent="0.25">
      <c r="A18" s="68" t="s">
        <v>48</v>
      </c>
      <c r="B18" s="69" t="s">
        <v>49</v>
      </c>
      <c r="C18" s="70">
        <v>670673.83000000007</v>
      </c>
      <c r="D18" s="70">
        <v>708482.49</v>
      </c>
      <c r="E18" s="100">
        <v>2022</v>
      </c>
      <c r="F18" s="100">
        <v>2022</v>
      </c>
      <c r="G18" s="67" t="s">
        <v>10</v>
      </c>
    </row>
    <row r="19" spans="1:7" ht="30" x14ac:dyDescent="0.25">
      <c r="A19" s="68" t="s">
        <v>50</v>
      </c>
      <c r="B19" s="69" t="s">
        <v>51</v>
      </c>
      <c r="C19" s="70">
        <v>454259.98999999993</v>
      </c>
      <c r="D19" s="70">
        <v>493979.21</v>
      </c>
      <c r="E19" s="100">
        <v>2022</v>
      </c>
      <c r="F19" s="100">
        <v>2022</v>
      </c>
      <c r="G19" s="67" t="s">
        <v>10</v>
      </c>
    </row>
    <row r="20" spans="1:7" ht="30" x14ac:dyDescent="0.25">
      <c r="A20" s="68" t="s">
        <v>52</v>
      </c>
      <c r="B20" s="69" t="s">
        <v>53</v>
      </c>
      <c r="C20" s="70">
        <v>655493.23999999987</v>
      </c>
      <c r="D20" s="70">
        <v>702562.57</v>
      </c>
      <c r="E20" s="100">
        <v>2022</v>
      </c>
      <c r="F20" s="100">
        <v>2022</v>
      </c>
      <c r="G20" s="67" t="s">
        <v>10</v>
      </c>
    </row>
    <row r="21" spans="1:7" ht="30" x14ac:dyDescent="0.25">
      <c r="A21" s="68" t="s">
        <v>54</v>
      </c>
      <c r="B21" s="69" t="s">
        <v>55</v>
      </c>
      <c r="C21" s="70">
        <v>333951.19999999995</v>
      </c>
      <c r="D21" s="70">
        <v>374505.9</v>
      </c>
      <c r="E21" s="100">
        <v>2022</v>
      </c>
      <c r="F21" s="100">
        <v>2022</v>
      </c>
      <c r="G21" s="67" t="s">
        <v>10</v>
      </c>
    </row>
    <row r="22" spans="1:7" ht="30" x14ac:dyDescent="0.25">
      <c r="A22" s="68" t="s">
        <v>56</v>
      </c>
      <c r="B22" s="69" t="s">
        <v>57</v>
      </c>
      <c r="C22" s="70">
        <v>1971284.22</v>
      </c>
      <c r="D22" s="70">
        <v>2187201.0699999998</v>
      </c>
      <c r="E22" s="100">
        <v>2022</v>
      </c>
      <c r="F22" s="100">
        <v>2022</v>
      </c>
      <c r="G22" s="67" t="s">
        <v>10</v>
      </c>
    </row>
    <row r="23" spans="1:7" ht="30" x14ac:dyDescent="0.25">
      <c r="A23" s="68" t="s">
        <v>58</v>
      </c>
      <c r="B23" s="69" t="s">
        <v>59</v>
      </c>
      <c r="C23" s="70">
        <v>253555.25</v>
      </c>
      <c r="D23" s="70">
        <v>285717.71000000002</v>
      </c>
      <c r="E23" s="100">
        <v>2022</v>
      </c>
      <c r="F23" s="100">
        <v>2022</v>
      </c>
      <c r="G23" s="67" t="s">
        <v>10</v>
      </c>
    </row>
    <row r="24" spans="1:7" ht="30" x14ac:dyDescent="0.25">
      <c r="A24" s="68" t="s">
        <v>60</v>
      </c>
      <c r="B24" s="69" t="s">
        <v>61</v>
      </c>
      <c r="C24" s="70">
        <v>850448.65000000014</v>
      </c>
      <c r="D24" s="70">
        <v>942452.68</v>
      </c>
      <c r="E24" s="100">
        <v>2022</v>
      </c>
      <c r="F24" s="100">
        <v>2022</v>
      </c>
      <c r="G24" s="67" t="s">
        <v>10</v>
      </c>
    </row>
    <row r="25" spans="1:7" ht="30" x14ac:dyDescent="0.25">
      <c r="A25" s="68" t="s">
        <v>153</v>
      </c>
      <c r="B25" s="69" t="s">
        <v>154</v>
      </c>
      <c r="C25" s="70">
        <v>1959676.9199999997</v>
      </c>
      <c r="D25" s="70">
        <v>2025292</v>
      </c>
      <c r="E25" s="100">
        <v>2022</v>
      </c>
      <c r="F25" s="100">
        <v>2022</v>
      </c>
      <c r="G25" s="67" t="s">
        <v>10</v>
      </c>
    </row>
    <row r="26" spans="1:7" ht="30" x14ac:dyDescent="0.25">
      <c r="A26" s="68" t="s">
        <v>62</v>
      </c>
      <c r="B26" s="69" t="s">
        <v>63</v>
      </c>
      <c r="C26" s="70">
        <v>279340.24999999994</v>
      </c>
      <c r="D26" s="70">
        <v>331102.46999999997</v>
      </c>
      <c r="E26" s="100">
        <v>2022</v>
      </c>
      <c r="F26" s="100">
        <v>2022</v>
      </c>
      <c r="G26" s="67" t="s">
        <v>10</v>
      </c>
    </row>
    <row r="27" spans="1:7" ht="30" x14ac:dyDescent="0.25">
      <c r="A27" s="68" t="s">
        <v>64</v>
      </c>
      <c r="B27" s="69" t="s">
        <v>65</v>
      </c>
      <c r="C27" s="70">
        <v>1615735.65</v>
      </c>
      <c r="D27" s="70">
        <v>1791879.51</v>
      </c>
      <c r="E27" s="100">
        <v>2022</v>
      </c>
      <c r="F27" s="100">
        <v>2022</v>
      </c>
      <c r="G27" s="67" t="s">
        <v>10</v>
      </c>
    </row>
    <row r="28" spans="1:7" ht="30" x14ac:dyDescent="0.25">
      <c r="A28" s="68" t="s">
        <v>66</v>
      </c>
      <c r="B28" s="69" t="s">
        <v>67</v>
      </c>
      <c r="C28" s="70">
        <v>633498.4</v>
      </c>
      <c r="D28" s="70">
        <v>736066.2300000001</v>
      </c>
      <c r="E28" s="100">
        <v>2022</v>
      </c>
      <c r="F28" s="100">
        <v>2022</v>
      </c>
      <c r="G28" s="67" t="s">
        <v>10</v>
      </c>
    </row>
    <row r="29" spans="1:7" ht="30" x14ac:dyDescent="0.25">
      <c r="A29" s="68" t="s">
        <v>68</v>
      </c>
      <c r="B29" s="69" t="s">
        <v>69</v>
      </c>
      <c r="C29" s="70">
        <v>617116.77000000014</v>
      </c>
      <c r="D29" s="70">
        <v>723304.52</v>
      </c>
      <c r="E29" s="100">
        <v>2022</v>
      </c>
      <c r="F29" s="100">
        <v>2022</v>
      </c>
      <c r="G29" s="67" t="s">
        <v>10</v>
      </c>
    </row>
    <row r="30" spans="1:7" ht="30" x14ac:dyDescent="0.25">
      <c r="A30" s="68" t="s">
        <v>70</v>
      </c>
      <c r="B30" s="69" t="s">
        <v>71</v>
      </c>
      <c r="C30" s="70">
        <v>1736658.05</v>
      </c>
      <c r="D30" s="70">
        <v>1910810.11</v>
      </c>
      <c r="E30" s="100">
        <v>2022</v>
      </c>
      <c r="F30" s="100">
        <v>2022</v>
      </c>
      <c r="G30" s="67" t="s">
        <v>10</v>
      </c>
    </row>
    <row r="31" spans="1:7" ht="35.25" customHeight="1" x14ac:dyDescent="0.25">
      <c r="A31" s="68" t="s">
        <v>72</v>
      </c>
      <c r="B31" s="69" t="s">
        <v>73</v>
      </c>
      <c r="C31" s="70">
        <v>90667</v>
      </c>
      <c r="D31" s="70">
        <v>87120.77</v>
      </c>
      <c r="E31" s="100">
        <v>2022</v>
      </c>
      <c r="F31" s="100">
        <v>2022</v>
      </c>
      <c r="G31" s="67" t="s">
        <v>10</v>
      </c>
    </row>
    <row r="32" spans="1:7" ht="78" customHeight="1" x14ac:dyDescent="0.25">
      <c r="A32" s="68" t="s">
        <v>74</v>
      </c>
      <c r="B32" s="69" t="s">
        <v>6</v>
      </c>
      <c r="C32" s="70">
        <v>39324985.000000007</v>
      </c>
      <c r="D32" s="70">
        <v>3587457.8</v>
      </c>
      <c r="E32" s="100">
        <v>2022</v>
      </c>
      <c r="F32" s="100">
        <v>2022</v>
      </c>
      <c r="G32" s="67" t="s">
        <v>458</v>
      </c>
    </row>
    <row r="33" spans="1:7" ht="24" customHeight="1" x14ac:dyDescent="0.25">
      <c r="A33" s="68" t="s">
        <v>155</v>
      </c>
      <c r="B33" s="69" t="s">
        <v>5</v>
      </c>
      <c r="C33" s="70">
        <v>3992332.9999999991</v>
      </c>
      <c r="D33" s="70">
        <v>0</v>
      </c>
      <c r="E33" s="100">
        <v>2022</v>
      </c>
      <c r="F33" s="100">
        <v>2023</v>
      </c>
      <c r="G33" s="67" t="s">
        <v>457</v>
      </c>
    </row>
    <row r="34" spans="1:7" ht="24" customHeight="1" x14ac:dyDescent="0.25">
      <c r="A34" s="68" t="s">
        <v>75</v>
      </c>
      <c r="B34" s="69" t="s">
        <v>11</v>
      </c>
      <c r="C34" s="70">
        <v>0</v>
      </c>
      <c r="D34" s="70">
        <v>824344.9</v>
      </c>
      <c r="E34" s="100">
        <v>2022</v>
      </c>
      <c r="F34" s="100">
        <v>2022</v>
      </c>
      <c r="G34" s="67" t="s">
        <v>458</v>
      </c>
    </row>
    <row r="35" spans="1:7" ht="36.75" customHeight="1" x14ac:dyDescent="0.25">
      <c r="A35" s="68" t="s">
        <v>156</v>
      </c>
      <c r="B35" s="69" t="s">
        <v>7</v>
      </c>
      <c r="C35" s="70">
        <v>1568900</v>
      </c>
      <c r="D35" s="70">
        <v>0</v>
      </c>
      <c r="E35" s="100">
        <v>2022</v>
      </c>
      <c r="F35" s="100">
        <v>2023</v>
      </c>
      <c r="G35" s="67" t="s">
        <v>457</v>
      </c>
    </row>
    <row r="36" spans="1:7" ht="63.75" customHeight="1" x14ac:dyDescent="0.25">
      <c r="A36" s="68" t="s">
        <v>76</v>
      </c>
      <c r="B36" s="69" t="s">
        <v>459</v>
      </c>
      <c r="C36" s="70">
        <v>3404600</v>
      </c>
      <c r="D36" s="70">
        <v>2785143.19</v>
      </c>
      <c r="E36" s="100">
        <v>2022</v>
      </c>
      <c r="F36" s="100">
        <v>2022</v>
      </c>
      <c r="G36" s="67" t="s">
        <v>458</v>
      </c>
    </row>
    <row r="37" spans="1:7" ht="36" customHeight="1" x14ac:dyDescent="0.25">
      <c r="A37" s="68" t="s">
        <v>77</v>
      </c>
      <c r="B37" s="69" t="s">
        <v>12</v>
      </c>
      <c r="C37" s="70">
        <v>357599.00000000006</v>
      </c>
      <c r="D37" s="70">
        <v>381736.93</v>
      </c>
      <c r="E37" s="100">
        <v>2022</v>
      </c>
      <c r="F37" s="100">
        <v>2022</v>
      </c>
      <c r="G37" s="67" t="s">
        <v>10</v>
      </c>
    </row>
    <row r="38" spans="1:7" ht="39.75" customHeight="1" x14ac:dyDescent="0.25">
      <c r="A38" s="68" t="s">
        <v>78</v>
      </c>
      <c r="B38" s="69" t="s">
        <v>8</v>
      </c>
      <c r="C38" s="70">
        <v>52540816.913833417</v>
      </c>
      <c r="D38" s="70">
        <v>46272291.133333333</v>
      </c>
      <c r="E38" s="100">
        <v>2022</v>
      </c>
      <c r="F38" s="100">
        <v>2022</v>
      </c>
      <c r="G38" s="67" t="s">
        <v>458</v>
      </c>
    </row>
    <row r="39" spans="1:7" ht="36" customHeight="1" x14ac:dyDescent="0.25">
      <c r="A39" s="68" t="s">
        <v>79</v>
      </c>
      <c r="B39" s="69" t="s">
        <v>13</v>
      </c>
      <c r="C39" s="70">
        <v>3644858.0000000005</v>
      </c>
      <c r="D39" s="70">
        <v>3676087.1</v>
      </c>
      <c r="E39" s="100">
        <v>2022</v>
      </c>
      <c r="F39" s="100">
        <v>2022</v>
      </c>
      <c r="G39" s="67" t="s">
        <v>10</v>
      </c>
    </row>
    <row r="40" spans="1:7" ht="30" x14ac:dyDescent="0.25">
      <c r="A40" s="68" t="s">
        <v>80</v>
      </c>
      <c r="B40" s="69" t="s">
        <v>14</v>
      </c>
      <c r="C40" s="70">
        <v>1067142</v>
      </c>
      <c r="D40" s="70">
        <v>1551188.55</v>
      </c>
      <c r="E40" s="100">
        <v>2022</v>
      </c>
      <c r="F40" s="100">
        <v>2022</v>
      </c>
      <c r="G40" s="67" t="s">
        <v>10</v>
      </c>
    </row>
    <row r="41" spans="1:7" ht="22.5" customHeight="1" x14ac:dyDescent="0.25">
      <c r="A41" s="68" t="s">
        <v>81</v>
      </c>
      <c r="B41" s="69" t="s">
        <v>15</v>
      </c>
      <c r="C41" s="70">
        <v>1429522</v>
      </c>
      <c r="D41" s="70">
        <v>1833769.65</v>
      </c>
      <c r="E41" s="100">
        <v>2022</v>
      </c>
      <c r="F41" s="100">
        <v>2022</v>
      </c>
      <c r="G41" s="67" t="s">
        <v>10</v>
      </c>
    </row>
    <row r="42" spans="1:7" ht="30" x14ac:dyDescent="0.25">
      <c r="A42" s="68" t="s">
        <v>82</v>
      </c>
      <c r="B42" s="69" t="s">
        <v>16</v>
      </c>
      <c r="C42" s="70">
        <v>3928034.0000000005</v>
      </c>
      <c r="D42" s="70">
        <v>3532434.07</v>
      </c>
      <c r="E42" s="100">
        <v>2022</v>
      </c>
      <c r="F42" s="100">
        <v>2022</v>
      </c>
      <c r="G42" s="67" t="s">
        <v>10</v>
      </c>
    </row>
    <row r="43" spans="1:7" ht="30" x14ac:dyDescent="0.25">
      <c r="A43" s="68" t="s">
        <v>83</v>
      </c>
      <c r="B43" s="69" t="s">
        <v>17</v>
      </c>
      <c r="C43" s="70">
        <v>1999081</v>
      </c>
      <c r="D43" s="70">
        <v>1867420.45</v>
      </c>
      <c r="E43" s="100">
        <v>2022</v>
      </c>
      <c r="F43" s="100">
        <v>2022</v>
      </c>
      <c r="G43" s="67" t="s">
        <v>10</v>
      </c>
    </row>
    <row r="44" spans="1:7" ht="30" x14ac:dyDescent="0.25">
      <c r="A44" s="68" t="s">
        <v>84</v>
      </c>
      <c r="B44" s="69" t="s">
        <v>18</v>
      </c>
      <c r="C44" s="70">
        <v>2693070</v>
      </c>
      <c r="D44" s="70">
        <v>2574067.02</v>
      </c>
      <c r="E44" s="100">
        <v>2022</v>
      </c>
      <c r="F44" s="100">
        <v>2022</v>
      </c>
      <c r="G44" s="67" t="s">
        <v>10</v>
      </c>
    </row>
    <row r="45" spans="1:7" ht="30" x14ac:dyDescent="0.25">
      <c r="A45" s="68" t="s">
        <v>85</v>
      </c>
      <c r="B45" s="69" t="s">
        <v>19</v>
      </c>
      <c r="C45" s="70">
        <v>1991629</v>
      </c>
      <c r="D45" s="70">
        <v>2039216.47</v>
      </c>
      <c r="E45" s="100">
        <v>2022</v>
      </c>
      <c r="F45" s="100">
        <v>2022</v>
      </c>
      <c r="G45" s="67" t="s">
        <v>10</v>
      </c>
    </row>
    <row r="46" spans="1:7" ht="30" x14ac:dyDescent="0.25">
      <c r="A46" s="68" t="s">
        <v>86</v>
      </c>
      <c r="B46" s="69" t="s">
        <v>20</v>
      </c>
      <c r="C46" s="70">
        <v>2007001.0000000002</v>
      </c>
      <c r="D46" s="70">
        <v>2039215.39</v>
      </c>
      <c r="E46" s="100">
        <v>2022</v>
      </c>
      <c r="F46" s="100">
        <v>2022</v>
      </c>
      <c r="G46" s="67" t="s">
        <v>10</v>
      </c>
    </row>
    <row r="47" spans="1:7" ht="30" x14ac:dyDescent="0.25">
      <c r="A47" s="68" t="s">
        <v>87</v>
      </c>
      <c r="B47" s="69" t="s">
        <v>21</v>
      </c>
      <c r="C47" s="70">
        <v>2674207</v>
      </c>
      <c r="D47" s="70">
        <v>2759570.8000000003</v>
      </c>
      <c r="E47" s="100">
        <v>2022</v>
      </c>
      <c r="F47" s="100">
        <v>2022</v>
      </c>
      <c r="G47" s="67" t="s">
        <v>10</v>
      </c>
    </row>
    <row r="48" spans="1:7" ht="30" x14ac:dyDescent="0.25">
      <c r="A48" s="68" t="s">
        <v>88</v>
      </c>
      <c r="B48" s="69" t="s">
        <v>22</v>
      </c>
      <c r="C48" s="70">
        <v>2676015</v>
      </c>
      <c r="D48" s="70">
        <v>2759570.8000000003</v>
      </c>
      <c r="E48" s="100">
        <v>2022</v>
      </c>
      <c r="F48" s="100">
        <v>2022</v>
      </c>
      <c r="G48" s="67" t="s">
        <v>10</v>
      </c>
    </row>
    <row r="49" spans="1:7" ht="30" x14ac:dyDescent="0.25">
      <c r="A49" s="68" t="s">
        <v>89</v>
      </c>
      <c r="B49" s="69" t="s">
        <v>23</v>
      </c>
      <c r="C49" s="70">
        <v>1094081</v>
      </c>
      <c r="D49" s="70">
        <v>1492693.79</v>
      </c>
      <c r="E49" s="100">
        <v>2022</v>
      </c>
      <c r="F49" s="100">
        <v>2022</v>
      </c>
      <c r="G49" s="67" t="s">
        <v>10</v>
      </c>
    </row>
    <row r="50" spans="1:7" ht="30" x14ac:dyDescent="0.25">
      <c r="A50" s="68" t="s">
        <v>157</v>
      </c>
      <c r="B50" s="69" t="s">
        <v>158</v>
      </c>
      <c r="C50" s="70">
        <v>1979779.2416666669</v>
      </c>
      <c r="D50" s="70">
        <v>2075702</v>
      </c>
      <c r="E50" s="100">
        <v>2022</v>
      </c>
      <c r="F50" s="100">
        <v>2022</v>
      </c>
      <c r="G50" s="67" t="s">
        <v>10</v>
      </c>
    </row>
    <row r="51" spans="1:7" ht="22.5" customHeight="1" x14ac:dyDescent="0.25">
      <c r="A51" s="68" t="s">
        <v>90</v>
      </c>
      <c r="B51" s="69" t="s">
        <v>24</v>
      </c>
      <c r="C51" s="70">
        <v>7726861.9999999991</v>
      </c>
      <c r="D51" s="70">
        <v>6328694.8899999997</v>
      </c>
      <c r="E51" s="100">
        <v>2022</v>
      </c>
      <c r="F51" s="100">
        <v>2022</v>
      </c>
      <c r="G51" s="67" t="s">
        <v>10</v>
      </c>
    </row>
    <row r="52" spans="1:7" x14ac:dyDescent="0.25">
      <c r="A52" s="68" t="s">
        <v>159</v>
      </c>
      <c r="B52" s="69" t="s">
        <v>9</v>
      </c>
      <c r="C52" s="70">
        <v>1159384</v>
      </c>
      <c r="D52" s="70">
        <v>1097731</v>
      </c>
      <c r="E52" s="100">
        <v>2022</v>
      </c>
      <c r="F52" s="100">
        <v>2022</v>
      </c>
      <c r="G52" s="67" t="s">
        <v>10</v>
      </c>
    </row>
    <row r="53" spans="1:7" ht="39" customHeight="1" x14ac:dyDescent="0.25">
      <c r="A53" s="68" t="s">
        <v>160</v>
      </c>
      <c r="B53" s="69" t="s">
        <v>25</v>
      </c>
      <c r="C53" s="70">
        <v>25193290</v>
      </c>
      <c r="D53" s="70">
        <v>27075229</v>
      </c>
      <c r="E53" s="100">
        <v>2022</v>
      </c>
      <c r="F53" s="100">
        <v>2022</v>
      </c>
      <c r="G53" s="67" t="s">
        <v>10</v>
      </c>
    </row>
    <row r="54" spans="1:7" ht="30" x14ac:dyDescent="0.25">
      <c r="A54" s="68" t="s">
        <v>161</v>
      </c>
      <c r="B54" s="69" t="s">
        <v>26</v>
      </c>
      <c r="C54" s="70">
        <v>10291888</v>
      </c>
      <c r="D54" s="70">
        <v>10997381</v>
      </c>
      <c r="E54" s="100">
        <v>2022</v>
      </c>
      <c r="F54" s="100">
        <v>2022</v>
      </c>
      <c r="G54" s="67" t="s">
        <v>10</v>
      </c>
    </row>
    <row r="55" spans="1:7" ht="30" x14ac:dyDescent="0.25">
      <c r="A55" s="68" t="s">
        <v>162</v>
      </c>
      <c r="B55" s="69" t="s">
        <v>27</v>
      </c>
      <c r="C55" s="70">
        <v>15754936</v>
      </c>
      <c r="D55" s="70">
        <v>19940517</v>
      </c>
      <c r="E55" s="100">
        <v>2022</v>
      </c>
      <c r="F55" s="100">
        <v>2022</v>
      </c>
      <c r="G55" s="67" t="s">
        <v>10</v>
      </c>
    </row>
    <row r="56" spans="1:7" ht="30" x14ac:dyDescent="0.25">
      <c r="A56" s="68" t="s">
        <v>163</v>
      </c>
      <c r="B56" s="69" t="s">
        <v>28</v>
      </c>
      <c r="C56" s="70">
        <v>10411815</v>
      </c>
      <c r="D56" s="70">
        <v>11126129</v>
      </c>
      <c r="E56" s="100">
        <v>2022</v>
      </c>
      <c r="F56" s="100">
        <v>2022</v>
      </c>
      <c r="G56" s="67" t="s">
        <v>10</v>
      </c>
    </row>
    <row r="57" spans="1:7" ht="35.25" customHeight="1" x14ac:dyDescent="0.25">
      <c r="A57" s="68" t="s">
        <v>164</v>
      </c>
      <c r="B57" s="69" t="s">
        <v>165</v>
      </c>
      <c r="C57" s="70">
        <v>33078125</v>
      </c>
      <c r="D57" s="70">
        <v>0</v>
      </c>
      <c r="E57" s="100">
        <v>2022</v>
      </c>
      <c r="F57" s="100">
        <v>2023</v>
      </c>
      <c r="G57" s="67" t="s">
        <v>457</v>
      </c>
    </row>
    <row r="58" spans="1:7" x14ac:dyDescent="0.25">
      <c r="A58" s="68" t="s">
        <v>166</v>
      </c>
      <c r="B58" s="69" t="s">
        <v>167</v>
      </c>
      <c r="C58" s="70">
        <v>49036478</v>
      </c>
      <c r="D58" s="70">
        <v>51237003</v>
      </c>
      <c r="E58" s="100">
        <v>2022</v>
      </c>
      <c r="F58" s="100">
        <v>2022</v>
      </c>
      <c r="G58" s="67" t="s">
        <v>10</v>
      </c>
    </row>
    <row r="59" spans="1:7" ht="52.5" customHeight="1" x14ac:dyDescent="0.25">
      <c r="A59" s="68" t="s">
        <v>91</v>
      </c>
      <c r="B59" s="69" t="s">
        <v>41</v>
      </c>
      <c r="C59" s="70">
        <v>326089.34000000003</v>
      </c>
      <c r="D59" s="70">
        <v>1884730.19</v>
      </c>
      <c r="E59" s="100">
        <v>2022</v>
      </c>
      <c r="F59" s="100">
        <v>2022</v>
      </c>
      <c r="G59" s="67" t="s">
        <v>10</v>
      </c>
    </row>
    <row r="60" spans="1:7" ht="28.5" customHeight="1" x14ac:dyDescent="0.25">
      <c r="A60" s="68" t="s">
        <v>168</v>
      </c>
      <c r="B60" s="69" t="s">
        <v>169</v>
      </c>
      <c r="C60" s="70">
        <v>36510717.000000007</v>
      </c>
      <c r="D60" s="70">
        <v>0</v>
      </c>
      <c r="E60" s="100">
        <v>2022</v>
      </c>
      <c r="F60" s="100">
        <v>2023</v>
      </c>
      <c r="G60" s="67" t="s">
        <v>457</v>
      </c>
    </row>
    <row r="61" spans="1:7" ht="30" customHeight="1" x14ac:dyDescent="0.25">
      <c r="A61" s="68" t="s">
        <v>170</v>
      </c>
      <c r="B61" s="69" t="s">
        <v>171</v>
      </c>
      <c r="C61" s="70">
        <v>29105244</v>
      </c>
      <c r="D61" s="70">
        <v>0</v>
      </c>
      <c r="E61" s="100">
        <v>2022</v>
      </c>
      <c r="F61" s="100">
        <v>2023</v>
      </c>
      <c r="G61" s="67" t="s">
        <v>457</v>
      </c>
    </row>
    <row r="62" spans="1:7" ht="21" customHeight="1" x14ac:dyDescent="0.25">
      <c r="A62" s="68" t="s">
        <v>172</v>
      </c>
      <c r="B62" s="69" t="s">
        <v>173</v>
      </c>
      <c r="C62" s="70">
        <v>12580530.016666668</v>
      </c>
      <c r="D62" s="70">
        <v>13024440</v>
      </c>
      <c r="E62" s="100">
        <v>2022</v>
      </c>
      <c r="F62" s="100">
        <v>2022</v>
      </c>
      <c r="G62" s="67" t="s">
        <v>10</v>
      </c>
    </row>
    <row r="63" spans="1:7" ht="39" customHeight="1" x14ac:dyDescent="0.25">
      <c r="A63" s="68" t="s">
        <v>92</v>
      </c>
      <c r="B63" s="69" t="s">
        <v>29</v>
      </c>
      <c r="C63" s="70">
        <v>0</v>
      </c>
      <c r="D63" s="70">
        <v>277008.02</v>
      </c>
      <c r="E63" s="100">
        <v>2022</v>
      </c>
      <c r="F63" s="100">
        <v>2022</v>
      </c>
      <c r="G63" s="67" t="s">
        <v>10</v>
      </c>
    </row>
    <row r="64" spans="1:7" ht="30" x14ac:dyDescent="0.25">
      <c r="A64" s="68" t="s">
        <v>93</v>
      </c>
      <c r="B64" s="69" t="s">
        <v>30</v>
      </c>
      <c r="C64" s="70">
        <v>0</v>
      </c>
      <c r="D64" s="70">
        <v>105639.54</v>
      </c>
      <c r="E64" s="100">
        <v>2022</v>
      </c>
      <c r="F64" s="100">
        <v>2022</v>
      </c>
      <c r="G64" s="67" t="s">
        <v>10</v>
      </c>
    </row>
    <row r="65" spans="1:7" ht="50.25" customHeight="1" x14ac:dyDescent="0.25">
      <c r="A65" s="68" t="s">
        <v>174</v>
      </c>
      <c r="B65" s="69" t="s">
        <v>31</v>
      </c>
      <c r="C65" s="70">
        <v>726926.48916666664</v>
      </c>
      <c r="D65" s="70">
        <v>237391</v>
      </c>
      <c r="E65" s="100">
        <v>2022</v>
      </c>
      <c r="F65" s="100">
        <v>2022</v>
      </c>
      <c r="G65" s="67" t="s">
        <v>10</v>
      </c>
    </row>
    <row r="66" spans="1:7" ht="47.25" customHeight="1" x14ac:dyDescent="0.25">
      <c r="A66" s="68" t="s">
        <v>94</v>
      </c>
      <c r="B66" s="69" t="s">
        <v>32</v>
      </c>
      <c r="C66" s="70">
        <v>1038859.1558333335</v>
      </c>
      <c r="D66" s="70">
        <v>586805.1</v>
      </c>
      <c r="E66" s="100">
        <v>2022</v>
      </c>
      <c r="F66" s="100">
        <v>2022</v>
      </c>
      <c r="G66" s="67" t="s">
        <v>10</v>
      </c>
    </row>
    <row r="67" spans="1:7" ht="50.25" customHeight="1" x14ac:dyDescent="0.25">
      <c r="A67" s="68" t="s">
        <v>95</v>
      </c>
      <c r="B67" s="71" t="s">
        <v>33</v>
      </c>
      <c r="C67" s="70">
        <v>25446376</v>
      </c>
      <c r="D67" s="70">
        <v>25150293</v>
      </c>
      <c r="E67" s="100">
        <v>2022</v>
      </c>
      <c r="F67" s="100">
        <v>2022</v>
      </c>
      <c r="G67" s="67" t="s">
        <v>10</v>
      </c>
    </row>
    <row r="68" spans="1:7" ht="45" x14ac:dyDescent="0.25">
      <c r="A68" s="68" t="s">
        <v>96</v>
      </c>
      <c r="B68" s="69" t="s">
        <v>34</v>
      </c>
      <c r="C68" s="70">
        <v>3417739</v>
      </c>
      <c r="D68" s="70">
        <v>2904116</v>
      </c>
      <c r="E68" s="100">
        <v>2022</v>
      </c>
      <c r="F68" s="100">
        <v>2022</v>
      </c>
      <c r="G68" s="67" t="s">
        <v>10</v>
      </c>
    </row>
    <row r="69" spans="1:7" ht="30" x14ac:dyDescent="0.25">
      <c r="A69" s="68" t="s">
        <v>97</v>
      </c>
      <c r="B69" s="69" t="s">
        <v>35</v>
      </c>
      <c r="C69" s="70">
        <v>4218834</v>
      </c>
      <c r="D69" s="70">
        <v>2618761</v>
      </c>
      <c r="E69" s="100">
        <v>2022</v>
      </c>
      <c r="F69" s="100">
        <v>2022</v>
      </c>
      <c r="G69" s="67" t="s">
        <v>10</v>
      </c>
    </row>
    <row r="70" spans="1:7" ht="30" x14ac:dyDescent="0.25">
      <c r="A70" s="68" t="s">
        <v>98</v>
      </c>
      <c r="B70" s="69" t="s">
        <v>36</v>
      </c>
      <c r="C70" s="70">
        <v>3337494</v>
      </c>
      <c r="D70" s="70">
        <v>1549816</v>
      </c>
      <c r="E70" s="100">
        <v>2022</v>
      </c>
      <c r="F70" s="100">
        <v>2022</v>
      </c>
      <c r="G70" s="67" t="s">
        <v>10</v>
      </c>
    </row>
    <row r="71" spans="1:7" ht="30" x14ac:dyDescent="0.25">
      <c r="A71" s="68" t="s">
        <v>99</v>
      </c>
      <c r="B71" s="71" t="s">
        <v>100</v>
      </c>
      <c r="C71" s="70">
        <v>12144</v>
      </c>
      <c r="D71" s="70">
        <v>12144</v>
      </c>
      <c r="E71" s="100">
        <v>2022</v>
      </c>
      <c r="F71" s="100">
        <v>2022</v>
      </c>
      <c r="G71" s="67" t="s">
        <v>210</v>
      </c>
    </row>
    <row r="72" spans="1:7" ht="45" x14ac:dyDescent="0.25">
      <c r="A72" s="68" t="s">
        <v>101</v>
      </c>
      <c r="B72" s="69" t="s">
        <v>102</v>
      </c>
      <c r="C72" s="70">
        <v>12454050.360000003</v>
      </c>
      <c r="D72" s="70">
        <v>12797765.77</v>
      </c>
      <c r="E72" s="100">
        <v>2022</v>
      </c>
      <c r="F72" s="100">
        <v>2022</v>
      </c>
      <c r="G72" s="67" t="s">
        <v>10</v>
      </c>
    </row>
    <row r="73" spans="1:7" ht="45" x14ac:dyDescent="0.25">
      <c r="A73" s="68" t="s">
        <v>103</v>
      </c>
      <c r="B73" s="69" t="s">
        <v>37</v>
      </c>
      <c r="C73" s="70">
        <v>6613770</v>
      </c>
      <c r="D73" s="70">
        <v>5981889</v>
      </c>
      <c r="E73" s="100">
        <v>2022</v>
      </c>
      <c r="F73" s="100">
        <v>2022</v>
      </c>
      <c r="G73" s="67" t="s">
        <v>10</v>
      </c>
    </row>
    <row r="74" spans="1:7" ht="60" x14ac:dyDescent="0.25">
      <c r="A74" s="68" t="s">
        <v>104</v>
      </c>
      <c r="B74" s="71" t="s">
        <v>38</v>
      </c>
      <c r="C74" s="70">
        <v>13925001</v>
      </c>
      <c r="D74" s="70">
        <v>14965199</v>
      </c>
      <c r="E74" s="100">
        <v>2022</v>
      </c>
      <c r="F74" s="100">
        <v>2022</v>
      </c>
      <c r="G74" s="67" t="s">
        <v>10</v>
      </c>
    </row>
    <row r="75" spans="1:7" ht="46.5" customHeight="1" x14ac:dyDescent="0.25">
      <c r="A75" s="68" t="s">
        <v>175</v>
      </c>
      <c r="B75" s="69" t="s">
        <v>176</v>
      </c>
      <c r="C75" s="70">
        <v>473223.06416666659</v>
      </c>
      <c r="D75" s="70">
        <v>0</v>
      </c>
      <c r="E75" s="100">
        <v>2022</v>
      </c>
      <c r="F75" s="100">
        <v>2023</v>
      </c>
      <c r="G75" s="67" t="s">
        <v>460</v>
      </c>
    </row>
    <row r="76" spans="1:7" ht="30" x14ac:dyDescent="0.25">
      <c r="A76" s="68" t="s">
        <v>105</v>
      </c>
      <c r="B76" s="69" t="s">
        <v>106</v>
      </c>
      <c r="C76" s="70">
        <v>10256248.000000002</v>
      </c>
      <c r="D76" s="70">
        <v>10800985</v>
      </c>
      <c r="E76" s="100">
        <v>2022</v>
      </c>
      <c r="F76" s="100">
        <v>2022</v>
      </c>
      <c r="G76" s="67" t="s">
        <v>10</v>
      </c>
    </row>
    <row r="77" spans="1:7" ht="30" x14ac:dyDescent="0.25">
      <c r="A77" s="68" t="s">
        <v>107</v>
      </c>
      <c r="B77" s="69" t="s">
        <v>108</v>
      </c>
      <c r="C77" s="70">
        <v>6368470.0600000005</v>
      </c>
      <c r="D77" s="70">
        <v>6617720</v>
      </c>
      <c r="E77" s="100">
        <v>2022</v>
      </c>
      <c r="F77" s="100">
        <v>2022</v>
      </c>
      <c r="G77" s="67" t="s">
        <v>10</v>
      </c>
    </row>
    <row r="78" spans="1:7" ht="47.25" customHeight="1" x14ac:dyDescent="0.25">
      <c r="A78" s="68" t="s">
        <v>177</v>
      </c>
      <c r="B78" s="69" t="s">
        <v>178</v>
      </c>
      <c r="C78" s="70">
        <v>1193509.1083333334</v>
      </c>
      <c r="D78" s="70">
        <v>0</v>
      </c>
      <c r="E78" s="100">
        <v>2022</v>
      </c>
      <c r="F78" s="100">
        <v>2023</v>
      </c>
      <c r="G78" s="67" t="s">
        <v>460</v>
      </c>
    </row>
    <row r="79" spans="1:7" ht="45" x14ac:dyDescent="0.25">
      <c r="A79" s="68" t="s">
        <v>109</v>
      </c>
      <c r="B79" s="69" t="s">
        <v>110</v>
      </c>
      <c r="C79" s="70">
        <v>9028566.9999999981</v>
      </c>
      <c r="D79" s="70">
        <v>8896869</v>
      </c>
      <c r="E79" s="100">
        <v>2022</v>
      </c>
      <c r="F79" s="100">
        <v>2022</v>
      </c>
      <c r="G79" s="67" t="s">
        <v>10</v>
      </c>
    </row>
    <row r="80" spans="1:7" ht="30" x14ac:dyDescent="0.25">
      <c r="A80" s="68" t="s">
        <v>111</v>
      </c>
      <c r="B80" s="69" t="s">
        <v>112</v>
      </c>
      <c r="C80" s="70">
        <v>6868340.0000000009</v>
      </c>
      <c r="D80" s="70">
        <v>6840200</v>
      </c>
      <c r="E80" s="100">
        <v>2022</v>
      </c>
      <c r="F80" s="100">
        <v>2022</v>
      </c>
      <c r="G80" s="67" t="s">
        <v>10</v>
      </c>
    </row>
    <row r="81" spans="1:7" ht="45" x14ac:dyDescent="0.25">
      <c r="A81" s="68" t="s">
        <v>113</v>
      </c>
      <c r="B81" s="69" t="s">
        <v>114</v>
      </c>
      <c r="C81" s="70">
        <v>7205091.4300000006</v>
      </c>
      <c r="D81" s="70">
        <v>7388314</v>
      </c>
      <c r="E81" s="100">
        <v>2022</v>
      </c>
      <c r="F81" s="100">
        <v>2022</v>
      </c>
      <c r="G81" s="67" t="s">
        <v>10</v>
      </c>
    </row>
    <row r="82" spans="1:7" ht="30" x14ac:dyDescent="0.25">
      <c r="A82" s="68" t="s">
        <v>115</v>
      </c>
      <c r="B82" s="69" t="s">
        <v>116</v>
      </c>
      <c r="C82" s="70">
        <v>2366467.3900000006</v>
      </c>
      <c r="D82" s="70">
        <v>2397830.39</v>
      </c>
      <c r="E82" s="100">
        <v>2022</v>
      </c>
      <c r="F82" s="100">
        <v>2022</v>
      </c>
      <c r="G82" s="67" t="s">
        <v>10</v>
      </c>
    </row>
    <row r="83" spans="1:7" ht="30" x14ac:dyDescent="0.25">
      <c r="A83" s="68" t="s">
        <v>117</v>
      </c>
      <c r="B83" s="69" t="s">
        <v>118</v>
      </c>
      <c r="C83" s="70">
        <v>7553795.7599999988</v>
      </c>
      <c r="D83" s="70">
        <v>7461921.7599999998</v>
      </c>
      <c r="E83" s="100">
        <v>2022</v>
      </c>
      <c r="F83" s="100">
        <v>2022</v>
      </c>
      <c r="G83" s="67" t="s">
        <v>10</v>
      </c>
    </row>
    <row r="84" spans="1:7" ht="30" x14ac:dyDescent="0.25">
      <c r="A84" s="68" t="s">
        <v>119</v>
      </c>
      <c r="B84" s="69" t="s">
        <v>120</v>
      </c>
      <c r="C84" s="70">
        <v>416332.39</v>
      </c>
      <c r="D84" s="70">
        <v>439004.45</v>
      </c>
      <c r="E84" s="100">
        <v>2022</v>
      </c>
      <c r="F84" s="100">
        <v>2022</v>
      </c>
      <c r="G84" s="67" t="s">
        <v>10</v>
      </c>
    </row>
    <row r="85" spans="1:7" ht="45" x14ac:dyDescent="0.25">
      <c r="A85" s="68" t="s">
        <v>121</v>
      </c>
      <c r="B85" s="69" t="s">
        <v>122</v>
      </c>
      <c r="C85" s="70">
        <v>2309914.9999999995</v>
      </c>
      <c r="D85" s="70">
        <v>2194904.84</v>
      </c>
      <c r="E85" s="100">
        <v>2022</v>
      </c>
      <c r="F85" s="100">
        <v>2022</v>
      </c>
      <c r="G85" s="67" t="s">
        <v>10</v>
      </c>
    </row>
    <row r="86" spans="1:7" ht="45" x14ac:dyDescent="0.25">
      <c r="A86" s="68" t="s">
        <v>123</v>
      </c>
      <c r="B86" s="69" t="s">
        <v>124</v>
      </c>
      <c r="C86" s="70">
        <v>1575096.82</v>
      </c>
      <c r="D86" s="70">
        <v>1624640</v>
      </c>
      <c r="E86" s="100">
        <v>2022</v>
      </c>
      <c r="F86" s="100">
        <v>2022</v>
      </c>
      <c r="G86" s="67" t="s">
        <v>10</v>
      </c>
    </row>
    <row r="87" spans="1:7" ht="45" x14ac:dyDescent="0.25">
      <c r="A87" s="68" t="s">
        <v>179</v>
      </c>
      <c r="B87" s="69" t="s">
        <v>180</v>
      </c>
      <c r="C87" s="70">
        <v>281171.20833333337</v>
      </c>
      <c r="D87" s="70">
        <v>298816</v>
      </c>
      <c r="E87" s="100">
        <v>2022</v>
      </c>
      <c r="F87" s="100">
        <v>2022</v>
      </c>
      <c r="G87" s="67" t="s">
        <v>10</v>
      </c>
    </row>
    <row r="88" spans="1:7" ht="45" x14ac:dyDescent="0.25">
      <c r="A88" s="68" t="s">
        <v>181</v>
      </c>
      <c r="B88" s="69" t="s">
        <v>182</v>
      </c>
      <c r="C88" s="70">
        <v>414842.20833333337</v>
      </c>
      <c r="D88" s="70">
        <v>187624</v>
      </c>
      <c r="E88" s="100">
        <v>2022</v>
      </c>
      <c r="F88" s="100">
        <v>2022</v>
      </c>
      <c r="G88" s="67" t="s">
        <v>10</v>
      </c>
    </row>
    <row r="89" spans="1:7" ht="60" x14ac:dyDescent="0.25">
      <c r="A89" s="68" t="s">
        <v>183</v>
      </c>
      <c r="B89" s="69" t="s">
        <v>184</v>
      </c>
      <c r="C89" s="70">
        <v>105148.20833333334</v>
      </c>
      <c r="D89" s="70">
        <v>110923</v>
      </c>
      <c r="E89" s="100">
        <v>2022</v>
      </c>
      <c r="F89" s="100">
        <v>2022</v>
      </c>
      <c r="G89" s="67" t="s">
        <v>10</v>
      </c>
    </row>
    <row r="90" spans="1:7" ht="30" x14ac:dyDescent="0.25">
      <c r="A90" s="68" t="s">
        <v>185</v>
      </c>
      <c r="B90" s="69" t="s">
        <v>186</v>
      </c>
      <c r="C90" s="70">
        <v>281170.41666666669</v>
      </c>
      <c r="D90" s="70">
        <v>298816</v>
      </c>
      <c r="E90" s="100">
        <v>2022</v>
      </c>
      <c r="F90" s="100">
        <v>2022</v>
      </c>
      <c r="G90" s="67" t="s">
        <v>10</v>
      </c>
    </row>
    <row r="91" spans="1:7" ht="45" x14ac:dyDescent="0.25">
      <c r="A91" s="68" t="s">
        <v>187</v>
      </c>
      <c r="B91" s="69" t="s">
        <v>188</v>
      </c>
      <c r="C91" s="70">
        <v>179732.20833333334</v>
      </c>
      <c r="D91" s="70">
        <v>190705</v>
      </c>
      <c r="E91" s="100">
        <v>2022</v>
      </c>
      <c r="F91" s="100">
        <v>2022</v>
      </c>
      <c r="G91" s="67" t="s">
        <v>10</v>
      </c>
    </row>
    <row r="92" spans="1:7" ht="43.5" customHeight="1" x14ac:dyDescent="0.25">
      <c r="A92" s="68" t="s">
        <v>189</v>
      </c>
      <c r="B92" s="136" t="s">
        <v>190</v>
      </c>
      <c r="C92" s="70">
        <v>646322.39999999991</v>
      </c>
      <c r="D92" s="70">
        <v>582848</v>
      </c>
      <c r="E92" s="100">
        <v>2022</v>
      </c>
      <c r="F92" s="100">
        <v>2022</v>
      </c>
      <c r="G92" s="67" t="s">
        <v>10</v>
      </c>
    </row>
    <row r="93" spans="1:7" ht="45" customHeight="1" x14ac:dyDescent="0.25">
      <c r="A93" s="68" t="s">
        <v>191</v>
      </c>
      <c r="B93" s="69" t="s">
        <v>192</v>
      </c>
      <c r="C93" s="70">
        <v>7487227.1283333339</v>
      </c>
      <c r="D93" s="70">
        <v>0</v>
      </c>
      <c r="E93" s="100">
        <v>2022</v>
      </c>
      <c r="F93" s="100">
        <v>2023</v>
      </c>
      <c r="G93" s="67" t="s">
        <v>460</v>
      </c>
    </row>
    <row r="94" spans="1:7" ht="36" customHeight="1" x14ac:dyDescent="0.25">
      <c r="A94" s="68" t="s">
        <v>125</v>
      </c>
      <c r="B94" s="69" t="s">
        <v>39</v>
      </c>
      <c r="C94" s="70">
        <v>1224582.0725</v>
      </c>
      <c r="D94" s="70">
        <v>758170.73</v>
      </c>
      <c r="E94" s="100">
        <v>2022</v>
      </c>
      <c r="F94" s="100">
        <v>2022</v>
      </c>
      <c r="G94" s="67" t="s">
        <v>10</v>
      </c>
    </row>
    <row r="95" spans="1:7" ht="41.25" customHeight="1" x14ac:dyDescent="0.25">
      <c r="A95" s="68" t="s">
        <v>193</v>
      </c>
      <c r="B95" s="69" t="s">
        <v>40</v>
      </c>
      <c r="C95" s="70">
        <v>2971863.0308333333</v>
      </c>
      <c r="D95" s="70">
        <v>0</v>
      </c>
      <c r="E95" s="100">
        <v>2022</v>
      </c>
      <c r="F95" s="100">
        <v>2023</v>
      </c>
      <c r="G95" s="67" t="s">
        <v>460</v>
      </c>
    </row>
    <row r="96" spans="1:7" ht="36.75" customHeight="1" x14ac:dyDescent="0.25">
      <c r="A96" s="68" t="s">
        <v>194</v>
      </c>
      <c r="B96" s="69" t="s">
        <v>195</v>
      </c>
      <c r="C96" s="70">
        <v>7908145.6699999999</v>
      </c>
      <c r="D96" s="70">
        <v>0</v>
      </c>
      <c r="E96" s="100">
        <v>2022</v>
      </c>
      <c r="F96" s="100">
        <v>2023</v>
      </c>
      <c r="G96" s="67" t="s">
        <v>460</v>
      </c>
    </row>
    <row r="97" spans="1:7" ht="30" x14ac:dyDescent="0.25">
      <c r="A97" s="68" t="s">
        <v>196</v>
      </c>
      <c r="B97" s="69" t="s">
        <v>197</v>
      </c>
      <c r="C97" s="70">
        <v>329706.73999999993</v>
      </c>
      <c r="D97" s="70">
        <v>341272</v>
      </c>
      <c r="E97" s="100">
        <v>2022</v>
      </c>
      <c r="F97" s="100">
        <v>2022</v>
      </c>
      <c r="G97" s="67" t="s">
        <v>10</v>
      </c>
    </row>
    <row r="98" spans="1:7" ht="30" x14ac:dyDescent="0.25">
      <c r="A98" s="68" t="s">
        <v>198</v>
      </c>
      <c r="B98" s="69" t="s">
        <v>199</v>
      </c>
      <c r="C98" s="70">
        <v>804300</v>
      </c>
      <c r="D98" s="70">
        <v>1247961</v>
      </c>
      <c r="E98" s="100">
        <v>2022</v>
      </c>
      <c r="F98" s="100">
        <v>2022</v>
      </c>
      <c r="G98" s="67" t="s">
        <v>10</v>
      </c>
    </row>
    <row r="99" spans="1:7" ht="30" x14ac:dyDescent="0.25">
      <c r="A99" s="68" t="s">
        <v>200</v>
      </c>
      <c r="B99" s="69" t="s">
        <v>201</v>
      </c>
      <c r="C99" s="70">
        <v>371436</v>
      </c>
      <c r="D99" s="70">
        <v>365923</v>
      </c>
      <c r="E99" s="100">
        <v>2022</v>
      </c>
      <c r="F99" s="100">
        <v>2022</v>
      </c>
      <c r="G99" s="67" t="s">
        <v>10</v>
      </c>
    </row>
    <row r="100" spans="1:7" ht="30" x14ac:dyDescent="0.25">
      <c r="A100" s="68" t="s">
        <v>202</v>
      </c>
      <c r="B100" s="69" t="s">
        <v>203</v>
      </c>
      <c r="C100" s="70">
        <v>1450745</v>
      </c>
      <c r="D100" s="70">
        <v>3520502</v>
      </c>
      <c r="E100" s="100">
        <v>2022</v>
      </c>
      <c r="F100" s="100">
        <v>2022</v>
      </c>
      <c r="G100" s="67" t="s">
        <v>10</v>
      </c>
    </row>
    <row r="101" spans="1:7" ht="30" x14ac:dyDescent="0.25">
      <c r="A101" s="68" t="s">
        <v>204</v>
      </c>
      <c r="B101" s="69" t="s">
        <v>205</v>
      </c>
      <c r="C101" s="70">
        <v>737998</v>
      </c>
      <c r="D101" s="70">
        <v>730304</v>
      </c>
      <c r="E101" s="100">
        <v>2022</v>
      </c>
      <c r="F101" s="100">
        <v>2022</v>
      </c>
      <c r="G101" s="67" t="s">
        <v>10</v>
      </c>
    </row>
    <row r="102" spans="1:7" ht="30" x14ac:dyDescent="0.25">
      <c r="A102" s="68" t="s">
        <v>206</v>
      </c>
      <c r="B102" s="69" t="s">
        <v>207</v>
      </c>
      <c r="C102" s="70">
        <v>1130027</v>
      </c>
      <c r="D102" s="70">
        <v>1114799</v>
      </c>
      <c r="E102" s="100">
        <v>2022</v>
      </c>
      <c r="F102" s="100">
        <v>2022</v>
      </c>
      <c r="G102" s="67" t="s">
        <v>10</v>
      </c>
    </row>
    <row r="103" spans="1:7" ht="30" x14ac:dyDescent="0.25">
      <c r="A103" s="68" t="s">
        <v>126</v>
      </c>
      <c r="B103" s="69" t="s">
        <v>127</v>
      </c>
      <c r="C103" s="70">
        <v>1973361.0300000003</v>
      </c>
      <c r="D103" s="70">
        <v>2126094.9499999997</v>
      </c>
      <c r="E103" s="100">
        <v>2022</v>
      </c>
      <c r="F103" s="100">
        <v>2022</v>
      </c>
      <c r="G103" s="67" t="s">
        <v>10</v>
      </c>
    </row>
    <row r="104" spans="1:7" ht="39" customHeight="1" x14ac:dyDescent="0.25">
      <c r="A104" s="68" t="s">
        <v>128</v>
      </c>
      <c r="B104" s="69" t="s">
        <v>129</v>
      </c>
      <c r="C104" s="70">
        <v>399376.77</v>
      </c>
      <c r="D104" s="70">
        <v>471969.26</v>
      </c>
      <c r="E104" s="100">
        <v>2022</v>
      </c>
      <c r="F104" s="100">
        <v>2022</v>
      </c>
      <c r="G104" s="67" t="s">
        <v>10</v>
      </c>
    </row>
    <row r="105" spans="1:7" ht="39" customHeight="1" x14ac:dyDescent="0.25">
      <c r="A105" s="68" t="s">
        <v>208</v>
      </c>
      <c r="B105" s="69" t="s">
        <v>209</v>
      </c>
      <c r="C105" s="70">
        <v>106064</v>
      </c>
      <c r="D105" s="70">
        <v>106064</v>
      </c>
      <c r="E105" s="100">
        <v>2022</v>
      </c>
      <c r="F105" s="100">
        <v>2022</v>
      </c>
      <c r="G105" s="67" t="s">
        <v>10</v>
      </c>
    </row>
    <row r="106" spans="1:7" ht="38.25" customHeight="1" x14ac:dyDescent="0.25">
      <c r="A106" s="68" t="s">
        <v>130</v>
      </c>
      <c r="B106" s="69" t="s">
        <v>131</v>
      </c>
      <c r="C106" s="70">
        <v>114814.00000000001</v>
      </c>
      <c r="D106" s="70">
        <v>213205.97</v>
      </c>
      <c r="E106" s="100">
        <v>2022</v>
      </c>
      <c r="F106" s="100">
        <v>2022</v>
      </c>
      <c r="G106" s="67" t="s">
        <v>10</v>
      </c>
    </row>
    <row r="107" spans="1:7" ht="24" customHeight="1" x14ac:dyDescent="0.25">
      <c r="A107" s="138"/>
      <c r="B107" s="140" t="s">
        <v>527</v>
      </c>
      <c r="C107" s="141">
        <f>SUM(C6:C106)</f>
        <v>606246557.26333332</v>
      </c>
      <c r="D107" s="141">
        <f>SUM(D6:D106)</f>
        <v>419452799.19333333</v>
      </c>
      <c r="E107" s="65"/>
      <c r="F107" s="65"/>
      <c r="G107" s="139"/>
    </row>
    <row r="108" spans="1:7" ht="35.25" hidden="1" customHeight="1" x14ac:dyDescent="0.25">
      <c r="A108" s="151" t="s">
        <v>134</v>
      </c>
      <c r="B108" s="151"/>
      <c r="C108" s="151"/>
      <c r="D108" s="151"/>
      <c r="E108" s="151"/>
      <c r="F108" s="151"/>
      <c r="G108" s="151"/>
    </row>
    <row r="109" spans="1:7" x14ac:dyDescent="0.25">
      <c r="A109" s="153" t="s">
        <v>541</v>
      </c>
      <c r="B109" s="153"/>
      <c r="C109" s="153"/>
      <c r="D109" s="153"/>
      <c r="E109" s="153"/>
      <c r="F109" s="153"/>
      <c r="G109" s="153"/>
    </row>
  </sheetData>
  <autoFilter ref="A5:K106">
    <filterColumn colId="5">
      <filters>
        <filter val="2022"/>
      </filters>
    </filterColumn>
  </autoFilter>
  <mergeCells count="8">
    <mergeCell ref="A108:G108"/>
    <mergeCell ref="A1:G1"/>
    <mergeCell ref="A109:G109"/>
    <mergeCell ref="A2:A4"/>
    <mergeCell ref="B2:B4"/>
    <mergeCell ref="C2:G2"/>
    <mergeCell ref="C3:D3"/>
    <mergeCell ref="E3:F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topLeftCell="A9" zoomScale="84" zoomScaleNormal="100" zoomScaleSheetLayoutView="84" workbookViewId="0">
      <selection activeCell="D14" sqref="D14"/>
    </sheetView>
  </sheetViews>
  <sheetFormatPr defaultRowHeight="15" x14ac:dyDescent="0.25"/>
  <cols>
    <col min="1" max="1" width="4.85546875" customWidth="1"/>
    <col min="2" max="2" width="25.5703125" customWidth="1"/>
    <col min="3" max="3" width="16.140625" customWidth="1"/>
    <col min="4" max="4" width="14.42578125" customWidth="1"/>
    <col min="5" max="5" width="9.42578125" customWidth="1"/>
    <col min="6" max="6" width="10.140625" customWidth="1"/>
    <col min="7" max="7" width="12.85546875" customWidth="1"/>
    <col min="8" max="8" width="47.5703125" customWidth="1"/>
  </cols>
  <sheetData>
    <row r="1" spans="1:8" ht="39" customHeight="1" x14ac:dyDescent="0.25">
      <c r="A1" s="379" t="s">
        <v>513</v>
      </c>
      <c r="B1" s="379"/>
      <c r="C1" s="379"/>
      <c r="D1" s="379"/>
      <c r="E1" s="379"/>
      <c r="F1" s="379"/>
      <c r="G1" s="379"/>
      <c r="H1" s="379"/>
    </row>
    <row r="2" spans="1:8" ht="75" customHeight="1" x14ac:dyDescent="0.25">
      <c r="A2" s="382" t="s">
        <v>211</v>
      </c>
      <c r="B2" s="382" t="s">
        <v>506</v>
      </c>
      <c r="C2" s="380" t="s">
        <v>507</v>
      </c>
      <c r="D2" s="381"/>
      <c r="E2" s="380" t="s">
        <v>508</v>
      </c>
      <c r="F2" s="381"/>
      <c r="G2" s="382" t="s">
        <v>512</v>
      </c>
      <c r="H2" s="382" t="s">
        <v>509</v>
      </c>
    </row>
    <row r="3" spans="1:8" x14ac:dyDescent="0.25">
      <c r="A3" s="383"/>
      <c r="B3" s="383"/>
      <c r="C3" s="109" t="s">
        <v>510</v>
      </c>
      <c r="D3" s="109" t="s">
        <v>511</v>
      </c>
      <c r="E3" s="109" t="s">
        <v>510</v>
      </c>
      <c r="F3" s="109" t="s">
        <v>511</v>
      </c>
      <c r="G3" s="383"/>
      <c r="H3" s="383"/>
    </row>
    <row r="4" spans="1:8" ht="32.25" customHeight="1" x14ac:dyDescent="0.25">
      <c r="A4" s="109">
        <v>1</v>
      </c>
      <c r="B4" s="136" t="s">
        <v>514</v>
      </c>
      <c r="C4" s="108">
        <f>SUM(C5:C11)</f>
        <v>1465371.5099734424</v>
      </c>
      <c r="D4" s="108">
        <f>SUM(D5:D11)</f>
        <v>646137.43439333339</v>
      </c>
      <c r="E4" s="109" t="s">
        <v>458</v>
      </c>
      <c r="F4" s="109" t="s">
        <v>458</v>
      </c>
      <c r="G4" s="109" t="s">
        <v>458</v>
      </c>
      <c r="H4" s="136"/>
    </row>
    <row r="5" spans="1:8" ht="81.75" customHeight="1" x14ac:dyDescent="0.25">
      <c r="A5" s="137" t="s">
        <v>234</v>
      </c>
      <c r="B5" s="136" t="s">
        <v>517</v>
      </c>
      <c r="C5" s="108">
        <f>ЭС!C107/1000</f>
        <v>606246.55726333335</v>
      </c>
      <c r="D5" s="108">
        <f>ЭС!D107/1000</f>
        <v>419452.79919333331</v>
      </c>
      <c r="E5" s="109">
        <v>101</v>
      </c>
      <c r="F5" s="109">
        <v>87</v>
      </c>
      <c r="G5" s="150">
        <f t="shared" ref="G5:G11" si="0">F5/E5*100</f>
        <v>86.138613861386133</v>
      </c>
      <c r="H5" s="142" t="s">
        <v>534</v>
      </c>
    </row>
    <row r="6" spans="1:8" ht="65.25" customHeight="1" x14ac:dyDescent="0.25">
      <c r="A6" s="137" t="s">
        <v>437</v>
      </c>
      <c r="B6" s="136" t="s">
        <v>518</v>
      </c>
      <c r="C6" s="108">
        <f>ГС!H59</f>
        <v>81057</v>
      </c>
      <c r="D6" s="108">
        <f>ГС!I59</f>
        <v>30859.7</v>
      </c>
      <c r="E6" s="109">
        <v>10</v>
      </c>
      <c r="F6" s="109">
        <v>1</v>
      </c>
      <c r="G6" s="150">
        <f t="shared" si="0"/>
        <v>10</v>
      </c>
      <c r="H6" s="142" t="s">
        <v>536</v>
      </c>
    </row>
    <row r="7" spans="1:8" ht="122.25" customHeight="1" x14ac:dyDescent="0.25">
      <c r="A7" s="137" t="s">
        <v>515</v>
      </c>
      <c r="B7" s="136" t="s">
        <v>519</v>
      </c>
      <c r="C7" s="108">
        <f>ТС!H128-ТС!H44</f>
        <v>233350</v>
      </c>
      <c r="D7" s="108">
        <f>ТС!I128</f>
        <v>16735</v>
      </c>
      <c r="E7" s="109">
        <v>25</v>
      </c>
      <c r="F7" s="109">
        <v>8</v>
      </c>
      <c r="G7" s="150">
        <f t="shared" si="0"/>
        <v>32</v>
      </c>
      <c r="H7" s="136" t="s">
        <v>542</v>
      </c>
    </row>
    <row r="8" spans="1:8" ht="66" customHeight="1" x14ac:dyDescent="0.25">
      <c r="A8" s="137" t="s">
        <v>516</v>
      </c>
      <c r="B8" s="136" t="s">
        <v>520</v>
      </c>
      <c r="C8" s="108">
        <f>ВС!C24</f>
        <v>169737.40385010894</v>
      </c>
      <c r="D8" s="108">
        <f>ВС!D24</f>
        <v>48765.79</v>
      </c>
      <c r="E8" s="109">
        <v>12</v>
      </c>
      <c r="F8" s="109">
        <v>6</v>
      </c>
      <c r="G8" s="150">
        <f t="shared" si="0"/>
        <v>50</v>
      </c>
      <c r="H8" s="136" t="s">
        <v>528</v>
      </c>
    </row>
    <row r="9" spans="1:8" ht="66" customHeight="1" x14ac:dyDescent="0.25">
      <c r="A9" s="137" t="s">
        <v>483</v>
      </c>
      <c r="B9" s="136" t="s">
        <v>521</v>
      </c>
      <c r="C9" s="108">
        <f>ВО!C12</f>
        <v>343648.87</v>
      </c>
      <c r="D9" s="108">
        <f>ВО!D12</f>
        <v>110837.24400000001</v>
      </c>
      <c r="E9" s="109">
        <v>4</v>
      </c>
      <c r="F9" s="109">
        <v>2</v>
      </c>
      <c r="G9" s="150">
        <f t="shared" si="0"/>
        <v>50</v>
      </c>
      <c r="H9" s="136" t="s">
        <v>533</v>
      </c>
    </row>
    <row r="10" spans="1:8" ht="96" customHeight="1" x14ac:dyDescent="0.25">
      <c r="A10" s="137" t="s">
        <v>488</v>
      </c>
      <c r="B10" s="136" t="s">
        <v>522</v>
      </c>
      <c r="C10" s="108">
        <f>('Э.сб ПУ'!C10+Э.сб!C13)/1000</f>
        <v>14430.678860000002</v>
      </c>
      <c r="D10" s="108">
        <f>('Э.сб ПУ'!D10+Э.сб!D13)/1000</f>
        <v>13711.59007</v>
      </c>
      <c r="E10" s="109">
        <v>6</v>
      </c>
      <c r="F10" s="109">
        <v>6</v>
      </c>
      <c r="G10" s="150">
        <f t="shared" si="0"/>
        <v>100</v>
      </c>
      <c r="H10" s="136" t="s">
        <v>529</v>
      </c>
    </row>
    <row r="11" spans="1:8" ht="62.25" customHeight="1" x14ac:dyDescent="0.25">
      <c r="A11" s="137" t="s">
        <v>523</v>
      </c>
      <c r="B11" s="136" t="s">
        <v>524</v>
      </c>
      <c r="C11" s="108">
        <f>ТКО!C8</f>
        <v>16901</v>
      </c>
      <c r="D11" s="108">
        <f>ТКО!D8</f>
        <v>5775.31113</v>
      </c>
      <c r="E11" s="109">
        <v>2</v>
      </c>
      <c r="F11" s="109">
        <v>1</v>
      </c>
      <c r="G11" s="150">
        <f t="shared" si="0"/>
        <v>50</v>
      </c>
      <c r="H11" s="136" t="s">
        <v>531</v>
      </c>
    </row>
    <row r="12" spans="1:8" ht="45" x14ac:dyDescent="0.25">
      <c r="A12" s="137" t="s">
        <v>220</v>
      </c>
      <c r="B12" s="136" t="s">
        <v>525</v>
      </c>
      <c r="C12" s="108">
        <f>(C13+C14)</f>
        <v>5800000</v>
      </c>
      <c r="D12" s="108">
        <f>(D13+D14)</f>
        <v>2131333.4962898898</v>
      </c>
      <c r="E12" s="109" t="s">
        <v>458</v>
      </c>
      <c r="F12" s="109" t="s">
        <v>458</v>
      </c>
      <c r="G12" s="109">
        <v>53</v>
      </c>
      <c r="H12" s="136"/>
    </row>
    <row r="13" spans="1:8" ht="242.25" customHeight="1" x14ac:dyDescent="0.25">
      <c r="A13" s="137" t="s">
        <v>226</v>
      </c>
      <c r="B13" s="136" t="s">
        <v>526</v>
      </c>
      <c r="C13" s="108">
        <v>4200000</v>
      </c>
      <c r="D13" s="108">
        <v>2130396</v>
      </c>
      <c r="E13" s="109" t="s">
        <v>458</v>
      </c>
      <c r="F13" s="109" t="s">
        <v>458</v>
      </c>
      <c r="G13" s="150">
        <f>D13/C13*100</f>
        <v>50.72371428571428</v>
      </c>
      <c r="H13" s="136" t="s">
        <v>535</v>
      </c>
    </row>
    <row r="14" spans="1:8" ht="82.5" customHeight="1" x14ac:dyDescent="0.25">
      <c r="A14" s="137" t="s">
        <v>228</v>
      </c>
      <c r="B14" s="136" t="s">
        <v>504</v>
      </c>
      <c r="C14" s="108">
        <v>1600000</v>
      </c>
      <c r="D14" s="108">
        <f>ТИ!E8/1000</f>
        <v>937.49628989000007</v>
      </c>
      <c r="E14" s="109" t="s">
        <v>458</v>
      </c>
      <c r="F14" s="109" t="s">
        <v>458</v>
      </c>
      <c r="G14" s="150">
        <v>59</v>
      </c>
      <c r="H14" s="136" t="s">
        <v>532</v>
      </c>
    </row>
  </sheetData>
  <mergeCells count="7">
    <mergeCell ref="A1:H1"/>
    <mergeCell ref="C2:D2"/>
    <mergeCell ref="E2:F2"/>
    <mergeCell ref="A2:A3"/>
    <mergeCell ref="B2:B3"/>
    <mergeCell ref="G2:G3"/>
    <mergeCell ref="H2:H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BreakPreview" zoomScale="60" zoomScaleNormal="100" workbookViewId="0">
      <selection activeCell="H7" sqref="H7"/>
    </sheetView>
  </sheetViews>
  <sheetFormatPr defaultRowHeight="15" x14ac:dyDescent="0.25"/>
  <cols>
    <col min="3" max="3" width="42" customWidth="1"/>
    <col min="7" max="7" width="26.140625" customWidth="1"/>
    <col min="8" max="8" width="24.5703125" customWidth="1"/>
    <col min="9" max="10" width="23.5703125" customWidth="1"/>
    <col min="11" max="11" width="33.7109375" customWidth="1"/>
  </cols>
  <sheetData>
    <row r="1" spans="1:11" ht="15" customHeight="1" x14ac:dyDescent="0.25">
      <c r="A1" s="164" t="s">
        <v>408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8.75" x14ac:dyDescent="0.25">
      <c r="A2" s="164" t="s">
        <v>267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6.25" customHeight="1" x14ac:dyDescent="0.25">
      <c r="A3" s="165" t="s">
        <v>496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x14ac:dyDescent="0.25">
      <c r="A4" s="166" t="s">
        <v>211</v>
      </c>
      <c r="B4" s="166" t="s">
        <v>212</v>
      </c>
      <c r="C4" s="167" t="s">
        <v>213</v>
      </c>
      <c r="D4" s="167" t="s">
        <v>214</v>
      </c>
      <c r="E4" s="167"/>
      <c r="F4" s="168" t="s">
        <v>215</v>
      </c>
      <c r="G4" s="167" t="s">
        <v>216</v>
      </c>
      <c r="H4" s="160" t="s">
        <v>254</v>
      </c>
      <c r="I4" s="161"/>
      <c r="J4" s="171" t="s">
        <v>269</v>
      </c>
      <c r="K4" s="157" t="s">
        <v>2</v>
      </c>
    </row>
    <row r="5" spans="1:11" x14ac:dyDescent="0.25">
      <c r="A5" s="166"/>
      <c r="B5" s="166"/>
      <c r="C5" s="167"/>
      <c r="D5" s="167"/>
      <c r="E5" s="167"/>
      <c r="F5" s="169"/>
      <c r="G5" s="167"/>
      <c r="H5" s="162"/>
      <c r="I5" s="163"/>
      <c r="J5" s="172"/>
      <c r="K5" s="158"/>
    </row>
    <row r="6" spans="1:11" ht="45.75" customHeight="1" x14ac:dyDescent="0.25">
      <c r="A6" s="166"/>
      <c r="B6" s="166"/>
      <c r="C6" s="167"/>
      <c r="D6" s="1" t="s">
        <v>217</v>
      </c>
      <c r="E6" s="2" t="s">
        <v>218</v>
      </c>
      <c r="F6" s="170"/>
      <c r="G6" s="167"/>
      <c r="H6" s="3" t="s">
        <v>544</v>
      </c>
      <c r="I6" s="4" t="s">
        <v>377</v>
      </c>
      <c r="J6" s="173"/>
      <c r="K6" s="159"/>
    </row>
    <row r="7" spans="1:11" x14ac:dyDescent="0.25">
      <c r="A7" s="5">
        <v>1</v>
      </c>
      <c r="B7" s="5" t="s">
        <v>220</v>
      </c>
      <c r="C7" s="5" t="s">
        <v>221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6">
        <v>11</v>
      </c>
    </row>
    <row r="8" spans="1:11" ht="15.75" customHeight="1" x14ac:dyDescent="0.25">
      <c r="A8" s="219" t="s">
        <v>250</v>
      </c>
      <c r="B8" s="174" t="s">
        <v>226</v>
      </c>
      <c r="C8" s="177" t="s">
        <v>245</v>
      </c>
      <c r="D8" s="180" t="s">
        <v>227</v>
      </c>
      <c r="E8" s="183">
        <v>2.5</v>
      </c>
      <c r="F8" s="186">
        <v>2022</v>
      </c>
      <c r="G8" s="192" t="s">
        <v>222</v>
      </c>
      <c r="H8" s="194">
        <v>30859.7</v>
      </c>
      <c r="I8" s="194">
        <v>30859.7</v>
      </c>
      <c r="J8" s="196" t="s">
        <v>247</v>
      </c>
      <c r="K8" s="189" t="s">
        <v>246</v>
      </c>
    </row>
    <row r="9" spans="1:11" ht="15.75" customHeight="1" x14ac:dyDescent="0.25">
      <c r="A9" s="220"/>
      <c r="B9" s="175"/>
      <c r="C9" s="178"/>
      <c r="D9" s="181"/>
      <c r="E9" s="184"/>
      <c r="F9" s="187"/>
      <c r="G9" s="193"/>
      <c r="H9" s="195"/>
      <c r="I9" s="195"/>
      <c r="J9" s="197"/>
      <c r="K9" s="190"/>
    </row>
    <row r="10" spans="1:11" ht="15.75" x14ac:dyDescent="0.25">
      <c r="A10" s="220"/>
      <c r="B10" s="175"/>
      <c r="C10" s="178"/>
      <c r="D10" s="181"/>
      <c r="E10" s="184"/>
      <c r="F10" s="187"/>
      <c r="G10" s="10" t="s">
        <v>223</v>
      </c>
      <c r="H10" s="11">
        <v>0</v>
      </c>
      <c r="I10" s="11">
        <v>0</v>
      </c>
      <c r="J10" s="197"/>
      <c r="K10" s="190"/>
    </row>
    <row r="11" spans="1:11" ht="15.75" x14ac:dyDescent="0.25">
      <c r="A11" s="220"/>
      <c r="B11" s="175"/>
      <c r="C11" s="178"/>
      <c r="D11" s="181"/>
      <c r="E11" s="184"/>
      <c r="F11" s="187"/>
      <c r="G11" s="10" t="s">
        <v>224</v>
      </c>
      <c r="H11" s="11">
        <v>0</v>
      </c>
      <c r="I11" s="11">
        <v>0</v>
      </c>
      <c r="J11" s="197"/>
      <c r="K11" s="190"/>
    </row>
    <row r="12" spans="1:11" ht="31.5" x14ac:dyDescent="0.25">
      <c r="A12" s="221"/>
      <c r="B12" s="176"/>
      <c r="C12" s="179"/>
      <c r="D12" s="182"/>
      <c r="E12" s="185"/>
      <c r="F12" s="188"/>
      <c r="G12" s="10" t="s">
        <v>225</v>
      </c>
      <c r="H12" s="11">
        <v>30859.7</v>
      </c>
      <c r="I12" s="11">
        <v>30859.7</v>
      </c>
      <c r="J12" s="198"/>
      <c r="K12" s="191"/>
    </row>
    <row r="13" spans="1:11" ht="15.75" customHeight="1" x14ac:dyDescent="0.25">
      <c r="A13" s="219" t="s">
        <v>220</v>
      </c>
      <c r="B13" s="174" t="s">
        <v>230</v>
      </c>
      <c r="C13" s="177" t="s">
        <v>231</v>
      </c>
      <c r="D13" s="210" t="s">
        <v>227</v>
      </c>
      <c r="E13" s="213">
        <v>2.3900000000000001E-2</v>
      </c>
      <c r="F13" s="216" t="s">
        <v>232</v>
      </c>
      <c r="G13" s="192" t="s">
        <v>222</v>
      </c>
      <c r="H13" s="194">
        <v>500</v>
      </c>
      <c r="I13" s="194">
        <f>I17</f>
        <v>0</v>
      </c>
      <c r="J13" s="207" t="s">
        <v>248</v>
      </c>
      <c r="K13" s="199" t="s">
        <v>233</v>
      </c>
    </row>
    <row r="14" spans="1:11" ht="6.75" customHeight="1" x14ac:dyDescent="0.25">
      <c r="A14" s="220"/>
      <c r="B14" s="175"/>
      <c r="C14" s="178"/>
      <c r="D14" s="211"/>
      <c r="E14" s="214"/>
      <c r="F14" s="217"/>
      <c r="G14" s="193"/>
      <c r="H14" s="195"/>
      <c r="I14" s="195"/>
      <c r="J14" s="208"/>
      <c r="K14" s="200"/>
    </row>
    <row r="15" spans="1:11" ht="32.25" customHeight="1" x14ac:dyDescent="0.25">
      <c r="A15" s="220"/>
      <c r="B15" s="175"/>
      <c r="C15" s="178"/>
      <c r="D15" s="211"/>
      <c r="E15" s="214"/>
      <c r="F15" s="217"/>
      <c r="G15" s="10" t="s">
        <v>223</v>
      </c>
      <c r="H15" s="11">
        <v>0</v>
      </c>
      <c r="I15" s="11">
        <v>0</v>
      </c>
      <c r="J15" s="208"/>
      <c r="K15" s="201"/>
    </row>
    <row r="16" spans="1:11" ht="30.75" customHeight="1" x14ac:dyDescent="0.25">
      <c r="A16" s="220"/>
      <c r="B16" s="175"/>
      <c r="C16" s="178"/>
      <c r="D16" s="211"/>
      <c r="E16" s="214"/>
      <c r="F16" s="217"/>
      <c r="G16" s="10" t="s">
        <v>224</v>
      </c>
      <c r="H16" s="11">
        <v>0</v>
      </c>
      <c r="I16" s="11">
        <v>0</v>
      </c>
      <c r="J16" s="208"/>
      <c r="K16" s="201"/>
    </row>
    <row r="17" spans="1:11" ht="37.5" customHeight="1" x14ac:dyDescent="0.25">
      <c r="A17" s="221"/>
      <c r="B17" s="176"/>
      <c r="C17" s="179"/>
      <c r="D17" s="212"/>
      <c r="E17" s="215"/>
      <c r="F17" s="218"/>
      <c r="G17" s="10" t="s">
        <v>225</v>
      </c>
      <c r="H17" s="11">
        <v>500</v>
      </c>
      <c r="I17" s="14">
        <v>0</v>
      </c>
      <c r="J17" s="209"/>
      <c r="K17" s="202"/>
    </row>
    <row r="18" spans="1:11" ht="15.75" customHeight="1" x14ac:dyDescent="0.25">
      <c r="A18" s="219" t="s">
        <v>221</v>
      </c>
      <c r="B18" s="174" t="s">
        <v>235</v>
      </c>
      <c r="C18" s="177" t="s">
        <v>236</v>
      </c>
      <c r="D18" s="210" t="s">
        <v>227</v>
      </c>
      <c r="E18" s="222">
        <v>0.58699999999999997</v>
      </c>
      <c r="F18" s="216" t="s">
        <v>232</v>
      </c>
      <c r="G18" s="192" t="s">
        <v>222</v>
      </c>
      <c r="H18" s="194">
        <v>500</v>
      </c>
      <c r="I18" s="194">
        <f>I22</f>
        <v>0</v>
      </c>
      <c r="J18" s="207" t="s">
        <v>248</v>
      </c>
      <c r="K18" s="199" t="s">
        <v>237</v>
      </c>
    </row>
    <row r="19" spans="1:11" ht="15.75" customHeight="1" x14ac:dyDescent="0.25">
      <c r="A19" s="220"/>
      <c r="B19" s="175"/>
      <c r="C19" s="178"/>
      <c r="D19" s="211"/>
      <c r="E19" s="223"/>
      <c r="F19" s="217"/>
      <c r="G19" s="193"/>
      <c r="H19" s="195"/>
      <c r="I19" s="195"/>
      <c r="J19" s="208"/>
      <c r="K19" s="200"/>
    </row>
    <row r="20" spans="1:11" ht="15.75" x14ac:dyDescent="0.25">
      <c r="A20" s="220"/>
      <c r="B20" s="175"/>
      <c r="C20" s="178"/>
      <c r="D20" s="211"/>
      <c r="E20" s="223"/>
      <c r="F20" s="217"/>
      <c r="G20" s="10" t="s">
        <v>223</v>
      </c>
      <c r="H20" s="11">
        <v>0</v>
      </c>
      <c r="I20" s="11">
        <v>0</v>
      </c>
      <c r="J20" s="208"/>
      <c r="K20" s="201"/>
    </row>
    <row r="21" spans="1:11" ht="36.75" customHeight="1" x14ac:dyDescent="0.25">
      <c r="A21" s="220"/>
      <c r="B21" s="175"/>
      <c r="C21" s="178"/>
      <c r="D21" s="211"/>
      <c r="E21" s="223"/>
      <c r="F21" s="217"/>
      <c r="G21" s="10" t="s">
        <v>224</v>
      </c>
      <c r="H21" s="11">
        <v>0</v>
      </c>
      <c r="I21" s="11">
        <v>0</v>
      </c>
      <c r="J21" s="208"/>
      <c r="K21" s="201"/>
    </row>
    <row r="22" spans="1:11" ht="49.5" customHeight="1" x14ac:dyDescent="0.25">
      <c r="A22" s="221"/>
      <c r="B22" s="176"/>
      <c r="C22" s="179"/>
      <c r="D22" s="212"/>
      <c r="E22" s="224"/>
      <c r="F22" s="218"/>
      <c r="G22" s="10" t="s">
        <v>225</v>
      </c>
      <c r="H22" s="11">
        <v>500</v>
      </c>
      <c r="I22" s="14">
        <v>0</v>
      </c>
      <c r="J22" s="209"/>
      <c r="K22" s="202"/>
    </row>
    <row r="23" spans="1:11" ht="15.75" customHeight="1" x14ac:dyDescent="0.25">
      <c r="A23" s="219" t="s">
        <v>251</v>
      </c>
      <c r="B23" s="174" t="s">
        <v>252</v>
      </c>
      <c r="C23" s="177" t="s">
        <v>249</v>
      </c>
      <c r="D23" s="180" t="s">
        <v>227</v>
      </c>
      <c r="E23" s="183">
        <v>0.4</v>
      </c>
      <c r="F23" s="186">
        <v>2022</v>
      </c>
      <c r="G23" s="192" t="s">
        <v>222</v>
      </c>
      <c r="H23" s="194">
        <v>10930</v>
      </c>
      <c r="I23" s="194">
        <v>0</v>
      </c>
      <c r="J23" s="196" t="s">
        <v>247</v>
      </c>
      <c r="K23" s="203" t="s">
        <v>243</v>
      </c>
    </row>
    <row r="24" spans="1:11" ht="2.25" customHeight="1" x14ac:dyDescent="0.25">
      <c r="A24" s="220"/>
      <c r="B24" s="175"/>
      <c r="C24" s="178"/>
      <c r="D24" s="181"/>
      <c r="E24" s="184"/>
      <c r="F24" s="187"/>
      <c r="G24" s="193"/>
      <c r="H24" s="195"/>
      <c r="I24" s="195"/>
      <c r="J24" s="197"/>
      <c r="K24" s="204"/>
    </row>
    <row r="25" spans="1:11" ht="15.75" x14ac:dyDescent="0.25">
      <c r="A25" s="220"/>
      <c r="B25" s="175"/>
      <c r="C25" s="178"/>
      <c r="D25" s="181"/>
      <c r="E25" s="184"/>
      <c r="F25" s="187"/>
      <c r="G25" s="10" t="s">
        <v>223</v>
      </c>
      <c r="H25" s="11">
        <v>0</v>
      </c>
      <c r="I25" s="11">
        <v>0</v>
      </c>
      <c r="J25" s="197"/>
      <c r="K25" s="205"/>
    </row>
    <row r="26" spans="1:11" ht="15.75" x14ac:dyDescent="0.25">
      <c r="A26" s="220"/>
      <c r="B26" s="175"/>
      <c r="C26" s="178"/>
      <c r="D26" s="181"/>
      <c r="E26" s="184"/>
      <c r="F26" s="187"/>
      <c r="G26" s="10" t="s">
        <v>224</v>
      </c>
      <c r="H26" s="11">
        <v>0</v>
      </c>
      <c r="I26" s="11">
        <v>0</v>
      </c>
      <c r="J26" s="197"/>
      <c r="K26" s="205"/>
    </row>
    <row r="27" spans="1:11" ht="31.5" x14ac:dyDescent="0.25">
      <c r="A27" s="221"/>
      <c r="B27" s="176"/>
      <c r="C27" s="179"/>
      <c r="D27" s="182"/>
      <c r="E27" s="185"/>
      <c r="F27" s="188"/>
      <c r="G27" s="10" t="s">
        <v>225</v>
      </c>
      <c r="H27" s="11">
        <v>10930</v>
      </c>
      <c r="I27" s="11">
        <v>0</v>
      </c>
      <c r="J27" s="198"/>
      <c r="K27" s="206"/>
    </row>
    <row r="28" spans="1:11" ht="15.75" customHeight="1" x14ac:dyDescent="0.25">
      <c r="A28" s="219" t="s">
        <v>253</v>
      </c>
      <c r="B28" s="174" t="s">
        <v>238</v>
      </c>
      <c r="C28" s="177" t="s">
        <v>239</v>
      </c>
      <c r="D28" s="180" t="s">
        <v>227</v>
      </c>
      <c r="E28" s="183">
        <v>0.3</v>
      </c>
      <c r="F28" s="186">
        <v>2022</v>
      </c>
      <c r="G28" s="192" t="s">
        <v>222</v>
      </c>
      <c r="H28" s="194">
        <v>880</v>
      </c>
      <c r="I28" s="194">
        <v>0</v>
      </c>
      <c r="J28" s="196" t="s">
        <v>247</v>
      </c>
      <c r="K28" s="203" t="s">
        <v>243</v>
      </c>
    </row>
    <row r="29" spans="1:11" ht="6.75" customHeight="1" x14ac:dyDescent="0.25">
      <c r="A29" s="220"/>
      <c r="B29" s="175"/>
      <c r="C29" s="178"/>
      <c r="D29" s="181"/>
      <c r="E29" s="184"/>
      <c r="F29" s="187"/>
      <c r="G29" s="193"/>
      <c r="H29" s="195"/>
      <c r="I29" s="195"/>
      <c r="J29" s="197"/>
      <c r="K29" s="204"/>
    </row>
    <row r="30" spans="1:11" ht="15.75" x14ac:dyDescent="0.25">
      <c r="A30" s="220"/>
      <c r="B30" s="175"/>
      <c r="C30" s="178"/>
      <c r="D30" s="181"/>
      <c r="E30" s="184"/>
      <c r="F30" s="187"/>
      <c r="G30" s="10" t="s">
        <v>223</v>
      </c>
      <c r="H30" s="11">
        <v>0</v>
      </c>
      <c r="I30" s="11">
        <v>0</v>
      </c>
      <c r="J30" s="197"/>
      <c r="K30" s="205"/>
    </row>
    <row r="31" spans="1:11" ht="15.75" x14ac:dyDescent="0.25">
      <c r="A31" s="220"/>
      <c r="B31" s="175"/>
      <c r="C31" s="178"/>
      <c r="D31" s="181"/>
      <c r="E31" s="184"/>
      <c r="F31" s="187"/>
      <c r="G31" s="10" t="s">
        <v>224</v>
      </c>
      <c r="H31" s="11">
        <v>0</v>
      </c>
      <c r="I31" s="11">
        <v>0</v>
      </c>
      <c r="J31" s="197"/>
      <c r="K31" s="205"/>
    </row>
    <row r="32" spans="1:11" ht="31.5" x14ac:dyDescent="0.25">
      <c r="A32" s="221"/>
      <c r="B32" s="176"/>
      <c r="C32" s="179"/>
      <c r="D32" s="182"/>
      <c r="E32" s="185"/>
      <c r="F32" s="188"/>
      <c r="G32" s="10" t="s">
        <v>225</v>
      </c>
      <c r="H32" s="11">
        <v>880</v>
      </c>
      <c r="I32" s="11">
        <v>0</v>
      </c>
      <c r="J32" s="198"/>
      <c r="K32" s="206"/>
    </row>
    <row r="33" spans="1:11" ht="15.75" customHeight="1" x14ac:dyDescent="0.25">
      <c r="A33" s="219" t="s">
        <v>255</v>
      </c>
      <c r="B33" s="239" t="s">
        <v>240</v>
      </c>
      <c r="C33" s="177" t="s">
        <v>241</v>
      </c>
      <c r="D33" s="210" t="s">
        <v>227</v>
      </c>
      <c r="E33" s="213">
        <v>1.44E-2</v>
      </c>
      <c r="F33" s="216" t="s">
        <v>232</v>
      </c>
      <c r="G33" s="192" t="s">
        <v>222</v>
      </c>
      <c r="H33" s="194">
        <v>500</v>
      </c>
      <c r="I33" s="194">
        <f>I37</f>
        <v>0</v>
      </c>
      <c r="J33" s="207" t="s">
        <v>248</v>
      </c>
      <c r="K33" s="199" t="s">
        <v>233</v>
      </c>
    </row>
    <row r="34" spans="1:11" ht="3.75" customHeight="1" x14ac:dyDescent="0.25">
      <c r="A34" s="220"/>
      <c r="B34" s="240"/>
      <c r="C34" s="178"/>
      <c r="D34" s="211"/>
      <c r="E34" s="214"/>
      <c r="F34" s="217"/>
      <c r="G34" s="193"/>
      <c r="H34" s="195"/>
      <c r="I34" s="195"/>
      <c r="J34" s="208"/>
      <c r="K34" s="200"/>
    </row>
    <row r="35" spans="1:11" ht="26.25" customHeight="1" x14ac:dyDescent="0.25">
      <c r="A35" s="220"/>
      <c r="B35" s="240"/>
      <c r="C35" s="178"/>
      <c r="D35" s="211"/>
      <c r="E35" s="214"/>
      <c r="F35" s="217"/>
      <c r="G35" s="10" t="s">
        <v>223</v>
      </c>
      <c r="H35" s="11">
        <v>0</v>
      </c>
      <c r="I35" s="11">
        <v>0</v>
      </c>
      <c r="J35" s="208"/>
      <c r="K35" s="201"/>
    </row>
    <row r="36" spans="1:11" ht="23.25" customHeight="1" x14ac:dyDescent="0.25">
      <c r="A36" s="220"/>
      <c r="B36" s="240"/>
      <c r="C36" s="178"/>
      <c r="D36" s="211"/>
      <c r="E36" s="214"/>
      <c r="F36" s="217"/>
      <c r="G36" s="10" t="s">
        <v>224</v>
      </c>
      <c r="H36" s="11">
        <v>0</v>
      </c>
      <c r="I36" s="11">
        <v>0</v>
      </c>
      <c r="J36" s="208"/>
      <c r="K36" s="201"/>
    </row>
    <row r="37" spans="1:11" ht="40.5" customHeight="1" x14ac:dyDescent="0.25">
      <c r="A37" s="221"/>
      <c r="B37" s="241"/>
      <c r="C37" s="179"/>
      <c r="D37" s="212"/>
      <c r="E37" s="215"/>
      <c r="F37" s="218"/>
      <c r="G37" s="10" t="s">
        <v>225</v>
      </c>
      <c r="H37" s="11">
        <v>500</v>
      </c>
      <c r="I37" s="14">
        <v>0</v>
      </c>
      <c r="J37" s="209"/>
      <c r="K37" s="202"/>
    </row>
    <row r="38" spans="1:11" ht="19.5" customHeight="1" x14ac:dyDescent="0.25">
      <c r="A38" s="219" t="s">
        <v>258</v>
      </c>
      <c r="B38" s="239" t="s">
        <v>257</v>
      </c>
      <c r="C38" s="177" t="s">
        <v>256</v>
      </c>
      <c r="D38" s="210" t="s">
        <v>227</v>
      </c>
      <c r="E38" s="213">
        <v>0.78</v>
      </c>
      <c r="F38" s="216" t="s">
        <v>259</v>
      </c>
      <c r="G38" s="10" t="s">
        <v>222</v>
      </c>
      <c r="H38" s="11">
        <v>4697</v>
      </c>
      <c r="I38" s="11">
        <f>I42</f>
        <v>0</v>
      </c>
      <c r="J38" s="196" t="s">
        <v>247</v>
      </c>
      <c r="K38" s="203" t="s">
        <v>243</v>
      </c>
    </row>
    <row r="39" spans="1:11" ht="23.25" customHeight="1" x14ac:dyDescent="0.25">
      <c r="A39" s="220"/>
      <c r="B39" s="240"/>
      <c r="C39" s="178"/>
      <c r="D39" s="211"/>
      <c r="E39" s="214"/>
      <c r="F39" s="217"/>
      <c r="G39" s="10" t="s">
        <v>223</v>
      </c>
      <c r="H39" s="14">
        <v>0</v>
      </c>
      <c r="I39" s="14">
        <v>0</v>
      </c>
      <c r="J39" s="197"/>
      <c r="K39" s="204"/>
    </row>
    <row r="40" spans="1:11" ht="40.5" customHeight="1" x14ac:dyDescent="0.25">
      <c r="A40" s="220"/>
      <c r="B40" s="240"/>
      <c r="C40" s="178"/>
      <c r="D40" s="211"/>
      <c r="E40" s="214"/>
      <c r="F40" s="217"/>
      <c r="G40" s="10" t="s">
        <v>224</v>
      </c>
      <c r="H40" s="14">
        <v>0</v>
      </c>
      <c r="I40" s="14">
        <v>0</v>
      </c>
      <c r="J40" s="197"/>
      <c r="K40" s="205"/>
    </row>
    <row r="41" spans="1:11" ht="33.75" customHeight="1" x14ac:dyDescent="0.25">
      <c r="A41" s="221"/>
      <c r="B41" s="241"/>
      <c r="C41" s="179"/>
      <c r="D41" s="212"/>
      <c r="E41" s="215"/>
      <c r="F41" s="218"/>
      <c r="G41" s="10" t="s">
        <v>225</v>
      </c>
      <c r="H41" s="11">
        <v>4697</v>
      </c>
      <c r="I41" s="14">
        <v>0</v>
      </c>
      <c r="J41" s="197"/>
      <c r="K41" s="205"/>
    </row>
    <row r="42" spans="1:11" ht="15.75" x14ac:dyDescent="0.25">
      <c r="A42" s="219" t="s">
        <v>260</v>
      </c>
      <c r="B42" s="174" t="s">
        <v>261</v>
      </c>
      <c r="C42" s="177" t="s">
        <v>262</v>
      </c>
      <c r="D42" s="180" t="s">
        <v>227</v>
      </c>
      <c r="E42" s="183">
        <v>5.2</v>
      </c>
      <c r="F42" s="186" t="s">
        <v>259</v>
      </c>
      <c r="G42" s="10" t="s">
        <v>222</v>
      </c>
      <c r="H42" s="11">
        <v>13712</v>
      </c>
      <c r="I42" s="11">
        <f>I45</f>
        <v>0</v>
      </c>
      <c r="J42" s="196" t="s">
        <v>247</v>
      </c>
      <c r="K42" s="203" t="s">
        <v>243</v>
      </c>
    </row>
    <row r="43" spans="1:11" ht="15.75" x14ac:dyDescent="0.25">
      <c r="A43" s="220"/>
      <c r="B43" s="175"/>
      <c r="C43" s="178"/>
      <c r="D43" s="181"/>
      <c r="E43" s="184"/>
      <c r="F43" s="187"/>
      <c r="G43" s="10" t="s">
        <v>223</v>
      </c>
      <c r="H43" s="12">
        <v>0</v>
      </c>
      <c r="I43" s="12">
        <v>0</v>
      </c>
      <c r="J43" s="197"/>
      <c r="K43" s="204"/>
    </row>
    <row r="44" spans="1:11" ht="15.75" x14ac:dyDescent="0.25">
      <c r="A44" s="220"/>
      <c r="B44" s="175"/>
      <c r="C44" s="178"/>
      <c r="D44" s="181"/>
      <c r="E44" s="184"/>
      <c r="F44" s="187"/>
      <c r="G44" s="10" t="s">
        <v>224</v>
      </c>
      <c r="H44" s="12">
        <v>0</v>
      </c>
      <c r="I44" s="12">
        <v>0</v>
      </c>
      <c r="J44" s="197"/>
      <c r="K44" s="204"/>
    </row>
    <row r="45" spans="1:11" ht="87.75" customHeight="1" x14ac:dyDescent="0.25">
      <c r="A45" s="221"/>
      <c r="B45" s="176"/>
      <c r="C45" s="179"/>
      <c r="D45" s="182"/>
      <c r="E45" s="185"/>
      <c r="F45" s="188"/>
      <c r="G45" s="10" t="s">
        <v>225</v>
      </c>
      <c r="H45" s="11">
        <v>13712</v>
      </c>
      <c r="I45" s="12">
        <v>0</v>
      </c>
      <c r="J45" s="197"/>
      <c r="K45" s="238"/>
    </row>
    <row r="46" spans="1:11" ht="15.75" customHeight="1" x14ac:dyDescent="0.25">
      <c r="A46" s="219" t="s">
        <v>264</v>
      </c>
      <c r="B46" s="174" t="s">
        <v>242</v>
      </c>
      <c r="C46" s="177" t="s">
        <v>263</v>
      </c>
      <c r="D46" s="180" t="s">
        <v>227</v>
      </c>
      <c r="E46" s="183">
        <v>0.45</v>
      </c>
      <c r="F46" s="186">
        <v>2022</v>
      </c>
      <c r="G46" s="192" t="s">
        <v>222</v>
      </c>
      <c r="H46" s="194">
        <v>1196.9000000000001</v>
      </c>
      <c r="I46" s="194">
        <f>I50</f>
        <v>0</v>
      </c>
      <c r="J46" s="207" t="s">
        <v>248</v>
      </c>
      <c r="K46" s="203" t="s">
        <v>243</v>
      </c>
    </row>
    <row r="47" spans="1:11" ht="15.75" customHeight="1" x14ac:dyDescent="0.25">
      <c r="A47" s="220"/>
      <c r="B47" s="175"/>
      <c r="C47" s="178"/>
      <c r="D47" s="181"/>
      <c r="E47" s="184"/>
      <c r="F47" s="187"/>
      <c r="G47" s="193"/>
      <c r="H47" s="195"/>
      <c r="I47" s="195"/>
      <c r="J47" s="208"/>
      <c r="K47" s="204"/>
    </row>
    <row r="48" spans="1:11" ht="15.75" x14ac:dyDescent="0.25">
      <c r="A48" s="220"/>
      <c r="B48" s="175"/>
      <c r="C48" s="178"/>
      <c r="D48" s="181"/>
      <c r="E48" s="184"/>
      <c r="F48" s="187"/>
      <c r="G48" s="10" t="s">
        <v>223</v>
      </c>
      <c r="H48" s="12">
        <v>0</v>
      </c>
      <c r="I48" s="12">
        <v>0</v>
      </c>
      <c r="J48" s="208"/>
      <c r="K48" s="205"/>
    </row>
    <row r="49" spans="1:11" ht="15.75" x14ac:dyDescent="0.25">
      <c r="A49" s="220"/>
      <c r="B49" s="175"/>
      <c r="C49" s="178"/>
      <c r="D49" s="181"/>
      <c r="E49" s="184"/>
      <c r="F49" s="187"/>
      <c r="G49" s="10" t="s">
        <v>224</v>
      </c>
      <c r="H49" s="12">
        <v>0</v>
      </c>
      <c r="I49" s="12">
        <v>0</v>
      </c>
      <c r="J49" s="208"/>
      <c r="K49" s="205"/>
    </row>
    <row r="50" spans="1:11" ht="31.5" x14ac:dyDescent="0.25">
      <c r="A50" s="221"/>
      <c r="B50" s="176"/>
      <c r="C50" s="179"/>
      <c r="D50" s="182"/>
      <c r="E50" s="185"/>
      <c r="F50" s="188"/>
      <c r="G50" s="10" t="s">
        <v>225</v>
      </c>
      <c r="H50" s="11">
        <v>1196.9000000000001</v>
      </c>
      <c r="I50" s="12">
        <v>0</v>
      </c>
      <c r="J50" s="209"/>
      <c r="K50" s="206"/>
    </row>
    <row r="51" spans="1:11" ht="15.75" customHeight="1" x14ac:dyDescent="0.25">
      <c r="A51" s="219" t="s">
        <v>265</v>
      </c>
      <c r="B51" s="174" t="s">
        <v>244</v>
      </c>
      <c r="C51" s="225" t="s">
        <v>266</v>
      </c>
      <c r="D51" s="180" t="s">
        <v>227</v>
      </c>
      <c r="E51" s="183">
        <v>1.4</v>
      </c>
      <c r="F51" s="186">
        <v>2022</v>
      </c>
      <c r="G51" s="189" t="s">
        <v>222</v>
      </c>
      <c r="H51" s="194">
        <v>17281.400000000001</v>
      </c>
      <c r="I51" s="194">
        <v>0</v>
      </c>
      <c r="J51" s="207" t="s">
        <v>248</v>
      </c>
      <c r="K51" s="203" t="s">
        <v>243</v>
      </c>
    </row>
    <row r="52" spans="1:11" ht="15.75" customHeight="1" x14ac:dyDescent="0.25">
      <c r="A52" s="220"/>
      <c r="B52" s="175"/>
      <c r="C52" s="226"/>
      <c r="D52" s="181"/>
      <c r="E52" s="184"/>
      <c r="F52" s="187"/>
      <c r="G52" s="191"/>
      <c r="H52" s="195"/>
      <c r="I52" s="195"/>
      <c r="J52" s="208"/>
      <c r="K52" s="204"/>
    </row>
    <row r="53" spans="1:11" ht="15.75" x14ac:dyDescent="0.25">
      <c r="A53" s="220"/>
      <c r="B53" s="175"/>
      <c r="C53" s="226"/>
      <c r="D53" s="181"/>
      <c r="E53" s="184"/>
      <c r="F53" s="187"/>
      <c r="G53" s="13" t="s">
        <v>223</v>
      </c>
      <c r="H53" s="11">
        <v>0</v>
      </c>
      <c r="I53" s="11">
        <v>0</v>
      </c>
      <c r="J53" s="208"/>
      <c r="K53" s="205"/>
    </row>
    <row r="54" spans="1:11" ht="15.75" x14ac:dyDescent="0.25">
      <c r="A54" s="220"/>
      <c r="B54" s="175"/>
      <c r="C54" s="226"/>
      <c r="D54" s="181"/>
      <c r="E54" s="184"/>
      <c r="F54" s="187"/>
      <c r="G54" s="13" t="s">
        <v>224</v>
      </c>
      <c r="H54" s="11">
        <v>0</v>
      </c>
      <c r="I54" s="11">
        <v>0</v>
      </c>
      <c r="J54" s="208"/>
      <c r="K54" s="205"/>
    </row>
    <row r="55" spans="1:11" ht="31.5" x14ac:dyDescent="0.25">
      <c r="A55" s="221"/>
      <c r="B55" s="176"/>
      <c r="C55" s="227"/>
      <c r="D55" s="182"/>
      <c r="E55" s="185"/>
      <c r="F55" s="188"/>
      <c r="G55" s="13" t="s">
        <v>225</v>
      </c>
      <c r="H55" s="11">
        <v>17281.400000000001</v>
      </c>
      <c r="I55" s="11">
        <v>0</v>
      </c>
      <c r="J55" s="209"/>
      <c r="K55" s="206"/>
    </row>
    <row r="56" spans="1:11" ht="15.75" x14ac:dyDescent="0.25">
      <c r="A56" s="228"/>
      <c r="B56" s="229"/>
      <c r="C56" s="229"/>
      <c r="D56" s="229"/>
      <c r="E56" s="229"/>
      <c r="F56" s="230"/>
      <c r="G56" s="7" t="s">
        <v>222</v>
      </c>
      <c r="H56" s="8">
        <f>SUM(H8)+H13+H18+H23+H28+H33+H38+H42+H46+H51</f>
        <v>81057</v>
      </c>
      <c r="I56" s="8">
        <f>SUM(I8)+I13+I18+I23+I28+I33+I38+I42+I46+I51</f>
        <v>30859.7</v>
      </c>
      <c r="J56" s="9"/>
      <c r="K56" s="17"/>
    </row>
    <row r="57" spans="1:11" ht="15.75" x14ac:dyDescent="0.25">
      <c r="A57" s="231"/>
      <c r="B57" s="232"/>
      <c r="C57" s="232"/>
      <c r="D57" s="232"/>
      <c r="E57" s="232"/>
      <c r="F57" s="233"/>
      <c r="G57" s="7" t="s">
        <v>223</v>
      </c>
      <c r="H57" s="8">
        <f>H53+H48+H43+H39+H35+H30+H25+H20+H15+H10</f>
        <v>0</v>
      </c>
      <c r="I57" s="8"/>
      <c r="J57" s="15"/>
      <c r="K57" s="18"/>
    </row>
    <row r="58" spans="1:11" ht="15.75" x14ac:dyDescent="0.25">
      <c r="A58" s="231"/>
      <c r="B58" s="232"/>
      <c r="C58" s="232"/>
      <c r="D58" s="232"/>
      <c r="E58" s="232"/>
      <c r="F58" s="233"/>
      <c r="G58" s="7" t="s">
        <v>224</v>
      </c>
      <c r="H58" s="8">
        <f>H54+H49+H44+H40+H36+H31+H26+H21+H16+H11</f>
        <v>0</v>
      </c>
      <c r="I58" s="8"/>
      <c r="J58" s="15"/>
      <c r="K58" s="18"/>
    </row>
    <row r="59" spans="1:11" ht="31.5" x14ac:dyDescent="0.25">
      <c r="A59" s="234"/>
      <c r="B59" s="235"/>
      <c r="C59" s="235"/>
      <c r="D59" s="235"/>
      <c r="E59" s="235"/>
      <c r="F59" s="236"/>
      <c r="G59" s="7" t="s">
        <v>225</v>
      </c>
      <c r="H59" s="8">
        <f>H55+H50+H45+H41+H37+H32+H27+H22+H17+H12</f>
        <v>81057</v>
      </c>
      <c r="I59" s="8">
        <f>I55+I50+I45+I41+I37+I32+I27+I22+I17+I12</f>
        <v>30859.7</v>
      </c>
      <c r="J59" s="16"/>
      <c r="K59" s="19"/>
    </row>
    <row r="60" spans="1:11" s="101" customFormat="1" hidden="1" x14ac:dyDescent="0.25">
      <c r="G60" s="101">
        <v>10</v>
      </c>
      <c r="H60" s="101" t="s">
        <v>462</v>
      </c>
      <c r="I60" s="101" t="s">
        <v>461</v>
      </c>
      <c r="J60" s="101" t="s">
        <v>463</v>
      </c>
    </row>
    <row r="61" spans="1:11" ht="33.75" hidden="1" customHeight="1" x14ac:dyDescent="0.25">
      <c r="A61" s="237" t="s">
        <v>268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</row>
    <row r="62" spans="1:11" x14ac:dyDescent="0.25">
      <c r="A62" s="153" t="s">
        <v>541</v>
      </c>
      <c r="B62" s="153"/>
      <c r="C62" s="153"/>
      <c r="D62" s="153"/>
      <c r="E62" s="153"/>
      <c r="F62" s="153"/>
      <c r="G62" s="153"/>
    </row>
  </sheetData>
  <autoFilter ref="A7:K59"/>
  <mergeCells count="119">
    <mergeCell ref="I51:I52"/>
    <mergeCell ref="J51:J55"/>
    <mergeCell ref="A56:F59"/>
    <mergeCell ref="A61:K61"/>
    <mergeCell ref="A28:A32"/>
    <mergeCell ref="G28:G29"/>
    <mergeCell ref="H28:H29"/>
    <mergeCell ref="I28:I29"/>
    <mergeCell ref="J28:J32"/>
    <mergeCell ref="K28:K32"/>
    <mergeCell ref="K51:K55"/>
    <mergeCell ref="K42:K45"/>
    <mergeCell ref="K46:K50"/>
    <mergeCell ref="E42:E45"/>
    <mergeCell ref="A33:A37"/>
    <mergeCell ref="A38:A41"/>
    <mergeCell ref="B38:B41"/>
    <mergeCell ref="B33:B37"/>
    <mergeCell ref="C33:C37"/>
    <mergeCell ref="D33:D37"/>
    <mergeCell ref="E33:E37"/>
    <mergeCell ref="F33:F37"/>
    <mergeCell ref="K33:K37"/>
    <mergeCell ref="G33:G34"/>
    <mergeCell ref="A8:A12"/>
    <mergeCell ref="A13:A17"/>
    <mergeCell ref="J13:J17"/>
    <mergeCell ref="B51:B55"/>
    <mergeCell ref="C51:C55"/>
    <mergeCell ref="D51:D55"/>
    <mergeCell ref="E51:E55"/>
    <mergeCell ref="F51:F55"/>
    <mergeCell ref="A46:A50"/>
    <mergeCell ref="A51:A55"/>
    <mergeCell ref="F42:F45"/>
    <mergeCell ref="B46:B50"/>
    <mergeCell ref="C46:C50"/>
    <mergeCell ref="D46:D50"/>
    <mergeCell ref="E46:E50"/>
    <mergeCell ref="F46:F50"/>
    <mergeCell ref="J42:J45"/>
    <mergeCell ref="G46:G47"/>
    <mergeCell ref="A42:A45"/>
    <mergeCell ref="B42:B45"/>
    <mergeCell ref="C42:C45"/>
    <mergeCell ref="D42:D45"/>
    <mergeCell ref="G51:G52"/>
    <mergeCell ref="H51:H52"/>
    <mergeCell ref="H33:H34"/>
    <mergeCell ref="I33:I34"/>
    <mergeCell ref="K38:K41"/>
    <mergeCell ref="C38:C41"/>
    <mergeCell ref="D38:D41"/>
    <mergeCell ref="J33:J37"/>
    <mergeCell ref="J38:J41"/>
    <mergeCell ref="H46:H47"/>
    <mergeCell ref="I46:I47"/>
    <mergeCell ref="E38:E41"/>
    <mergeCell ref="F38:F41"/>
    <mergeCell ref="J46:J50"/>
    <mergeCell ref="B28:B32"/>
    <mergeCell ref="C28:C32"/>
    <mergeCell ref="D28:D32"/>
    <mergeCell ref="E28:E32"/>
    <mergeCell ref="F28:F32"/>
    <mergeCell ref="A18:A22"/>
    <mergeCell ref="B18:B22"/>
    <mergeCell ref="C18:C22"/>
    <mergeCell ref="D18:D22"/>
    <mergeCell ref="E18:E22"/>
    <mergeCell ref="A23:A27"/>
    <mergeCell ref="B13:B17"/>
    <mergeCell ref="C13:C17"/>
    <mergeCell ref="D13:D17"/>
    <mergeCell ref="E13:E17"/>
    <mergeCell ref="B23:B27"/>
    <mergeCell ref="C23:C27"/>
    <mergeCell ref="D23:D27"/>
    <mergeCell ref="E23:E27"/>
    <mergeCell ref="F13:F17"/>
    <mergeCell ref="F23:F27"/>
    <mergeCell ref="F18:F22"/>
    <mergeCell ref="H23:H24"/>
    <mergeCell ref="K13:K17"/>
    <mergeCell ref="G13:G14"/>
    <mergeCell ref="H13:H14"/>
    <mergeCell ref="I13:I14"/>
    <mergeCell ref="I23:I24"/>
    <mergeCell ref="J23:J27"/>
    <mergeCell ref="G18:G19"/>
    <mergeCell ref="H18:H19"/>
    <mergeCell ref="I18:I19"/>
    <mergeCell ref="K23:K27"/>
    <mergeCell ref="K18:K22"/>
    <mergeCell ref="J18:J22"/>
    <mergeCell ref="A62:G62"/>
    <mergeCell ref="K4:K6"/>
    <mergeCell ref="H4:I5"/>
    <mergeCell ref="A1:K1"/>
    <mergeCell ref="A2:K2"/>
    <mergeCell ref="A3:K3"/>
    <mergeCell ref="A4:A6"/>
    <mergeCell ref="B4:B6"/>
    <mergeCell ref="C4:C6"/>
    <mergeCell ref="D4:E5"/>
    <mergeCell ref="F4:F6"/>
    <mergeCell ref="G4:G6"/>
    <mergeCell ref="J4:J6"/>
    <mergeCell ref="B8:B12"/>
    <mergeCell ref="C8:C12"/>
    <mergeCell ref="D8:D12"/>
    <mergeCell ref="E8:E12"/>
    <mergeCell ref="F8:F12"/>
    <mergeCell ref="K8:K12"/>
    <mergeCell ref="G8:G9"/>
    <mergeCell ref="H8:H9"/>
    <mergeCell ref="I8:I9"/>
    <mergeCell ref="J8:J12"/>
    <mergeCell ref="G23:G24"/>
  </mergeCells>
  <pageMargins left="0.7" right="0.7" top="0.75" bottom="0.75" header="0.3" footer="0.3"/>
  <pageSetup paperSize="9" scale="59" fitToHeight="0" orientation="landscape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view="pageBreakPreview" zoomScale="60" zoomScaleNormal="100" workbookViewId="0">
      <selection activeCell="I7" sqref="I7"/>
    </sheetView>
  </sheetViews>
  <sheetFormatPr defaultRowHeight="15" x14ac:dyDescent="0.25"/>
  <cols>
    <col min="3" max="3" width="48.5703125" customWidth="1"/>
    <col min="4" max="4" width="15.28515625" customWidth="1"/>
    <col min="5" max="5" width="17" customWidth="1"/>
    <col min="6" max="6" width="15.85546875" customWidth="1"/>
    <col min="7" max="7" width="30" bestFit="1" customWidth="1"/>
    <col min="8" max="8" width="16.85546875" customWidth="1"/>
    <col min="9" max="9" width="15.140625" customWidth="1"/>
    <col min="10" max="10" width="36.42578125" customWidth="1"/>
  </cols>
  <sheetData>
    <row r="1" spans="1:10" ht="18.75" x14ac:dyDescent="0.25">
      <c r="A1" s="164" t="s">
        <v>407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.75" x14ac:dyDescent="0.25">
      <c r="A2" s="261" t="s">
        <v>267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24" customHeight="1" x14ac:dyDescent="0.25">
      <c r="A3" s="262" t="s">
        <v>496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38.25" customHeight="1" x14ac:dyDescent="0.25">
      <c r="A4" s="263" t="s">
        <v>211</v>
      </c>
      <c r="B4" s="266" t="s">
        <v>212</v>
      </c>
      <c r="C4" s="266" t="s">
        <v>213</v>
      </c>
      <c r="D4" s="269" t="s">
        <v>270</v>
      </c>
      <c r="E4" s="270"/>
      <c r="F4" s="266" t="s">
        <v>271</v>
      </c>
      <c r="G4" s="266" t="s">
        <v>216</v>
      </c>
      <c r="H4" s="273" t="s">
        <v>373</v>
      </c>
      <c r="I4" s="273"/>
      <c r="J4" s="242" t="s">
        <v>409</v>
      </c>
    </row>
    <row r="5" spans="1:10" ht="15.75" x14ac:dyDescent="0.25">
      <c r="A5" s="264"/>
      <c r="B5" s="267"/>
      <c r="C5" s="267"/>
      <c r="D5" s="271"/>
      <c r="E5" s="272"/>
      <c r="F5" s="267"/>
      <c r="G5" s="267"/>
      <c r="H5" s="243" t="s">
        <v>272</v>
      </c>
      <c r="I5" s="244"/>
      <c r="J5" s="242"/>
    </row>
    <row r="6" spans="1:10" ht="47.25" customHeight="1" x14ac:dyDescent="0.25">
      <c r="A6" s="265"/>
      <c r="B6" s="268"/>
      <c r="C6" s="268"/>
      <c r="D6" s="20" t="s">
        <v>217</v>
      </c>
      <c r="E6" s="20" t="s">
        <v>273</v>
      </c>
      <c r="F6" s="268"/>
      <c r="G6" s="268"/>
      <c r="H6" s="3" t="s">
        <v>219</v>
      </c>
      <c r="I6" s="4" t="s">
        <v>543</v>
      </c>
      <c r="J6" s="242"/>
    </row>
    <row r="7" spans="1:10" s="46" customFormat="1" x14ac:dyDescent="0.25">
      <c r="A7" s="41" t="s">
        <v>250</v>
      </c>
      <c r="B7" s="42">
        <v>2</v>
      </c>
      <c r="C7" s="43">
        <v>3</v>
      </c>
      <c r="D7" s="47">
        <v>4</v>
      </c>
      <c r="E7" s="47">
        <v>5</v>
      </c>
      <c r="F7" s="47">
        <v>6</v>
      </c>
      <c r="G7" s="43">
        <v>7</v>
      </c>
      <c r="H7" s="44">
        <v>8</v>
      </c>
      <c r="I7" s="48">
        <v>9</v>
      </c>
      <c r="J7" s="45">
        <v>10</v>
      </c>
    </row>
    <row r="8" spans="1:10" ht="15.75" x14ac:dyDescent="0.25">
      <c r="A8" s="245">
        <v>1</v>
      </c>
      <c r="B8" s="248">
        <v>2</v>
      </c>
      <c r="C8" s="251" t="s">
        <v>274</v>
      </c>
      <c r="D8" s="252"/>
      <c r="E8" s="253"/>
      <c r="F8" s="21"/>
      <c r="G8" s="22" t="s">
        <v>222</v>
      </c>
      <c r="H8" s="23">
        <f>H11</f>
        <v>19060</v>
      </c>
      <c r="I8" s="23">
        <f>I12</f>
        <v>1610</v>
      </c>
      <c r="J8" s="260"/>
    </row>
    <row r="9" spans="1:10" ht="15.75" x14ac:dyDescent="0.25">
      <c r="A9" s="246"/>
      <c r="B9" s="249"/>
      <c r="C9" s="254"/>
      <c r="D9" s="255"/>
      <c r="E9" s="256"/>
      <c r="F9" s="24"/>
      <c r="G9" s="22" t="s">
        <v>223</v>
      </c>
      <c r="H9" s="23">
        <v>0</v>
      </c>
      <c r="I9" s="23">
        <v>0</v>
      </c>
      <c r="J9" s="260"/>
    </row>
    <row r="10" spans="1:10" ht="15.75" x14ac:dyDescent="0.25">
      <c r="A10" s="246"/>
      <c r="B10" s="249"/>
      <c r="C10" s="254"/>
      <c r="D10" s="255"/>
      <c r="E10" s="256"/>
      <c r="F10" s="24"/>
      <c r="G10" s="22" t="s">
        <v>224</v>
      </c>
      <c r="H10" s="23">
        <v>0</v>
      </c>
      <c r="I10" s="23">
        <v>0</v>
      </c>
      <c r="J10" s="260"/>
    </row>
    <row r="11" spans="1:10" ht="15.75" x14ac:dyDescent="0.25">
      <c r="A11" s="247"/>
      <c r="B11" s="250"/>
      <c r="C11" s="257"/>
      <c r="D11" s="258"/>
      <c r="E11" s="259"/>
      <c r="F11" s="25"/>
      <c r="G11" s="22" t="s">
        <v>225</v>
      </c>
      <c r="H11" s="23">
        <f>H15</f>
        <v>19060</v>
      </c>
      <c r="I11" s="23">
        <f>I15</f>
        <v>1610</v>
      </c>
      <c r="J11" s="260"/>
    </row>
    <row r="12" spans="1:10" ht="15.75" x14ac:dyDescent="0.25">
      <c r="A12" s="274" t="s">
        <v>234</v>
      </c>
      <c r="B12" s="277" t="s">
        <v>229</v>
      </c>
      <c r="C12" s="280" t="s">
        <v>275</v>
      </c>
      <c r="D12" s="281"/>
      <c r="E12" s="282"/>
      <c r="F12" s="26"/>
      <c r="G12" s="27" t="s">
        <v>222</v>
      </c>
      <c r="H12" s="31">
        <f>H15</f>
        <v>19060</v>
      </c>
      <c r="I12" s="31">
        <f>I15</f>
        <v>1610</v>
      </c>
      <c r="J12" s="289"/>
    </row>
    <row r="13" spans="1:10" ht="15.75" x14ac:dyDescent="0.25">
      <c r="A13" s="275"/>
      <c r="B13" s="278"/>
      <c r="C13" s="283"/>
      <c r="D13" s="284"/>
      <c r="E13" s="285"/>
      <c r="F13" s="28"/>
      <c r="G13" s="27" t="s">
        <v>223</v>
      </c>
      <c r="H13" s="31">
        <v>0</v>
      </c>
      <c r="I13" s="31">
        <v>0</v>
      </c>
      <c r="J13" s="289"/>
    </row>
    <row r="14" spans="1:10" ht="15.75" x14ac:dyDescent="0.25">
      <c r="A14" s="275"/>
      <c r="B14" s="278"/>
      <c r="C14" s="283"/>
      <c r="D14" s="284"/>
      <c r="E14" s="285"/>
      <c r="F14" s="28"/>
      <c r="G14" s="27" t="s">
        <v>224</v>
      </c>
      <c r="H14" s="31">
        <v>0</v>
      </c>
      <c r="I14" s="31">
        <v>0</v>
      </c>
      <c r="J14" s="289"/>
    </row>
    <row r="15" spans="1:10" ht="15.75" x14ac:dyDescent="0.25">
      <c r="A15" s="276"/>
      <c r="B15" s="279"/>
      <c r="C15" s="286"/>
      <c r="D15" s="287"/>
      <c r="E15" s="288"/>
      <c r="F15" s="29"/>
      <c r="G15" s="30" t="s">
        <v>225</v>
      </c>
      <c r="H15" s="32">
        <f>H19+H23+H27+H31+H35+H39</f>
        <v>19060</v>
      </c>
      <c r="I15" s="32">
        <f>I19+I23+I27+I31+I35+I39</f>
        <v>1610</v>
      </c>
      <c r="J15" s="289"/>
    </row>
    <row r="16" spans="1:10" ht="15.75" x14ac:dyDescent="0.25">
      <c r="A16" s="290" t="s">
        <v>276</v>
      </c>
      <c r="B16" s="293" t="s">
        <v>277</v>
      </c>
      <c r="C16" s="296" t="s">
        <v>278</v>
      </c>
      <c r="D16" s="299"/>
      <c r="E16" s="299"/>
      <c r="F16" s="299" t="s">
        <v>259</v>
      </c>
      <c r="G16" s="33" t="s">
        <v>222</v>
      </c>
      <c r="H16" s="34">
        <f>H19</f>
        <v>9490</v>
      </c>
      <c r="I16" s="34">
        <f>I19</f>
        <v>0</v>
      </c>
      <c r="J16" s="302" t="s">
        <v>279</v>
      </c>
    </row>
    <row r="17" spans="1:10" ht="15.75" x14ac:dyDescent="0.25">
      <c r="A17" s="291"/>
      <c r="B17" s="294"/>
      <c r="C17" s="297"/>
      <c r="D17" s="300"/>
      <c r="E17" s="300"/>
      <c r="F17" s="300"/>
      <c r="G17" s="33" t="s">
        <v>223</v>
      </c>
      <c r="H17" s="34">
        <v>0</v>
      </c>
      <c r="I17" s="34">
        <v>0</v>
      </c>
      <c r="J17" s="302"/>
    </row>
    <row r="18" spans="1:10" ht="15.75" x14ac:dyDescent="0.25">
      <c r="A18" s="291"/>
      <c r="B18" s="294"/>
      <c r="C18" s="297"/>
      <c r="D18" s="300"/>
      <c r="E18" s="300"/>
      <c r="F18" s="300"/>
      <c r="G18" s="33" t="s">
        <v>224</v>
      </c>
      <c r="H18" s="34">
        <v>0</v>
      </c>
      <c r="I18" s="34">
        <v>0</v>
      </c>
      <c r="J18" s="302"/>
    </row>
    <row r="19" spans="1:10" ht="39" customHeight="1" x14ac:dyDescent="0.25">
      <c r="A19" s="292"/>
      <c r="B19" s="295"/>
      <c r="C19" s="298"/>
      <c r="D19" s="301"/>
      <c r="E19" s="301"/>
      <c r="F19" s="301"/>
      <c r="G19" s="33" t="s">
        <v>225</v>
      </c>
      <c r="H19" s="34">
        <v>9490</v>
      </c>
      <c r="I19" s="34">
        <v>0</v>
      </c>
      <c r="J19" s="302"/>
    </row>
    <row r="20" spans="1:10" ht="15.75" x14ac:dyDescent="0.25">
      <c r="A20" s="290" t="s">
        <v>280</v>
      </c>
      <c r="B20" s="293" t="s">
        <v>281</v>
      </c>
      <c r="C20" s="296" t="s">
        <v>497</v>
      </c>
      <c r="D20" s="299"/>
      <c r="E20" s="299"/>
      <c r="F20" s="299" t="s">
        <v>282</v>
      </c>
      <c r="G20" s="33" t="s">
        <v>222</v>
      </c>
      <c r="H20" s="34">
        <f>H23</f>
        <v>4780</v>
      </c>
      <c r="I20" s="34">
        <f>I23</f>
        <v>0</v>
      </c>
      <c r="J20" s="302" t="s">
        <v>279</v>
      </c>
    </row>
    <row r="21" spans="1:10" ht="15.75" x14ac:dyDescent="0.25">
      <c r="A21" s="291"/>
      <c r="B21" s="294"/>
      <c r="C21" s="297"/>
      <c r="D21" s="300"/>
      <c r="E21" s="300"/>
      <c r="F21" s="300"/>
      <c r="G21" s="33" t="s">
        <v>223</v>
      </c>
      <c r="H21" s="34">
        <v>0</v>
      </c>
      <c r="I21" s="34">
        <v>0</v>
      </c>
      <c r="J21" s="302"/>
    </row>
    <row r="22" spans="1:10" ht="15.75" x14ac:dyDescent="0.25">
      <c r="A22" s="291"/>
      <c r="B22" s="294"/>
      <c r="C22" s="297"/>
      <c r="D22" s="300"/>
      <c r="E22" s="300"/>
      <c r="F22" s="300"/>
      <c r="G22" s="33" t="s">
        <v>224</v>
      </c>
      <c r="H22" s="34">
        <v>0</v>
      </c>
      <c r="I22" s="34">
        <v>0</v>
      </c>
      <c r="J22" s="302"/>
    </row>
    <row r="23" spans="1:10" ht="33" customHeight="1" x14ac:dyDescent="0.25">
      <c r="A23" s="292"/>
      <c r="B23" s="295"/>
      <c r="C23" s="298"/>
      <c r="D23" s="301"/>
      <c r="E23" s="301"/>
      <c r="F23" s="301"/>
      <c r="G23" s="33" t="s">
        <v>225</v>
      </c>
      <c r="H23" s="34">
        <v>4780</v>
      </c>
      <c r="I23" s="34">
        <v>0</v>
      </c>
      <c r="J23" s="302"/>
    </row>
    <row r="24" spans="1:10" ht="15.75" x14ac:dyDescent="0.25">
      <c r="A24" s="290" t="s">
        <v>283</v>
      </c>
      <c r="B24" s="293" t="s">
        <v>284</v>
      </c>
      <c r="C24" s="296" t="s">
        <v>285</v>
      </c>
      <c r="D24" s="299"/>
      <c r="E24" s="299"/>
      <c r="F24" s="299" t="s">
        <v>286</v>
      </c>
      <c r="G24" s="33" t="s">
        <v>222</v>
      </c>
      <c r="H24" s="34">
        <f>H27</f>
        <v>2000</v>
      </c>
      <c r="I24" s="34">
        <f>I27</f>
        <v>1610</v>
      </c>
      <c r="J24" s="302" t="s">
        <v>287</v>
      </c>
    </row>
    <row r="25" spans="1:10" ht="15.75" x14ac:dyDescent="0.25">
      <c r="A25" s="291"/>
      <c r="B25" s="294"/>
      <c r="C25" s="297"/>
      <c r="D25" s="300"/>
      <c r="E25" s="300"/>
      <c r="F25" s="300"/>
      <c r="G25" s="33" t="s">
        <v>223</v>
      </c>
      <c r="H25" s="34">
        <v>0</v>
      </c>
      <c r="I25" s="34">
        <v>0</v>
      </c>
      <c r="J25" s="302"/>
    </row>
    <row r="26" spans="1:10" ht="15.75" x14ac:dyDescent="0.25">
      <c r="A26" s="291"/>
      <c r="B26" s="294"/>
      <c r="C26" s="297"/>
      <c r="D26" s="300"/>
      <c r="E26" s="300"/>
      <c r="F26" s="300"/>
      <c r="G26" s="33" t="s">
        <v>224</v>
      </c>
      <c r="H26" s="34">
        <v>0</v>
      </c>
      <c r="I26" s="34">
        <v>0</v>
      </c>
      <c r="J26" s="302"/>
    </row>
    <row r="27" spans="1:10" ht="50.25" customHeight="1" x14ac:dyDescent="0.25">
      <c r="A27" s="292"/>
      <c r="B27" s="295"/>
      <c r="C27" s="298"/>
      <c r="D27" s="301"/>
      <c r="E27" s="301"/>
      <c r="F27" s="301"/>
      <c r="G27" s="33" t="s">
        <v>225</v>
      </c>
      <c r="H27" s="34">
        <v>2000</v>
      </c>
      <c r="I27" s="34">
        <v>1610</v>
      </c>
      <c r="J27" s="302"/>
    </row>
    <row r="28" spans="1:10" ht="15.75" x14ac:dyDescent="0.25">
      <c r="A28" s="290" t="s">
        <v>288</v>
      </c>
      <c r="B28" s="293" t="s">
        <v>289</v>
      </c>
      <c r="C28" s="296" t="s">
        <v>290</v>
      </c>
      <c r="D28" s="299"/>
      <c r="E28" s="299"/>
      <c r="F28" s="299" t="s">
        <v>291</v>
      </c>
      <c r="G28" s="33" t="s">
        <v>222</v>
      </c>
      <c r="H28" s="34">
        <f>H31</f>
        <v>1030</v>
      </c>
      <c r="I28" s="34">
        <f>I31</f>
        <v>0</v>
      </c>
      <c r="J28" s="302" t="s">
        <v>292</v>
      </c>
    </row>
    <row r="29" spans="1:10" ht="15.75" x14ac:dyDescent="0.25">
      <c r="A29" s="291"/>
      <c r="B29" s="294"/>
      <c r="C29" s="297"/>
      <c r="D29" s="300"/>
      <c r="E29" s="300"/>
      <c r="F29" s="300"/>
      <c r="G29" s="33" t="s">
        <v>223</v>
      </c>
      <c r="H29" s="34">
        <v>0</v>
      </c>
      <c r="I29" s="34">
        <v>0</v>
      </c>
      <c r="J29" s="302"/>
    </row>
    <row r="30" spans="1:10" ht="15.75" x14ac:dyDescent="0.25">
      <c r="A30" s="291"/>
      <c r="B30" s="294"/>
      <c r="C30" s="297"/>
      <c r="D30" s="300"/>
      <c r="E30" s="300"/>
      <c r="F30" s="300"/>
      <c r="G30" s="33" t="s">
        <v>224</v>
      </c>
      <c r="H30" s="34">
        <v>0</v>
      </c>
      <c r="I30" s="34">
        <v>0</v>
      </c>
      <c r="J30" s="302"/>
    </row>
    <row r="31" spans="1:10" ht="78" customHeight="1" x14ac:dyDescent="0.25">
      <c r="A31" s="292"/>
      <c r="B31" s="295"/>
      <c r="C31" s="298"/>
      <c r="D31" s="301"/>
      <c r="E31" s="301"/>
      <c r="F31" s="301"/>
      <c r="G31" s="33" t="s">
        <v>225</v>
      </c>
      <c r="H31" s="34">
        <v>1030</v>
      </c>
      <c r="I31" s="34">
        <v>0</v>
      </c>
      <c r="J31" s="302"/>
    </row>
    <row r="32" spans="1:10" ht="15.75" x14ac:dyDescent="0.25">
      <c r="A32" s="290" t="s">
        <v>293</v>
      </c>
      <c r="B32" s="293" t="s">
        <v>294</v>
      </c>
      <c r="C32" s="296" t="s">
        <v>295</v>
      </c>
      <c r="D32" s="299"/>
      <c r="E32" s="299"/>
      <c r="F32" s="299" t="s">
        <v>282</v>
      </c>
      <c r="G32" s="33" t="s">
        <v>222</v>
      </c>
      <c r="H32" s="34">
        <f>H35</f>
        <v>910</v>
      </c>
      <c r="I32" s="34">
        <f>I35</f>
        <v>0</v>
      </c>
      <c r="J32" s="302" t="s">
        <v>279</v>
      </c>
    </row>
    <row r="33" spans="1:10" ht="15.75" x14ac:dyDescent="0.25">
      <c r="A33" s="291"/>
      <c r="B33" s="294"/>
      <c r="C33" s="297"/>
      <c r="D33" s="300"/>
      <c r="E33" s="300"/>
      <c r="F33" s="300"/>
      <c r="G33" s="33" t="s">
        <v>223</v>
      </c>
      <c r="H33" s="34">
        <v>0</v>
      </c>
      <c r="I33" s="34">
        <v>0</v>
      </c>
      <c r="J33" s="302"/>
    </row>
    <row r="34" spans="1:10" ht="15.75" x14ac:dyDescent="0.25">
      <c r="A34" s="291"/>
      <c r="B34" s="294"/>
      <c r="C34" s="297"/>
      <c r="D34" s="300"/>
      <c r="E34" s="300"/>
      <c r="F34" s="300"/>
      <c r="G34" s="33" t="s">
        <v>224</v>
      </c>
      <c r="H34" s="34">
        <v>0</v>
      </c>
      <c r="I34" s="34">
        <v>0</v>
      </c>
      <c r="J34" s="302"/>
    </row>
    <row r="35" spans="1:10" ht="15.75" x14ac:dyDescent="0.25">
      <c r="A35" s="292"/>
      <c r="B35" s="295"/>
      <c r="C35" s="298"/>
      <c r="D35" s="301"/>
      <c r="E35" s="301"/>
      <c r="F35" s="301"/>
      <c r="G35" s="33" t="s">
        <v>225</v>
      </c>
      <c r="H35" s="34">
        <v>910</v>
      </c>
      <c r="I35" s="34">
        <v>0</v>
      </c>
      <c r="J35" s="302"/>
    </row>
    <row r="36" spans="1:10" ht="15.75" x14ac:dyDescent="0.25">
      <c r="A36" s="290" t="s">
        <v>296</v>
      </c>
      <c r="B36" s="293" t="s">
        <v>297</v>
      </c>
      <c r="C36" s="296" t="s">
        <v>298</v>
      </c>
      <c r="D36" s="299"/>
      <c r="E36" s="299"/>
      <c r="F36" s="299" t="s">
        <v>282</v>
      </c>
      <c r="G36" s="33" t="s">
        <v>222</v>
      </c>
      <c r="H36" s="34">
        <f>H39</f>
        <v>850</v>
      </c>
      <c r="I36" s="34">
        <f>I39</f>
        <v>0</v>
      </c>
      <c r="J36" s="302" t="s">
        <v>453</v>
      </c>
    </row>
    <row r="37" spans="1:10" ht="15.75" x14ac:dyDescent="0.25">
      <c r="A37" s="291"/>
      <c r="B37" s="294"/>
      <c r="C37" s="297"/>
      <c r="D37" s="300"/>
      <c r="E37" s="300"/>
      <c r="F37" s="300"/>
      <c r="G37" s="33" t="s">
        <v>223</v>
      </c>
      <c r="H37" s="34">
        <v>0</v>
      </c>
      <c r="I37" s="34">
        <v>0</v>
      </c>
      <c r="J37" s="302"/>
    </row>
    <row r="38" spans="1:10" ht="15.75" x14ac:dyDescent="0.25">
      <c r="A38" s="291"/>
      <c r="B38" s="294"/>
      <c r="C38" s="297"/>
      <c r="D38" s="300"/>
      <c r="E38" s="300"/>
      <c r="F38" s="300"/>
      <c r="G38" s="33" t="s">
        <v>224</v>
      </c>
      <c r="H38" s="34">
        <v>0</v>
      </c>
      <c r="I38" s="34">
        <v>0</v>
      </c>
      <c r="J38" s="302"/>
    </row>
    <row r="39" spans="1:10" ht="15.75" x14ac:dyDescent="0.25">
      <c r="A39" s="292"/>
      <c r="B39" s="295"/>
      <c r="C39" s="298"/>
      <c r="D39" s="301"/>
      <c r="E39" s="301"/>
      <c r="F39" s="301"/>
      <c r="G39" s="33" t="s">
        <v>225</v>
      </c>
      <c r="H39" s="34">
        <v>850</v>
      </c>
      <c r="I39" s="34">
        <v>0</v>
      </c>
      <c r="J39" s="302"/>
    </row>
    <row r="40" spans="1:10" ht="15.75" x14ac:dyDescent="0.25">
      <c r="A40" s="245" t="s">
        <v>220</v>
      </c>
      <c r="B40" s="248">
        <v>3</v>
      </c>
      <c r="C40" s="251" t="s">
        <v>299</v>
      </c>
      <c r="D40" s="252"/>
      <c r="E40" s="253"/>
      <c r="F40" s="21"/>
      <c r="G40" s="22" t="s">
        <v>222</v>
      </c>
      <c r="H40" s="23">
        <f>H43</f>
        <v>273050</v>
      </c>
      <c r="I40" s="23">
        <f>I43</f>
        <v>15125</v>
      </c>
      <c r="J40" s="305"/>
    </row>
    <row r="41" spans="1:10" ht="15.75" x14ac:dyDescent="0.25">
      <c r="A41" s="246"/>
      <c r="B41" s="249"/>
      <c r="C41" s="254"/>
      <c r="D41" s="255"/>
      <c r="E41" s="256"/>
      <c r="F41" s="24"/>
      <c r="G41" s="22" t="s">
        <v>223</v>
      </c>
      <c r="H41" s="23">
        <v>0</v>
      </c>
      <c r="I41" s="23">
        <v>0</v>
      </c>
      <c r="J41" s="305"/>
    </row>
    <row r="42" spans="1:10" ht="15.75" x14ac:dyDescent="0.25">
      <c r="A42" s="246"/>
      <c r="B42" s="249"/>
      <c r="C42" s="254"/>
      <c r="D42" s="255"/>
      <c r="E42" s="256"/>
      <c r="F42" s="24"/>
      <c r="G42" s="22" t="s">
        <v>224</v>
      </c>
      <c r="H42" s="23">
        <v>0</v>
      </c>
      <c r="I42" s="23">
        <v>0</v>
      </c>
      <c r="J42" s="305"/>
    </row>
    <row r="43" spans="1:10" ht="15.75" x14ac:dyDescent="0.25">
      <c r="A43" s="247"/>
      <c r="B43" s="250"/>
      <c r="C43" s="257"/>
      <c r="D43" s="258"/>
      <c r="E43" s="259"/>
      <c r="F43" s="25"/>
      <c r="G43" s="22" t="s">
        <v>225</v>
      </c>
      <c r="H43" s="23">
        <f>H51+H47</f>
        <v>273050</v>
      </c>
      <c r="I43" s="23">
        <f>I51+I47</f>
        <v>15125</v>
      </c>
      <c r="J43" s="305"/>
    </row>
    <row r="44" spans="1:10" ht="15.75" x14ac:dyDescent="0.25">
      <c r="A44" s="274" t="s">
        <v>226</v>
      </c>
      <c r="B44" s="274" t="s">
        <v>300</v>
      </c>
      <c r="C44" s="280" t="s">
        <v>301</v>
      </c>
      <c r="D44" s="281"/>
      <c r="E44" s="282"/>
      <c r="F44" s="26"/>
      <c r="G44" s="27" t="s">
        <v>222</v>
      </c>
      <c r="H44" s="31">
        <f>H47</f>
        <v>58760</v>
      </c>
      <c r="I44" s="31">
        <f>I47</f>
        <v>0</v>
      </c>
      <c r="J44" s="304" t="s">
        <v>302</v>
      </c>
    </row>
    <row r="45" spans="1:10" ht="15.75" x14ac:dyDescent="0.25">
      <c r="A45" s="275"/>
      <c r="B45" s="275"/>
      <c r="C45" s="283"/>
      <c r="D45" s="284"/>
      <c r="E45" s="285"/>
      <c r="F45" s="28"/>
      <c r="G45" s="27" t="s">
        <v>223</v>
      </c>
      <c r="H45" s="31">
        <v>0</v>
      </c>
      <c r="I45" s="31">
        <v>0</v>
      </c>
      <c r="J45" s="304"/>
    </row>
    <row r="46" spans="1:10" ht="15.75" x14ac:dyDescent="0.25">
      <c r="A46" s="275"/>
      <c r="B46" s="275"/>
      <c r="C46" s="283"/>
      <c r="D46" s="284"/>
      <c r="E46" s="285"/>
      <c r="F46" s="28"/>
      <c r="G46" s="27" t="s">
        <v>224</v>
      </c>
      <c r="H46" s="31">
        <v>0</v>
      </c>
      <c r="I46" s="31">
        <v>0</v>
      </c>
      <c r="J46" s="304"/>
    </row>
    <row r="47" spans="1:10" ht="15.75" x14ac:dyDescent="0.25">
      <c r="A47" s="276"/>
      <c r="B47" s="276"/>
      <c r="C47" s="286"/>
      <c r="D47" s="287"/>
      <c r="E47" s="288"/>
      <c r="F47" s="29"/>
      <c r="G47" s="30" t="s">
        <v>225</v>
      </c>
      <c r="H47" s="32">
        <v>58760</v>
      </c>
      <c r="I47" s="32">
        <v>0</v>
      </c>
      <c r="J47" s="304"/>
    </row>
    <row r="48" spans="1:10" ht="15.75" x14ac:dyDescent="0.25">
      <c r="A48" s="274" t="s">
        <v>228</v>
      </c>
      <c r="B48" s="274" t="s">
        <v>304</v>
      </c>
      <c r="C48" s="280" t="s">
        <v>305</v>
      </c>
      <c r="D48" s="281"/>
      <c r="E48" s="282"/>
      <c r="F48" s="26"/>
      <c r="G48" s="27" t="s">
        <v>222</v>
      </c>
      <c r="H48" s="31">
        <f>H51</f>
        <v>214290</v>
      </c>
      <c r="I48" s="31">
        <f>I51</f>
        <v>15125</v>
      </c>
      <c r="J48" s="303"/>
    </row>
    <row r="49" spans="1:10" ht="15.75" x14ac:dyDescent="0.25">
      <c r="A49" s="275"/>
      <c r="B49" s="275"/>
      <c r="C49" s="283"/>
      <c r="D49" s="284"/>
      <c r="E49" s="285"/>
      <c r="F49" s="28"/>
      <c r="G49" s="27" t="s">
        <v>223</v>
      </c>
      <c r="H49" s="31">
        <v>0</v>
      </c>
      <c r="I49" s="31">
        <v>0</v>
      </c>
      <c r="J49" s="303"/>
    </row>
    <row r="50" spans="1:10" ht="15.75" x14ac:dyDescent="0.25">
      <c r="A50" s="275"/>
      <c r="B50" s="275"/>
      <c r="C50" s="283"/>
      <c r="D50" s="284"/>
      <c r="E50" s="285"/>
      <c r="F50" s="28"/>
      <c r="G50" s="27" t="s">
        <v>224</v>
      </c>
      <c r="H50" s="31">
        <v>0</v>
      </c>
      <c r="I50" s="31">
        <v>0</v>
      </c>
      <c r="J50" s="303"/>
    </row>
    <row r="51" spans="1:10" ht="15.75" x14ac:dyDescent="0.25">
      <c r="A51" s="276"/>
      <c r="B51" s="276"/>
      <c r="C51" s="286"/>
      <c r="D51" s="287"/>
      <c r="E51" s="288"/>
      <c r="F51" s="29"/>
      <c r="G51" s="30" t="s">
        <v>225</v>
      </c>
      <c r="H51" s="32">
        <f>H55+H59+H63+H67+H71+H75+H79+H83+H87+H91+H95+H99+H103+H107+H111+H115+H119+H123+H127</f>
        <v>214290</v>
      </c>
      <c r="I51" s="32">
        <f>I55+I59+I63+I67+I71+I75+I79+I83+I87+I91+I95+I99+I103+I107+I111+I115+I119+I123+I127</f>
        <v>15125</v>
      </c>
      <c r="J51" s="303"/>
    </row>
    <row r="52" spans="1:10" ht="15.75" x14ac:dyDescent="0.25">
      <c r="A52" s="290" t="s">
        <v>306</v>
      </c>
      <c r="B52" s="293" t="s">
        <v>307</v>
      </c>
      <c r="C52" s="296" t="s">
        <v>308</v>
      </c>
      <c r="D52" s="299" t="s">
        <v>303</v>
      </c>
      <c r="E52" s="299">
        <v>523</v>
      </c>
      <c r="F52" s="299" t="s">
        <v>259</v>
      </c>
      <c r="G52" s="33" t="s">
        <v>222</v>
      </c>
      <c r="H52" s="34">
        <f>H55</f>
        <v>101410</v>
      </c>
      <c r="I52" s="34">
        <v>0</v>
      </c>
      <c r="J52" s="306" t="s">
        <v>309</v>
      </c>
    </row>
    <row r="53" spans="1:10" ht="15.75" x14ac:dyDescent="0.25">
      <c r="A53" s="291"/>
      <c r="B53" s="294"/>
      <c r="C53" s="297"/>
      <c r="D53" s="300"/>
      <c r="E53" s="300"/>
      <c r="F53" s="300"/>
      <c r="G53" s="33" t="s">
        <v>223</v>
      </c>
      <c r="H53" s="34">
        <v>0</v>
      </c>
      <c r="I53" s="34">
        <v>0</v>
      </c>
      <c r="J53" s="306"/>
    </row>
    <row r="54" spans="1:10" ht="15.75" x14ac:dyDescent="0.25">
      <c r="A54" s="291"/>
      <c r="B54" s="294"/>
      <c r="C54" s="297"/>
      <c r="D54" s="300"/>
      <c r="E54" s="300"/>
      <c r="F54" s="300"/>
      <c r="G54" s="33" t="s">
        <v>224</v>
      </c>
      <c r="H54" s="34">
        <v>0</v>
      </c>
      <c r="I54" s="34">
        <v>0</v>
      </c>
      <c r="J54" s="306"/>
    </row>
    <row r="55" spans="1:10" ht="42" customHeight="1" x14ac:dyDescent="0.25">
      <c r="A55" s="292"/>
      <c r="B55" s="295"/>
      <c r="C55" s="298"/>
      <c r="D55" s="301"/>
      <c r="E55" s="301"/>
      <c r="F55" s="301"/>
      <c r="G55" s="33" t="s">
        <v>225</v>
      </c>
      <c r="H55" s="34">
        <v>101410</v>
      </c>
      <c r="I55" s="34">
        <v>0</v>
      </c>
      <c r="J55" s="306"/>
    </row>
    <row r="56" spans="1:10" ht="15.75" x14ac:dyDescent="0.25">
      <c r="A56" s="290" t="s">
        <v>310</v>
      </c>
      <c r="B56" s="293" t="s">
        <v>311</v>
      </c>
      <c r="C56" s="296" t="s">
        <v>312</v>
      </c>
      <c r="D56" s="299" t="s">
        <v>303</v>
      </c>
      <c r="E56" s="299">
        <v>159.80000000000001</v>
      </c>
      <c r="F56" s="299" t="s">
        <v>313</v>
      </c>
      <c r="G56" s="33" t="s">
        <v>222</v>
      </c>
      <c r="H56" s="34">
        <f>H59</f>
        <v>4040</v>
      </c>
      <c r="I56" s="34">
        <f>I59</f>
        <v>0</v>
      </c>
      <c r="J56" s="306" t="s">
        <v>454</v>
      </c>
    </row>
    <row r="57" spans="1:10" ht="15.75" x14ac:dyDescent="0.25">
      <c r="A57" s="291"/>
      <c r="B57" s="294"/>
      <c r="C57" s="297"/>
      <c r="D57" s="300"/>
      <c r="E57" s="300"/>
      <c r="F57" s="300"/>
      <c r="G57" s="33" t="s">
        <v>223</v>
      </c>
      <c r="H57" s="34">
        <v>0</v>
      </c>
      <c r="I57" s="34">
        <v>0</v>
      </c>
      <c r="J57" s="306"/>
    </row>
    <row r="58" spans="1:10" ht="15.75" x14ac:dyDescent="0.25">
      <c r="A58" s="291"/>
      <c r="B58" s="294"/>
      <c r="C58" s="297"/>
      <c r="D58" s="300"/>
      <c r="E58" s="300"/>
      <c r="F58" s="300"/>
      <c r="G58" s="33" t="s">
        <v>224</v>
      </c>
      <c r="H58" s="34">
        <v>0</v>
      </c>
      <c r="I58" s="34">
        <v>0</v>
      </c>
      <c r="J58" s="306"/>
    </row>
    <row r="59" spans="1:10" ht="15.75" x14ac:dyDescent="0.25">
      <c r="A59" s="292"/>
      <c r="B59" s="295"/>
      <c r="C59" s="298"/>
      <c r="D59" s="301"/>
      <c r="E59" s="301"/>
      <c r="F59" s="301"/>
      <c r="G59" s="33" t="s">
        <v>225</v>
      </c>
      <c r="H59" s="34">
        <v>4040</v>
      </c>
      <c r="I59" s="34">
        <v>0</v>
      </c>
      <c r="J59" s="306"/>
    </row>
    <row r="60" spans="1:10" ht="15.75" x14ac:dyDescent="0.25">
      <c r="A60" s="290" t="s">
        <v>314</v>
      </c>
      <c r="B60" s="293" t="s">
        <v>315</v>
      </c>
      <c r="C60" s="296" t="s">
        <v>316</v>
      </c>
      <c r="D60" s="299" t="s">
        <v>303</v>
      </c>
      <c r="E60" s="299"/>
      <c r="F60" s="299" t="s">
        <v>317</v>
      </c>
      <c r="G60" s="33" t="s">
        <v>222</v>
      </c>
      <c r="H60" s="34">
        <f>H63</f>
        <v>20430</v>
      </c>
      <c r="I60" s="34">
        <f>I63</f>
        <v>0</v>
      </c>
      <c r="J60" s="306"/>
    </row>
    <row r="61" spans="1:10" ht="15.75" x14ac:dyDescent="0.25">
      <c r="A61" s="291"/>
      <c r="B61" s="294"/>
      <c r="C61" s="297"/>
      <c r="D61" s="300"/>
      <c r="E61" s="300"/>
      <c r="F61" s="300"/>
      <c r="G61" s="33" t="s">
        <v>223</v>
      </c>
      <c r="H61" s="34">
        <v>0</v>
      </c>
      <c r="I61" s="34">
        <v>0</v>
      </c>
      <c r="J61" s="306"/>
    </row>
    <row r="62" spans="1:10" ht="15.75" x14ac:dyDescent="0.25">
      <c r="A62" s="291"/>
      <c r="B62" s="294"/>
      <c r="C62" s="297"/>
      <c r="D62" s="300"/>
      <c r="E62" s="300"/>
      <c r="F62" s="300"/>
      <c r="G62" s="33" t="s">
        <v>224</v>
      </c>
      <c r="H62" s="34">
        <v>0</v>
      </c>
      <c r="I62" s="34">
        <v>0</v>
      </c>
      <c r="J62" s="306"/>
    </row>
    <row r="63" spans="1:10" ht="15.75" x14ac:dyDescent="0.25">
      <c r="A63" s="292"/>
      <c r="B63" s="295"/>
      <c r="C63" s="298"/>
      <c r="D63" s="301"/>
      <c r="E63" s="301"/>
      <c r="F63" s="301"/>
      <c r="G63" s="33" t="s">
        <v>225</v>
      </c>
      <c r="H63" s="34">
        <v>20430</v>
      </c>
      <c r="I63" s="34">
        <v>0</v>
      </c>
      <c r="J63" s="306"/>
    </row>
    <row r="64" spans="1:10" ht="15.75" x14ac:dyDescent="0.25">
      <c r="A64" s="290" t="s">
        <v>318</v>
      </c>
      <c r="B64" s="293" t="s">
        <v>319</v>
      </c>
      <c r="C64" s="296" t="s">
        <v>372</v>
      </c>
      <c r="D64" s="299" t="s">
        <v>303</v>
      </c>
      <c r="E64" s="307">
        <v>97.8</v>
      </c>
      <c r="F64" s="299">
        <v>2022</v>
      </c>
      <c r="G64" s="33" t="s">
        <v>222</v>
      </c>
      <c r="H64" s="34">
        <f>H67</f>
        <v>2480</v>
      </c>
      <c r="I64" s="34">
        <f>I67</f>
        <v>0</v>
      </c>
      <c r="J64" s="306" t="s">
        <v>320</v>
      </c>
    </row>
    <row r="65" spans="1:10" ht="15.75" x14ac:dyDescent="0.25">
      <c r="A65" s="291"/>
      <c r="B65" s="294"/>
      <c r="C65" s="297"/>
      <c r="D65" s="300"/>
      <c r="E65" s="308"/>
      <c r="F65" s="300"/>
      <c r="G65" s="33" t="s">
        <v>223</v>
      </c>
      <c r="H65" s="34">
        <v>0</v>
      </c>
      <c r="I65" s="34">
        <v>0</v>
      </c>
      <c r="J65" s="306"/>
    </row>
    <row r="66" spans="1:10" ht="15.75" x14ac:dyDescent="0.25">
      <c r="A66" s="291"/>
      <c r="B66" s="294"/>
      <c r="C66" s="297"/>
      <c r="D66" s="300"/>
      <c r="E66" s="308"/>
      <c r="F66" s="300"/>
      <c r="G66" s="33" t="s">
        <v>224</v>
      </c>
      <c r="H66" s="34">
        <v>0</v>
      </c>
      <c r="I66" s="34">
        <v>0</v>
      </c>
      <c r="J66" s="306"/>
    </row>
    <row r="67" spans="1:10" ht="58.5" customHeight="1" x14ac:dyDescent="0.25">
      <c r="A67" s="292"/>
      <c r="B67" s="295"/>
      <c r="C67" s="298"/>
      <c r="D67" s="301"/>
      <c r="E67" s="309"/>
      <c r="F67" s="301"/>
      <c r="G67" s="33" t="s">
        <v>225</v>
      </c>
      <c r="H67" s="34">
        <v>2480</v>
      </c>
      <c r="I67" s="34">
        <v>0</v>
      </c>
      <c r="J67" s="306"/>
    </row>
    <row r="68" spans="1:10" ht="15.75" x14ac:dyDescent="0.25">
      <c r="A68" s="290" t="s">
        <v>321</v>
      </c>
      <c r="B68" s="293" t="s">
        <v>322</v>
      </c>
      <c r="C68" s="296" t="s">
        <v>323</v>
      </c>
      <c r="D68" s="299" t="s">
        <v>303</v>
      </c>
      <c r="E68" s="299">
        <v>29</v>
      </c>
      <c r="F68" s="299">
        <v>2022</v>
      </c>
      <c r="G68" s="33" t="s">
        <v>222</v>
      </c>
      <c r="H68" s="34">
        <f>H71</f>
        <v>1920</v>
      </c>
      <c r="I68" s="34">
        <f>I71</f>
        <v>1663</v>
      </c>
      <c r="J68" s="306" t="s">
        <v>324</v>
      </c>
    </row>
    <row r="69" spans="1:10" ht="15.75" x14ac:dyDescent="0.25">
      <c r="A69" s="291"/>
      <c r="B69" s="294"/>
      <c r="C69" s="297"/>
      <c r="D69" s="300"/>
      <c r="E69" s="300"/>
      <c r="F69" s="300"/>
      <c r="G69" s="33" t="s">
        <v>223</v>
      </c>
      <c r="H69" s="34">
        <v>0</v>
      </c>
      <c r="I69" s="34">
        <v>0</v>
      </c>
      <c r="J69" s="306"/>
    </row>
    <row r="70" spans="1:10" ht="15.75" x14ac:dyDescent="0.25">
      <c r="A70" s="291"/>
      <c r="B70" s="294"/>
      <c r="C70" s="297"/>
      <c r="D70" s="300"/>
      <c r="E70" s="300"/>
      <c r="F70" s="300"/>
      <c r="G70" s="33" t="s">
        <v>224</v>
      </c>
      <c r="H70" s="34">
        <v>0</v>
      </c>
      <c r="I70" s="34">
        <v>0</v>
      </c>
      <c r="J70" s="306"/>
    </row>
    <row r="71" spans="1:10" ht="30" customHeight="1" x14ac:dyDescent="0.25">
      <c r="A71" s="292"/>
      <c r="B71" s="295"/>
      <c r="C71" s="298"/>
      <c r="D71" s="301"/>
      <c r="E71" s="301"/>
      <c r="F71" s="301"/>
      <c r="G71" s="33" t="s">
        <v>225</v>
      </c>
      <c r="H71" s="34">
        <v>1920</v>
      </c>
      <c r="I71" s="34">
        <v>1663</v>
      </c>
      <c r="J71" s="306"/>
    </row>
    <row r="72" spans="1:10" ht="15.75" x14ac:dyDescent="0.25">
      <c r="A72" s="290" t="s">
        <v>325</v>
      </c>
      <c r="B72" s="293" t="s">
        <v>326</v>
      </c>
      <c r="C72" s="296" t="s">
        <v>327</v>
      </c>
      <c r="D72" s="299" t="s">
        <v>303</v>
      </c>
      <c r="E72" s="299">
        <v>66</v>
      </c>
      <c r="F72" s="310">
        <v>2022</v>
      </c>
      <c r="G72" s="33" t="s">
        <v>222</v>
      </c>
      <c r="H72" s="34">
        <f>H75</f>
        <v>5330</v>
      </c>
      <c r="I72" s="34">
        <f>I75</f>
        <v>3315</v>
      </c>
      <c r="J72" s="306" t="s">
        <v>324</v>
      </c>
    </row>
    <row r="73" spans="1:10" ht="15.75" x14ac:dyDescent="0.25">
      <c r="A73" s="291"/>
      <c r="B73" s="294"/>
      <c r="C73" s="297"/>
      <c r="D73" s="300"/>
      <c r="E73" s="300"/>
      <c r="F73" s="311"/>
      <c r="G73" s="33" t="s">
        <v>223</v>
      </c>
      <c r="H73" s="34">
        <v>0</v>
      </c>
      <c r="I73" s="34">
        <v>0</v>
      </c>
      <c r="J73" s="306"/>
    </row>
    <row r="74" spans="1:10" ht="15.75" x14ac:dyDescent="0.25">
      <c r="A74" s="291"/>
      <c r="B74" s="294"/>
      <c r="C74" s="297"/>
      <c r="D74" s="300"/>
      <c r="E74" s="300"/>
      <c r="F74" s="311"/>
      <c r="G74" s="33" t="s">
        <v>224</v>
      </c>
      <c r="H74" s="34">
        <v>0</v>
      </c>
      <c r="I74" s="34">
        <v>0</v>
      </c>
      <c r="J74" s="306"/>
    </row>
    <row r="75" spans="1:10" ht="39.75" customHeight="1" x14ac:dyDescent="0.25">
      <c r="A75" s="292"/>
      <c r="B75" s="295"/>
      <c r="C75" s="298"/>
      <c r="D75" s="301"/>
      <c r="E75" s="301"/>
      <c r="F75" s="312"/>
      <c r="G75" s="33" t="s">
        <v>225</v>
      </c>
      <c r="H75" s="34">
        <v>5330</v>
      </c>
      <c r="I75" s="34">
        <v>3315</v>
      </c>
      <c r="J75" s="306"/>
    </row>
    <row r="76" spans="1:10" ht="15.75" x14ac:dyDescent="0.25">
      <c r="A76" s="290" t="s">
        <v>328</v>
      </c>
      <c r="B76" s="293" t="s">
        <v>329</v>
      </c>
      <c r="C76" s="296" t="s">
        <v>330</v>
      </c>
      <c r="D76" s="299" t="s">
        <v>303</v>
      </c>
      <c r="E76" s="299">
        <v>82</v>
      </c>
      <c r="F76" s="310">
        <v>2022</v>
      </c>
      <c r="G76" s="33" t="s">
        <v>222</v>
      </c>
      <c r="H76" s="34">
        <f>H79</f>
        <v>4220</v>
      </c>
      <c r="I76" s="34">
        <f>I79</f>
        <v>0</v>
      </c>
      <c r="J76" s="306" t="s">
        <v>320</v>
      </c>
    </row>
    <row r="77" spans="1:10" ht="15.75" x14ac:dyDescent="0.25">
      <c r="A77" s="291"/>
      <c r="B77" s="294"/>
      <c r="C77" s="297"/>
      <c r="D77" s="300"/>
      <c r="E77" s="300"/>
      <c r="F77" s="311"/>
      <c r="G77" s="33" t="s">
        <v>223</v>
      </c>
      <c r="H77" s="34">
        <v>0</v>
      </c>
      <c r="I77" s="34">
        <v>0</v>
      </c>
      <c r="J77" s="306"/>
    </row>
    <row r="78" spans="1:10" ht="15.75" x14ac:dyDescent="0.25">
      <c r="A78" s="291"/>
      <c r="B78" s="294"/>
      <c r="C78" s="297"/>
      <c r="D78" s="300"/>
      <c r="E78" s="300"/>
      <c r="F78" s="311"/>
      <c r="G78" s="33" t="s">
        <v>224</v>
      </c>
      <c r="H78" s="34">
        <v>0</v>
      </c>
      <c r="I78" s="34">
        <v>0</v>
      </c>
      <c r="J78" s="306"/>
    </row>
    <row r="79" spans="1:10" ht="15.75" x14ac:dyDescent="0.25">
      <c r="A79" s="292"/>
      <c r="B79" s="295"/>
      <c r="C79" s="298"/>
      <c r="D79" s="301"/>
      <c r="E79" s="301"/>
      <c r="F79" s="312"/>
      <c r="G79" s="33" t="s">
        <v>225</v>
      </c>
      <c r="H79" s="34">
        <v>4220</v>
      </c>
      <c r="I79" s="34">
        <v>0</v>
      </c>
      <c r="J79" s="306"/>
    </row>
    <row r="80" spans="1:10" ht="15.75" x14ac:dyDescent="0.25">
      <c r="A80" s="290" t="s">
        <v>331</v>
      </c>
      <c r="B80" s="293" t="s">
        <v>332</v>
      </c>
      <c r="C80" s="296" t="s">
        <v>333</v>
      </c>
      <c r="D80" s="299" t="s">
        <v>303</v>
      </c>
      <c r="E80" s="299">
        <v>74</v>
      </c>
      <c r="F80" s="310">
        <v>2022</v>
      </c>
      <c r="G80" s="33" t="s">
        <v>222</v>
      </c>
      <c r="H80" s="34">
        <f>H83</f>
        <v>3770</v>
      </c>
      <c r="I80" s="34">
        <f>I83</f>
        <v>4500</v>
      </c>
      <c r="J80" s="306" t="s">
        <v>324</v>
      </c>
    </row>
    <row r="81" spans="1:10" ht="15.75" x14ac:dyDescent="0.25">
      <c r="A81" s="291"/>
      <c r="B81" s="294"/>
      <c r="C81" s="297"/>
      <c r="D81" s="300"/>
      <c r="E81" s="300"/>
      <c r="F81" s="311"/>
      <c r="G81" s="33" t="s">
        <v>223</v>
      </c>
      <c r="H81" s="34">
        <v>0</v>
      </c>
      <c r="I81" s="34">
        <v>0</v>
      </c>
      <c r="J81" s="306"/>
    </row>
    <row r="82" spans="1:10" ht="15.75" x14ac:dyDescent="0.25">
      <c r="A82" s="291"/>
      <c r="B82" s="294"/>
      <c r="C82" s="297"/>
      <c r="D82" s="300"/>
      <c r="E82" s="300"/>
      <c r="F82" s="311"/>
      <c r="G82" s="33" t="s">
        <v>224</v>
      </c>
      <c r="H82" s="34">
        <v>0</v>
      </c>
      <c r="I82" s="34">
        <v>0</v>
      </c>
      <c r="J82" s="306"/>
    </row>
    <row r="83" spans="1:10" ht="45.75" customHeight="1" x14ac:dyDescent="0.25">
      <c r="A83" s="292"/>
      <c r="B83" s="295"/>
      <c r="C83" s="298"/>
      <c r="D83" s="301"/>
      <c r="E83" s="301"/>
      <c r="F83" s="312"/>
      <c r="G83" s="33" t="s">
        <v>225</v>
      </c>
      <c r="H83" s="34">
        <v>3770</v>
      </c>
      <c r="I83" s="34">
        <v>4500</v>
      </c>
      <c r="J83" s="306"/>
    </row>
    <row r="84" spans="1:10" ht="15.75" x14ac:dyDescent="0.25">
      <c r="A84" s="290" t="s">
        <v>334</v>
      </c>
      <c r="B84" s="293" t="s">
        <v>335</v>
      </c>
      <c r="C84" s="296" t="s">
        <v>336</v>
      </c>
      <c r="D84" s="299" t="s">
        <v>303</v>
      </c>
      <c r="E84" s="299">
        <v>15</v>
      </c>
      <c r="F84" s="310">
        <v>2022</v>
      </c>
      <c r="G84" s="33" t="s">
        <v>222</v>
      </c>
      <c r="H84" s="34">
        <f>H87</f>
        <v>770</v>
      </c>
      <c r="I84" s="34">
        <f>I87</f>
        <v>0</v>
      </c>
      <c r="J84" s="306" t="s">
        <v>337</v>
      </c>
    </row>
    <row r="85" spans="1:10" ht="15.75" x14ac:dyDescent="0.25">
      <c r="A85" s="291"/>
      <c r="B85" s="294"/>
      <c r="C85" s="297"/>
      <c r="D85" s="300"/>
      <c r="E85" s="300"/>
      <c r="F85" s="311"/>
      <c r="G85" s="33" t="s">
        <v>223</v>
      </c>
      <c r="H85" s="34">
        <v>0</v>
      </c>
      <c r="I85" s="34">
        <v>0</v>
      </c>
      <c r="J85" s="306"/>
    </row>
    <row r="86" spans="1:10" ht="15.75" x14ac:dyDescent="0.25">
      <c r="A86" s="291"/>
      <c r="B86" s="294"/>
      <c r="C86" s="297"/>
      <c r="D86" s="300"/>
      <c r="E86" s="300"/>
      <c r="F86" s="311"/>
      <c r="G86" s="33" t="s">
        <v>224</v>
      </c>
      <c r="H86" s="34">
        <v>0</v>
      </c>
      <c r="I86" s="34">
        <v>0</v>
      </c>
      <c r="J86" s="306"/>
    </row>
    <row r="87" spans="1:10" ht="47.25" customHeight="1" x14ac:dyDescent="0.25">
      <c r="A87" s="292"/>
      <c r="B87" s="295"/>
      <c r="C87" s="298"/>
      <c r="D87" s="301"/>
      <c r="E87" s="301"/>
      <c r="F87" s="312"/>
      <c r="G87" s="33" t="s">
        <v>225</v>
      </c>
      <c r="H87" s="34">
        <v>770</v>
      </c>
      <c r="I87" s="34">
        <v>0</v>
      </c>
      <c r="J87" s="306"/>
    </row>
    <row r="88" spans="1:10" ht="15.75" x14ac:dyDescent="0.25">
      <c r="A88" s="290" t="s">
        <v>338</v>
      </c>
      <c r="B88" s="293" t="s">
        <v>339</v>
      </c>
      <c r="C88" s="296" t="s">
        <v>340</v>
      </c>
      <c r="D88" s="299" t="s">
        <v>303</v>
      </c>
      <c r="E88" s="299">
        <v>61</v>
      </c>
      <c r="F88" s="299">
        <v>2022</v>
      </c>
      <c r="G88" s="33" t="s">
        <v>222</v>
      </c>
      <c r="H88" s="34">
        <f>H91</f>
        <v>2180</v>
      </c>
      <c r="I88" s="34">
        <f>I91</f>
        <v>0</v>
      </c>
      <c r="J88" s="306" t="s">
        <v>341</v>
      </c>
    </row>
    <row r="89" spans="1:10" ht="15.75" x14ac:dyDescent="0.25">
      <c r="A89" s="291"/>
      <c r="B89" s="294"/>
      <c r="C89" s="297"/>
      <c r="D89" s="300"/>
      <c r="E89" s="300"/>
      <c r="F89" s="300"/>
      <c r="G89" s="33" t="s">
        <v>223</v>
      </c>
      <c r="H89" s="34">
        <v>0</v>
      </c>
      <c r="I89" s="34">
        <v>0</v>
      </c>
      <c r="J89" s="306"/>
    </row>
    <row r="90" spans="1:10" ht="15.75" x14ac:dyDescent="0.25">
      <c r="A90" s="291"/>
      <c r="B90" s="294"/>
      <c r="C90" s="297"/>
      <c r="D90" s="300"/>
      <c r="E90" s="300"/>
      <c r="F90" s="300"/>
      <c r="G90" s="33" t="s">
        <v>224</v>
      </c>
      <c r="H90" s="34">
        <v>0</v>
      </c>
      <c r="I90" s="34">
        <v>0</v>
      </c>
      <c r="J90" s="306"/>
    </row>
    <row r="91" spans="1:10" ht="76.5" customHeight="1" x14ac:dyDescent="0.25">
      <c r="A91" s="292"/>
      <c r="B91" s="295"/>
      <c r="C91" s="298"/>
      <c r="D91" s="301"/>
      <c r="E91" s="301"/>
      <c r="F91" s="301"/>
      <c r="G91" s="33" t="s">
        <v>225</v>
      </c>
      <c r="H91" s="34">
        <v>2180</v>
      </c>
      <c r="I91" s="34">
        <v>0</v>
      </c>
      <c r="J91" s="306"/>
    </row>
    <row r="92" spans="1:10" ht="15.75" x14ac:dyDescent="0.25">
      <c r="A92" s="290" t="s">
        <v>342</v>
      </c>
      <c r="B92" s="293" t="s">
        <v>343</v>
      </c>
      <c r="C92" s="296" t="s">
        <v>344</v>
      </c>
      <c r="D92" s="299" t="s">
        <v>303</v>
      </c>
      <c r="E92" s="299">
        <v>15</v>
      </c>
      <c r="F92" s="299">
        <v>2022</v>
      </c>
      <c r="G92" s="33" t="s">
        <v>222</v>
      </c>
      <c r="H92" s="34">
        <f>H95</f>
        <v>1140</v>
      </c>
      <c r="I92" s="34">
        <f>I95</f>
        <v>0</v>
      </c>
      <c r="J92" s="306" t="s">
        <v>341</v>
      </c>
    </row>
    <row r="93" spans="1:10" ht="15.75" x14ac:dyDescent="0.25">
      <c r="A93" s="291"/>
      <c r="B93" s="294"/>
      <c r="C93" s="297"/>
      <c r="D93" s="300"/>
      <c r="E93" s="300"/>
      <c r="F93" s="300"/>
      <c r="G93" s="33" t="s">
        <v>223</v>
      </c>
      <c r="H93" s="34">
        <v>0</v>
      </c>
      <c r="I93" s="34">
        <v>0</v>
      </c>
      <c r="J93" s="306"/>
    </row>
    <row r="94" spans="1:10" ht="15.75" x14ac:dyDescent="0.25">
      <c r="A94" s="291"/>
      <c r="B94" s="294"/>
      <c r="C94" s="297"/>
      <c r="D94" s="300"/>
      <c r="E94" s="300"/>
      <c r="F94" s="300"/>
      <c r="G94" s="33" t="s">
        <v>224</v>
      </c>
      <c r="H94" s="34">
        <v>0</v>
      </c>
      <c r="I94" s="34">
        <v>0</v>
      </c>
      <c r="J94" s="306"/>
    </row>
    <row r="95" spans="1:10" ht="45.75" customHeight="1" x14ac:dyDescent="0.25">
      <c r="A95" s="292"/>
      <c r="B95" s="295"/>
      <c r="C95" s="298"/>
      <c r="D95" s="301"/>
      <c r="E95" s="301"/>
      <c r="F95" s="301"/>
      <c r="G95" s="33" t="s">
        <v>225</v>
      </c>
      <c r="H95" s="34">
        <v>1140</v>
      </c>
      <c r="I95" s="34">
        <v>0</v>
      </c>
      <c r="J95" s="306"/>
    </row>
    <row r="96" spans="1:10" ht="15.75" x14ac:dyDescent="0.25">
      <c r="A96" s="290" t="s">
        <v>345</v>
      </c>
      <c r="B96" s="293" t="s">
        <v>346</v>
      </c>
      <c r="C96" s="296" t="s">
        <v>347</v>
      </c>
      <c r="D96" s="299" t="s">
        <v>303</v>
      </c>
      <c r="E96" s="299">
        <v>13</v>
      </c>
      <c r="F96" s="299">
        <v>2022</v>
      </c>
      <c r="G96" s="33" t="s">
        <v>222</v>
      </c>
      <c r="H96" s="34">
        <f>H99</f>
        <v>710</v>
      </c>
      <c r="I96" s="34">
        <f>I99</f>
        <v>283</v>
      </c>
      <c r="J96" s="306" t="s">
        <v>324</v>
      </c>
    </row>
    <row r="97" spans="1:10" ht="15.75" x14ac:dyDescent="0.25">
      <c r="A97" s="291"/>
      <c r="B97" s="294"/>
      <c r="C97" s="297"/>
      <c r="D97" s="300"/>
      <c r="E97" s="300"/>
      <c r="F97" s="300"/>
      <c r="G97" s="33" t="s">
        <v>223</v>
      </c>
      <c r="H97" s="34">
        <v>0</v>
      </c>
      <c r="I97" s="34">
        <v>0</v>
      </c>
      <c r="J97" s="306"/>
    </row>
    <row r="98" spans="1:10" ht="15.75" x14ac:dyDescent="0.25">
      <c r="A98" s="291"/>
      <c r="B98" s="294"/>
      <c r="C98" s="297"/>
      <c r="D98" s="300"/>
      <c r="E98" s="300"/>
      <c r="F98" s="300"/>
      <c r="G98" s="33" t="s">
        <v>224</v>
      </c>
      <c r="H98" s="34">
        <v>0</v>
      </c>
      <c r="I98" s="34">
        <v>0</v>
      </c>
      <c r="J98" s="306"/>
    </row>
    <row r="99" spans="1:10" ht="40.5" customHeight="1" x14ac:dyDescent="0.25">
      <c r="A99" s="292"/>
      <c r="B99" s="295"/>
      <c r="C99" s="298"/>
      <c r="D99" s="301"/>
      <c r="E99" s="301"/>
      <c r="F99" s="301"/>
      <c r="G99" s="33" t="s">
        <v>225</v>
      </c>
      <c r="H99" s="34">
        <v>710</v>
      </c>
      <c r="I99" s="34">
        <v>283</v>
      </c>
      <c r="J99" s="306"/>
    </row>
    <row r="100" spans="1:10" ht="15.75" x14ac:dyDescent="0.25">
      <c r="A100" s="290" t="s">
        <v>348</v>
      </c>
      <c r="B100" s="293" t="s">
        <v>349</v>
      </c>
      <c r="C100" s="296" t="s">
        <v>350</v>
      </c>
      <c r="D100" s="299" t="s">
        <v>303</v>
      </c>
      <c r="E100" s="299">
        <v>53</v>
      </c>
      <c r="F100" s="310">
        <v>2022</v>
      </c>
      <c r="G100" s="33" t="s">
        <v>222</v>
      </c>
      <c r="H100" s="34">
        <f>H103</f>
        <v>3200</v>
      </c>
      <c r="I100" s="34">
        <f>I103</f>
        <v>0</v>
      </c>
      <c r="J100" s="306" t="s">
        <v>351</v>
      </c>
    </row>
    <row r="101" spans="1:10" ht="15.75" x14ac:dyDescent="0.25">
      <c r="A101" s="291"/>
      <c r="B101" s="294"/>
      <c r="C101" s="297"/>
      <c r="D101" s="300"/>
      <c r="E101" s="300"/>
      <c r="F101" s="311"/>
      <c r="G101" s="33" t="s">
        <v>223</v>
      </c>
      <c r="H101" s="34">
        <v>0</v>
      </c>
      <c r="I101" s="34">
        <v>0</v>
      </c>
      <c r="J101" s="306"/>
    </row>
    <row r="102" spans="1:10" ht="15.75" x14ac:dyDescent="0.25">
      <c r="A102" s="291"/>
      <c r="B102" s="294"/>
      <c r="C102" s="297"/>
      <c r="D102" s="300"/>
      <c r="E102" s="300"/>
      <c r="F102" s="311"/>
      <c r="G102" s="33" t="s">
        <v>224</v>
      </c>
      <c r="H102" s="34">
        <v>0</v>
      </c>
      <c r="I102" s="34">
        <v>0</v>
      </c>
      <c r="J102" s="306"/>
    </row>
    <row r="103" spans="1:10" ht="41.25" customHeight="1" x14ac:dyDescent="0.25">
      <c r="A103" s="292"/>
      <c r="B103" s="295"/>
      <c r="C103" s="298"/>
      <c r="D103" s="301"/>
      <c r="E103" s="301"/>
      <c r="F103" s="312"/>
      <c r="G103" s="33" t="s">
        <v>225</v>
      </c>
      <c r="H103" s="34">
        <v>3200</v>
      </c>
      <c r="I103" s="34">
        <v>0</v>
      </c>
      <c r="J103" s="306"/>
    </row>
    <row r="104" spans="1:10" ht="15.75" x14ac:dyDescent="0.25">
      <c r="A104" s="290" t="s">
        <v>352</v>
      </c>
      <c r="B104" s="293" t="s">
        <v>353</v>
      </c>
      <c r="C104" s="296" t="s">
        <v>354</v>
      </c>
      <c r="D104" s="299" t="s">
        <v>303</v>
      </c>
      <c r="E104" s="299">
        <v>120</v>
      </c>
      <c r="F104" s="310">
        <v>2022</v>
      </c>
      <c r="G104" s="33" t="s">
        <v>222</v>
      </c>
      <c r="H104" s="34">
        <f>H107</f>
        <v>7360</v>
      </c>
      <c r="I104" s="34">
        <f>I107</f>
        <v>0</v>
      </c>
      <c r="J104" s="306" t="s">
        <v>355</v>
      </c>
    </row>
    <row r="105" spans="1:10" ht="15.75" x14ac:dyDescent="0.25">
      <c r="A105" s="291"/>
      <c r="B105" s="294"/>
      <c r="C105" s="297"/>
      <c r="D105" s="300"/>
      <c r="E105" s="300"/>
      <c r="F105" s="311"/>
      <c r="G105" s="33" t="s">
        <v>223</v>
      </c>
      <c r="H105" s="34">
        <v>0</v>
      </c>
      <c r="I105" s="34">
        <v>0</v>
      </c>
      <c r="J105" s="306"/>
    </row>
    <row r="106" spans="1:10" ht="15.75" x14ac:dyDescent="0.25">
      <c r="A106" s="291"/>
      <c r="B106" s="294"/>
      <c r="C106" s="297"/>
      <c r="D106" s="300"/>
      <c r="E106" s="300"/>
      <c r="F106" s="311"/>
      <c r="G106" s="33" t="s">
        <v>224</v>
      </c>
      <c r="H106" s="34">
        <v>0</v>
      </c>
      <c r="I106" s="34">
        <v>0</v>
      </c>
      <c r="J106" s="306"/>
    </row>
    <row r="107" spans="1:10" ht="15.75" x14ac:dyDescent="0.25">
      <c r="A107" s="292"/>
      <c r="B107" s="295"/>
      <c r="C107" s="298"/>
      <c r="D107" s="301"/>
      <c r="E107" s="301"/>
      <c r="F107" s="312"/>
      <c r="G107" s="33" t="s">
        <v>225</v>
      </c>
      <c r="H107" s="34">
        <v>7360</v>
      </c>
      <c r="I107" s="34">
        <v>0</v>
      </c>
      <c r="J107" s="306"/>
    </row>
    <row r="108" spans="1:10" ht="15.75" x14ac:dyDescent="0.25">
      <c r="A108" s="290" t="s">
        <v>356</v>
      </c>
      <c r="B108" s="293" t="s">
        <v>357</v>
      </c>
      <c r="C108" s="296" t="s">
        <v>358</v>
      </c>
      <c r="D108" s="299" t="s">
        <v>303</v>
      </c>
      <c r="E108" s="299">
        <v>97</v>
      </c>
      <c r="F108" s="310">
        <v>2022</v>
      </c>
      <c r="G108" s="33" t="s">
        <v>222</v>
      </c>
      <c r="H108" s="34">
        <f>H111</f>
        <v>5450</v>
      </c>
      <c r="I108" s="34">
        <f>I111</f>
        <v>0</v>
      </c>
      <c r="J108" s="306" t="s">
        <v>355</v>
      </c>
    </row>
    <row r="109" spans="1:10" ht="15.75" x14ac:dyDescent="0.25">
      <c r="A109" s="291"/>
      <c r="B109" s="294"/>
      <c r="C109" s="297"/>
      <c r="D109" s="300"/>
      <c r="E109" s="300"/>
      <c r="F109" s="311"/>
      <c r="G109" s="33" t="s">
        <v>223</v>
      </c>
      <c r="H109" s="34">
        <v>0</v>
      </c>
      <c r="I109" s="34">
        <v>0</v>
      </c>
      <c r="J109" s="306"/>
    </row>
    <row r="110" spans="1:10" ht="15.75" x14ac:dyDescent="0.25">
      <c r="A110" s="291"/>
      <c r="B110" s="294"/>
      <c r="C110" s="297"/>
      <c r="D110" s="300"/>
      <c r="E110" s="300"/>
      <c r="F110" s="311"/>
      <c r="G110" s="33" t="s">
        <v>224</v>
      </c>
      <c r="H110" s="34">
        <v>0</v>
      </c>
      <c r="I110" s="34">
        <v>0</v>
      </c>
      <c r="J110" s="306"/>
    </row>
    <row r="111" spans="1:10" ht="15.75" x14ac:dyDescent="0.25">
      <c r="A111" s="292"/>
      <c r="B111" s="295"/>
      <c r="C111" s="298"/>
      <c r="D111" s="301"/>
      <c r="E111" s="301"/>
      <c r="F111" s="312"/>
      <c r="G111" s="33" t="s">
        <v>225</v>
      </c>
      <c r="H111" s="34">
        <v>5450</v>
      </c>
      <c r="I111" s="34">
        <v>0</v>
      </c>
      <c r="J111" s="306"/>
    </row>
    <row r="112" spans="1:10" ht="15.75" x14ac:dyDescent="0.25">
      <c r="A112" s="290" t="s">
        <v>359</v>
      </c>
      <c r="B112" s="293" t="s">
        <v>360</v>
      </c>
      <c r="C112" s="296" t="s">
        <v>361</v>
      </c>
      <c r="D112" s="299" t="s">
        <v>303</v>
      </c>
      <c r="E112" s="299">
        <v>81</v>
      </c>
      <c r="F112" s="299">
        <v>2022</v>
      </c>
      <c r="G112" s="33" t="s">
        <v>222</v>
      </c>
      <c r="H112" s="34">
        <f>H115</f>
        <v>1670</v>
      </c>
      <c r="I112" s="34">
        <f>I115</f>
        <v>589</v>
      </c>
      <c r="J112" s="306" t="s">
        <v>324</v>
      </c>
    </row>
    <row r="113" spans="1:10" ht="15.75" x14ac:dyDescent="0.25">
      <c r="A113" s="291"/>
      <c r="B113" s="294"/>
      <c r="C113" s="297"/>
      <c r="D113" s="300"/>
      <c r="E113" s="300"/>
      <c r="F113" s="300"/>
      <c r="G113" s="33" t="s">
        <v>223</v>
      </c>
      <c r="H113" s="34">
        <v>0</v>
      </c>
      <c r="I113" s="34">
        <v>0</v>
      </c>
      <c r="J113" s="306"/>
    </row>
    <row r="114" spans="1:10" ht="15.75" x14ac:dyDescent="0.25">
      <c r="A114" s="291"/>
      <c r="B114" s="294"/>
      <c r="C114" s="297"/>
      <c r="D114" s="300"/>
      <c r="E114" s="300"/>
      <c r="F114" s="300"/>
      <c r="G114" s="33" t="s">
        <v>224</v>
      </c>
      <c r="H114" s="34">
        <v>0</v>
      </c>
      <c r="I114" s="34">
        <v>0</v>
      </c>
      <c r="J114" s="306"/>
    </row>
    <row r="115" spans="1:10" ht="54.75" customHeight="1" x14ac:dyDescent="0.25">
      <c r="A115" s="292"/>
      <c r="B115" s="295"/>
      <c r="C115" s="298"/>
      <c r="D115" s="301"/>
      <c r="E115" s="301"/>
      <c r="F115" s="301"/>
      <c r="G115" s="33" t="s">
        <v>225</v>
      </c>
      <c r="H115" s="34">
        <v>1670</v>
      </c>
      <c r="I115" s="34">
        <v>589</v>
      </c>
      <c r="J115" s="306"/>
    </row>
    <row r="116" spans="1:10" ht="15.75" x14ac:dyDescent="0.25">
      <c r="A116" s="290" t="s">
        <v>362</v>
      </c>
      <c r="B116" s="293" t="s">
        <v>363</v>
      </c>
      <c r="C116" s="296" t="s">
        <v>364</v>
      </c>
      <c r="D116" s="299" t="s">
        <v>303</v>
      </c>
      <c r="E116" s="299">
        <v>43</v>
      </c>
      <c r="F116" s="299">
        <v>2022</v>
      </c>
      <c r="G116" s="33" t="s">
        <v>222</v>
      </c>
      <c r="H116" s="34">
        <f>H119</f>
        <v>2170</v>
      </c>
      <c r="I116" s="34">
        <f>I119</f>
        <v>0</v>
      </c>
      <c r="J116" s="306" t="s">
        <v>337</v>
      </c>
    </row>
    <row r="117" spans="1:10" ht="15.75" x14ac:dyDescent="0.25">
      <c r="A117" s="291"/>
      <c r="B117" s="294"/>
      <c r="C117" s="297"/>
      <c r="D117" s="300"/>
      <c r="E117" s="300"/>
      <c r="F117" s="300"/>
      <c r="G117" s="33" t="s">
        <v>223</v>
      </c>
      <c r="H117" s="34">
        <v>0</v>
      </c>
      <c r="I117" s="34">
        <v>0</v>
      </c>
      <c r="J117" s="306"/>
    </row>
    <row r="118" spans="1:10" ht="15.75" x14ac:dyDescent="0.25">
      <c r="A118" s="291"/>
      <c r="B118" s="294"/>
      <c r="C118" s="297"/>
      <c r="D118" s="300"/>
      <c r="E118" s="300"/>
      <c r="F118" s="300"/>
      <c r="G118" s="33" t="s">
        <v>224</v>
      </c>
      <c r="H118" s="34">
        <v>0</v>
      </c>
      <c r="I118" s="34">
        <v>0</v>
      </c>
      <c r="J118" s="306"/>
    </row>
    <row r="119" spans="1:10" ht="15.75" x14ac:dyDescent="0.25">
      <c r="A119" s="292"/>
      <c r="B119" s="295"/>
      <c r="C119" s="298"/>
      <c r="D119" s="301"/>
      <c r="E119" s="301"/>
      <c r="F119" s="301"/>
      <c r="G119" s="33" t="s">
        <v>225</v>
      </c>
      <c r="H119" s="34">
        <v>2170</v>
      </c>
      <c r="I119" s="34">
        <v>0</v>
      </c>
      <c r="J119" s="306"/>
    </row>
    <row r="120" spans="1:10" ht="15.75" x14ac:dyDescent="0.25">
      <c r="A120" s="290" t="s">
        <v>365</v>
      </c>
      <c r="B120" s="293" t="s">
        <v>366</v>
      </c>
      <c r="C120" s="296" t="s">
        <v>367</v>
      </c>
      <c r="D120" s="299" t="s">
        <v>303</v>
      </c>
      <c r="E120" s="299">
        <v>133</v>
      </c>
      <c r="F120" s="299">
        <v>2022</v>
      </c>
      <c r="G120" s="33" t="s">
        <v>222</v>
      </c>
      <c r="H120" s="34">
        <f>H123</f>
        <v>8340</v>
      </c>
      <c r="I120" s="34">
        <f>I123</f>
        <v>0</v>
      </c>
      <c r="J120" s="306" t="s">
        <v>320</v>
      </c>
    </row>
    <row r="121" spans="1:10" ht="15.75" x14ac:dyDescent="0.25">
      <c r="A121" s="291"/>
      <c r="B121" s="294"/>
      <c r="C121" s="297"/>
      <c r="D121" s="300"/>
      <c r="E121" s="300"/>
      <c r="F121" s="300"/>
      <c r="G121" s="33" t="s">
        <v>223</v>
      </c>
      <c r="H121" s="34">
        <v>0</v>
      </c>
      <c r="I121" s="34">
        <v>0</v>
      </c>
      <c r="J121" s="306"/>
    </row>
    <row r="122" spans="1:10" ht="15.75" x14ac:dyDescent="0.25">
      <c r="A122" s="291"/>
      <c r="B122" s="294"/>
      <c r="C122" s="297"/>
      <c r="D122" s="300"/>
      <c r="E122" s="300"/>
      <c r="F122" s="300"/>
      <c r="G122" s="33" t="s">
        <v>224</v>
      </c>
      <c r="H122" s="34">
        <v>0</v>
      </c>
      <c r="I122" s="34">
        <v>0</v>
      </c>
      <c r="J122" s="306"/>
    </row>
    <row r="123" spans="1:10" ht="15.75" x14ac:dyDescent="0.25">
      <c r="A123" s="292"/>
      <c r="B123" s="295"/>
      <c r="C123" s="298"/>
      <c r="D123" s="301"/>
      <c r="E123" s="301"/>
      <c r="F123" s="301"/>
      <c r="G123" s="33" t="s">
        <v>225</v>
      </c>
      <c r="H123" s="34">
        <v>8340</v>
      </c>
      <c r="I123" s="34">
        <v>0</v>
      </c>
      <c r="J123" s="306"/>
    </row>
    <row r="124" spans="1:10" ht="15.75" x14ac:dyDescent="0.25">
      <c r="A124" s="290" t="s">
        <v>368</v>
      </c>
      <c r="B124" s="293" t="s">
        <v>369</v>
      </c>
      <c r="C124" s="296" t="s">
        <v>370</v>
      </c>
      <c r="D124" s="299"/>
      <c r="E124" s="299"/>
      <c r="F124" s="299" t="s">
        <v>317</v>
      </c>
      <c r="G124" s="33" t="s">
        <v>222</v>
      </c>
      <c r="H124" s="34">
        <f>H127</f>
        <v>37700</v>
      </c>
      <c r="I124" s="34">
        <f>I127</f>
        <v>4775</v>
      </c>
      <c r="J124" s="306" t="s">
        <v>324</v>
      </c>
    </row>
    <row r="125" spans="1:10" ht="15.75" x14ac:dyDescent="0.25">
      <c r="A125" s="291"/>
      <c r="B125" s="294"/>
      <c r="C125" s="297"/>
      <c r="D125" s="300"/>
      <c r="E125" s="300"/>
      <c r="F125" s="300"/>
      <c r="G125" s="33" t="s">
        <v>223</v>
      </c>
      <c r="H125" s="34">
        <v>0</v>
      </c>
      <c r="I125" s="34">
        <v>0</v>
      </c>
      <c r="J125" s="306"/>
    </row>
    <row r="126" spans="1:10" ht="15.75" x14ac:dyDescent="0.25">
      <c r="A126" s="291"/>
      <c r="B126" s="294"/>
      <c r="C126" s="297"/>
      <c r="D126" s="300"/>
      <c r="E126" s="300"/>
      <c r="F126" s="300"/>
      <c r="G126" s="33" t="s">
        <v>224</v>
      </c>
      <c r="H126" s="34">
        <v>0</v>
      </c>
      <c r="I126" s="34">
        <v>0</v>
      </c>
      <c r="J126" s="306"/>
    </row>
    <row r="127" spans="1:10" ht="35.25" customHeight="1" x14ac:dyDescent="0.25">
      <c r="A127" s="292"/>
      <c r="B127" s="295"/>
      <c r="C127" s="298"/>
      <c r="D127" s="301"/>
      <c r="E127" s="301"/>
      <c r="F127" s="301"/>
      <c r="G127" s="33" t="s">
        <v>225</v>
      </c>
      <c r="H127" s="34">
        <v>37700</v>
      </c>
      <c r="I127" s="34">
        <v>4775</v>
      </c>
      <c r="J127" s="306"/>
    </row>
    <row r="128" spans="1:10" ht="15.75" x14ac:dyDescent="0.25">
      <c r="A128" s="313"/>
      <c r="B128" s="313"/>
      <c r="C128" s="316" t="s">
        <v>371</v>
      </c>
      <c r="D128" s="317"/>
      <c r="E128" s="318"/>
      <c r="F128" s="35"/>
      <c r="G128" s="36" t="s">
        <v>222</v>
      </c>
      <c r="H128" s="37">
        <f>H8+H40</f>
        <v>292110</v>
      </c>
      <c r="I128" s="37">
        <f>I8+I40</f>
        <v>16735</v>
      </c>
      <c r="J128" s="325"/>
    </row>
    <row r="129" spans="1:10" ht="15.75" x14ac:dyDescent="0.25">
      <c r="A129" s="314"/>
      <c r="B129" s="314"/>
      <c r="C129" s="319"/>
      <c r="D129" s="320"/>
      <c r="E129" s="321"/>
      <c r="F129" s="38"/>
      <c r="G129" s="36" t="s">
        <v>223</v>
      </c>
      <c r="H129" s="37">
        <v>0</v>
      </c>
      <c r="I129" s="37">
        <v>0</v>
      </c>
      <c r="J129" s="325"/>
    </row>
    <row r="130" spans="1:10" ht="15.75" x14ac:dyDescent="0.25">
      <c r="A130" s="314"/>
      <c r="B130" s="314"/>
      <c r="C130" s="319"/>
      <c r="D130" s="320"/>
      <c r="E130" s="321"/>
      <c r="F130" s="38"/>
      <c r="G130" s="36" t="s">
        <v>224</v>
      </c>
      <c r="H130" s="37">
        <v>0</v>
      </c>
      <c r="I130" s="37">
        <v>0</v>
      </c>
      <c r="J130" s="325"/>
    </row>
    <row r="131" spans="1:10" ht="15.75" x14ac:dyDescent="0.25">
      <c r="A131" s="315"/>
      <c r="B131" s="315"/>
      <c r="C131" s="322"/>
      <c r="D131" s="323"/>
      <c r="E131" s="324"/>
      <c r="F131" s="39"/>
      <c r="G131" s="40" t="s">
        <v>225</v>
      </c>
      <c r="H131" s="37">
        <f>H43+H11</f>
        <v>292110</v>
      </c>
      <c r="I131" s="37">
        <f>I43+I11</f>
        <v>16735</v>
      </c>
      <c r="J131" s="325"/>
    </row>
    <row r="133" spans="1:10" x14ac:dyDescent="0.25">
      <c r="A133" s="153" t="s">
        <v>541</v>
      </c>
      <c r="B133" s="153"/>
      <c r="C133" s="153"/>
      <c r="D133" s="153"/>
      <c r="E133" s="153"/>
      <c r="F133" s="153"/>
      <c r="G133" s="153"/>
    </row>
  </sheetData>
  <mergeCells count="212">
    <mergeCell ref="J124:J127"/>
    <mergeCell ref="A128:A131"/>
    <mergeCell ref="B128:B131"/>
    <mergeCell ref="C128:E131"/>
    <mergeCell ref="J128:J131"/>
    <mergeCell ref="A124:A127"/>
    <mergeCell ref="B124:B127"/>
    <mergeCell ref="C124:C127"/>
    <mergeCell ref="D124:D127"/>
    <mergeCell ref="E124:E127"/>
    <mergeCell ref="F124:F127"/>
    <mergeCell ref="J116:J119"/>
    <mergeCell ref="A120:A123"/>
    <mergeCell ref="B120:B123"/>
    <mergeCell ref="C120:C123"/>
    <mergeCell ref="D120:D123"/>
    <mergeCell ref="E120:E123"/>
    <mergeCell ref="F120:F123"/>
    <mergeCell ref="J120:J123"/>
    <mergeCell ref="A116:A119"/>
    <mergeCell ref="B116:B119"/>
    <mergeCell ref="C116:C119"/>
    <mergeCell ref="D116:D119"/>
    <mergeCell ref="E116:E119"/>
    <mergeCell ref="F116:F119"/>
    <mergeCell ref="J108:J111"/>
    <mergeCell ref="A112:A115"/>
    <mergeCell ref="B112:B115"/>
    <mergeCell ref="C112:C115"/>
    <mergeCell ref="D112:D115"/>
    <mergeCell ref="E112:E115"/>
    <mergeCell ref="F112:F115"/>
    <mergeCell ref="J112:J115"/>
    <mergeCell ref="A108:A111"/>
    <mergeCell ref="B108:B111"/>
    <mergeCell ref="C108:C111"/>
    <mergeCell ref="D108:D111"/>
    <mergeCell ref="E108:E111"/>
    <mergeCell ref="F108:F111"/>
    <mergeCell ref="J100:J103"/>
    <mergeCell ref="A104:A107"/>
    <mergeCell ref="B104:B107"/>
    <mergeCell ref="C104:C107"/>
    <mergeCell ref="D104:D107"/>
    <mergeCell ref="E104:E107"/>
    <mergeCell ref="F104:F107"/>
    <mergeCell ref="J104:J107"/>
    <mergeCell ref="A100:A103"/>
    <mergeCell ref="B100:B103"/>
    <mergeCell ref="C100:C103"/>
    <mergeCell ref="D100:D103"/>
    <mergeCell ref="E100:E103"/>
    <mergeCell ref="F100:F103"/>
    <mergeCell ref="J92:J95"/>
    <mergeCell ref="A96:A99"/>
    <mergeCell ref="B96:B99"/>
    <mergeCell ref="C96:C99"/>
    <mergeCell ref="D96:D99"/>
    <mergeCell ref="E96:E99"/>
    <mergeCell ref="F96:F99"/>
    <mergeCell ref="J96:J99"/>
    <mergeCell ref="A92:A95"/>
    <mergeCell ref="B92:B95"/>
    <mergeCell ref="C92:C95"/>
    <mergeCell ref="D92:D95"/>
    <mergeCell ref="E92:E95"/>
    <mergeCell ref="F92:F95"/>
    <mergeCell ref="J84:J87"/>
    <mergeCell ref="A88:A91"/>
    <mergeCell ref="B88:B91"/>
    <mergeCell ref="C88:C91"/>
    <mergeCell ref="D88:D91"/>
    <mergeCell ref="E88:E91"/>
    <mergeCell ref="F88:F91"/>
    <mergeCell ref="J88:J91"/>
    <mergeCell ref="A84:A87"/>
    <mergeCell ref="B84:B87"/>
    <mergeCell ref="C84:C87"/>
    <mergeCell ref="D84:D87"/>
    <mergeCell ref="E84:E87"/>
    <mergeCell ref="F84:F87"/>
    <mergeCell ref="J76:J79"/>
    <mergeCell ref="A80:A83"/>
    <mergeCell ref="B80:B83"/>
    <mergeCell ref="C80:C83"/>
    <mergeCell ref="D80:D83"/>
    <mergeCell ref="E80:E83"/>
    <mergeCell ref="F80:F83"/>
    <mergeCell ref="J80:J83"/>
    <mergeCell ref="A76:A79"/>
    <mergeCell ref="B76:B79"/>
    <mergeCell ref="C76:C79"/>
    <mergeCell ref="D76:D79"/>
    <mergeCell ref="E76:E79"/>
    <mergeCell ref="F76:F79"/>
    <mergeCell ref="J68:J71"/>
    <mergeCell ref="A72:A75"/>
    <mergeCell ref="B72:B75"/>
    <mergeCell ref="C72:C75"/>
    <mergeCell ref="D72:D75"/>
    <mergeCell ref="E72:E75"/>
    <mergeCell ref="F72:F75"/>
    <mergeCell ref="J72:J75"/>
    <mergeCell ref="A68:A71"/>
    <mergeCell ref="B68:B71"/>
    <mergeCell ref="C68:C71"/>
    <mergeCell ref="D68:D71"/>
    <mergeCell ref="E68:E71"/>
    <mergeCell ref="F68:F71"/>
    <mergeCell ref="J60:J63"/>
    <mergeCell ref="A64:A67"/>
    <mergeCell ref="B64:B67"/>
    <mergeCell ref="C64:C67"/>
    <mergeCell ref="D64:D67"/>
    <mergeCell ref="E64:E67"/>
    <mergeCell ref="F64:F67"/>
    <mergeCell ref="J64:J67"/>
    <mergeCell ref="A60:A63"/>
    <mergeCell ref="B60:B63"/>
    <mergeCell ref="C60:C63"/>
    <mergeCell ref="D60:D63"/>
    <mergeCell ref="E60:E63"/>
    <mergeCell ref="F60:F63"/>
    <mergeCell ref="J52:J55"/>
    <mergeCell ref="A56:A59"/>
    <mergeCell ref="B56:B59"/>
    <mergeCell ref="C56:C59"/>
    <mergeCell ref="D56:D59"/>
    <mergeCell ref="E56:E59"/>
    <mergeCell ref="F56:F59"/>
    <mergeCell ref="J56:J59"/>
    <mergeCell ref="A52:A55"/>
    <mergeCell ref="B52:B55"/>
    <mergeCell ref="C52:C55"/>
    <mergeCell ref="D52:D55"/>
    <mergeCell ref="E52:E55"/>
    <mergeCell ref="F52:F55"/>
    <mergeCell ref="A48:A51"/>
    <mergeCell ref="B48:B51"/>
    <mergeCell ref="C48:E51"/>
    <mergeCell ref="J48:J51"/>
    <mergeCell ref="A44:A47"/>
    <mergeCell ref="B44:B47"/>
    <mergeCell ref="C44:E47"/>
    <mergeCell ref="J44:J47"/>
    <mergeCell ref="A40:A43"/>
    <mergeCell ref="B40:B43"/>
    <mergeCell ref="C40:E43"/>
    <mergeCell ref="J40:J43"/>
    <mergeCell ref="J32:J35"/>
    <mergeCell ref="A36:A39"/>
    <mergeCell ref="B36:B39"/>
    <mergeCell ref="C36:C39"/>
    <mergeCell ref="D36:D39"/>
    <mergeCell ref="E36:E39"/>
    <mergeCell ref="F36:F39"/>
    <mergeCell ref="J36:J39"/>
    <mergeCell ref="A32:A35"/>
    <mergeCell ref="B32:B35"/>
    <mergeCell ref="C32:C35"/>
    <mergeCell ref="D32:D35"/>
    <mergeCell ref="E32:E35"/>
    <mergeCell ref="F32:F35"/>
    <mergeCell ref="J24:J27"/>
    <mergeCell ref="A28:A31"/>
    <mergeCell ref="B28:B31"/>
    <mergeCell ref="C28:C31"/>
    <mergeCell ref="D28:D31"/>
    <mergeCell ref="E28:E31"/>
    <mergeCell ref="F28:F31"/>
    <mergeCell ref="J28:J31"/>
    <mergeCell ref="A24:A27"/>
    <mergeCell ref="B24:B27"/>
    <mergeCell ref="C24:C27"/>
    <mergeCell ref="D24:D27"/>
    <mergeCell ref="E24:E27"/>
    <mergeCell ref="F24:F27"/>
    <mergeCell ref="D16:D19"/>
    <mergeCell ref="E16:E19"/>
    <mergeCell ref="F16:F19"/>
    <mergeCell ref="J16:J19"/>
    <mergeCell ref="A20:A23"/>
    <mergeCell ref="B20:B23"/>
    <mergeCell ref="C20:C23"/>
    <mergeCell ref="D20:D23"/>
    <mergeCell ref="E20:E23"/>
    <mergeCell ref="F20:F23"/>
    <mergeCell ref="J20:J23"/>
    <mergeCell ref="A133:G133"/>
    <mergeCell ref="J4:J6"/>
    <mergeCell ref="H5:I5"/>
    <mergeCell ref="A8:A11"/>
    <mergeCell ref="B8:B11"/>
    <mergeCell ref="C8:E11"/>
    <mergeCell ref="J8:J11"/>
    <mergeCell ref="A1:J1"/>
    <mergeCell ref="A2:J2"/>
    <mergeCell ref="A3:J3"/>
    <mergeCell ref="A4:A6"/>
    <mergeCell ref="B4:B6"/>
    <mergeCell ref="C4:C6"/>
    <mergeCell ref="D4:E5"/>
    <mergeCell ref="F4:F6"/>
    <mergeCell ref="G4:G6"/>
    <mergeCell ref="H4:I4"/>
    <mergeCell ref="A12:A15"/>
    <mergeCell ref="B12:B15"/>
    <mergeCell ref="C12:E15"/>
    <mergeCell ref="J12:J15"/>
    <mergeCell ref="A16:A19"/>
    <mergeCell ref="B16:B19"/>
    <mergeCell ref="C16:C19"/>
  </mergeCells>
  <conditionalFormatting sqref="D4:F11 G7:J7">
    <cfRule type="cellIs" dxfId="1" priority="4" operator="equal">
      <formula>0</formula>
    </cfRule>
  </conditionalFormatting>
  <conditionalFormatting sqref="H6:I6">
    <cfRule type="cellIs" dxfId="0" priority="1" operator="equal">
      <formula>0</formula>
    </cfRule>
  </conditionalFormatting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view="pageBreakPreview" zoomScale="60" zoomScaleNormal="100" workbookViewId="0">
      <selection activeCell="D20" sqref="D20"/>
    </sheetView>
  </sheetViews>
  <sheetFormatPr defaultRowHeight="15" x14ac:dyDescent="0.25"/>
  <cols>
    <col min="2" max="2" width="24.140625" customWidth="1"/>
    <col min="3" max="3" width="22.140625" customWidth="1"/>
    <col min="4" max="4" width="17.5703125" customWidth="1"/>
    <col min="5" max="5" width="17.140625" customWidth="1"/>
    <col min="6" max="6" width="22.42578125" customWidth="1"/>
    <col min="7" max="7" width="24.7109375" style="49" customWidth="1"/>
    <col min="8" max="8" width="27.28515625" customWidth="1"/>
  </cols>
  <sheetData>
    <row r="2" spans="1:8" ht="40.5" customHeight="1" x14ac:dyDescent="0.25">
      <c r="A2" s="152" t="s">
        <v>498</v>
      </c>
      <c r="B2" s="152"/>
      <c r="C2" s="152"/>
      <c r="D2" s="152"/>
      <c r="E2" s="152"/>
      <c r="F2" s="152"/>
      <c r="G2" s="152"/>
      <c r="H2" s="152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329" t="s">
        <v>374</v>
      </c>
      <c r="B4" s="332" t="s">
        <v>0</v>
      </c>
      <c r="C4" s="335" t="s">
        <v>375</v>
      </c>
      <c r="D4" s="336"/>
      <c r="E4" s="336"/>
      <c r="F4" s="336"/>
      <c r="G4" s="336"/>
      <c r="H4" s="337"/>
    </row>
    <row r="5" spans="1:8" ht="36" customHeight="1" x14ac:dyDescent="0.25">
      <c r="A5" s="330"/>
      <c r="B5" s="333"/>
      <c r="C5" s="338" t="s">
        <v>410</v>
      </c>
      <c r="D5" s="339"/>
      <c r="E5" s="338" t="s">
        <v>1</v>
      </c>
      <c r="F5" s="339"/>
      <c r="G5" s="340" t="s">
        <v>269</v>
      </c>
      <c r="H5" s="332" t="s">
        <v>2</v>
      </c>
    </row>
    <row r="6" spans="1:8" ht="21" customHeight="1" x14ac:dyDescent="0.25">
      <c r="A6" s="331"/>
      <c r="B6" s="334"/>
      <c r="C6" s="51" t="s">
        <v>412</v>
      </c>
      <c r="D6" s="51" t="s">
        <v>377</v>
      </c>
      <c r="E6" s="51" t="s">
        <v>3</v>
      </c>
      <c r="F6" s="51" t="s">
        <v>4</v>
      </c>
      <c r="G6" s="341"/>
      <c r="H6" s="334"/>
    </row>
    <row r="7" spans="1:8" x14ac:dyDescent="0.25">
      <c r="A7" s="326" t="s">
        <v>378</v>
      </c>
      <c r="B7" s="327"/>
      <c r="C7" s="327"/>
      <c r="D7" s="327"/>
      <c r="E7" s="327"/>
      <c r="F7" s="327"/>
      <c r="G7" s="327"/>
      <c r="H7" s="328"/>
    </row>
    <row r="8" spans="1:8" ht="140.25" customHeight="1" x14ac:dyDescent="0.25">
      <c r="A8" s="51" t="s">
        <v>379</v>
      </c>
      <c r="B8" s="52" t="s">
        <v>380</v>
      </c>
      <c r="C8" s="53">
        <v>9129.2000000000007</v>
      </c>
      <c r="D8" s="53">
        <v>1962.15</v>
      </c>
      <c r="E8" s="59">
        <v>2023</v>
      </c>
      <c r="F8" s="59" t="s">
        <v>282</v>
      </c>
      <c r="G8" s="59" t="s">
        <v>411</v>
      </c>
      <c r="H8" s="54" t="s">
        <v>464</v>
      </c>
    </row>
    <row r="9" spans="1:8" x14ac:dyDescent="0.25">
      <c r="A9" s="326" t="s">
        <v>381</v>
      </c>
      <c r="B9" s="327"/>
      <c r="C9" s="327"/>
      <c r="D9" s="327"/>
      <c r="E9" s="327"/>
      <c r="F9" s="327"/>
      <c r="G9" s="327"/>
      <c r="H9" s="328"/>
    </row>
    <row r="10" spans="1:8" x14ac:dyDescent="0.25">
      <c r="A10" s="326" t="s">
        <v>382</v>
      </c>
      <c r="B10" s="327"/>
      <c r="C10" s="327"/>
      <c r="D10" s="327"/>
      <c r="E10" s="327"/>
      <c r="F10" s="327"/>
      <c r="G10" s="327"/>
      <c r="H10" s="328"/>
    </row>
    <row r="11" spans="1:8" x14ac:dyDescent="0.25">
      <c r="A11" s="326" t="s">
        <v>383</v>
      </c>
      <c r="B11" s="327"/>
      <c r="C11" s="327"/>
      <c r="D11" s="327"/>
      <c r="E11" s="327"/>
      <c r="F11" s="327"/>
      <c r="G11" s="327"/>
      <c r="H11" s="328"/>
    </row>
    <row r="12" spans="1:8" ht="135" x14ac:dyDescent="0.25">
      <c r="A12" s="51" t="s">
        <v>384</v>
      </c>
      <c r="B12" s="61" t="s">
        <v>385</v>
      </c>
      <c r="C12" s="53">
        <v>3118.7821834422621</v>
      </c>
      <c r="D12" s="53">
        <v>0</v>
      </c>
      <c r="E12" s="59" t="s">
        <v>386</v>
      </c>
      <c r="F12" s="59"/>
      <c r="G12" s="59" t="s">
        <v>411</v>
      </c>
      <c r="H12" s="54" t="s">
        <v>465</v>
      </c>
    </row>
    <row r="13" spans="1:8" ht="75" x14ac:dyDescent="0.25">
      <c r="A13" s="51" t="s">
        <v>387</v>
      </c>
      <c r="B13" s="52" t="s">
        <v>388</v>
      </c>
      <c r="C13" s="53">
        <v>23327.841666666671</v>
      </c>
      <c r="D13" s="53">
        <v>0</v>
      </c>
      <c r="E13" s="59" t="s">
        <v>389</v>
      </c>
      <c r="F13" s="59"/>
      <c r="G13" s="59" t="s">
        <v>411</v>
      </c>
      <c r="H13" s="54" t="s">
        <v>466</v>
      </c>
    </row>
    <row r="14" spans="1:8" x14ac:dyDescent="0.25">
      <c r="A14" s="55" t="s">
        <v>390</v>
      </c>
      <c r="B14" s="56"/>
      <c r="C14" s="56"/>
      <c r="D14" s="56"/>
      <c r="E14" s="56"/>
      <c r="F14" s="56"/>
      <c r="G14" s="56"/>
      <c r="H14" s="57"/>
    </row>
    <row r="15" spans="1:8" ht="90" x14ac:dyDescent="0.25">
      <c r="A15" s="51" t="s">
        <v>391</v>
      </c>
      <c r="B15" s="52" t="s">
        <v>392</v>
      </c>
      <c r="C15" s="53">
        <v>1908.77</v>
      </c>
      <c r="D15" s="53">
        <v>0</v>
      </c>
      <c r="E15" s="60">
        <v>2023</v>
      </c>
      <c r="F15" s="60"/>
      <c r="G15" s="59" t="s">
        <v>411</v>
      </c>
      <c r="H15" s="54" t="s">
        <v>467</v>
      </c>
    </row>
    <row r="16" spans="1:8" ht="30" x14ac:dyDescent="0.25">
      <c r="A16" s="51" t="s">
        <v>393</v>
      </c>
      <c r="B16" s="52" t="s">
        <v>394</v>
      </c>
      <c r="C16" s="53">
        <v>2779.23</v>
      </c>
      <c r="D16" s="53">
        <v>5294.34</v>
      </c>
      <c r="E16" s="60">
        <v>2024</v>
      </c>
      <c r="F16" s="60">
        <v>2022</v>
      </c>
      <c r="G16" s="59" t="s">
        <v>411</v>
      </c>
      <c r="H16" s="54" t="s">
        <v>395</v>
      </c>
    </row>
    <row r="17" spans="1:8" ht="90" x14ac:dyDescent="0.25">
      <c r="A17" s="51" t="s">
        <v>396</v>
      </c>
      <c r="B17" s="52" t="s">
        <v>397</v>
      </c>
      <c r="C17" s="53">
        <v>646.67999999999995</v>
      </c>
      <c r="D17" s="53">
        <v>0</v>
      </c>
      <c r="E17" s="60">
        <v>2022</v>
      </c>
      <c r="F17" s="60"/>
      <c r="G17" s="59" t="s">
        <v>411</v>
      </c>
      <c r="H17" s="54" t="s">
        <v>468</v>
      </c>
    </row>
    <row r="18" spans="1:8" ht="30" x14ac:dyDescent="0.25">
      <c r="A18" s="51" t="s">
        <v>398</v>
      </c>
      <c r="B18" s="52" t="s">
        <v>399</v>
      </c>
      <c r="C18" s="53">
        <v>265.57</v>
      </c>
      <c r="D18" s="53">
        <v>1314</v>
      </c>
      <c r="E18" s="60">
        <v>2023</v>
      </c>
      <c r="F18" s="60">
        <v>2022</v>
      </c>
      <c r="G18" s="59" t="s">
        <v>411</v>
      </c>
      <c r="H18" s="54" t="s">
        <v>395</v>
      </c>
    </row>
    <row r="19" spans="1:8" s="49" customFormat="1" ht="120" x14ac:dyDescent="0.25">
      <c r="A19" s="58" t="s">
        <v>413</v>
      </c>
      <c r="B19" s="52" t="s">
        <v>416</v>
      </c>
      <c r="C19" s="53">
        <v>47064</v>
      </c>
      <c r="D19" s="77">
        <v>10742</v>
      </c>
      <c r="E19" s="60" t="s">
        <v>414</v>
      </c>
      <c r="F19" s="60">
        <v>2022</v>
      </c>
      <c r="G19" s="59" t="s">
        <v>415</v>
      </c>
      <c r="H19" s="54" t="s">
        <v>420</v>
      </c>
    </row>
    <row r="20" spans="1:8" s="49" customFormat="1" ht="120" x14ac:dyDescent="0.25">
      <c r="A20" s="58" t="s">
        <v>418</v>
      </c>
      <c r="B20" s="52" t="s">
        <v>419</v>
      </c>
      <c r="C20" s="53">
        <v>56693</v>
      </c>
      <c r="D20" s="77">
        <v>25414</v>
      </c>
      <c r="E20" s="60" t="s">
        <v>417</v>
      </c>
      <c r="F20" s="60">
        <v>2022</v>
      </c>
      <c r="G20" s="59" t="s">
        <v>415</v>
      </c>
      <c r="H20" s="54" t="s">
        <v>420</v>
      </c>
    </row>
    <row r="21" spans="1:8" ht="90" x14ac:dyDescent="0.25">
      <c r="A21" s="58" t="s">
        <v>400</v>
      </c>
      <c r="B21" s="52" t="s">
        <v>401</v>
      </c>
      <c r="C21" s="53">
        <v>7517.05</v>
      </c>
      <c r="D21" s="53">
        <v>0</v>
      </c>
      <c r="E21" s="60">
        <v>2022</v>
      </c>
      <c r="F21" s="60"/>
      <c r="G21" s="59" t="s">
        <v>411</v>
      </c>
      <c r="H21" s="54" t="s">
        <v>402</v>
      </c>
    </row>
    <row r="22" spans="1:8" ht="75" x14ac:dyDescent="0.25">
      <c r="A22" s="58" t="s">
        <v>403</v>
      </c>
      <c r="B22" s="52" t="s">
        <v>404</v>
      </c>
      <c r="C22" s="53">
        <v>5386.3</v>
      </c>
      <c r="D22" s="53">
        <v>4039.3</v>
      </c>
      <c r="E22" s="60">
        <v>2021</v>
      </c>
      <c r="F22" s="60">
        <v>2022</v>
      </c>
      <c r="G22" s="59" t="s">
        <v>411</v>
      </c>
      <c r="H22" s="54" t="s">
        <v>395</v>
      </c>
    </row>
    <row r="23" spans="1:8" ht="180" x14ac:dyDescent="0.25">
      <c r="A23" s="58" t="s">
        <v>405</v>
      </c>
      <c r="B23" s="52" t="s">
        <v>406</v>
      </c>
      <c r="C23" s="53">
        <v>11900.98</v>
      </c>
      <c r="D23" s="53">
        <v>0</v>
      </c>
      <c r="E23" s="60">
        <v>2021</v>
      </c>
      <c r="F23" s="60" t="s">
        <v>282</v>
      </c>
      <c r="G23" s="59" t="s">
        <v>411</v>
      </c>
      <c r="H23" s="54" t="s">
        <v>469</v>
      </c>
    </row>
    <row r="24" spans="1:8" hidden="1" x14ac:dyDescent="0.25">
      <c r="C24" s="105">
        <f>SUM(C8,(C12:C13),(C15:C23))</f>
        <v>169737.40385010894</v>
      </c>
      <c r="D24" s="105">
        <f>SUM(D8,(D12:D13),(D15:D23))</f>
        <v>48765.79</v>
      </c>
    </row>
    <row r="25" spans="1:8" hidden="1" x14ac:dyDescent="0.25">
      <c r="C25" s="106" t="s">
        <v>470</v>
      </c>
      <c r="D25" t="s">
        <v>471</v>
      </c>
    </row>
    <row r="26" spans="1:8" x14ac:dyDescent="0.25">
      <c r="A26" s="153" t="s">
        <v>541</v>
      </c>
      <c r="B26" s="153"/>
      <c r="C26" s="153"/>
      <c r="D26" s="153"/>
      <c r="E26" s="153"/>
      <c r="F26" s="153"/>
      <c r="G26" s="153"/>
    </row>
  </sheetData>
  <mergeCells count="13">
    <mergeCell ref="A2:H2"/>
    <mergeCell ref="A4:A6"/>
    <mergeCell ref="B4:B6"/>
    <mergeCell ref="C4:H4"/>
    <mergeCell ref="C5:D5"/>
    <mergeCell ref="E5:F5"/>
    <mergeCell ref="G5:G6"/>
    <mergeCell ref="H5:H6"/>
    <mergeCell ref="A26:G26"/>
    <mergeCell ref="A11:H11"/>
    <mergeCell ref="A9:H9"/>
    <mergeCell ref="A10:H10"/>
    <mergeCell ref="A7:H7"/>
  </mergeCells>
  <pageMargins left="0.7" right="0.7" top="0.75" bottom="0.75" header="0.3" footer="0.3"/>
  <pageSetup paperSize="9" scale="79" fitToHeight="0" orientation="landscape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60" zoomScaleNormal="100" workbookViewId="0">
      <selection activeCell="V8" sqref="V8"/>
    </sheetView>
  </sheetViews>
  <sheetFormatPr defaultRowHeight="15" x14ac:dyDescent="0.25"/>
  <cols>
    <col min="2" max="2" width="36.85546875" customWidth="1"/>
    <col min="3" max="3" width="12.140625" customWidth="1"/>
    <col min="4" max="4" width="13.140625" customWidth="1"/>
    <col min="5" max="5" width="14" customWidth="1"/>
    <col min="6" max="6" width="15.42578125" customWidth="1"/>
    <col min="7" max="7" width="24.42578125" style="73" customWidth="1"/>
    <col min="8" max="8" width="27.85546875" customWidth="1"/>
  </cols>
  <sheetData>
    <row r="1" spans="1:9" ht="51" customHeight="1" x14ac:dyDescent="0.25">
      <c r="A1" s="342" t="s">
        <v>499</v>
      </c>
      <c r="B1" s="342"/>
      <c r="C1" s="342"/>
      <c r="D1" s="342"/>
      <c r="E1" s="342"/>
      <c r="F1" s="342"/>
      <c r="G1" s="342"/>
      <c r="H1" s="342"/>
      <c r="I1" s="80"/>
    </row>
    <row r="2" spans="1:9" x14ac:dyDescent="0.25">
      <c r="A2" s="329" t="s">
        <v>374</v>
      </c>
      <c r="B2" s="332" t="s">
        <v>0</v>
      </c>
      <c r="C2" s="335" t="s">
        <v>375</v>
      </c>
      <c r="D2" s="336"/>
      <c r="E2" s="336"/>
      <c r="F2" s="336"/>
      <c r="G2" s="336"/>
      <c r="H2" s="337"/>
    </row>
    <row r="3" spans="1:9" ht="30" customHeight="1" x14ac:dyDescent="0.25">
      <c r="A3" s="330"/>
      <c r="B3" s="333"/>
      <c r="C3" s="338" t="s">
        <v>436</v>
      </c>
      <c r="D3" s="339"/>
      <c r="E3" s="338" t="s">
        <v>1</v>
      </c>
      <c r="F3" s="339"/>
      <c r="G3" s="340" t="s">
        <v>269</v>
      </c>
      <c r="H3" s="332" t="s">
        <v>2</v>
      </c>
    </row>
    <row r="4" spans="1:9" x14ac:dyDescent="0.25">
      <c r="A4" s="331"/>
      <c r="B4" s="334"/>
      <c r="C4" s="75" t="s">
        <v>412</v>
      </c>
      <c r="D4" s="75" t="s">
        <v>377</v>
      </c>
      <c r="E4" s="75" t="s">
        <v>3</v>
      </c>
      <c r="F4" s="75" t="s">
        <v>4</v>
      </c>
      <c r="G4" s="341"/>
      <c r="H4" s="334"/>
    </row>
    <row r="5" spans="1:9" x14ac:dyDescent="0.25">
      <c r="A5" s="326" t="s">
        <v>421</v>
      </c>
      <c r="B5" s="327"/>
      <c r="C5" s="327"/>
      <c r="D5" s="327"/>
      <c r="E5" s="327"/>
      <c r="F5" s="327"/>
      <c r="G5" s="327"/>
      <c r="H5" s="328"/>
    </row>
    <row r="6" spans="1:9" ht="120" x14ac:dyDescent="0.25">
      <c r="A6" s="75" t="s">
        <v>422</v>
      </c>
      <c r="B6" s="76" t="s">
        <v>423</v>
      </c>
      <c r="C6" s="77">
        <v>150000</v>
      </c>
      <c r="D6" s="77">
        <v>0</v>
      </c>
      <c r="E6" s="77" t="s">
        <v>317</v>
      </c>
      <c r="F6" s="77"/>
      <c r="G6" s="77" t="s">
        <v>411</v>
      </c>
      <c r="H6" s="78" t="s">
        <v>424</v>
      </c>
    </row>
    <row r="7" spans="1:9" x14ac:dyDescent="0.25">
      <c r="A7" s="343" t="s">
        <v>425</v>
      </c>
      <c r="B7" s="344"/>
      <c r="C7" s="344"/>
      <c r="D7" s="344"/>
      <c r="E7" s="344"/>
      <c r="F7" s="344"/>
      <c r="G7" s="344"/>
      <c r="H7" s="345"/>
    </row>
    <row r="8" spans="1:9" ht="60" x14ac:dyDescent="0.25">
      <c r="A8" s="75" t="s">
        <v>426</v>
      </c>
      <c r="B8" s="76" t="s">
        <v>427</v>
      </c>
      <c r="C8" s="77">
        <v>26962.87</v>
      </c>
      <c r="D8" s="77">
        <v>1579.2439999999999</v>
      </c>
      <c r="E8" s="77" t="s">
        <v>428</v>
      </c>
      <c r="F8" s="79">
        <v>2022</v>
      </c>
      <c r="G8" s="77" t="s">
        <v>411</v>
      </c>
      <c r="H8" s="78" t="s">
        <v>429</v>
      </c>
    </row>
    <row r="9" spans="1:9" x14ac:dyDescent="0.25">
      <c r="A9" s="326" t="s">
        <v>430</v>
      </c>
      <c r="B9" s="327"/>
      <c r="C9" s="327"/>
      <c r="D9" s="327"/>
      <c r="E9" s="327"/>
      <c r="F9" s="327"/>
      <c r="G9" s="327"/>
      <c r="H9" s="328"/>
    </row>
    <row r="10" spans="1:9" ht="60" x14ac:dyDescent="0.25">
      <c r="A10" s="75" t="s">
        <v>431</v>
      </c>
      <c r="B10" s="76" t="s">
        <v>432</v>
      </c>
      <c r="C10" s="77">
        <v>164285</v>
      </c>
      <c r="D10" s="77">
        <v>0</v>
      </c>
      <c r="E10" s="79" t="s">
        <v>428</v>
      </c>
      <c r="F10" s="79"/>
      <c r="G10" s="77" t="s">
        <v>411</v>
      </c>
      <c r="H10" s="78" t="s">
        <v>433</v>
      </c>
    </row>
    <row r="11" spans="1:9" ht="60" x14ac:dyDescent="0.25">
      <c r="A11" s="75" t="s">
        <v>434</v>
      </c>
      <c r="B11" s="76" t="s">
        <v>435</v>
      </c>
      <c r="C11" s="77">
        <v>2401</v>
      </c>
      <c r="D11" s="77">
        <v>109258</v>
      </c>
      <c r="E11" s="79" t="s">
        <v>282</v>
      </c>
      <c r="F11" s="79">
        <v>2022</v>
      </c>
      <c r="G11" s="77" t="s">
        <v>411</v>
      </c>
      <c r="H11" s="78" t="s">
        <v>472</v>
      </c>
    </row>
    <row r="12" spans="1:9" hidden="1" x14ac:dyDescent="0.25">
      <c r="C12" s="105">
        <f>C6+C8+C10+C11</f>
        <v>343648.87</v>
      </c>
      <c r="D12" s="105">
        <f>D6+D8+D10+D11</f>
        <v>110837.24400000001</v>
      </c>
    </row>
    <row r="13" spans="1:9" hidden="1" x14ac:dyDescent="0.25">
      <c r="C13" s="106">
        <v>4</v>
      </c>
      <c r="D13" s="106">
        <v>2</v>
      </c>
    </row>
    <row r="15" spans="1:9" x14ac:dyDescent="0.25">
      <c r="A15" s="153" t="s">
        <v>541</v>
      </c>
      <c r="B15" s="153"/>
      <c r="C15" s="153"/>
      <c r="D15" s="153"/>
      <c r="E15" s="153"/>
      <c r="F15" s="153"/>
      <c r="G15" s="153"/>
    </row>
  </sheetData>
  <mergeCells count="12">
    <mergeCell ref="A15:G15"/>
    <mergeCell ref="A1:H1"/>
    <mergeCell ref="A5:H5"/>
    <mergeCell ref="A7:H7"/>
    <mergeCell ref="A9:H9"/>
    <mergeCell ref="A2:A4"/>
    <mergeCell ref="B2:B4"/>
    <mergeCell ref="C2:H2"/>
    <mergeCell ref="C3:D3"/>
    <mergeCell ref="E3:F3"/>
    <mergeCell ref="G3:G4"/>
    <mergeCell ref="H3:H4"/>
  </mergeCells>
  <pageMargins left="0.7" right="0.7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84" zoomScaleNormal="100" zoomScaleSheetLayoutView="84" workbookViewId="0">
      <selection activeCell="A13" sqref="A13:G13"/>
    </sheetView>
  </sheetViews>
  <sheetFormatPr defaultRowHeight="15" x14ac:dyDescent="0.25"/>
  <cols>
    <col min="1" max="1" width="5" customWidth="1"/>
    <col min="2" max="2" width="26.28515625" customWidth="1"/>
    <col min="3" max="3" width="11.5703125" customWidth="1"/>
    <col min="4" max="4" width="12.140625" customWidth="1"/>
    <col min="5" max="5" width="9.28515625" customWidth="1"/>
    <col min="6" max="7" width="9" customWidth="1"/>
    <col min="8" max="8" width="31.5703125" customWidth="1"/>
  </cols>
  <sheetData>
    <row r="1" spans="1:9" x14ac:dyDescent="0.25">
      <c r="A1" s="347" t="s">
        <v>494</v>
      </c>
      <c r="B1" s="348"/>
      <c r="C1" s="348"/>
      <c r="D1" s="348"/>
      <c r="E1" s="348"/>
      <c r="F1" s="348"/>
      <c r="G1" s="348"/>
      <c r="H1" s="348"/>
    </row>
    <row r="2" spans="1:9" ht="15" customHeight="1" x14ac:dyDescent="0.25">
      <c r="A2" s="349"/>
      <c r="B2" s="349"/>
      <c r="C2" s="349"/>
      <c r="D2" s="349"/>
      <c r="E2" s="349"/>
      <c r="F2" s="349"/>
      <c r="G2" s="349"/>
      <c r="H2" s="349"/>
    </row>
    <row r="3" spans="1:9" ht="15" customHeight="1" x14ac:dyDescent="0.25">
      <c r="A3" s="353"/>
      <c r="B3" s="354"/>
      <c r="C3" s="354"/>
      <c r="D3" s="354"/>
      <c r="E3" s="354"/>
      <c r="F3" s="354"/>
      <c r="G3" s="354"/>
      <c r="H3" s="354"/>
    </row>
    <row r="4" spans="1:9" x14ac:dyDescent="0.25">
      <c r="A4" s="355" t="s">
        <v>211</v>
      </c>
      <c r="B4" s="355" t="s">
        <v>0</v>
      </c>
      <c r="C4" s="346" t="s">
        <v>375</v>
      </c>
      <c r="D4" s="346"/>
      <c r="E4" s="346"/>
      <c r="F4" s="346"/>
      <c r="G4" s="346"/>
      <c r="H4" s="346"/>
      <c r="I4" s="110"/>
    </row>
    <row r="5" spans="1:9" ht="51.75" x14ac:dyDescent="0.25">
      <c r="A5" s="355"/>
      <c r="B5" s="355"/>
      <c r="C5" s="346" t="s">
        <v>376</v>
      </c>
      <c r="D5" s="356"/>
      <c r="E5" s="346" t="s">
        <v>1</v>
      </c>
      <c r="F5" s="356"/>
      <c r="G5" s="124" t="s">
        <v>269</v>
      </c>
      <c r="H5" s="355" t="s">
        <v>2</v>
      </c>
      <c r="I5" s="110"/>
    </row>
    <row r="6" spans="1:9" ht="25.5" x14ac:dyDescent="0.25">
      <c r="A6" s="355"/>
      <c r="B6" s="355"/>
      <c r="C6" s="123" t="s">
        <v>219</v>
      </c>
      <c r="D6" s="123" t="s">
        <v>377</v>
      </c>
      <c r="E6" s="123" t="s">
        <v>3</v>
      </c>
      <c r="F6" s="123" t="s">
        <v>4</v>
      </c>
      <c r="G6" s="132"/>
      <c r="H6" s="355"/>
      <c r="I6" s="110"/>
    </row>
    <row r="7" spans="1:9" x14ac:dyDescent="0.25">
      <c r="A7" s="346"/>
      <c r="B7" s="346"/>
      <c r="C7" s="346"/>
      <c r="D7" s="346"/>
      <c r="E7" s="346"/>
      <c r="F7" s="346"/>
      <c r="G7" s="346"/>
      <c r="H7" s="346"/>
      <c r="I7" s="110"/>
    </row>
    <row r="8" spans="1:9" ht="75.75" customHeight="1" x14ac:dyDescent="0.25">
      <c r="A8" s="125" t="s">
        <v>234</v>
      </c>
      <c r="B8" s="112" t="s">
        <v>473</v>
      </c>
      <c r="C8" s="127">
        <v>351254.4</v>
      </c>
      <c r="D8" s="127">
        <v>351254.4</v>
      </c>
      <c r="E8" s="128">
        <v>2022</v>
      </c>
      <c r="F8" s="128">
        <v>2022</v>
      </c>
      <c r="G8" s="128" t="s">
        <v>480</v>
      </c>
      <c r="H8" s="115" t="s">
        <v>481</v>
      </c>
      <c r="I8" s="110"/>
    </row>
    <row r="9" spans="1:9" ht="78" customHeight="1" x14ac:dyDescent="0.25">
      <c r="A9" s="126" t="s">
        <v>437</v>
      </c>
      <c r="B9" s="129" t="s">
        <v>474</v>
      </c>
      <c r="C9" s="130">
        <v>4248398.59</v>
      </c>
      <c r="D9" s="130">
        <v>4177429.11</v>
      </c>
      <c r="E9" s="128">
        <v>2022</v>
      </c>
      <c r="F9" s="128">
        <v>2022</v>
      </c>
      <c r="G9" s="128" t="s">
        <v>480</v>
      </c>
      <c r="H9" s="131" t="s">
        <v>482</v>
      </c>
      <c r="I9" s="110"/>
    </row>
    <row r="10" spans="1:9" s="73" customFormat="1" ht="27" hidden="1" customHeight="1" x14ac:dyDescent="0.25">
      <c r="A10" s="143"/>
      <c r="B10" s="144"/>
      <c r="C10" s="145">
        <f>C8+C9</f>
        <v>4599652.99</v>
      </c>
      <c r="D10" s="145">
        <f>D8+D9</f>
        <v>4528683.51</v>
      </c>
      <c r="E10" s="146"/>
      <c r="F10" s="146"/>
      <c r="G10" s="146"/>
      <c r="H10" s="147"/>
      <c r="I10" s="110"/>
    </row>
    <row r="11" spans="1:9" ht="11.25" customHeight="1" x14ac:dyDescent="0.25">
      <c r="A11" s="350"/>
      <c r="B11" s="351"/>
      <c r="C11" s="351"/>
      <c r="D11" s="351"/>
      <c r="E11" s="351"/>
      <c r="F11" s="351"/>
      <c r="G11" s="351"/>
      <c r="H11" s="351"/>
      <c r="I11" s="110"/>
    </row>
    <row r="12" spans="1:9" ht="25.5" hidden="1" customHeight="1" x14ac:dyDescent="0.25">
      <c r="A12" s="352"/>
      <c r="B12" s="352"/>
      <c r="C12" s="352"/>
      <c r="D12" s="352"/>
      <c r="E12" s="352"/>
      <c r="F12" s="352"/>
      <c r="G12" s="352"/>
      <c r="H12" s="352"/>
      <c r="I12" s="110"/>
    </row>
    <row r="13" spans="1:9" x14ac:dyDescent="0.25">
      <c r="A13" s="153" t="s">
        <v>541</v>
      </c>
      <c r="B13" s="153"/>
      <c r="C13" s="153"/>
      <c r="D13" s="153"/>
      <c r="E13" s="153"/>
      <c r="F13" s="153"/>
      <c r="G13" s="153"/>
    </row>
  </sheetData>
  <mergeCells count="11">
    <mergeCell ref="A7:H7"/>
    <mergeCell ref="A1:H2"/>
    <mergeCell ref="A11:H12"/>
    <mergeCell ref="A13:G13"/>
    <mergeCell ref="A3:H3"/>
    <mergeCell ref="A4:A6"/>
    <mergeCell ref="B4:B6"/>
    <mergeCell ref="C4:H4"/>
    <mergeCell ref="C5:D5"/>
    <mergeCell ref="E5:F5"/>
    <mergeCell ref="H5:H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96" zoomScaleNormal="73" zoomScaleSheetLayoutView="96" workbookViewId="0">
      <pane ySplit="4" topLeftCell="A11" activePane="bottomLeft" state="frozen"/>
      <selection pane="bottomLeft" activeCell="D21" sqref="D21:D22"/>
    </sheetView>
  </sheetViews>
  <sheetFormatPr defaultRowHeight="15" x14ac:dyDescent="0.25"/>
  <cols>
    <col min="1" max="1" width="5.5703125" customWidth="1"/>
    <col min="2" max="2" width="41.42578125" customWidth="1"/>
    <col min="3" max="3" width="13" customWidth="1"/>
    <col min="4" max="4" width="13.42578125" customWidth="1"/>
    <col min="5" max="5" width="10.42578125" customWidth="1"/>
    <col min="6" max="6" width="10.28515625" customWidth="1"/>
    <col min="7" max="7" width="11" customWidth="1"/>
    <col min="8" max="8" width="25.7109375" customWidth="1"/>
  </cols>
  <sheetData>
    <row r="1" spans="1:10" ht="54" customHeight="1" x14ac:dyDescent="0.25">
      <c r="A1" s="353" t="s">
        <v>494</v>
      </c>
      <c r="B1" s="354"/>
      <c r="C1" s="354"/>
      <c r="D1" s="354"/>
      <c r="E1" s="354"/>
      <c r="F1" s="354"/>
      <c r="G1" s="354"/>
      <c r="H1" s="354"/>
    </row>
    <row r="2" spans="1:10" x14ac:dyDescent="0.25">
      <c r="A2" s="359" t="s">
        <v>211</v>
      </c>
      <c r="B2" s="362" t="s">
        <v>0</v>
      </c>
      <c r="C2" s="365" t="s">
        <v>375</v>
      </c>
      <c r="D2" s="366"/>
      <c r="E2" s="366"/>
      <c r="F2" s="366"/>
      <c r="G2" s="366"/>
      <c r="H2" s="367"/>
      <c r="I2" s="110"/>
      <c r="J2" s="110"/>
    </row>
    <row r="3" spans="1:10" x14ac:dyDescent="0.25">
      <c r="A3" s="360"/>
      <c r="B3" s="363"/>
      <c r="C3" s="346" t="s">
        <v>376</v>
      </c>
      <c r="D3" s="356"/>
      <c r="E3" s="346" t="s">
        <v>1</v>
      </c>
      <c r="F3" s="356"/>
      <c r="G3" s="368" t="s">
        <v>269</v>
      </c>
      <c r="H3" s="362" t="s">
        <v>2</v>
      </c>
      <c r="I3" s="110"/>
      <c r="J3" s="110"/>
    </row>
    <row r="4" spans="1:10" ht="25.5" x14ac:dyDescent="0.25">
      <c r="A4" s="361"/>
      <c r="B4" s="364"/>
      <c r="C4" s="123" t="s">
        <v>219</v>
      </c>
      <c r="D4" s="123" t="s">
        <v>377</v>
      </c>
      <c r="E4" s="123" t="s">
        <v>3</v>
      </c>
      <c r="F4" s="123" t="s">
        <v>4</v>
      </c>
      <c r="G4" s="369"/>
      <c r="H4" s="364"/>
      <c r="I4" s="110"/>
      <c r="J4" s="110"/>
    </row>
    <row r="5" spans="1:10" x14ac:dyDescent="0.25">
      <c r="A5" s="357"/>
      <c r="B5" s="357"/>
      <c r="C5" s="357"/>
      <c r="D5" s="357"/>
      <c r="E5" s="357"/>
      <c r="F5" s="357"/>
      <c r="G5" s="357"/>
      <c r="H5" s="357"/>
      <c r="I5" s="110"/>
      <c r="J5" s="110"/>
    </row>
    <row r="6" spans="1:10" ht="69" customHeight="1" x14ac:dyDescent="0.25">
      <c r="A6" s="111" t="s">
        <v>234</v>
      </c>
      <c r="B6" s="112" t="s">
        <v>475</v>
      </c>
      <c r="C6" s="113">
        <v>0</v>
      </c>
      <c r="D6" s="113">
        <v>0</v>
      </c>
      <c r="E6" s="114">
        <v>2022</v>
      </c>
      <c r="F6" s="114">
        <v>2022</v>
      </c>
      <c r="G6" s="115" t="s">
        <v>492</v>
      </c>
      <c r="H6" s="115" t="s">
        <v>493</v>
      </c>
      <c r="I6" s="110"/>
      <c r="J6" s="110"/>
    </row>
    <row r="7" spans="1:10" ht="78.75" customHeight="1" x14ac:dyDescent="0.25">
      <c r="A7" s="116" t="s">
        <v>437</v>
      </c>
      <c r="B7" s="117" t="s">
        <v>476</v>
      </c>
      <c r="C7" s="113">
        <v>0</v>
      </c>
      <c r="D7" s="113">
        <v>0</v>
      </c>
      <c r="E7" s="114">
        <v>2022</v>
      </c>
      <c r="F7" s="114">
        <v>2022</v>
      </c>
      <c r="G7" s="115" t="s">
        <v>492</v>
      </c>
      <c r="H7" s="117" t="s">
        <v>491</v>
      </c>
      <c r="I7" s="110"/>
      <c r="J7" s="110"/>
    </row>
    <row r="8" spans="1:10" ht="114.75" customHeight="1" x14ac:dyDescent="0.25">
      <c r="A8" s="116" t="s">
        <v>483</v>
      </c>
      <c r="B8" s="117" t="s">
        <v>477</v>
      </c>
      <c r="C8" s="118">
        <f>C9+C10</f>
        <v>1248048.1499999999</v>
      </c>
      <c r="D8" s="118">
        <f>D9+D10</f>
        <v>691043.17999999993</v>
      </c>
      <c r="E8" s="114">
        <v>2022</v>
      </c>
      <c r="F8" s="114">
        <v>2022</v>
      </c>
      <c r="G8" s="115" t="s">
        <v>485</v>
      </c>
      <c r="H8" s="122" t="s">
        <v>458</v>
      </c>
      <c r="I8" s="110"/>
      <c r="J8" s="110"/>
    </row>
    <row r="9" spans="1:10" ht="132" customHeight="1" x14ac:dyDescent="0.25">
      <c r="A9" s="116" t="s">
        <v>75</v>
      </c>
      <c r="B9" s="117" t="s">
        <v>477</v>
      </c>
      <c r="C9" s="118">
        <v>953494.48</v>
      </c>
      <c r="D9" s="119">
        <v>396489.51</v>
      </c>
      <c r="E9" s="114">
        <v>2022</v>
      </c>
      <c r="F9" s="114">
        <v>2022</v>
      </c>
      <c r="G9" s="115" t="s">
        <v>480</v>
      </c>
      <c r="H9" s="117" t="s">
        <v>486</v>
      </c>
      <c r="I9" s="110"/>
      <c r="J9" s="110"/>
    </row>
    <row r="10" spans="1:10" s="73" customFormat="1" ht="131.25" customHeight="1" x14ac:dyDescent="0.25">
      <c r="A10" s="116" t="s">
        <v>484</v>
      </c>
      <c r="B10" s="117" t="s">
        <v>477</v>
      </c>
      <c r="C10" s="118">
        <v>294553.67</v>
      </c>
      <c r="D10" s="119">
        <v>294553.67</v>
      </c>
      <c r="E10" s="114">
        <v>2022</v>
      </c>
      <c r="F10" s="114">
        <v>2022</v>
      </c>
      <c r="G10" s="115" t="s">
        <v>478</v>
      </c>
      <c r="H10" s="117" t="s">
        <v>487</v>
      </c>
      <c r="I10" s="110"/>
      <c r="J10" s="110"/>
    </row>
    <row r="11" spans="1:10" ht="90" customHeight="1" x14ac:dyDescent="0.25">
      <c r="A11" s="116" t="s">
        <v>488</v>
      </c>
      <c r="B11" s="120" t="s">
        <v>479</v>
      </c>
      <c r="C11" s="118">
        <f>C12</f>
        <v>8582977.7200000007</v>
      </c>
      <c r="D11" s="118">
        <f>D12</f>
        <v>8491863.3800000008</v>
      </c>
      <c r="E11" s="114">
        <v>2022</v>
      </c>
      <c r="F11" s="114">
        <v>2022</v>
      </c>
      <c r="G11" s="115" t="s">
        <v>480</v>
      </c>
      <c r="H11" s="122" t="s">
        <v>458</v>
      </c>
      <c r="I11" s="110"/>
      <c r="J11" s="110"/>
    </row>
    <row r="12" spans="1:10" ht="111.75" customHeight="1" x14ac:dyDescent="0.25">
      <c r="A12" s="116" t="s">
        <v>489</v>
      </c>
      <c r="B12" s="117" t="s">
        <v>479</v>
      </c>
      <c r="C12" s="118">
        <v>8582977.7200000007</v>
      </c>
      <c r="D12" s="118">
        <v>8491863.3800000008</v>
      </c>
      <c r="E12" s="114">
        <v>2022</v>
      </c>
      <c r="F12" s="114">
        <v>2022</v>
      </c>
      <c r="G12" s="115" t="s">
        <v>480</v>
      </c>
      <c r="H12" s="117" t="s">
        <v>490</v>
      </c>
      <c r="I12" s="110"/>
      <c r="J12" s="110"/>
    </row>
    <row r="13" spans="1:10" hidden="1" x14ac:dyDescent="0.25">
      <c r="A13" s="121"/>
      <c r="B13" s="110"/>
      <c r="C13" s="148">
        <f>C6+C7+C8+C11</f>
        <v>9831025.870000001</v>
      </c>
      <c r="D13" s="148">
        <f>D6+D7+D8+D11</f>
        <v>9182906.5600000005</v>
      </c>
      <c r="E13" s="110"/>
      <c r="F13" s="110"/>
      <c r="G13" s="110"/>
      <c r="H13" s="110"/>
      <c r="I13" s="110"/>
      <c r="J13" s="110"/>
    </row>
    <row r="14" spans="1:10" ht="9" customHeight="1" x14ac:dyDescent="0.25">
      <c r="A14" s="107"/>
      <c r="B14" s="358"/>
      <c r="C14" s="352"/>
      <c r="D14" s="352"/>
      <c r="E14" s="352"/>
      <c r="F14" s="352"/>
      <c r="G14" s="352"/>
      <c r="H14" s="352"/>
    </row>
    <row r="15" spans="1:10" x14ac:dyDescent="0.25">
      <c r="A15" s="153" t="s">
        <v>541</v>
      </c>
      <c r="B15" s="153"/>
      <c r="C15" s="153"/>
      <c r="D15" s="153"/>
      <c r="E15" s="153"/>
      <c r="F15" s="153"/>
      <c r="G15" s="153"/>
    </row>
  </sheetData>
  <mergeCells count="11">
    <mergeCell ref="A5:H5"/>
    <mergeCell ref="B14:H14"/>
    <mergeCell ref="A1:H1"/>
    <mergeCell ref="A15:G15"/>
    <mergeCell ref="A2:A4"/>
    <mergeCell ref="B2:B4"/>
    <mergeCell ref="C2:H2"/>
    <mergeCell ref="C3:D3"/>
    <mergeCell ref="E3:F3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9.140625" style="81"/>
    <col min="2" max="2" width="30.85546875" style="81" customWidth="1"/>
    <col min="3" max="3" width="12.5703125" style="81" customWidth="1"/>
    <col min="4" max="4" width="14.7109375" style="81" customWidth="1"/>
    <col min="5" max="5" width="12.28515625" style="81" customWidth="1"/>
    <col min="6" max="6" width="15" style="81" customWidth="1"/>
    <col min="7" max="7" width="84.5703125" style="81" customWidth="1"/>
    <col min="8" max="16384" width="9.140625" style="81"/>
  </cols>
  <sheetData>
    <row r="2" spans="1:8" ht="37.5" customHeight="1" x14ac:dyDescent="0.25">
      <c r="A2" s="152" t="s">
        <v>530</v>
      </c>
      <c r="B2" s="152"/>
      <c r="C2" s="152"/>
      <c r="D2" s="152"/>
      <c r="E2" s="152"/>
      <c r="F2" s="152"/>
      <c r="G2" s="152"/>
      <c r="H2" s="80"/>
    </row>
    <row r="3" spans="1:8" x14ac:dyDescent="0.25">
      <c r="A3" s="332" t="s">
        <v>212</v>
      </c>
      <c r="B3" s="332" t="s">
        <v>0</v>
      </c>
      <c r="C3" s="335" t="s">
        <v>375</v>
      </c>
      <c r="D3" s="336"/>
      <c r="E3" s="336"/>
      <c r="F3" s="336"/>
      <c r="G3" s="337"/>
    </row>
    <row r="4" spans="1:8" ht="49.5" customHeight="1" x14ac:dyDescent="0.25">
      <c r="A4" s="333"/>
      <c r="B4" s="333"/>
      <c r="C4" s="338" t="s">
        <v>507</v>
      </c>
      <c r="D4" s="339"/>
      <c r="E4" s="338" t="s">
        <v>1</v>
      </c>
      <c r="F4" s="339"/>
      <c r="G4" s="332" t="s">
        <v>2</v>
      </c>
    </row>
    <row r="5" spans="1:8" x14ac:dyDescent="0.25">
      <c r="A5" s="334"/>
      <c r="B5" s="334"/>
      <c r="C5" s="74" t="s">
        <v>219</v>
      </c>
      <c r="D5" s="74" t="s">
        <v>377</v>
      </c>
      <c r="E5" s="74" t="s">
        <v>3</v>
      </c>
      <c r="F5" s="74" t="s">
        <v>4</v>
      </c>
      <c r="G5" s="334"/>
    </row>
    <row r="6" spans="1:8" ht="183.75" customHeight="1" x14ac:dyDescent="0.25">
      <c r="A6" s="82" t="s">
        <v>228</v>
      </c>
      <c r="B6" s="76" t="s">
        <v>438</v>
      </c>
      <c r="C6" s="85">
        <v>10391</v>
      </c>
      <c r="D6" s="83">
        <v>0</v>
      </c>
      <c r="E6" s="83" t="s">
        <v>259</v>
      </c>
      <c r="F6" s="84">
        <v>2021</v>
      </c>
      <c r="G6" s="78" t="s">
        <v>439</v>
      </c>
    </row>
    <row r="7" spans="1:8" ht="75" x14ac:dyDescent="0.25">
      <c r="A7" s="82" t="s">
        <v>229</v>
      </c>
      <c r="B7" s="76" t="s">
        <v>440</v>
      </c>
      <c r="C7" s="85">
        <v>6510</v>
      </c>
      <c r="D7" s="85">
        <v>5775.31113</v>
      </c>
      <c r="E7" s="83" t="s">
        <v>414</v>
      </c>
      <c r="F7" s="83" t="s">
        <v>441</v>
      </c>
      <c r="G7" s="78" t="s">
        <v>442</v>
      </c>
    </row>
    <row r="8" spans="1:8" hidden="1" x14ac:dyDescent="0.25">
      <c r="C8" s="149">
        <f>C6+C7</f>
        <v>16901</v>
      </c>
      <c r="D8" s="149">
        <f>D6+D7</f>
        <v>5775.31113</v>
      </c>
    </row>
    <row r="10" spans="1:8" ht="30" customHeight="1" x14ac:dyDescent="0.25">
      <c r="A10" s="370" t="s">
        <v>537</v>
      </c>
      <c r="B10" s="370"/>
      <c r="C10" s="370"/>
      <c r="D10" s="370"/>
      <c r="E10" s="370"/>
      <c r="F10" s="370"/>
      <c r="G10" s="370"/>
    </row>
  </sheetData>
  <mergeCells count="8">
    <mergeCell ref="A10:G10"/>
    <mergeCell ref="G4:G5"/>
    <mergeCell ref="A2:G2"/>
    <mergeCell ref="A3:A5"/>
    <mergeCell ref="B3:B5"/>
    <mergeCell ref="C3:G3"/>
    <mergeCell ref="C4:D4"/>
    <mergeCell ref="E4:F4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="80" zoomScaleNormal="100" zoomScaleSheetLayoutView="80" workbookViewId="0">
      <selection activeCell="F8" sqref="F8:F9"/>
    </sheetView>
  </sheetViews>
  <sheetFormatPr defaultColWidth="9.140625" defaultRowHeight="15" x14ac:dyDescent="0.25"/>
  <cols>
    <col min="1" max="1" width="42.42578125" style="90" customWidth="1"/>
    <col min="2" max="2" width="16.85546875" style="90" customWidth="1"/>
    <col min="3" max="3" width="18.5703125" style="90" customWidth="1"/>
    <col min="4" max="4" width="19.85546875" style="92" customWidth="1"/>
    <col min="5" max="5" width="17.28515625" style="92" customWidth="1"/>
    <col min="6" max="6" width="114.28515625" style="90" customWidth="1"/>
    <col min="7" max="7" width="18.28515625" style="89" customWidth="1"/>
    <col min="8" max="8" width="22.42578125" style="90" customWidth="1"/>
    <col min="9" max="16384" width="9.140625" style="90"/>
  </cols>
  <sheetData>
    <row r="1" spans="1:9" s="86" customFormat="1" ht="43.5" customHeight="1" x14ac:dyDescent="0.25">
      <c r="A1" s="342" t="s">
        <v>500</v>
      </c>
      <c r="B1" s="342"/>
      <c r="C1" s="342"/>
      <c r="D1" s="342"/>
      <c r="E1" s="342"/>
      <c r="F1" s="342"/>
    </row>
    <row r="2" spans="1:9" s="86" customFormat="1" ht="24.75" customHeight="1" x14ac:dyDescent="0.25">
      <c r="A2" s="377" t="s">
        <v>443</v>
      </c>
      <c r="B2" s="377" t="s">
        <v>444</v>
      </c>
      <c r="C2" s="377" t="s">
        <v>445</v>
      </c>
      <c r="D2" s="377" t="s">
        <v>446</v>
      </c>
      <c r="E2" s="377"/>
      <c r="F2" s="377" t="s">
        <v>447</v>
      </c>
    </row>
    <row r="3" spans="1:9" s="86" customFormat="1" ht="37.5" customHeight="1" x14ac:dyDescent="0.25">
      <c r="A3" s="378"/>
      <c r="B3" s="378"/>
      <c r="C3" s="378"/>
      <c r="D3" s="97" t="s">
        <v>452</v>
      </c>
      <c r="E3" s="97" t="s">
        <v>448</v>
      </c>
      <c r="F3" s="378"/>
    </row>
    <row r="4" spans="1:9" s="99" customFormat="1" ht="18.75" customHeight="1" x14ac:dyDescent="0.25">
      <c r="A4" s="376" t="s">
        <v>502</v>
      </c>
      <c r="B4" s="376"/>
      <c r="C4" s="376"/>
      <c r="D4" s="376"/>
      <c r="E4" s="376"/>
      <c r="F4" s="376"/>
      <c r="G4" s="98"/>
      <c r="H4" s="98"/>
      <c r="I4" s="98"/>
    </row>
    <row r="5" spans="1:9" s="88" customFormat="1" ht="39.75" customHeight="1" x14ac:dyDescent="0.25">
      <c r="A5" s="372" t="s">
        <v>538</v>
      </c>
      <c r="B5" s="95" t="s">
        <v>449</v>
      </c>
      <c r="C5" s="373" t="s">
        <v>451</v>
      </c>
      <c r="D5" s="133">
        <v>4200000</v>
      </c>
      <c r="E5" s="85">
        <v>2130396</v>
      </c>
      <c r="F5" s="376" t="s">
        <v>501</v>
      </c>
      <c r="G5" s="87"/>
    </row>
    <row r="6" spans="1:9" s="88" customFormat="1" ht="336" customHeight="1" x14ac:dyDescent="0.25">
      <c r="A6" s="372"/>
      <c r="B6" s="95" t="s">
        <v>450</v>
      </c>
      <c r="C6" s="373"/>
      <c r="D6" s="96">
        <v>4200000</v>
      </c>
      <c r="E6" s="96">
        <v>2130396</v>
      </c>
      <c r="F6" s="376"/>
      <c r="G6" s="87"/>
    </row>
    <row r="7" spans="1:9" s="88" customFormat="1" ht="18.75" customHeight="1" x14ac:dyDescent="0.25">
      <c r="A7" s="371" t="s">
        <v>503</v>
      </c>
      <c r="B7" s="371"/>
      <c r="C7" s="371"/>
      <c r="D7" s="371"/>
      <c r="E7" s="371"/>
      <c r="F7" s="371"/>
      <c r="G7" s="87"/>
    </row>
    <row r="8" spans="1:9" s="88" customFormat="1" ht="32.25" customHeight="1" x14ac:dyDescent="0.25">
      <c r="A8" s="372" t="s">
        <v>504</v>
      </c>
      <c r="B8" s="95" t="s">
        <v>449</v>
      </c>
      <c r="C8" s="373" t="s">
        <v>451</v>
      </c>
      <c r="D8" s="135">
        <v>1600000</v>
      </c>
      <c r="E8" s="135">
        <v>937496.28989000001</v>
      </c>
      <c r="F8" s="374" t="s">
        <v>505</v>
      </c>
      <c r="G8" s="87"/>
    </row>
    <row r="9" spans="1:9" s="88" customFormat="1" ht="44.25" customHeight="1" x14ac:dyDescent="0.25">
      <c r="A9" s="372"/>
      <c r="B9" s="95" t="s">
        <v>450</v>
      </c>
      <c r="C9" s="373"/>
      <c r="D9" s="134">
        <v>1600000</v>
      </c>
      <c r="E9" s="134">
        <v>937.49628989000007</v>
      </c>
      <c r="F9" s="375"/>
      <c r="G9" s="87"/>
    </row>
    <row r="10" spans="1:9" s="88" customFormat="1" x14ac:dyDescent="0.25">
      <c r="D10" s="91"/>
      <c r="E10" s="91"/>
      <c r="G10" s="87"/>
    </row>
    <row r="11" spans="1:9" s="88" customFormat="1" x14ac:dyDescent="0.25">
      <c r="A11" s="88" t="s">
        <v>539</v>
      </c>
      <c r="D11" s="91"/>
      <c r="E11" s="91"/>
      <c r="G11" s="87"/>
    </row>
    <row r="12" spans="1:9" x14ac:dyDescent="0.25">
      <c r="A12" s="90" t="s">
        <v>540</v>
      </c>
    </row>
  </sheetData>
  <mergeCells count="14">
    <mergeCell ref="A4:F4"/>
    <mergeCell ref="A5:A6"/>
    <mergeCell ref="C5:C6"/>
    <mergeCell ref="A1:F1"/>
    <mergeCell ref="A2:A3"/>
    <mergeCell ref="B2:B3"/>
    <mergeCell ref="C2:C3"/>
    <mergeCell ref="D2:E2"/>
    <mergeCell ref="F2:F3"/>
    <mergeCell ref="A7:F7"/>
    <mergeCell ref="A8:A9"/>
    <mergeCell ref="C8:C9"/>
    <mergeCell ref="F8:F9"/>
    <mergeCell ref="F5:F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ЭС</vt:lpstr>
      <vt:lpstr>ГС</vt:lpstr>
      <vt:lpstr>ТС</vt:lpstr>
      <vt:lpstr>ВС</vt:lpstr>
      <vt:lpstr>ВО</vt:lpstr>
      <vt:lpstr>Э.сб ПУ</vt:lpstr>
      <vt:lpstr>Э.сб</vt:lpstr>
      <vt:lpstr>ТКО</vt:lpstr>
      <vt:lpstr>ТИ</vt:lpstr>
      <vt:lpstr>СВОД</vt:lpstr>
      <vt:lpstr>ВО!Область_печати</vt:lpstr>
      <vt:lpstr>ВС!Область_печати</vt:lpstr>
      <vt:lpstr>ГС!Область_печати</vt:lpstr>
      <vt:lpstr>СВОД!Область_печати</vt:lpstr>
      <vt:lpstr>ТИ!Область_печати</vt:lpstr>
      <vt:lpstr>ТКО!Область_печати</vt:lpstr>
      <vt:lpstr>ТС!Область_печати</vt:lpstr>
      <vt:lpstr>Э.сб!Область_печати</vt:lpstr>
      <vt:lpstr>'Э.сб ПУ'!Область_печати</vt:lpstr>
      <vt:lpstr>ЭС!Область_печати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 А.С.</dc:creator>
  <cp:lastModifiedBy>Лапкина Наталья Ивановна</cp:lastModifiedBy>
  <cp:lastPrinted>2023-02-16T06:45:56Z</cp:lastPrinted>
  <dcterms:created xsi:type="dcterms:W3CDTF">2017-10-03T12:55:55Z</dcterms:created>
  <dcterms:modified xsi:type="dcterms:W3CDTF">2023-02-16T07:09:13Z</dcterms:modified>
</cp:coreProperties>
</file>