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1700" tabRatio="522"/>
  </bookViews>
  <sheets>
    <sheet name="на 30.09.2022" sheetId="1" r:id="rId1"/>
    <sheet name="Лист1" sheetId="2" r:id="rId2"/>
  </sheets>
  <definedNames>
    <definedName name="_xlnm._FilterDatabase" localSheetId="0" hidden="1">'на 30.09.2022'!$A$6:$J$388</definedName>
    <definedName name="Z_0005951B_56A8_4F75_9731_3C8A24CD1AB5_.wvu.FilterData" localSheetId="0" hidden="1">'на 30.09.2022'!$A$6:$J$388</definedName>
    <definedName name="Z_0084E16F_DDA9_4699_9D5A_C5F7B89E6378_.wvu.FilterData" localSheetId="0" hidden="1">'на 30.09.2022'!$A$6:$J$388</definedName>
    <definedName name="Z_008BC0E1_CA24_4B86_A8FA_CB3A2AF4DB6F_.wvu.FilterData" localSheetId="0" hidden="1">'на 30.09.2022'!$A$6:$J$388</definedName>
    <definedName name="Z_00CB886B_451A_494B_A78E_BAA539CB2AE2_.wvu.FilterData" localSheetId="0" hidden="1">'на 30.09.2022'!$A$6:$J$388</definedName>
    <definedName name="Z_00EBC834_CC04_4600_ADF0_5EC4AEDA5595_.wvu.FilterData" localSheetId="0" hidden="1">'на 30.09.2022'!$A$6:$J$388</definedName>
    <definedName name="Z_01613E68_6B78_4CC0_9C3D_60683185C182_.wvu.FilterData" localSheetId="0" hidden="1">'на 30.09.2022'!$A$6:$J$388</definedName>
    <definedName name="Z_01D4DC8C_5FD8_4E22_9898_A6D2EE840F42_.wvu.FilterData" localSheetId="0" hidden="1">'на 30.09.2022'!$A$6:$J$388</definedName>
    <definedName name="Z_02102EEE_2287_4468_A4A7_52D50729EDDD_.wvu.FilterData" localSheetId="0" hidden="1">'на 30.09.2022'!$A$6:$J$388</definedName>
    <definedName name="Z_0217F586_7BE2_4803_B88F_1646729DF76E_.wvu.FilterData" localSheetId="0" hidden="1">'на 30.09.2022'!$A$6:$J$388</definedName>
    <definedName name="Z_021A415B_1955_40BC_AFAE_4CA0EAA943C8_.wvu.FilterData" localSheetId="0" hidden="1">'на 30.09.2022'!$A$6:$J$388</definedName>
    <definedName name="Z_021AD043_A592_41CC_8D70_4A5E3DED823A_.wvu.FilterData" localSheetId="0" hidden="1">'на 30.09.2022'!$A$6:$J$388</definedName>
    <definedName name="Z_02CA0CE5_3727_4238_BAB8_2EB1D6D88032_.wvu.FilterData" localSheetId="0" hidden="1">'на 30.09.2022'!$A$6:$J$388</definedName>
    <definedName name="Z_02D2F435_66DA_468E_987B_F2AECDDD4E3B_.wvu.FilterData" localSheetId="0" hidden="1">'на 30.09.2022'!$A$6:$J$388</definedName>
    <definedName name="Z_032DDD1D_7C32_4E80_928D_C908C764BB01_.wvu.Cols" localSheetId="0" hidden="1">'на 30.09.2022'!$K:$L</definedName>
    <definedName name="Z_032DDD1D_7C32_4E80_928D_C908C764BB01_.wvu.FilterData" localSheetId="0" hidden="1">'на 30.09.2022'!$A$6:$J$388</definedName>
    <definedName name="Z_032DDD1D_7C32_4E80_928D_C908C764BB01_.wvu.PrintArea" localSheetId="0" hidden="1">'на 30.09.2022'!$A$1:$J$167</definedName>
    <definedName name="Z_032DDD1D_7C32_4E80_928D_C908C764BB01_.wvu.PrintTitles" localSheetId="0" hidden="1">'на 30.09.2022'!$4:$7</definedName>
    <definedName name="Z_032DDD1D_7C32_4E80_928D_C908C764BB01_.wvu.Rows" localSheetId="0" hidden="1">'на 30.09.2022'!$156:$156</definedName>
    <definedName name="Z_036F0B1A_A4C3_4ACE_90F0_C92FA4824CCC_.wvu.FilterData" localSheetId="0" hidden="1">'на 30.09.2022'!$A$6:$J$388</definedName>
    <definedName name="Z_03CE4E6D_AA11_4BB9_B07A_EF26A768B26B_.wvu.FilterData" localSheetId="0" hidden="1">'на 30.09.2022'!$A$6:$J$388</definedName>
    <definedName name="Z_040F7A53_882C_426B_A971_3BA4E7F819F6_.wvu.FilterData" localSheetId="0" hidden="1">'на 30.09.2022'!$A$6:$G$121</definedName>
    <definedName name="Z_041557F5_3257_416A_8401_99DEC5D0D1B5_.wvu.FilterData" localSheetId="0" hidden="1">'на 30.09.2022'!$A$6:$J$388</definedName>
    <definedName name="Z_049683C7_96B1_4669_9E7D_B122832354BD_.wvu.FilterData" localSheetId="0" hidden="1">'на 30.09.2022'!$A$6:$J$388</definedName>
    <definedName name="Z_04A44F1D_59BA_46AD_AB8B_867650078049_.wvu.FilterData" localSheetId="0" hidden="1">'на 30.09.2022'!$A$6:$J$388</definedName>
    <definedName name="Z_04FC9684_94C8_402A_A954_8718D8E46D16_.wvu.FilterData" localSheetId="0" hidden="1">'на 30.09.2022'!$A$6:$J$388</definedName>
    <definedName name="Z_05132324_2347_4886_ACC0_B2417CD7A8E0_.wvu.FilterData" localSheetId="0" hidden="1">'на 30.09.2022'!$A$6:$J$388</definedName>
    <definedName name="Z_056CFCF2_1D67_47C0_BE8C_D1F7ABB1120B_.wvu.FilterData" localSheetId="0" hidden="1">'на 30.09.2022'!$A$6:$J$388</definedName>
    <definedName name="Z_05716ABD_418C_4DA4_AC8A_C2D9BFCD057A_.wvu.FilterData" localSheetId="0" hidden="1">'на 30.09.2022'!$A$6:$J$388</definedName>
    <definedName name="Z_05917B93_2768_415F_AFD9_F6B5D0EF275E_.wvu.FilterData" localSheetId="0" hidden="1">'на 30.09.2022'!$A$6:$J$388</definedName>
    <definedName name="Z_05A453BF_F037_4451_82BE_9DA37719BFA5_.wvu.FilterData" localSheetId="0" hidden="1">'на 30.09.2022'!$A$6:$J$388</definedName>
    <definedName name="Z_05C1E2BB_B583_44DD_A8AC_FBF87A053735_.wvu.FilterData" localSheetId="0" hidden="1">'на 30.09.2022'!$A$6:$G$121</definedName>
    <definedName name="Z_05C9DD0B_EBEE_40E7_A642_8B2CDCC810BA_.wvu.FilterData" localSheetId="0" hidden="1">'на 30.09.2022'!$A$6:$G$121</definedName>
    <definedName name="Z_06134871_716F_4992_860F_36C7E07B4EF7_.wvu.FilterData" localSheetId="0" hidden="1">'на 30.09.2022'!$A$6:$J$388</definedName>
    <definedName name="Z_0623BA59_06E0_47C4_A9E0_EFF8949456C2_.wvu.FilterData" localSheetId="0" hidden="1">'на 30.09.2022'!$A$6:$G$121</definedName>
    <definedName name="Z_0644E522_2545_474C_824A_2ED6C2798897_.wvu.FilterData" localSheetId="0" hidden="1">'на 30.09.2022'!$A$6:$J$388</definedName>
    <definedName name="Z_064B2F74_59A6_435C_9504_ED84D272F576_.wvu.FilterData" localSheetId="0" hidden="1">'на 30.09.2022'!$A$6:$J$388</definedName>
    <definedName name="Z_064B5A1E_A42B_4485_93B8_B6DA090B161C_.wvu.FilterData" localSheetId="0" hidden="1">'на 30.09.2022'!$A$6:$J$388</definedName>
    <definedName name="Z_068F4DFA_CDD6_4272_99ED_988D34FA7BC4_.wvu.FilterData" localSheetId="0" hidden="1">'на 30.09.2022'!$A$6:$J$388</definedName>
    <definedName name="Z_06CAE47A_6EDD_4FE2_8E3A_333266247E42_.wvu.FilterData" localSheetId="0" hidden="1">'на 30.09.2022'!$A$6:$J$388</definedName>
    <definedName name="Z_06E8A760_77DE_44B7_B51E_7A5411604938_.wvu.FilterData" localSheetId="0" hidden="1">'на 30.09.2022'!$A$6:$J$388</definedName>
    <definedName name="Z_06ECB70F_782C_4925_AAED_43BDE49D6216_.wvu.FilterData" localSheetId="0" hidden="1">'на 30.09.2022'!$A$6:$J$388</definedName>
    <definedName name="Z_071188D9_4773_41E2_8227_482316F94E22_.wvu.FilterData" localSheetId="0" hidden="1">'на 30.09.2022'!$A$6:$J$388</definedName>
    <definedName name="Z_075B2438_128B_4EA2_B711_AEE30618C30D_.wvu.FilterData" localSheetId="0" hidden="1">'на 30.09.2022'!$A$6:$J$388</definedName>
    <definedName name="Z_076157D9_97A7_4D47_8780_D3B408E54324_.wvu.FilterData" localSheetId="0" hidden="1">'на 30.09.2022'!$A$6:$J$388</definedName>
    <definedName name="Z_079216EF_F396_45DE_93AA_DF26C49F532F_.wvu.FilterData" localSheetId="0" hidden="1">'на 30.09.2022'!$A$6:$G$121</definedName>
    <definedName name="Z_0796BB39_B763_4CFE_9C89_197614BDD8D2_.wvu.FilterData" localSheetId="0" hidden="1">'на 30.09.2022'!$A$6:$J$388</definedName>
    <definedName name="Z_07A4B19E_A8E0_4DE7_95D7_C84B888D3FDE_.wvu.FilterData" localSheetId="0" hidden="1">'на 30.09.2022'!$A$6:$J$388</definedName>
    <definedName name="Z_07F35A7A_3C2A_4ACB_A4AC_24896357050C_.wvu.FilterData" localSheetId="0" hidden="1">'на 30.09.2022'!$A$6:$J$388</definedName>
    <definedName name="Z_081D092E_BCFD_434D_99DD_F262EBF81A7D_.wvu.FilterData" localSheetId="0" hidden="1">'на 30.09.2022'!$A$6:$G$121</definedName>
    <definedName name="Z_081D1E71_FAB1_490F_8347_4363E467A6B8_.wvu.FilterData" localSheetId="0" hidden="1">'на 30.09.2022'!$A$6:$J$388</definedName>
    <definedName name="Z_087A5F39_BB99_44E2_988C_BE702BB1218A_.wvu.FilterData" localSheetId="0" hidden="1">'на 30.09.2022'!$A$6:$J$388</definedName>
    <definedName name="Z_087D3E4D_09AE_4948_835E_F42AAF45EC81_.wvu.FilterData" localSheetId="0" hidden="1">'на 30.09.2022'!$A$6:$J$388</definedName>
    <definedName name="Z_090A7C2D_CAE4_4C3E_951C_E39FB2B20255_.wvu.FilterData" localSheetId="0" hidden="1">'на 30.09.2022'!$A$6:$J$388</definedName>
    <definedName name="Z_090B52D0_64AD_49BA_9659_1C2B71248471_.wvu.FilterData" localSheetId="0" hidden="1">'на 30.09.2022'!$A$6:$J$388</definedName>
    <definedName name="Z_091FE98F_2A3F_496F_927E_914C3E410046_.wvu.FilterData" localSheetId="0" hidden="1">'на 30.09.2022'!$A$6:$J$388</definedName>
    <definedName name="Z_094B4134_1EAA_4AE3_8904_2CA55A37A0CD_.wvu.FilterData" localSheetId="0" hidden="1">'на 30.09.2022'!$A$6:$J$388</definedName>
    <definedName name="Z_0956497A_026E_4ED8_A2B8_BEBAC1B93CEA_.wvu.FilterData" localSheetId="0" hidden="1">'на 30.09.2022'!$A$6:$J$388</definedName>
    <definedName name="Z_09665491_2447_4ACE_847B_4452B60F2DF2_.wvu.FilterData" localSheetId="0" hidden="1">'на 30.09.2022'!$A$6:$J$388</definedName>
    <definedName name="Z_09EDEF91_2CA5_4F56_B67B_9D290C461670_.wvu.FilterData" localSheetId="0" hidden="1">'на 30.09.2022'!$A$6:$G$121</definedName>
    <definedName name="Z_09F9F792_37D5_476B_BEEE_67E9106F48F0_.wvu.FilterData" localSheetId="0" hidden="1">'на 30.09.2022'!$A$6:$J$388</definedName>
    <definedName name="Z_0A10B2C2_8811_4514_A02D_EDC7436B6D07_.wvu.FilterData" localSheetId="0" hidden="1">'на 30.09.2022'!$A$6:$J$388</definedName>
    <definedName name="Z_0A3E48A1_21BA_4054_9BE2_191CBE14D49F_.wvu.FilterData" localSheetId="0" hidden="1">'на 30.09.2022'!$A$6:$J$388</definedName>
    <definedName name="Z_0AA70BDA_573F_4BEC_A548_CA5C4475BFE7_.wvu.FilterData" localSheetId="0" hidden="1">'на 30.09.2022'!$A$6:$J$388</definedName>
    <definedName name="Z_0AC3FA68_E0C8_4657_AD81_AF6345EA501C_.wvu.FilterData" localSheetId="0" hidden="1">'на 30.09.2022'!$A$6:$G$121</definedName>
    <definedName name="Z_0AEF6EAE_E674_439C_ACB4_993FFB7F3E0A_.wvu.FilterData" localSheetId="0" hidden="1">'на 30.09.2022'!$A$6:$J$388</definedName>
    <definedName name="Z_0B579593_C56D_4394_91C1_F024BBE56EB1_.wvu.FilterData" localSheetId="0" hidden="1">'на 30.09.2022'!$A$6:$G$121</definedName>
    <definedName name="Z_0B938491_213D_4D28_A387_A6AFD28F0D9C_.wvu.FilterData" localSheetId="0" hidden="1">'на 30.09.2022'!$A$6:$J$388</definedName>
    <definedName name="Z_0BC4F378_D6F5_4B5F_9DB6_20E9B46F136D_.wvu.FilterData" localSheetId="0" hidden="1">'на 30.09.2022'!$A$6:$J$388</definedName>
    <definedName name="Z_0BC55D76_817D_4871_ADFD_780685E85798_.wvu.FilterData" localSheetId="0" hidden="1">'на 30.09.2022'!$A$6:$J$388</definedName>
    <definedName name="Z_0C6B39CB_8BE2_4437_B7EF_2B863FB64A7A_.wvu.FilterData" localSheetId="0" hidden="1">'на 30.09.2022'!$A$6:$G$121</definedName>
    <definedName name="Z_0C80C604_218C_428E_8C68_64D1AFDB22E0_.wvu.FilterData" localSheetId="0" hidden="1">'на 30.09.2022'!$A$6:$J$388</definedName>
    <definedName name="Z_0C81132D_0EFB_424B_A2C0_D694846C9416_.wvu.FilterData" localSheetId="0" hidden="1">'на 30.09.2022'!$A$6:$J$388</definedName>
    <definedName name="Z_0C8C20D3_1DCE_4FE1_95B1_F35D8D398254_.wvu.FilterData" localSheetId="0" hidden="1">'на 30.09.2022'!$A$6:$G$121</definedName>
    <definedName name="Z_0CC48B05_D738_4589_9F69_B44D9887E2C7_.wvu.FilterData" localSheetId="0" hidden="1">'на 30.09.2022'!$A$6:$J$388</definedName>
    <definedName name="Z_0CC9441C_88E9_46D0_951D_A49C84EDA8CE_.wvu.FilterData" localSheetId="0" hidden="1">'на 30.09.2022'!$A$6:$J$388</definedName>
    <definedName name="Z_0CCCFAED_79CE_4449_BC23_D60C794B65C2_.wvu.FilterData" localSheetId="0" hidden="1">'на 30.09.2022'!$A$6:$J$388</definedName>
    <definedName name="Z_0CCCFAED_79CE_4449_BC23_D60C794B65C2_.wvu.PrintArea" localSheetId="0" hidden="1">'на 30.09.2022'!$A$1:$J$167</definedName>
    <definedName name="Z_0CCCFAED_79CE_4449_BC23_D60C794B65C2_.wvu.PrintTitles" localSheetId="0" hidden="1">'на 30.09.2022'!$4:$7</definedName>
    <definedName name="Z_0CF3E93E_60F6_45C8_AD33_C2CE08831546_.wvu.FilterData" localSheetId="0" hidden="1">'на 30.09.2022'!$A$6:$G$121</definedName>
    <definedName name="Z_0D69C398_7947_4D78_B1FE_A2A25AB79E10_.wvu.FilterData" localSheetId="0" hidden="1">'на 30.09.2022'!$A$6:$J$388</definedName>
    <definedName name="Z_0D7F5190_D20E_42FD_AD77_53CB309C7272_.wvu.FilterData" localSheetId="0" hidden="1">'на 30.09.2022'!$A$6:$G$121</definedName>
    <definedName name="Z_0DBB7EB7_A885_4D4A_A4F3_1AB3A0FE5EB1_.wvu.FilterData" localSheetId="0" hidden="1">'на 30.09.2022'!$A$6:$J$388</definedName>
    <definedName name="Z_0E1EE7C4_535F_48D8_9D3B_6BBF2B693A19_.wvu.FilterData" localSheetId="0" hidden="1">'на 30.09.2022'!$A$6:$J$388</definedName>
    <definedName name="Z_0E67843B_6B59_48DA_8F29_8BAD133298E1_.wvu.FilterData" localSheetId="0" hidden="1">'на 30.09.2022'!$A$6:$J$388</definedName>
    <definedName name="Z_0E6786D8_AC3A_48D5_9AD7_4E7485DB6D9C_.wvu.FilterData" localSheetId="0" hidden="1">'на 30.09.2022'!$A$6:$G$121</definedName>
    <definedName name="Z_0E6CC89F_3B93_4F1D_B2EC_717A1F1053E5_.wvu.FilterData" localSheetId="0" hidden="1">'на 30.09.2022'!$A$6:$J$388</definedName>
    <definedName name="Z_0EBA5D20_532C_4466_B173_EB77531A7F20_.wvu.FilterData" localSheetId="0" hidden="1">'на 30.09.2022'!$A$6:$J$388</definedName>
    <definedName name="Z_0EBE1707_975C_4649_91D3_2E9B46A60B44_.wvu.FilterData" localSheetId="0" hidden="1">'на 30.09.2022'!$A$6:$J$388</definedName>
    <definedName name="Z_0F062473_6C06_4BF1_910A_662B1A72B605_.wvu.FilterData" localSheetId="0" hidden="1">'на 30.09.2022'!$A$6:$J$388</definedName>
    <definedName name="Z_0F28A21C_8BE4_46B7_AF17_DEFAA31BFC8A_.wvu.FilterData" localSheetId="0" hidden="1">'на 30.09.2022'!$A$6:$J$388</definedName>
    <definedName name="Z_101FC8DD_6A10_4029_AD34_21DB4CDC5FDB_.wvu.FilterData" localSheetId="0" hidden="1">'на 30.09.2022'!$A$6:$J$388</definedName>
    <definedName name="Z_10265054_777F_4ACD_9E80_3751E622A050_.wvu.FilterData" localSheetId="0" hidden="1">'на 30.09.2022'!$A$6:$J$388</definedName>
    <definedName name="Z_10372EC3_3966_4BDA_9F48_B7D63EE0E174_.wvu.FilterData" localSheetId="0" hidden="1">'на 30.09.2022'!$A$6:$J$388</definedName>
    <definedName name="Z_105D23B5_3830_4B2C_A4D4_FBFBD3BEFB9C_.wvu.FilterData" localSheetId="0" hidden="1">'на 30.09.2022'!$A$6:$G$121</definedName>
    <definedName name="Z_10BB35C8_B108_4263_B85A_266021A6A7DD_.wvu.FilterData" localSheetId="0" hidden="1">'на 30.09.2022'!$A$6:$J$388</definedName>
    <definedName name="Z_110D7079_48E3_40C4_813B_26CCA4E794BF_.wvu.FilterData" localSheetId="0" hidden="1">'на 30.09.2022'!$A$6:$J$388</definedName>
    <definedName name="Z_113A0779_204C_451B_8401_73E507046130_.wvu.FilterData" localSheetId="0" hidden="1">'на 30.09.2022'!$A$6:$J$388</definedName>
    <definedName name="Z_119EECA6_2DA1_40F6_BD98_65D18CFC0359_.wvu.FilterData" localSheetId="0" hidden="1">'на 30.09.2022'!$A$6:$J$388</definedName>
    <definedName name="Z_11B0FA8E_E0BF_44A4_A141_D0892BF4BA78_.wvu.FilterData" localSheetId="0" hidden="1">'на 30.09.2022'!$A$6:$J$388</definedName>
    <definedName name="Z_11DB2F46_E41B_4E33_8BC5_70370AE2E289_.wvu.FilterData" localSheetId="0" hidden="1">'на 30.09.2022'!$A$6:$J$388</definedName>
    <definedName name="Z_11EBBD1F_0821_4763_A781_80F95B559C64_.wvu.FilterData" localSheetId="0" hidden="1">'на 30.09.2022'!$A$6:$J$388</definedName>
    <definedName name="Z_12397037_6208_4B36_BC95_11438284A9DE_.wvu.FilterData" localSheetId="0" hidden="1">'на 30.09.2022'!$A$6:$G$121</definedName>
    <definedName name="Z_125B4190_A94D_4854_BDDA_AFD6D4F98A84_.wvu.FilterData" localSheetId="0" hidden="1">'на 30.09.2022'!$A$6:$J$388</definedName>
    <definedName name="Z_12C2408D_275D_4295_8823_146036CCAF72_.wvu.FilterData" localSheetId="0" hidden="1">'на 30.09.2022'!$A$6:$J$388</definedName>
    <definedName name="Z_130C16AD_E930_4810_BDF0_A6DD3A87B8D5_.wvu.FilterData" localSheetId="0" hidden="1">'на 30.09.2022'!$A$6:$J$388</definedName>
    <definedName name="Z_1315266B_953C_4E7F_B538_74B6DF400647_.wvu.FilterData" localSheetId="0" hidden="1">'на 30.09.2022'!$A$6:$G$121</definedName>
    <definedName name="Z_132984D2_035C_4C6F_8087_28C1188A76E6_.wvu.FilterData" localSheetId="0" hidden="1">'на 30.09.2022'!$A$6:$J$388</definedName>
    <definedName name="Z_13A75724_7658_4A80_9239_F37E0BC75B64_.wvu.FilterData" localSheetId="0" hidden="1">'на 30.09.2022'!$A$6:$J$388</definedName>
    <definedName name="Z_13BE7114_35DF_4699_8779_61985C68F6C3_.wvu.FilterData" localSheetId="0" hidden="1">'на 30.09.2022'!$A$6:$J$388</definedName>
    <definedName name="Z_13BE7114_35DF_4699_8779_61985C68F6C3_.wvu.PrintTitles" localSheetId="0" hidden="1">'на 30.09.2022'!$4:$7</definedName>
    <definedName name="Z_13E7ADA2_058C_4412_9AEA_31547694DD5C_.wvu.FilterData" localSheetId="0" hidden="1">'на 30.09.2022'!$A$6:$G$121</definedName>
    <definedName name="Z_1413B890_05A7_4559_8996_4E4407E7504B_.wvu.FilterData" localSheetId="0" hidden="1">'на 30.09.2022'!$A$6:$J$388</definedName>
    <definedName name="Z_1441516B_CC6A_40BC_80C3_4D12B77EAFC8_.wvu.FilterData" localSheetId="0" hidden="1">'на 30.09.2022'!$A$6:$J$388</definedName>
    <definedName name="Z_1474826F_81A7_45CE_9E32_539008BC6006_.wvu.FilterData" localSheetId="0" hidden="1">'на 30.09.2022'!$A$6:$J$388</definedName>
    <definedName name="Z_148D8FAA_3DC1_4430_9D42_1AFD9B8B331B_.wvu.FilterData" localSheetId="0" hidden="1">'на 30.09.2022'!$A$6:$J$388</definedName>
    <definedName name="Z_14901D06_6751_467D_A640_08BD51FC6A24_.wvu.FilterData" localSheetId="0" hidden="1">'на 30.09.2022'!$A$6:$J$388</definedName>
    <definedName name="Z_1539101F_31E9_4994_A34D_436B2BB1B73C_.wvu.FilterData" localSheetId="0" hidden="1">'на 30.09.2022'!$A$6:$J$388</definedName>
    <definedName name="Z_158130B9_9537_4E7D_AC4C_ED389C9B13A6_.wvu.FilterData" localSheetId="0" hidden="1">'на 30.09.2022'!$A$6:$J$388</definedName>
    <definedName name="Z_15AF9AFF_36E4_41C3_A9EA_A83C0A87FA00_.wvu.FilterData" localSheetId="0" hidden="1">'на 30.09.2022'!$A$6:$J$388</definedName>
    <definedName name="Z_15CD0F04_96A7_4C1A_9686_EA412C619A5C_.wvu.FilterData" localSheetId="0" hidden="1">'на 30.09.2022'!$A$6:$J$388</definedName>
    <definedName name="Z_1611C1BA_C4E2_40AE_8F45_3BEDE164E518_.wvu.FilterData" localSheetId="0" hidden="1">'на 30.09.2022'!$A$6:$J$388</definedName>
    <definedName name="Z_163906CF_EA2A_4440_9702_9CD7830C248A_.wvu.FilterData" localSheetId="0" hidden="1">'на 30.09.2022'!$A$6:$J$388</definedName>
    <definedName name="Z_16533C21_4A9A_450C_8A94_553B88C3A9CF_.wvu.FilterData" localSheetId="0" hidden="1">'на 30.09.2022'!$A$6:$G$121</definedName>
    <definedName name="Z_1682CF4C_6BE2_4E45_A613_382D117E51BF_.wvu.FilterData" localSheetId="0" hidden="1">'на 30.09.2022'!$A$6:$J$388</definedName>
    <definedName name="Z_168FD5D4_D13B_47B9_8E56_61C627E3620F_.wvu.FilterData" localSheetId="0" hidden="1">'на 30.09.2022'!$A$6:$G$121</definedName>
    <definedName name="Z_169B516E_654F_469D_A8A0_69AB59FA498D_.wvu.FilterData" localSheetId="0" hidden="1">'на 30.09.2022'!$A$6:$J$388</definedName>
    <definedName name="Z_176FBEC7_B2AF_4702_A894_382F81F9ECF6_.wvu.FilterData" localSheetId="0" hidden="1">'на 30.09.2022'!$A$6:$G$121</definedName>
    <definedName name="Z_177691EC_944E_4BE9_8C92_DC07F27177A3_.wvu.FilterData" localSheetId="0" hidden="1">'на 30.09.2022'!$A$6:$J$388</definedName>
    <definedName name="Z_17AC66D0_E8BD_44BA_92AB_131AEC3E5A62_.wvu.FilterData" localSheetId="0" hidden="1">'на 30.09.2022'!$A$6:$J$388</definedName>
    <definedName name="Z_17AEC02B_67B1_483A_97D2_C1C6DFD21518_.wvu.FilterData" localSheetId="0" hidden="1">'на 30.09.2022'!$A$6:$J$388</definedName>
    <definedName name="Z_17BA477C_0C1C_4A41_8F0D_A63D84820EE6_.wvu.FilterData" localSheetId="0" hidden="1">'на 30.09.2022'!$A$6:$J$388</definedName>
    <definedName name="Z_17DB7260_EAFC_4D28_A183_E3FC0679E6B9_.wvu.FilterData" localSheetId="0" hidden="1">'на 30.09.2022'!$A$6:$J$388</definedName>
    <definedName name="Z_1902C2E4_C521_44EB_B934_0EBD6E871DD8_.wvu.FilterData" localSheetId="0" hidden="1">'на 30.09.2022'!$A$6:$J$388</definedName>
    <definedName name="Z_191D2631_8F19_4FC0_96A1_F397D331A068_.wvu.FilterData" localSheetId="0" hidden="1">'на 30.09.2022'!$A$6:$J$388</definedName>
    <definedName name="Z_1922598D_45C0_4DFB_A9E9_4D22AFD5603E_.wvu.FilterData" localSheetId="0" hidden="1">'на 30.09.2022'!$A$6:$J$388</definedName>
    <definedName name="Z_19497421_00C1_4657_A11B_18FB2BAAE62A_.wvu.FilterData" localSheetId="0" hidden="1">'на 30.09.2022'!$A$6:$J$388</definedName>
    <definedName name="Z_19510E6E_7565_4AC2_BCB4_A345501456B6_.wvu.FilterData" localSheetId="0" hidden="1">'на 30.09.2022'!$A$6:$G$121</definedName>
    <definedName name="Z_196632C6_99FC_4BC5_B189_10CF2045DEC3_.wvu.FilterData" localSheetId="0" hidden="1">'на 30.09.2022'!$A$6:$J$388</definedName>
    <definedName name="Z_197DC433_2311_4239_A28E_8D90CD4AEB73_.wvu.FilterData" localSheetId="0" hidden="1">'на 30.09.2022'!$A$6:$J$388</definedName>
    <definedName name="Z_19944AB6_3B70_4B1C_8696_B2E3AC2ED125_.wvu.FilterData" localSheetId="0" hidden="1">'на 30.09.2022'!$A$6:$J$388</definedName>
    <definedName name="Z_19A4AADC_FDEE_45BB_8FEE_0F5508EFB8E2_.wvu.FilterData" localSheetId="0" hidden="1">'на 30.09.2022'!$A$6:$J$388</definedName>
    <definedName name="Z_19B34FC3_E683_4280_90EE_7791220AE682_.wvu.FilterData" localSheetId="0" hidden="1">'на 30.09.2022'!$A$6:$J$388</definedName>
    <definedName name="Z_19DCCED4_CBF7_4FB7_81CC_89BDBD3B7059_.wvu.FilterData" localSheetId="0" hidden="1">'на 30.09.2022'!$A$6:$J$388</definedName>
    <definedName name="Z_19E5B318_3123_4687_A10B_72F3BDA9A599_.wvu.FilterData" localSheetId="0" hidden="1">'на 30.09.2022'!$A$6:$J$388</definedName>
    <definedName name="Z_1A049C7C_CD0A_4889_B39E_1914732262E3_.wvu.FilterData" localSheetId="0" hidden="1">'на 30.09.2022'!$A$6:$J$388</definedName>
    <definedName name="Z_1A0E2C33_0E3A_41AC_8CDC_1A9C8CD0216A_.wvu.FilterData" localSheetId="0" hidden="1">'на 30.09.2022'!$A$6:$J$388</definedName>
    <definedName name="Z_1A308FD8_4F2E_4C59_AD5E_DF8ECA438CAC_.wvu.FilterData" localSheetId="0" hidden="1">'на 30.09.2022'!$A$6:$J$388</definedName>
    <definedName name="Z_1A4CC36B_D4B3_43D1_9FD1_212107C88FAC_.wvu.FilterData" localSheetId="0" hidden="1">'на 30.09.2022'!$A$6:$J$388</definedName>
    <definedName name="Z_1ADD4354_436F_41C7_AFD6_B73FA2D9BC20_.wvu.FilterData" localSheetId="0" hidden="1">'на 30.09.2022'!$A$6:$J$388</definedName>
    <definedName name="Z_1AEFB227_48D5_4A3C_9D86_179BA9D72048_.wvu.FilterData" localSheetId="0" hidden="1">'на 30.09.2022'!$A$6:$J$388</definedName>
    <definedName name="Z_1AFCAE36_6F52_4F92_B134_D70D6576DA9A_.wvu.FilterData" localSheetId="0" hidden="1">'на 30.09.2022'!$A$6:$J$388</definedName>
    <definedName name="Z_1B413C41_F5DB_4793_803B_D278F6A0BE2C_.wvu.FilterData" localSheetId="0" hidden="1">'на 30.09.2022'!$A$6:$J$388</definedName>
    <definedName name="Z_1B5E2235_6128_483E_AF3A_F84F0D82D8A0_.wvu.FilterData" localSheetId="0" hidden="1">'на 30.09.2022'!$A$6:$J$388</definedName>
    <definedName name="Z_1B80EB95_48AD_46BC_914F_AA2A68F92D1A_.wvu.FilterData" localSheetId="0" hidden="1">'на 30.09.2022'!$A$6:$J$388</definedName>
    <definedName name="Z_1B943BCB_9609_428B_963E_E25F01748D7C_.wvu.FilterData" localSheetId="0" hidden="1">'на 30.09.2022'!$A$6:$J$388</definedName>
    <definedName name="Z_1BA0A829_1467_4894_A294_9BFD1EA8F94D_.wvu.FilterData" localSheetId="0" hidden="1">'на 30.09.2022'!$A$6:$J$388</definedName>
    <definedName name="Z_1BC5AC1B_93B8_44CC_B79C_CB101A6186A9_.wvu.FilterData" localSheetId="0" hidden="1">'на 30.09.2022'!$A$6:$J$388</definedName>
    <definedName name="Z_1C384A54_E3F0_4C1E_862E_6CD9154B364F_.wvu.FilterData" localSheetId="0" hidden="1">'на 30.09.2022'!$A$6:$J$388</definedName>
    <definedName name="Z_1C3DA4EF_3676_4683_84F0_1C41D26FFC16_.wvu.FilterData" localSheetId="0" hidden="1">'на 30.09.2022'!$A$6:$J$388</definedName>
    <definedName name="Z_1C3DF549_BEC3_47F7_8F0B_A96D42597ECF_.wvu.FilterData" localSheetId="0" hidden="1">'на 30.09.2022'!$A$6:$G$121</definedName>
    <definedName name="Z_1C681B2A_8932_44D9_BF50_EA5DBCC10436_.wvu.FilterData" localSheetId="0" hidden="1">'на 30.09.2022'!$A$6:$G$121</definedName>
    <definedName name="Z_1C77266E_9208_404B_B50C_CCD462042A77_.wvu.FilterData" localSheetId="0" hidden="1">'на 30.09.2022'!$A$6:$J$388</definedName>
    <definedName name="Z_1CB0764B_554D_4C09_98DC_8DED9FC27F03_.wvu.FilterData" localSheetId="0" hidden="1">'на 30.09.2022'!$A$6:$J$388</definedName>
    <definedName name="Z_1CB0CE3F_75F2_462B_8FE5_E94B0D7D6C1F_.wvu.FilterData" localSheetId="0" hidden="1">'на 30.09.2022'!$A$6:$J$388</definedName>
    <definedName name="Z_1CB5C523_AFA5_43A8_9C28_9F12CFE5BE65_.wvu.FilterData" localSheetId="0" hidden="1">'на 30.09.2022'!$A$6:$J$388</definedName>
    <definedName name="Z_1CEF9102_6C60_416B_8820_19DA6CA2FF8F_.wvu.FilterData" localSheetId="0" hidden="1">'на 30.09.2022'!$A$6:$J$388</definedName>
    <definedName name="Z_1D040B77_FB9E_4F43_8C00_A08539F57255_.wvu.FilterData" localSheetId="0" hidden="1">'на 30.09.2022'!$A$6:$J$388</definedName>
    <definedName name="Z_1D2C2901_70D8_494F_B885_AA5F7F9A1D2E_.wvu.FilterData" localSheetId="0" hidden="1">'на 30.09.2022'!$A$6:$J$388</definedName>
    <definedName name="Z_1D546444_6D70_47F2_86F2_EDA85896BE29_.wvu.FilterData" localSheetId="0" hidden="1">'на 30.09.2022'!$A$6:$J$388</definedName>
    <definedName name="Z_1D797472_1425_44E0_B821_543CF555289A_.wvu.FilterData" localSheetId="0" hidden="1">'на 30.09.2022'!$A$6:$J$388</definedName>
    <definedName name="Z_1E4258E9_B4B7_4674_9FCE_7F9A7440316E_.wvu.FilterData" localSheetId="0" hidden="1">'на 30.09.2022'!$A$6:$J$388</definedName>
    <definedName name="Z_1E88DC95_DDEB_4EE8_8544_5724B1E6FA94_.wvu.FilterData" localSheetId="0" hidden="1">'на 30.09.2022'!$A$6:$J$388</definedName>
    <definedName name="Z_1EE7332F_E330_40B0_881C_5551B451317F_.wvu.FilterData" localSheetId="0" hidden="1">'на 30.09.2022'!$A$6:$J$388</definedName>
    <definedName name="Z_1F274A4D_4DCC_44CA_A1BD_90B7EE180486_.wvu.FilterData" localSheetId="0" hidden="1">'на 30.09.2022'!$A$6:$G$121</definedName>
    <definedName name="Z_1F6B5B08_FAE9_43CF_A27B_EE7ACD6D4DF6_.wvu.FilterData" localSheetId="0" hidden="1">'на 30.09.2022'!$A$6:$J$388</definedName>
    <definedName name="Z_1F6FF066_5CAF_4FE9_9ABD_85517853573D_.wvu.FilterData" localSheetId="0" hidden="1">'на 30.09.2022'!$A$6:$J$388</definedName>
    <definedName name="Z_1F885BC0_FA2D_45E9_BC66_C7BA68F6529B_.wvu.FilterData" localSheetId="0" hidden="1">'на 30.09.2022'!$A$6:$J$388</definedName>
    <definedName name="Z_1FD02FF0_4DBF_48AF_BE48_54893718170B_.wvu.FilterData" localSheetId="0" hidden="1">'на 30.09.2022'!$A$6:$J$388</definedName>
    <definedName name="Z_1FF678B1_7F2B_4362_81E7_D3C79ED64B95_.wvu.FilterData" localSheetId="0" hidden="1">'на 30.09.2022'!$A$6:$G$121</definedName>
    <definedName name="Z_202A973C_D681_42B4_9905_A37D128193B3_.wvu.FilterData" localSheetId="0" hidden="1">'на 30.09.2022'!$A$6:$J$388</definedName>
    <definedName name="Z_20461DED_BCEE_4284_A6DA_6F07C40C8239_.wvu.FilterData" localSheetId="0" hidden="1">'на 30.09.2022'!$A$6:$J$388</definedName>
    <definedName name="Z_20868A73_50FC_46DD_AF36_45A6EA571BBA_.wvu.FilterData" localSheetId="0" hidden="1">'на 30.09.2022'!$A$6:$J$388</definedName>
    <definedName name="Z_20A3EB12_07C5_4317_9D11_7C0131FF1F02_.wvu.FilterData" localSheetId="0" hidden="1">'на 30.09.2022'!$A$6:$J$388</definedName>
    <definedName name="Z_20D9F340_1DE7_44CE_91B2_93932C42B458_.wvu.FilterData" localSheetId="0" hidden="1">'на 30.09.2022'!$A$6:$J$388</definedName>
    <definedName name="Z_20FDC4C3_E5FA_4790_B33E_F477C8BF6B44_.wvu.FilterData" localSheetId="0" hidden="1">'на 30.09.2022'!$A$6:$J$388</definedName>
    <definedName name="Z_215E0AF3_2FB9_4AD2_85EB_5BB3A76EA017_.wvu.FilterData" localSheetId="0" hidden="1">'на 30.09.2022'!$A$6:$J$388</definedName>
    <definedName name="Z_216AEA56_C079_4104_83C7_B22F3C2C4895_.wvu.FilterData" localSheetId="0" hidden="1">'на 30.09.2022'!$A$6:$G$121</definedName>
    <definedName name="Z_2181C7D4_AA52_40AC_A808_5D532F9A4DB9_.wvu.FilterData" localSheetId="0" hidden="1">'на 30.09.2022'!$A$6:$G$121</definedName>
    <definedName name="Z_218F942B_7171_436E_9FD2_B42E8B2BD7B1_.wvu.FilterData" localSheetId="0" hidden="1">'на 30.09.2022'!$A$6:$J$388</definedName>
    <definedName name="Z_2193B65B_22D3_4556_BA96_9236D88F15D1_.wvu.FilterData" localSheetId="0" hidden="1">'на 30.09.2022'!$A$6:$J$388</definedName>
    <definedName name="Z_222CB208_6EE7_4ACF_9056_A80606B8DEAE_.wvu.FilterData" localSheetId="0" hidden="1">'на 30.09.2022'!$A$6:$J$388</definedName>
    <definedName name="Z_226465B0_569A_4409_9E40_A0A83A783F15_.wvu.FilterData" localSheetId="0" hidden="1">'на 30.09.2022'!$A$6:$J$388</definedName>
    <definedName name="Z_22685337_E082_4D7C_A228_0D984F36404C_.wvu.FilterData" localSheetId="0" hidden="1">'на 30.09.2022'!$A$6:$J$388</definedName>
    <definedName name="Z_22A3361C_6866_4206_B8FA_E848438D95B8_.wvu.FilterData" localSheetId="0" hidden="1">'на 30.09.2022'!$A$6:$G$121</definedName>
    <definedName name="Z_22AD9719_C703_4B90_BE69_2DEB5D034A75_.wvu.FilterData" localSheetId="0" hidden="1">'на 30.09.2022'!$A$6:$J$388</definedName>
    <definedName name="Z_230C891B_FF71_49C0_8469_402EB27C1D3D_.wvu.FilterData" localSheetId="0" hidden="1">'на 30.09.2022'!$A$6:$J$388</definedName>
    <definedName name="Z_23D71F5A_A534_4F07_942A_44ED3D76C570_.wvu.FilterData" localSheetId="0" hidden="1">'на 30.09.2022'!$A$6:$J$388</definedName>
    <definedName name="Z_23D8BDF0_F68C_428D_99C2_B4353262A495_.wvu.FilterData" localSheetId="0" hidden="1">'на 30.09.2022'!$A$6:$J$388</definedName>
    <definedName name="Z_24648CF3_B608_41C2_86D6_82A173782245_.wvu.FilterData" localSheetId="0" hidden="1">'на 30.09.2022'!$A$6:$J$388</definedName>
    <definedName name="Z_246D425F_E7DE_4F74_93E1_1CA6487BB7AF_.wvu.FilterData" localSheetId="0" hidden="1">'на 30.09.2022'!$A$6:$J$388</definedName>
    <definedName name="Z_24860D1B_9CB0_4DBB_9F9A_A7B23A9FBD9E_.wvu.FilterData" localSheetId="0" hidden="1">'на 30.09.2022'!$A$6:$J$388</definedName>
    <definedName name="Z_24D1D1DF_90B3_41D1_82E1_05DE887CC58D_.wvu.FilterData" localSheetId="0" hidden="1">'на 30.09.2022'!$A$6:$G$121</definedName>
    <definedName name="Z_24E5C1BC_322C_4FEF_B964_F0DCC04482C1_.wvu.Cols" localSheetId="0" hidden="1">'на 30.09.2022'!#REF!,'на 30.09.2022'!#REF!</definedName>
    <definedName name="Z_24E5C1BC_322C_4FEF_B964_F0DCC04482C1_.wvu.FilterData" localSheetId="0" hidden="1">'на 30.09.2022'!$A$6:$G$121</definedName>
    <definedName name="Z_24E5C1BC_322C_4FEF_B964_F0DCC04482C1_.wvu.Rows" localSheetId="0" hidden="1">'на 30.09.2022'!#REF!</definedName>
    <definedName name="Z_24F59C70_7693_4468_9C06_DF336332E251_.wvu.FilterData" localSheetId="0" hidden="1">'на 30.09.2022'!$A$6:$J$388</definedName>
    <definedName name="Z_2581E391_5642_415F_B769_4174F7791D0D_.wvu.FilterData" localSheetId="0" hidden="1">'на 30.09.2022'!$A$6:$J$388</definedName>
    <definedName name="Z_25997FFA_90F9_4B4A_8C73_3E119DFE9BDB_.wvu.FilterData" localSheetId="0" hidden="1">'на 30.09.2022'!$A$6:$J$388</definedName>
    <definedName name="Z_25DD804F_4FCB_49C0_B290_F226E6C8FC4D_.wvu.FilterData" localSheetId="0" hidden="1">'на 30.09.2022'!$A$6:$J$388</definedName>
    <definedName name="Z_25F305AA_6420_44FE_A658_6597DFDEDA7F_.wvu.FilterData" localSheetId="0" hidden="1">'на 30.09.2022'!$A$6:$J$388</definedName>
    <definedName name="Z_2607CBF0_49A6_438F_9584_3749A387917B_.wvu.FilterData" localSheetId="0" hidden="1">'на 30.09.2022'!$A$6:$J$388</definedName>
    <definedName name="Z_26390C63_E690_4CD6_B911_4F7F9CCE06AD_.wvu.FilterData" localSheetId="0" hidden="1">'на 30.09.2022'!$A$6:$J$388</definedName>
    <definedName name="Z_26429C5E_4C2A_4378_909D_1B44C6D9D535_.wvu.FilterData" localSheetId="0" hidden="1">'на 30.09.2022'!$A$6:$J$388</definedName>
    <definedName name="Z_2647282E_5B25_4148_AAD9_72AB0A3F24C4_.wvu.FilterData" localSheetId="0" hidden="1">'на 30.09.2022'!$A$2:$K$152</definedName>
    <definedName name="Z_26E7CD7D_71FD_4075_B268_E6444384CE7D_.wvu.FilterData" localSheetId="0" hidden="1">'на 30.09.2022'!$A$6:$G$121</definedName>
    <definedName name="Z_26F9AA84_9112_4237_941D_8FD75C735073_.wvu.FilterData" localSheetId="0" hidden="1">'на 30.09.2022'!$A$6:$J$388</definedName>
    <definedName name="Z_271A6422_0558_45A4_90D0_4FBBFA0C466A_.wvu.FilterData" localSheetId="0" hidden="1">'на 30.09.2022'!$A$6:$J$388</definedName>
    <definedName name="Z_2751B79E_F60F_449F_9B1A_ED01F0EE4A3F_.wvu.FilterData" localSheetId="0" hidden="1">'на 30.09.2022'!$A$6:$J$388</definedName>
    <definedName name="Z_28008BE5_0693_468D_890E_2AE562EDDFCA_.wvu.FilterData" localSheetId="0" hidden="1">'на 30.09.2022'!$A$6:$G$121</definedName>
    <definedName name="Z_282F013D_E5B1_4C17_8727_7949891CEFC8_.wvu.FilterData" localSheetId="0" hidden="1">'на 30.09.2022'!$A$6:$J$388</definedName>
    <definedName name="Z_28734D07_CFBB_4CA1_9F21_5298C965DE17_.wvu.FilterData" localSheetId="0" hidden="1">'на 30.09.2022'!$A$6:$J$388</definedName>
    <definedName name="Z_28E41E88_388C_4DFB_9AF5_1D40B3E9E104_.wvu.FilterData" localSheetId="0" hidden="1">'на 30.09.2022'!$A$6:$J$388</definedName>
    <definedName name="Z_28E4EEA1_2ECD_4F92_886B_4623628382D4_.wvu.FilterData" localSheetId="0" hidden="1">'на 30.09.2022'!$A$6:$J$388</definedName>
    <definedName name="Z_2932A736_9A81_4C2B_931E_457899534006_.wvu.FilterData" localSheetId="0" hidden="1">'на 30.09.2022'!$A$6:$J$388</definedName>
    <definedName name="Z_29A3856A_3C5E_4E34_952C_3D8CBF4944E0_.wvu.FilterData" localSheetId="0" hidden="1">'на 30.09.2022'!$A$6:$J$388</definedName>
    <definedName name="Z_29A3F31E_AA0E_4520_83F3_6EDE69E47FB4_.wvu.FilterData" localSheetId="0" hidden="1">'на 30.09.2022'!$A$6:$J$388</definedName>
    <definedName name="Z_29D1C55E_0AE0_4CA9_A4C9_F358DEE7E9AD_.wvu.FilterData" localSheetId="0" hidden="1">'на 30.09.2022'!$A$6:$J$388</definedName>
    <definedName name="Z_29D71C82_2577_4FF3_9305_7EF7756DC376_.wvu.FilterData" localSheetId="0" hidden="1">'на 30.09.2022'!$A$6:$J$388</definedName>
    <definedName name="Z_2A075779_EE89_4995_9517_DAD5135FF513_.wvu.FilterData" localSheetId="0" hidden="1">'на 30.09.2022'!$A$6:$J$388</definedName>
    <definedName name="Z_2A1C394E_EC37_4AB7_9E3A_0759931D8CFD_.wvu.FilterData" localSheetId="0" hidden="1">'на 30.09.2022'!$A$6:$J$388</definedName>
    <definedName name="Z_2A567982_7892_4F86_A16D_3A26E4C78607_.wvu.FilterData" localSheetId="0" hidden="1">'на 30.09.2022'!$A$6:$J$388</definedName>
    <definedName name="Z_2A6F2DEB_E43C_4851_BD61_C2D3E4DD465D_.wvu.FilterData" localSheetId="0" hidden="1">'на 30.09.2022'!$A$6:$J$388</definedName>
    <definedName name="Z_2A9D3288_FE38_46DD_A0BD_6FD4437B54BF_.wvu.FilterData" localSheetId="0" hidden="1">'на 30.09.2022'!$A$6:$J$388</definedName>
    <definedName name="Z_2ABFD162_2396_40CA_8AA1_6D6B8B2ADEFC_.wvu.FilterData" localSheetId="0" hidden="1">'на 30.09.2022'!$A$6:$J$388</definedName>
    <definedName name="Z_2B15446F_3D95_4B00_9264_4B677551A413_.wvu.FilterData" localSheetId="0" hidden="1">'на 30.09.2022'!$A$6:$J$388</definedName>
    <definedName name="Z_2B4EF399_1F78_4650_9196_70339D27DB54_.wvu.FilterData" localSheetId="0" hidden="1">'на 30.09.2022'!$A$6:$J$388</definedName>
    <definedName name="Z_2B67E997_66AF_4883_9EE5_9876648FDDE9_.wvu.FilterData" localSheetId="0" hidden="1">'на 30.09.2022'!$A$6:$J$388</definedName>
    <definedName name="Z_2B6BAC9D_8ECF_4B5C_AEA7_CCE1C0524E55_.wvu.FilterData" localSheetId="0" hidden="1">'на 30.09.2022'!$A$6:$J$388</definedName>
    <definedName name="Z_2C029299_5EEC_4151_A9E2_241D31E08692_.wvu.FilterData" localSheetId="0" hidden="1">'на 30.09.2022'!$A$6:$J$388</definedName>
    <definedName name="Z_2C43A648_766E_499E_95B2_EA6F7EA791D4_.wvu.FilterData" localSheetId="0" hidden="1">'на 30.09.2022'!$A$6:$J$388</definedName>
    <definedName name="Z_2C47EAD7_6B0B_40AB_9599_0BF3302E35F1_.wvu.FilterData" localSheetId="0" hidden="1">'на 30.09.2022'!$A$6:$G$121</definedName>
    <definedName name="Z_2C83C5CF_2113_4A26_AC8F_B29994F8C20B_.wvu.FilterData" localSheetId="0" hidden="1">'на 30.09.2022'!$A$6:$J$388</definedName>
    <definedName name="Z_2C84172E_586C_4D87_8195_A127AE7FA630_.wvu.FilterData" localSheetId="0" hidden="1">'на 30.09.2022'!$A$6:$J$388</definedName>
    <definedName name="Z_2C9B35C8_0958_4329_B3BA_1B34E888FA9D_.wvu.FilterData" localSheetId="0" hidden="1">'на 30.09.2022'!$A$6:$J$388</definedName>
    <definedName name="Z_2CA13149_FCDD_4675_859E_83B5251A0804_.wvu.FilterData" localSheetId="0" hidden="1">'на 30.09.2022'!$A$6:$J$388</definedName>
    <definedName name="Z_2CD18B03_71F5_4B8A_8C6C_592F5A66335B_.wvu.FilterData" localSheetId="0" hidden="1">'на 30.09.2022'!$A$6:$J$388</definedName>
    <definedName name="Z_2D011736_53B8_48A8_8C2E_71DD995F6546_.wvu.FilterData" localSheetId="0" hidden="1">'на 30.09.2022'!$A$6:$J$388</definedName>
    <definedName name="Z_2D540280_F40F_4530_A32A_1FF2E78E7147_.wvu.FilterData" localSheetId="0" hidden="1">'на 30.09.2022'!$A$6:$J$388</definedName>
    <definedName name="Z_2D918A37_6905_4BEF_BC3A_DA45E968DAC3_.wvu.FilterData" localSheetId="0" hidden="1">'на 30.09.2022'!$A$6:$G$121</definedName>
    <definedName name="Z_2D97755C_B099_4001_9C5F_12A88788A461_.wvu.FilterData" localSheetId="0" hidden="1">'на 30.09.2022'!$A$6:$J$388</definedName>
    <definedName name="Z_2DCF6207_B24B_43F5_B844_6C1E92F9CADA_.wvu.FilterData" localSheetId="0" hidden="1">'на 30.09.2022'!$A$6:$J$388</definedName>
    <definedName name="Z_2DF88C31_E5A0_4DFE_877D_5A31D3992603_.wvu.Rows" localSheetId="0" hidden="1">'на 30.09.2022'!#REF!,'на 30.09.2022'!#REF!,'на 30.09.2022'!#REF!,'на 30.09.2022'!#REF!,'на 30.09.2022'!#REF!,'на 30.09.2022'!#REF!,'на 30.09.2022'!#REF!,'на 30.09.2022'!#REF!,'на 30.09.2022'!#REF!,'на 30.09.2022'!#REF!,'на 30.09.2022'!#REF!</definedName>
    <definedName name="Z_2EAB3EBF_78BA_4558_81F0_5F1DF77A14D3_.wvu.FilterData" localSheetId="0" hidden="1">'на 30.09.2022'!$A$6:$J$388</definedName>
    <definedName name="Z_2F3BAFC5_8792_4BC0_833F_5CB9ACB14A14_.wvu.FilterData" localSheetId="0" hidden="1">'на 30.09.2022'!$A$6:$G$121</definedName>
    <definedName name="Z_2F3DE7DB_1DEA_4A0C_88EC_B05C9EEC768F_.wvu.FilterData" localSheetId="0" hidden="1">'на 30.09.2022'!$A$6:$J$388</definedName>
    <definedName name="Z_2F6EDC09_23D3_4C07_9EAF_76DD4D3B3A18_.wvu.FilterData" localSheetId="0" hidden="1">'на 30.09.2022'!$A$6:$J$388</definedName>
    <definedName name="Z_2F72C4E3_E946_4870_A59B_C47D17A3E8B0_.wvu.FilterData" localSheetId="0" hidden="1">'на 30.09.2022'!$A$6:$J$388</definedName>
    <definedName name="Z_2F7AC811_CA37_46E3_866E_6E10DF43054A_.wvu.FilterData" localSheetId="0" hidden="1">'на 30.09.2022'!$A$6:$J$388</definedName>
    <definedName name="Z_2FAB8F10_5F5A_4B70_9158_E79B14A6565A_.wvu.FilterData" localSheetId="0" hidden="1">'на 30.09.2022'!$A$6:$J$388</definedName>
    <definedName name="Z_300D3722_BC5B_4EFC_A306_CB3461E96075_.wvu.FilterData" localSheetId="0" hidden="1">'на 30.09.2022'!$A$6:$J$388</definedName>
    <definedName name="Z_3023B4E6_3B5A_4EE2_B0CD_0EB8476E923A_.wvu.FilterData" localSheetId="0" hidden="1">'на 30.09.2022'!$A$6:$J$388</definedName>
    <definedName name="Z_30325303_BF31_42D5_AC1B_F6902B32CA33_.wvu.FilterData" localSheetId="0" hidden="1">'на 30.09.2022'!$A$6:$J$388</definedName>
    <definedName name="Z_304A3C28_C66E_433A_8796_E18A689B54D1_.wvu.FilterData" localSheetId="0" hidden="1">'на 30.09.2022'!$A$6:$J$388</definedName>
    <definedName name="Z_308AF0B3_EE19_4841_BBC0_915C9A7203E9_.wvu.FilterData" localSheetId="0" hidden="1">'на 30.09.2022'!$A$6:$J$388</definedName>
    <definedName name="Z_30F94082_E7C8_4DE7_AE26_19B3A4317363_.wvu.FilterData" localSheetId="0" hidden="1">'на 30.09.2022'!$A$6:$J$388</definedName>
    <definedName name="Z_315B3829_E75D_48BB_A407_88A96C0D6A4B_.wvu.FilterData" localSheetId="0" hidden="1">'на 30.09.2022'!$A$6:$J$388</definedName>
    <definedName name="Z_3169E1B8_6971_4325_933B_3FDE2BEB6DA0_.wvu.FilterData" localSheetId="0" hidden="1">'на 30.09.2022'!$A$6:$J$388</definedName>
    <definedName name="Z_316B9C14_7546_49E5_A384_4190EC7682DE_.wvu.FilterData" localSheetId="0" hidden="1">'на 30.09.2022'!$A$6:$J$388</definedName>
    <definedName name="Z_31985263_3556_4B71_A26F_62706F49B320_.wvu.FilterData" localSheetId="0" hidden="1">'на 30.09.2022'!$A$6:$G$121</definedName>
    <definedName name="Z_31AA5726_A0DC_4045_94FA_9EFB6200CDD3_.wvu.FilterData" localSheetId="0" hidden="1">'на 30.09.2022'!$A$6:$J$388</definedName>
    <definedName name="Z_31C5283F_7633_4B8A_ADD5_7EB245AE899F_.wvu.FilterData" localSheetId="0" hidden="1">'на 30.09.2022'!$A$6:$J$388</definedName>
    <definedName name="Z_31E849A6_B4EF_45EE_ADBC_BDC56906C3E6_.wvu.FilterData" localSheetId="0" hidden="1">'на 30.09.2022'!$A$6:$J$388</definedName>
    <definedName name="Z_31EABA3C_DD8D_46BF_85B1_09527EF8E816_.wvu.FilterData" localSheetId="0" hidden="1">'на 30.09.2022'!$A$6:$G$121</definedName>
    <definedName name="Z_320B1B6B_1198_44A6_8D72_260589D02390_.wvu.FilterData" localSheetId="0" hidden="1">'на 30.09.2022'!$A$6:$J$388</definedName>
    <definedName name="Z_32155998_B9E5_40FE_B2BB_A9BF49319547_.wvu.FilterData" localSheetId="0" hidden="1">'на 30.09.2022'!$A$6:$J$388</definedName>
    <definedName name="Z_325F1FA7_CEC2_4E5D_9CD5_9D28BC83DEC9_.wvu.FilterData" localSheetId="0" hidden="1">'на 30.09.2022'!$A$6:$J$388</definedName>
    <definedName name="Z_327D3863_28FE_46AD_A301_334172CA68F9_.wvu.FilterData" localSheetId="0" hidden="1">'на 30.09.2022'!$A$6:$J$388</definedName>
    <definedName name="Z_328B1FBD_B9E0_4F8C_AA1F_438ED0F19823_.wvu.FilterData" localSheetId="0" hidden="1">'на 30.09.2022'!$A$6:$J$388</definedName>
    <definedName name="Z_32F81156_0F3B_49A8_B56D_9A01AA7C97FE_.wvu.FilterData" localSheetId="0" hidden="1">'на 30.09.2022'!$A$6:$J$388</definedName>
    <definedName name="Z_33081AFE_875F_4448_8DBB_C2288E582829_.wvu.FilterData" localSheetId="0" hidden="1">'на 30.09.2022'!$A$6:$J$388</definedName>
    <definedName name="Z_33725023_9491_4856_AC32_391D3DCA1E13_.wvu.FilterData" localSheetId="0" hidden="1">'на 30.09.2022'!$A$6:$J$388</definedName>
    <definedName name="Z_33995DBE_E7D5_4BC5_96C4_CB599185238D_.wvu.FilterData" localSheetId="0" hidden="1">'на 30.09.2022'!$A$6:$J$388</definedName>
    <definedName name="Z_33B1A243_1D43_46E3_9A6F_5452EA17ECBD_.wvu.FilterData" localSheetId="0" hidden="1">'на 30.09.2022'!$A$6:$J$388</definedName>
    <definedName name="Z_33F06620_89E2_4BA8_BAB0_6A7070FEBD8A_.wvu.FilterData" localSheetId="0" hidden="1">'на 30.09.2022'!$A$6:$J$388</definedName>
    <definedName name="Z_341157D5_6FE2_4CCE_98C5_3D5F2A4B115C_.wvu.FilterData" localSheetId="0" hidden="1">'на 30.09.2022'!$A$6:$J$388</definedName>
    <definedName name="Z_344509AE_957F_4C43_90DB_055457F491A3_.wvu.FilterData" localSheetId="0" hidden="1">'на 30.09.2022'!$A$6:$J$388</definedName>
    <definedName name="Z_34587A22_A707_48EC_A6D8_8CA0D443CB5A_.wvu.FilterData" localSheetId="0" hidden="1">'на 30.09.2022'!$A$6:$J$388</definedName>
    <definedName name="Z_349EEACA_C7A1_441E_BFE3_096E57329F7C_.wvu.FilterData" localSheetId="0" hidden="1">'на 30.09.2022'!$A$6:$J$388</definedName>
    <definedName name="Z_34E97F8E_B808_4C29_AFA8_24160BA8B576_.wvu.FilterData" localSheetId="0" hidden="1">'на 30.09.2022'!$A$6:$G$121</definedName>
    <definedName name="Z_354643EC_374D_4252_A3BA_624B9338CCF6_.wvu.FilterData" localSheetId="0" hidden="1">'на 30.09.2022'!$A$6:$J$388</definedName>
    <definedName name="Z_356902C5_CBA1_407E_849C_39B6CAAFCD34_.wvu.FilterData" localSheetId="0" hidden="1">'на 30.09.2022'!$A$6:$J$388</definedName>
    <definedName name="Z_356FBDD5_3775_4781_9E0A_901095CE6157_.wvu.FilterData" localSheetId="0" hidden="1">'на 30.09.2022'!$A$6:$J$388</definedName>
    <definedName name="Z_3590FAD8_1A2F_459F_8B35_A95652F8329D_.wvu.FilterData" localSheetId="0" hidden="1">'на 30.09.2022'!$A$6:$J$388</definedName>
    <definedName name="Z_3597F15D_13FB_47E4_B2D7_0713796F1B32_.wvu.FilterData" localSheetId="0" hidden="1">'на 30.09.2022'!$A$6:$G$121</definedName>
    <definedName name="Z_35A82584_BCCD_413D_BF58_739C849379E3_.wvu.FilterData" localSheetId="0" hidden="1">'на 30.09.2022'!$A$6:$J$388</definedName>
    <definedName name="Z_35ACC04C_1574_41FF_A750_E4D141D78D72_.wvu.FilterData" localSheetId="0" hidden="1">'на 30.09.2022'!$A$6:$J$388</definedName>
    <definedName name="Z_35E8C880_405D_4881_A9CF_938A555EC19A_.wvu.FilterData" localSheetId="0" hidden="1">'на 30.09.2022'!$A$6:$J$388</definedName>
    <definedName name="Z_3611D4B3_6578_4507_971B_09764C0B1D01_.wvu.FilterData" localSheetId="0" hidden="1">'на 30.09.2022'!$A$6:$J$388</definedName>
    <definedName name="Z_36279478_DEDD_46A7_8B6D_9500CB65A35C_.wvu.FilterData" localSheetId="0" hidden="1">'на 30.09.2022'!$A$6:$G$121</definedName>
    <definedName name="Z_36282042_958F_4D98_9515_9E9271F26AA2_.wvu.FilterData" localSheetId="0" hidden="1">'на 30.09.2022'!$A$6:$G$121</definedName>
    <definedName name="Z_36483E9A_03E9_431F_B24B_73C77EA6547E_.wvu.FilterData" localSheetId="0" hidden="1">'на 30.09.2022'!$A$6:$J$388</definedName>
    <definedName name="Z_368728BB_F981_4DE3_8F4E_C77C2580C6B3_.wvu.FilterData" localSheetId="0" hidden="1">'на 30.09.2022'!$A$6:$J$388</definedName>
    <definedName name="Z_36AEB3FF_FCBC_4E21_8EFE_F20781816ED3_.wvu.FilterData" localSheetId="0" hidden="1">'на 30.09.2022'!$A$6:$G$121</definedName>
    <definedName name="Z_371CA4AD_891B_4B1D_9403_45AB26546607_.wvu.FilterData" localSheetId="0" hidden="1">'на 30.09.2022'!$A$6:$J$388</definedName>
    <definedName name="Z_373EC55C_3C90_4A55_BE2A_2CFBF157C08C_.wvu.FilterData" localSheetId="0" hidden="1">'на 30.09.2022'!$A$6:$J$388</definedName>
    <definedName name="Z_375FD1ED_0F0C_4C78_AE3D_1D583BC74E47_.wvu.FilterData" localSheetId="0" hidden="1">'на 30.09.2022'!$A$6:$J$388</definedName>
    <definedName name="Z_3780FC5F_184E_406C_B40E_6BE29406408E_.wvu.FilterData" localSheetId="0" hidden="1">'на 30.09.2022'!$A$6:$J$388</definedName>
    <definedName name="Z_3789C719_2C4D_4FFB_B9EF_5AA095975824_.wvu.FilterData" localSheetId="0" hidden="1">'на 30.09.2022'!$A$6:$J$388</definedName>
    <definedName name="Z_37F8CE32_8CE8_4D95_9C0E_63112E6EFFE9_.wvu.Cols" localSheetId="0" hidden="1">'на 30.09.2022'!#REF!</definedName>
    <definedName name="Z_37F8CE32_8CE8_4D95_9C0E_63112E6EFFE9_.wvu.FilterData" localSheetId="0" hidden="1">'на 30.09.2022'!$A$6:$G$121</definedName>
    <definedName name="Z_37F8CE32_8CE8_4D95_9C0E_63112E6EFFE9_.wvu.PrintArea" localSheetId="0" hidden="1">'на 30.09.2022'!$A$1:$J$121</definedName>
    <definedName name="Z_37F8CE32_8CE8_4D95_9C0E_63112E6EFFE9_.wvu.PrintTitles" localSheetId="0" hidden="1">'на 30.09.2022'!$4:$7</definedName>
    <definedName name="Z_37F8CE32_8CE8_4D95_9C0E_63112E6EFFE9_.wvu.Rows" localSheetId="0" hidden="1">'на 30.09.2022'!#REF!,'на 30.09.2022'!#REF!,'на 30.09.2022'!#REF!,'на 30.09.2022'!#REF!,'на 30.09.2022'!#REF!,'на 30.09.2022'!#REF!,'на 30.09.2022'!#REF!,'на 30.09.2022'!#REF!,'на 30.09.2022'!#REF!,'на 30.09.2022'!#REF!,'на 30.09.2022'!#REF!,'на 30.09.2022'!#REF!,'на 30.09.2022'!#REF!,'на 30.09.2022'!#REF!,'на 30.09.2022'!#REF!,'на 30.09.2022'!#REF!,'на 30.09.2022'!#REF!</definedName>
    <definedName name="Z_383A3B24_205B_41E1_8B64_11A60EE728F3_.wvu.FilterData" localSheetId="0" hidden="1">'на 30.09.2022'!$A$6:$J$388</definedName>
    <definedName name="Z_386EE007_6994_4AA6_8824_D461BF01F1EA_.wvu.FilterData" localSheetId="0" hidden="1">'на 30.09.2022'!$A$6:$J$388</definedName>
    <definedName name="Z_39134081_BD7F_40A8_9CC5_F690B7A14ED5_.wvu.FilterData" localSheetId="0" hidden="1">'на 30.09.2022'!$A$6:$J$388</definedName>
    <definedName name="Z_392972AF_6A30_4DF9_9CE7_A04365BB269E_.wvu.FilterData" localSheetId="0" hidden="1">'на 30.09.2022'!$A$6:$J$388</definedName>
    <definedName name="Z_39344C49_E45E_47F3_AF8F_5BE86F62CCD4_.wvu.FilterData" localSheetId="0" hidden="1">'на 30.09.2022'!$A$6:$J$388</definedName>
    <definedName name="Z_394FB935_0201_44F8_9182_26C511D48F51_.wvu.FilterData" localSheetId="0" hidden="1">'на 30.09.2022'!$A$6:$J$388</definedName>
    <definedName name="Z_39897EE2_53F6_432A_9A7F_7DBB2FBB08E4_.wvu.FilterData" localSheetId="0" hidden="1">'на 30.09.2022'!$A$6:$J$388</definedName>
    <definedName name="Z_39BDB0EB_9BA4_409E_B505_137EC009426F_.wvu.FilterData" localSheetId="0" hidden="1">'на 30.09.2022'!$A$6:$J$388</definedName>
    <definedName name="Z_39C96D4E_1C4D_4F18_8517_A4E3C24B1712_.wvu.FilterData" localSheetId="0" hidden="1">'на 30.09.2022'!$A$6:$J$388</definedName>
    <definedName name="Z_3A08D49D_7322_4FD5_90D4_F8436B9BCFE3_.wvu.FilterData" localSheetId="0" hidden="1">'на 30.09.2022'!$A$6:$J$388</definedName>
    <definedName name="Z_3A152827_EFCD_4FCD_A4F0_81C604FF3F88_.wvu.FilterData" localSheetId="0" hidden="1">'на 30.09.2022'!$A$6:$J$388</definedName>
    <definedName name="Z_3A256711_BA3B_4092_AB4C_FF72970EBAB2_.wvu.FilterData" localSheetId="0" hidden="1">'на 30.09.2022'!$A$6:$J$388</definedName>
    <definedName name="Z_3A3C36BB_10E7_4C1E_B0B9_7B6ED7A3EB3A_.wvu.FilterData" localSheetId="0" hidden="1">'на 30.09.2022'!$A$6:$J$388</definedName>
    <definedName name="Z_3A3DB971_386F_40FA_8DD4_4A74AFE3B4C9_.wvu.FilterData" localSheetId="0" hidden="1">'на 30.09.2022'!$A$6:$J$388</definedName>
    <definedName name="Z_3A5F0832_8C54_433C_B5D6_6C764EF17CEE_.wvu.FilterData" localSheetId="0" hidden="1">'на 30.09.2022'!$A$6:$J$388</definedName>
    <definedName name="Z_3AAEA08B_779A_471D_BFA0_0D98BF9A4FAD_.wvu.FilterData" localSheetId="0" hidden="1">'на 30.09.2022'!$A$6:$G$121</definedName>
    <definedName name="Z_3ABBA6B1_F69F_4AC7_8A6D_97A73D7030DF_.wvu.FilterData" localSheetId="0" hidden="1">'на 30.09.2022'!$A$6:$J$388</definedName>
    <definedName name="Z_3B9A8A09_51D3_4E7C_A285_7AC18DD1651A_.wvu.FilterData" localSheetId="0" hidden="1">'на 30.09.2022'!$A$6:$J$388</definedName>
    <definedName name="Z_3BA8851C_D45C_4CAD_BDD3_B93B3145A21A_.wvu.FilterData" localSheetId="0" hidden="1">'на 30.09.2022'!$A$6:$J$388</definedName>
    <definedName name="Z_3C004614_208B_4204_B653_20D136601D2F_.wvu.FilterData" localSheetId="0" hidden="1">'на 30.09.2022'!$A$6:$J$388</definedName>
    <definedName name="Z_3C62C2D0_C27D_4A54_8798_05FBD22117F1_.wvu.FilterData" localSheetId="0" hidden="1">'на 30.09.2022'!$A$6:$J$388</definedName>
    <definedName name="Z_3C664174_3E98_4762_A560_3810A313981F_.wvu.FilterData" localSheetId="0" hidden="1">'на 30.09.2022'!$A$6:$J$388</definedName>
    <definedName name="Z_3C9F72CF_10C2_48CF_BBB6_A2B9A1393F37_.wvu.FilterData" localSheetId="0" hidden="1">'на 30.09.2022'!$A$6:$G$121</definedName>
    <definedName name="Z_3CBCA6B7_5D7C_44A4_844A_26E2A61FDE86_.wvu.FilterData" localSheetId="0" hidden="1">'на 30.09.2022'!$A$6:$J$388</definedName>
    <definedName name="Z_3CF21478_8215_40A8_AB1C_1DD94538FB83_.wvu.FilterData" localSheetId="0" hidden="1">'на 30.09.2022'!$A$6:$J$388</definedName>
    <definedName name="Z_3CF5067B_C0BF_4885_AAB9_F758BBB164A0_.wvu.FilterData" localSheetId="0" hidden="1">'на 30.09.2022'!$A$6:$J$388</definedName>
    <definedName name="Z_3D1280C8_646B_4BB2_862F_8A8207220C6A_.wvu.FilterData" localSheetId="0" hidden="1">'на 30.09.2022'!$A$6:$G$121</definedName>
    <definedName name="Z_3D12D47D_2661_467F_878A_C80F625F0D27_.wvu.FilterData" localSheetId="0" hidden="1">'на 30.09.2022'!$A$6:$J$388</definedName>
    <definedName name="Z_3D221415_9606_4173_A756_975B19400305_.wvu.FilterData" localSheetId="0" hidden="1">'на 30.09.2022'!$A$6:$J$388</definedName>
    <definedName name="Z_3D4245D9_9AB3_43FE_97D0_205A6EA7E6E4_.wvu.FilterData" localSheetId="0" hidden="1">'на 30.09.2022'!$A$6:$J$388</definedName>
    <definedName name="Z_3D5A28D4_CB7B_405C_9FFF_EB22C14AB77F_.wvu.FilterData" localSheetId="0" hidden="1">'на 30.09.2022'!$A$6:$J$388</definedName>
    <definedName name="Z_3D6E136A_63AE_4912_A965_BD438229D989_.wvu.FilterData" localSheetId="0" hidden="1">'на 30.09.2022'!$A$6:$J$388</definedName>
    <definedName name="Z_3D767291_F26D_442B_900B_2A17CA4A2D3C_.wvu.FilterData" localSheetId="0" hidden="1">'на 30.09.2022'!$A$6:$J$388</definedName>
    <definedName name="Z_3D7C94FC_EDDE_4058_8FD5_8212AF68182B_.wvu.FilterData" localSheetId="0" hidden="1">'на 30.09.2022'!$A$6:$J$388</definedName>
    <definedName name="Z_3DB4F6FC_CE58_4083_A6ED_88DCB901BB99_.wvu.FilterData" localSheetId="0" hidden="1">'на 30.09.2022'!$A$6:$G$121</definedName>
    <definedName name="Z_3E14FD86_95B1_4D0E_A8F6_A4FFDE0E3FF0_.wvu.FilterData" localSheetId="0" hidden="1">'на 30.09.2022'!$A$6:$J$388</definedName>
    <definedName name="Z_3E7BBA27_FCB5_4D66_864C_8656009B9E88_.wvu.FilterData" localSheetId="0" hidden="1">'на 30.09.2022'!$A$2:$K$152</definedName>
    <definedName name="Z_3EEA7E1A_5F2B_4408_A34C_1F0223B5B245_.wvu.FilterData" localSheetId="0" hidden="1">'на 30.09.2022'!$A$6:$J$388</definedName>
    <definedName name="Z_3EF89CE4_40A8_4B16_B6F2_96EC7FE30589_.wvu.FilterData" localSheetId="0" hidden="1">'на 30.09.2022'!$A$6:$J$388</definedName>
    <definedName name="Z_3F0F098D_D998_48FD_BB26_7A5537CB4DC9_.wvu.FilterData" localSheetId="0" hidden="1">'на 30.09.2022'!$A$6:$J$388</definedName>
    <definedName name="Z_3F4B50A3_77F4_4415_B0BF_C7AAD2F22592_.wvu.FilterData" localSheetId="0" hidden="1">'на 30.09.2022'!$A$6:$J$388</definedName>
    <definedName name="Z_3F4E18FA_E0CE_43C2_A7F4_5CAE036892ED_.wvu.FilterData" localSheetId="0" hidden="1">'на 30.09.2022'!$A$6:$J$388</definedName>
    <definedName name="Z_3F7954D6_04C1_4B23_AE36_0FF9609A2280_.wvu.FilterData" localSheetId="0" hidden="1">'на 30.09.2022'!$A$6:$J$388</definedName>
    <definedName name="Z_3F839701_87D5_496C_AD9C_2B5AE5742513_.wvu.FilterData" localSheetId="0" hidden="1">'на 30.09.2022'!$A$6:$J$388</definedName>
    <definedName name="Z_3FE8ACF3_2097_4BA9_8230_2DBD30F09632_.wvu.FilterData" localSheetId="0" hidden="1">'на 30.09.2022'!$A$6:$J$388</definedName>
    <definedName name="Z_3FEA0B99_83A0_4934_91F1_66BC8E596ABB_.wvu.FilterData" localSheetId="0" hidden="1">'на 30.09.2022'!$A$6:$J$388</definedName>
    <definedName name="Z_3FEDCFF8_5450_469D_9A9E_38AB8819A083_.wvu.FilterData" localSheetId="0" hidden="1">'на 30.09.2022'!$A$6:$J$388</definedName>
    <definedName name="Z_4010A466_8EF3_4DC9_9FBC_042519271959_.wvu.FilterData" localSheetId="0" hidden="1">'на 30.09.2022'!$A$6:$J$388</definedName>
    <definedName name="Z_402DFE3F_A5E1_41E8_BB4F_E3062FAE22D8_.wvu.FilterData" localSheetId="0" hidden="1">'на 30.09.2022'!$A$6:$J$388</definedName>
    <definedName name="Z_402F317C_5579_45B0_BB74_EACFE896EBBA_.wvu.FilterData" localSheetId="0" hidden="1">'на 30.09.2022'!$A$6:$J$388</definedName>
    <definedName name="Z_403313B7_B74E_4D03_8AB9_B2A52A5BA330_.wvu.FilterData" localSheetId="0" hidden="1">'на 30.09.2022'!$A$6:$G$121</definedName>
    <definedName name="Z_4055661A_C391_44E3_B71B_DF824D593415_.wvu.FilterData" localSheetId="0" hidden="1">'на 30.09.2022'!$A$6:$G$121</definedName>
    <definedName name="Z_40B8C048_862D_4DCB_9F91_8183ECD065E2_.wvu.FilterData" localSheetId="0" hidden="1">'на 30.09.2022'!$A$6:$J$388</definedName>
    <definedName name="Z_4102256A_B8EA_4260_93B3_E17EB54C607E_.wvu.FilterData" localSheetId="0" hidden="1">'на 30.09.2022'!$A$6:$J$388</definedName>
    <definedName name="Z_4130F198_7585_448E_AEB6_2D49F7E298D6_.wvu.FilterData" localSheetId="0" hidden="1">'на 30.09.2022'!$A$6:$J$388</definedName>
    <definedName name="Z_413E8ADC_60FE_4AEB_A365_51405ED7DAEF_.wvu.FilterData" localSheetId="0" hidden="1">'на 30.09.2022'!$A$6:$J$388</definedName>
    <definedName name="Z_415B8653_FE9C_472E_85AE_9CFA9B00FD5E_.wvu.FilterData" localSheetId="0" hidden="1">'на 30.09.2022'!$A$6:$G$121</definedName>
    <definedName name="Z_418F9F46_9018_4AFC_A504_8CA60A905B83_.wvu.FilterData" localSheetId="0" hidden="1">'на 30.09.2022'!$A$6:$J$388</definedName>
    <definedName name="Z_41A2847A_411A_4D8D_8669_7A8FD6A7F9E8_.wvu.FilterData" localSheetId="0" hidden="1">'на 30.09.2022'!$A$6:$J$388</definedName>
    <definedName name="Z_41C6EAF5_F389_4A73_A5DF_3E2ABACB9DC1_.wvu.FilterData" localSheetId="0" hidden="1">'на 30.09.2022'!$A$6:$J$388</definedName>
    <definedName name="Z_422AF1DB_ADD9_4056_90D1_EF57FA0619FA_.wvu.FilterData" localSheetId="0" hidden="1">'на 30.09.2022'!$A$6:$J$388</definedName>
    <definedName name="Z_423AE2BD_6FE7_4E39_8400_BD8A00496896_.wvu.FilterData" localSheetId="0" hidden="1">'на 30.09.2022'!$A$6:$J$388</definedName>
    <definedName name="Z_42714258_A098_4563_9784_2B816EA3049D_.wvu.FilterData" localSheetId="0" hidden="1">'на 30.09.2022'!$A$6:$J$388</definedName>
    <definedName name="Z_42BF13A9_20A4_4030_912B_F63923E11DBF_.wvu.FilterData" localSheetId="0" hidden="1">'на 30.09.2022'!$A$6:$J$388</definedName>
    <definedName name="Z_432FB227_46D3_4B4C_9FB5_E0D855FA8E5C_.wvu.FilterData" localSheetId="0" hidden="1">'на 30.09.2022'!$A$6:$J$388</definedName>
    <definedName name="Z_4388DD05_A74C_4C1C_A344_6EEDB2F4B1B0_.wvu.FilterData" localSheetId="0" hidden="1">'на 30.09.2022'!$A$6:$G$121</definedName>
    <definedName name="Z_43AA75B7_7B20_4F8F_84A9_CCA8EDA56931_.wvu.FilterData" localSheetId="0" hidden="1">'на 30.09.2022'!$A$6:$J$388</definedName>
    <definedName name="Z_43B76E5B_B27A_44DE_9D52_DC260E10D781_.wvu.FilterData" localSheetId="0" hidden="1">'на 30.09.2022'!$A$6:$J$388</definedName>
    <definedName name="Z_43F7D742_5383_4CCE_A058_3A12F3676DF6_.wvu.FilterData" localSheetId="0" hidden="1">'на 30.09.2022'!$A$6:$J$388</definedName>
    <definedName name="Z_445590C0_7350_4A17_AB85_F8DCF9494ECC_.wvu.FilterData" localSheetId="0" hidden="1">'на 30.09.2022'!$A$6:$G$121</definedName>
    <definedName name="Z_446CFCBB_5B6F_49F1_AA1F_C15DDFF709FB_.wvu.FilterData" localSheetId="0" hidden="1">'на 30.09.2022'!$A$6:$J$388</definedName>
    <definedName name="Z_448249C8_AE56_4244_9A71_332B9BB563B1_.wvu.FilterData" localSheetId="0" hidden="1">'на 30.09.2022'!$A$6:$J$388</definedName>
    <definedName name="Z_4500807F_0E0F_40C0_A6A6_F5F607F7BCF2_.wvu.FilterData" localSheetId="0" hidden="1">'на 30.09.2022'!$A$6:$J$388</definedName>
    <definedName name="Z_4518508D_B738_485B_8F09_2B48028E59D4_.wvu.FilterData" localSheetId="0" hidden="1">'на 30.09.2022'!$A$6:$J$388</definedName>
    <definedName name="Z_45394FC2_181E_425F_9DFF_B16FB4463D36_.wvu.FilterData" localSheetId="0" hidden="1">'на 30.09.2022'!$A$6:$J$388</definedName>
    <definedName name="Z_45D27932_FD3D_46DE_B431_4E5606457D7F_.wvu.FilterData" localSheetId="0" hidden="1">'на 30.09.2022'!$A$6:$G$121</definedName>
    <definedName name="Z_45D7DC6D_F10E_4AED_AA57_74B50269F199_.wvu.FilterData" localSheetId="0" hidden="1">'на 30.09.2022'!$A$6:$J$388</definedName>
    <definedName name="Z_45D8F79C_BFDA_41F8_B50B_701EE9A84324_.wvu.FilterData" localSheetId="0" hidden="1">'на 30.09.2022'!$A$6:$J$388</definedName>
    <definedName name="Z_45DE1976_7F07_4EB4_8A9C_FB72D060BEFA_.wvu.FilterData" localSheetId="0" hidden="1">'на 30.09.2022'!$A$6:$J$388</definedName>
    <definedName name="Z_45DE1976_7F07_4EB4_8A9C_FB72D060BEFA_.wvu.PrintArea" localSheetId="0" hidden="1">'на 30.09.2022'!$A$1:$J$152</definedName>
    <definedName name="Z_45DE1976_7F07_4EB4_8A9C_FB72D060BEFA_.wvu.PrintTitles" localSheetId="0" hidden="1">'на 30.09.2022'!$4:$7</definedName>
    <definedName name="Z_46319EFC_E8F9_4AB4_B651_003555D87CD5_.wvu.FilterData" localSheetId="0" hidden="1">'на 30.09.2022'!$A$6:$J$388</definedName>
    <definedName name="Z_463A6E53_B01C_47C1_A90D_6BF2068600E6_.wvu.FilterData" localSheetId="0" hidden="1">'на 30.09.2022'!$A$6:$J$388</definedName>
    <definedName name="Z_463F3E4B_81D6_4261_A251_5FB4227E67B1_.wvu.FilterData" localSheetId="0" hidden="1">'на 30.09.2022'!$A$6:$J$388</definedName>
    <definedName name="Z_46446891_83DA_47D6_9103_49EBCEB6D93B_.wvu.FilterData" localSheetId="0" hidden="1">'на 30.09.2022'!$A$6:$J$388</definedName>
    <definedName name="Z_4646AC6A_1AED_414D_9F5A_8C20F4393FAC_.wvu.FilterData" localSheetId="0" hidden="1">'на 30.09.2022'!$A$6:$J$388</definedName>
    <definedName name="Z_464A6675_A54C_47A6_87B3_7B4DF2961434_.wvu.FilterData" localSheetId="0" hidden="1">'на 30.09.2022'!$A$6:$J$388</definedName>
    <definedName name="Z_46710F25_253B_4E24_937C_29641ECA4F50_.wvu.FilterData" localSheetId="0" hidden="1">'на 30.09.2022'!$A$6:$J$388</definedName>
    <definedName name="Z_46C945EC_D27D_4A60_A8D5_1F9A1B89FB2C_.wvu.FilterData" localSheetId="0" hidden="1">'на 30.09.2022'!$A$6:$J$388</definedName>
    <definedName name="Z_46EDADFA_EC35_46D3_9137_2B694BF910BA_.wvu.FilterData" localSheetId="0" hidden="1">'на 30.09.2022'!$A$6:$J$388</definedName>
    <definedName name="Z_471D790A_FD21_4FA1_B912_154469415B33_.wvu.FilterData" localSheetId="0" hidden="1">'на 30.09.2022'!$A$6:$J$388</definedName>
    <definedName name="Z_4726D0B5_6007_40BF_A8EC_B141A003DE7E_.wvu.FilterData" localSheetId="0" hidden="1">'на 30.09.2022'!$A$6:$J$388</definedName>
    <definedName name="Z_474B57ED_4959_4C17_9ED5_42840CC1EF1F_.wvu.FilterData" localSheetId="0" hidden="1">'на 30.09.2022'!$A$6:$J$388</definedName>
    <definedName name="Z_4765959C_9F0B_44DF_B00A_10C6BB8CF204_.wvu.FilterData" localSheetId="0" hidden="1">'на 30.09.2022'!$A$6:$J$388</definedName>
    <definedName name="Z_476DBA6E_91D1_4913_8987_DE65424E41FC_.wvu.FilterData" localSheetId="0" hidden="1">'на 30.09.2022'!$A$6:$J$388</definedName>
    <definedName name="Z_477D6B5D_325A_45EE_9C5E_7F9C11D6E1EF_.wvu.FilterData" localSheetId="0" hidden="1">'на 30.09.2022'!$A$6:$J$388</definedName>
    <definedName name="Z_47A8A680_8C4D_4709_925D_1B1D9945DCD8_.wvu.FilterData" localSheetId="0" hidden="1">'на 30.09.2022'!$A$6:$J$388</definedName>
    <definedName name="Z_47BCB1EA_366A_4F56_B866_A7D2D6FB6413_.wvu.FilterData" localSheetId="0" hidden="1">'на 30.09.2022'!$A$6:$J$388</definedName>
    <definedName name="Z_47CE02E9_7BC4_47FC_9B44_1B5CC8466C98_.wvu.FilterData" localSheetId="0" hidden="1">'на 30.09.2022'!$A$6:$J$388</definedName>
    <definedName name="Z_47D766B6_F2A9_49CF_8C2A_8E9B4273AF86_.wvu.FilterData" localSheetId="0" hidden="1">'на 30.09.2022'!$A$6:$J$388</definedName>
    <definedName name="Z_47DE35B6_B347_4C65_8E49_C2008CA773EB_.wvu.FilterData" localSheetId="0" hidden="1">'на 30.09.2022'!$A$6:$G$121</definedName>
    <definedName name="Z_47E54F1A_929E_4350_846F_D427E0D466DD_.wvu.FilterData" localSheetId="0" hidden="1">'на 30.09.2022'!$A$6:$J$388</definedName>
    <definedName name="Z_485A205E_B278_4716_86C0_CC980D613050_.wvu.FilterData" localSheetId="0" hidden="1">'на 30.09.2022'!$A$6:$J$388</definedName>
    <definedName name="Z_486156AC_4370_4C02_BA8A_CB9B49D1A8EC_.wvu.FilterData" localSheetId="0" hidden="1">'на 30.09.2022'!$A$6:$J$388</definedName>
    <definedName name="Z_4861CA5D_AAF5_4F79_B1FC_28136A948C67_.wvu.FilterData" localSheetId="0" hidden="1">'на 30.09.2022'!$A$6:$J$388</definedName>
    <definedName name="Z_48C26F2B_4E28_4AC9_8343_04294D0560ED_.wvu.FilterData" localSheetId="0" hidden="1">'на 30.09.2022'!$A$6:$J$388</definedName>
    <definedName name="Z_48DA5D36_0C58_49EA_8441_4706633948A7_.wvu.FilterData" localSheetId="0" hidden="1">'на 30.09.2022'!$A$6:$J$388</definedName>
    <definedName name="Z_490A2F1C_31D3_46A4_90C2_4FE00A2A3110_.wvu.FilterData" localSheetId="0" hidden="1">'на 30.09.2022'!$A$6:$J$388</definedName>
    <definedName name="Z_491B9ECD_9A04_4974_988C_053596828378_.wvu.FilterData" localSheetId="0" hidden="1">'на 30.09.2022'!$A$6:$J$388</definedName>
    <definedName name="Z_494248FA_238D_478D_A4F9_307A931FFEE2_.wvu.FilterData" localSheetId="0" hidden="1">'на 30.09.2022'!$A$6:$J$388</definedName>
    <definedName name="Z_495CB41C_9D74_45FB_9A3C_30411D304A3A_.wvu.FilterData" localSheetId="0" hidden="1">'на 30.09.2022'!$A$6:$J$388</definedName>
    <definedName name="Z_49A00D62_0F99_4653_9E2B_7E81DC142BB9_.wvu.FilterData" localSheetId="0" hidden="1">'на 30.09.2022'!$A$6:$J$388</definedName>
    <definedName name="Z_49ACF293_ABE7_4698_9210_5F958A0FA9E4_.wvu.FilterData" localSheetId="0" hidden="1">'на 30.09.2022'!$A$6:$J$388</definedName>
    <definedName name="Z_49C611FC_45AE_4771_A9EB_23CB8A805F14_.wvu.FilterData" localSheetId="0" hidden="1">'на 30.09.2022'!$A$6:$J$388</definedName>
    <definedName name="Z_49C7329D_3247_4713_BC9A_64F0EE2B0B3C_.wvu.FilterData" localSheetId="0" hidden="1">'на 30.09.2022'!$A$6:$J$388</definedName>
    <definedName name="Z_49E10B09_97E3_41C9_892E_7D9C5DFF5740_.wvu.FilterData" localSheetId="0" hidden="1">'на 30.09.2022'!$A$6:$J$388</definedName>
    <definedName name="Z_49F2D403_965E_4EAD_9917_761D5083F09E_.wvu.FilterData" localSheetId="0" hidden="1">'на 30.09.2022'!$A$6:$J$388</definedName>
    <definedName name="Z_4A659025_264B_4535_9CC0_B58EAC1CFB45_.wvu.FilterData" localSheetId="0" hidden="1">'на 30.09.2022'!$A$6:$J$388</definedName>
    <definedName name="Z_4A89A224_FA7C_4B74_B4DF_6C8852478280_.wvu.FilterData" localSheetId="0" hidden="1">'на 30.09.2022'!$A$6:$J$388</definedName>
    <definedName name="Z_4A8D74AF_6B6C_4239_9EC3_301119213646_.wvu.FilterData" localSheetId="0" hidden="1">'на 30.09.2022'!$A$6:$J$388</definedName>
    <definedName name="Z_4ACD5078_5B81_4758_B0EF_CE5F66AB6D3F_.wvu.FilterData" localSheetId="0" hidden="1">'на 30.09.2022'!$A$6:$J$388</definedName>
    <definedName name="Z_4AE5B387_4075_4E02_9E75_0FE7CAD9107A_.wvu.FilterData" localSheetId="0" hidden="1">'на 30.09.2022'!$A$6:$J$388</definedName>
    <definedName name="Z_4AE61192_90D6_4C2B_9424_00320246C826_.wvu.FilterData" localSheetId="0" hidden="1">'на 30.09.2022'!$A$6:$J$388</definedName>
    <definedName name="Z_4AF0FF7E_D940_4246_AB71_AC8FEDA2EF24_.wvu.FilterData" localSheetId="0" hidden="1">'на 30.09.2022'!$A$6:$J$388</definedName>
    <definedName name="Z_4B20F78A_DF0A_42A3_912F_886F8C470D6F_.wvu.FilterData" localSheetId="0" hidden="1">'на 30.09.2022'!$A$6:$J$388</definedName>
    <definedName name="Z_4B8100D5_9B41_4D1D_BD47_2CC7A425BCB9_.wvu.FilterData" localSheetId="0" hidden="1">'на 30.09.2022'!$A$6:$J$388</definedName>
    <definedName name="Z_4BB7905C_0E11_42F1_848D_90186131796A_.wvu.FilterData" localSheetId="0" hidden="1">'на 30.09.2022'!$A$6:$G$121</definedName>
    <definedName name="Z_4BE15B2D_077F_41A8_A21C_AB77D19D57D3_.wvu.FilterData" localSheetId="0" hidden="1">'на 30.09.2022'!$A$6:$J$388</definedName>
    <definedName name="Z_4C1FE39D_945F_4F14_94DF_F69B283DCD9F_.wvu.FilterData" localSheetId="0" hidden="1">'на 30.09.2022'!$A$6:$G$121</definedName>
    <definedName name="Z_4C806A26_5E5B_481D_998D_4FC8D58C66DD_.wvu.FilterData" localSheetId="0" hidden="1">'на 30.09.2022'!$A$6:$J$388</definedName>
    <definedName name="Z_4C8FE8DC_A013_4BDA_A182_49DE5A00ABD2_.wvu.FilterData" localSheetId="0" hidden="1">'на 30.09.2022'!$A$6:$J$388</definedName>
    <definedName name="Z_4C99A172_787E_4AA6_A4A2_6DD4177EA173_.wvu.FilterData" localSheetId="0" hidden="1">'на 30.09.2022'!$A$6:$J$388</definedName>
    <definedName name="Z_4CA010EE_9FB5_4C7E_A14E_34EFE4C7E4F1_.wvu.FilterData" localSheetId="0" hidden="1">'на 30.09.2022'!$A$6:$J$388</definedName>
    <definedName name="Z_4CEB490B_58FB_4CA0_AAF2_63178FECD849_.wvu.FilterData" localSheetId="0" hidden="1">'на 30.09.2022'!$A$6:$J$388</definedName>
    <definedName name="Z_4D26FCEB_1550_49EE_9AE5_F3BFD84C41FA_.wvu.FilterData" localSheetId="0" hidden="1">'на 30.09.2022'!$A$6:$J$388</definedName>
    <definedName name="Z_4D344B94_CB26_47C6_B6A8_48BF280293C1_.wvu.FilterData" localSheetId="0" hidden="1">'на 30.09.2022'!$A$6:$J$388</definedName>
    <definedName name="Z_4DBA5214_E42E_4E7C_B43C_190A2BF79ACC_.wvu.FilterData" localSheetId="0" hidden="1">'на 30.09.2022'!$A$6:$J$388</definedName>
    <definedName name="Z_4DC355BB_27E7_48C3_8843_13682156D4CC_.wvu.FilterData" localSheetId="0" hidden="1">'на 30.09.2022'!$A$6:$J$388</definedName>
    <definedName name="Z_4DC9D79A_8761_4284_BFE5_DFE7738AB4F8_.wvu.FilterData" localSheetId="0" hidden="1">'на 30.09.2022'!$A$6:$J$388</definedName>
    <definedName name="Z_4DE9F46A_98FE_4BB0_9B8D_B98B77744784_.wvu.FilterData" localSheetId="0" hidden="1">'на 30.09.2022'!$A$6:$J$388</definedName>
    <definedName name="Z_4DF21929_63B0_45D6_9063_EE3D75E46DF0_.wvu.FilterData" localSheetId="0" hidden="1">'на 30.09.2022'!$A$6:$J$388</definedName>
    <definedName name="Z_4E70B456_53A6_4A9B_B0D8_E54D21A50BAA_.wvu.FilterData" localSheetId="0" hidden="1">'на 30.09.2022'!$A$6:$J$388</definedName>
    <definedName name="Z_4EB9A2EB_6EC6_4AFE_AFFA_537868B4F130_.wvu.FilterData" localSheetId="0" hidden="1">'на 30.09.2022'!$A$6:$J$388</definedName>
    <definedName name="Z_4EF3C623_C372_46C1_AA60_4AC85C37C9F2_.wvu.FilterData" localSheetId="0" hidden="1">'на 30.09.2022'!$A$6:$J$388</definedName>
    <definedName name="Z_4F08029A_B8F0_4DA4_87B0_16FDC76C4FA3_.wvu.FilterData" localSheetId="0" hidden="1">'на 30.09.2022'!$A$6:$J$388</definedName>
    <definedName name="Z_4F4F3D49_5D0A_42E0_916A_69EDE30FA23F_.wvu.FilterData" localSheetId="0" hidden="1">'на 30.09.2022'!$A$6:$J$388</definedName>
    <definedName name="Z_4F60C1E8_FD12_4EB9_B1EF_504D376D6016_.wvu.FilterData" localSheetId="0" hidden="1">'на 30.09.2022'!$A$6:$J$388</definedName>
    <definedName name="Z_4F722BF5_E65A_4740_B031_AC282DA34AF0_.wvu.FilterData" localSheetId="0" hidden="1">'на 30.09.2022'!$A$6:$J$388</definedName>
    <definedName name="Z_4FA4A69A_6589_44A8_8710_9041295BCBA3_.wvu.FilterData" localSheetId="0" hidden="1">'на 30.09.2022'!$A$6:$J$388</definedName>
    <definedName name="Z_4FAD2EF3_287F_4A3E_B27D_BB990D450B84_.wvu.FilterData" localSheetId="0" hidden="1">'на 30.09.2022'!$A$6:$J$388</definedName>
    <definedName name="Z_4FE18469_4F1B_4C4F_94F8_2337C288BBDA_.wvu.FilterData" localSheetId="0" hidden="1">'на 30.09.2022'!$A$6:$J$388</definedName>
    <definedName name="Z_5039ACE2_215B_49F3_AC23_F5E171EB2E04_.wvu.FilterData" localSheetId="0" hidden="1">'на 30.09.2022'!$A$6:$J$388</definedName>
    <definedName name="Z_50C47821_D4D0_4482_B67B_271683C3EE7C_.wvu.FilterData" localSheetId="0" hidden="1">'на 30.09.2022'!$A$6:$J$388</definedName>
    <definedName name="Z_50C7EE06_D3E5_466A_B02E_784815AC69C9_.wvu.FilterData" localSheetId="0" hidden="1">'на 30.09.2022'!$A$6:$J$388</definedName>
    <definedName name="Z_50F270BE_8CE5_4CA8_ACB0_0FE221C0502F_.wvu.FilterData" localSheetId="0" hidden="1">'на 30.09.2022'!$A$6:$J$388</definedName>
    <definedName name="Z_5118907D_F812_419B_BA38_C5D1A4D7AA9B_.wvu.FilterData" localSheetId="0" hidden="1">'на 30.09.2022'!$A$6:$J$388</definedName>
    <definedName name="Z_512708F0_FC6D_4404_BE68_DA23201791B7_.wvu.FilterData" localSheetId="0" hidden="1">'на 30.09.2022'!$A$6:$J$388</definedName>
    <definedName name="Z_5142EBC1_4E86_41C1_8307_B66D4A0F24F0_.wvu.FilterData" localSheetId="0" hidden="1">'на 30.09.2022'!$A$6:$J$388</definedName>
    <definedName name="Z_51637613_0EB8_43CA_A073_E9BDD29429FF_.wvu.FilterData" localSheetId="0" hidden="1">'на 30.09.2022'!$A$6:$J$388</definedName>
    <definedName name="Z_5187EEFA_9E94_424B_9E98_435FA8598600_.wvu.FilterData" localSheetId="0" hidden="1">'на 30.09.2022'!$A$6:$J$388</definedName>
    <definedName name="Z_51BD5A76_12FD_4D74_BB88_134070337907_.wvu.FilterData" localSheetId="0" hidden="1">'на 30.09.2022'!$A$6:$J$388</definedName>
    <definedName name="Z_52051764_04EA_49FE_BED8_A5A087B594C8_.wvu.FilterData" localSheetId="0" hidden="1">'на 30.09.2022'!$A$6:$J$388</definedName>
    <definedName name="Z_5211D146_D07B_4B5D_8712_916865134037_.wvu.FilterData" localSheetId="0" hidden="1">'на 30.09.2022'!$A$6:$J$388</definedName>
    <definedName name="Z_52306391_FBA4_4117_8AD3_6946E8898C18_.wvu.FilterData" localSheetId="0" hidden="1">'на 30.09.2022'!$A$6:$J$388</definedName>
    <definedName name="Z_5253E1E1_F351_4BC1_B2DF_DE6F6B57B558_.wvu.FilterData" localSheetId="0" hidden="1">'на 30.09.2022'!$A$6:$J$388</definedName>
    <definedName name="Z_529A9D10_2BB0_46A7_944D_8ECDFA0395B8_.wvu.FilterData" localSheetId="0" hidden="1">'на 30.09.2022'!$A$6:$J$388</definedName>
    <definedName name="Z_52ACD1DE_5C8C_419B_897D_A938C2151D22_.wvu.FilterData" localSheetId="0" hidden="1">'на 30.09.2022'!$A$6:$J$388</definedName>
    <definedName name="Z_52C40832_4D48_45A4_B802_95C62DCB5A61_.wvu.FilterData" localSheetId="0" hidden="1">'на 30.09.2022'!$A$6:$G$121</definedName>
    <definedName name="Z_52F5BC9C_3CB5_4DD9_B732_2722A80051BB_.wvu.FilterData" localSheetId="0" hidden="1">'на 30.09.2022'!$A$6:$J$388</definedName>
    <definedName name="Z_53011515_95F3_4C88_88B6_C1D6475FC303_.wvu.FilterData" localSheetId="0" hidden="1">'на 30.09.2022'!$A$6:$J$388</definedName>
    <definedName name="Z_53198BA4_54AC_4165_B938_C4A1A748FFED_.wvu.FilterData" localSheetId="0" hidden="1">'на 30.09.2022'!$A$6:$J$388</definedName>
    <definedName name="Z_533612EA_605D_4AFD_803D_3C6F4E3E0B07_.wvu.FilterData" localSheetId="0" hidden="1">'на 30.09.2022'!$A$6:$J$388</definedName>
    <definedName name="Z_539CB3DF_9B66_4BE7_9074_8CE0405EB8A6_.wvu.Cols" localSheetId="0" hidden="1">'на 30.09.2022'!#REF!,'на 30.09.2022'!#REF!</definedName>
    <definedName name="Z_539CB3DF_9B66_4BE7_9074_8CE0405EB8A6_.wvu.FilterData" localSheetId="0" hidden="1">'на 30.09.2022'!$A$6:$J$388</definedName>
    <definedName name="Z_539CB3DF_9B66_4BE7_9074_8CE0405EB8A6_.wvu.PrintArea" localSheetId="0" hidden="1">'на 30.09.2022'!$A$1:$J$148</definedName>
    <definedName name="Z_539CB3DF_9B66_4BE7_9074_8CE0405EB8A6_.wvu.PrintTitles" localSheetId="0" hidden="1">'на 30.09.2022'!$4:$7</definedName>
    <definedName name="Z_543FDC9E_DC95_4C7A_84E4_76AA766A82EF_.wvu.FilterData" localSheetId="0" hidden="1">'на 30.09.2022'!$A$6:$J$388</definedName>
    <definedName name="Z_546EB4B2_C544_4B3E_891A_93D68659ED96_.wvu.FilterData" localSheetId="0" hidden="1">'на 30.09.2022'!$A$6:$J$388</definedName>
    <definedName name="Z_54703B32_BADE_4A70_9C97_888CD74744A0_.wvu.FilterData" localSheetId="0" hidden="1">'на 30.09.2022'!$A$6:$J$388</definedName>
    <definedName name="Z_54998E4E_243D_4810_826F_6D61E2FD7B80_.wvu.FilterData" localSheetId="0" hidden="1">'на 30.09.2022'!$A$6:$J$388</definedName>
    <definedName name="Z_54BA7F95_777A_45AD_95C4_BDBF7D83E6C8_.wvu.FilterData" localSheetId="0" hidden="1">'на 30.09.2022'!$A$6:$J$388</definedName>
    <definedName name="Z_54CFAFB5_5819_4D51_833E_B65C9A025E20_.wvu.FilterData" localSheetId="0" hidden="1">'на 30.09.2022'!$A$6:$J$388</definedName>
    <definedName name="Z_55266A36_B6A9_42E1_8467_17D14F12BABD_.wvu.FilterData" localSheetId="0" hidden="1">'на 30.09.2022'!$A$6:$G$121</definedName>
    <definedName name="Z_552D5A2F_F398_4185_857D_A43E934E7BB7_.wvu.FilterData" localSheetId="0" hidden="1">'на 30.09.2022'!$A$6:$J$388</definedName>
    <definedName name="Z_55839524_8F04_4259_8691_71E7FD7B6883_.wvu.FilterData" localSheetId="0" hidden="1">'на 30.09.2022'!$A$6:$J$388</definedName>
    <definedName name="Z_55F24CBB_212F_42F4_BB98_92561BDA95C3_.wvu.FilterData" localSheetId="0" hidden="1">'на 30.09.2022'!$A$6:$J$388</definedName>
    <definedName name="Z_564F82E8_8306_4799_B1F9_06B1FD1FB16E_.wvu.FilterData" localSheetId="0" hidden="1">'на 30.09.2022'!$A$2:$K$152</definedName>
    <definedName name="Z_565A1A16_6A4F_4794_B3C1_1808DC7E86C0_.wvu.FilterData" localSheetId="0" hidden="1">'на 30.09.2022'!$A$6:$G$121</definedName>
    <definedName name="Z_568C3823_FEE7_49C8_B4CF_3D48541DA65C_.wvu.FilterData" localSheetId="0" hidden="1">'на 30.09.2022'!$A$6:$G$121</definedName>
    <definedName name="Z_5696C387_34DF_4BED_BB60_2D85436D9DA8_.wvu.FilterData" localSheetId="0" hidden="1">'на 30.09.2022'!$A$6:$J$388</definedName>
    <definedName name="Z_56C18D87_C587_43F7_9147_D7827AADF66D_.wvu.FilterData" localSheetId="0" hidden="1">'на 30.09.2022'!$A$6:$G$121</definedName>
    <definedName name="Z_5729DC83_8713_4B21_9D2C_8A74D021747E_.wvu.FilterData" localSheetId="0" hidden="1">'на 30.09.2022'!$A$6:$G$121</definedName>
    <definedName name="Z_5730431A_42FA_4886_8F76_DA9C1179F65B_.wvu.FilterData" localSheetId="0" hidden="1">'на 30.09.2022'!$A$6:$J$388</definedName>
    <definedName name="Z_58270B81_2C5A_44D4_84D8_B29B6BA03243_.wvu.FilterData" localSheetId="0" hidden="1">'на 30.09.2022'!$A$6:$G$121</definedName>
    <definedName name="Z_5834E280_FA37_4F43_B5D8_B8D5A97A4524_.wvu.FilterData" localSheetId="0" hidden="1">'на 30.09.2022'!$A$6:$J$388</definedName>
    <definedName name="Z_58A2BFA9_7803_4AA8_99E8_85AF5847A611_.wvu.FilterData" localSheetId="0" hidden="1">'на 30.09.2022'!$A$6:$J$388</definedName>
    <definedName name="Z_58BFA8D4_CF88_4C84_B35F_981C21093C49_.wvu.FilterData" localSheetId="0" hidden="1">'на 30.09.2022'!$A$6:$J$388</definedName>
    <definedName name="Z_58C74091_8FAD_4093_9E52_EDA54F81A62E_.wvu.FilterData" localSheetId="0" hidden="1">'на 30.09.2022'!$A$6:$J$388</definedName>
    <definedName name="Z_58CE8401_55FD_4A64_AF35_0E6A771F42CD_.wvu.FilterData" localSheetId="0" hidden="1">'на 30.09.2022'!$A$6:$J$388</definedName>
    <definedName name="Z_58EAD7A7_C312_4E53_9D90_6DB268F00AAE_.wvu.FilterData" localSheetId="0" hidden="1">'на 30.09.2022'!$A$6:$J$388</definedName>
    <definedName name="Z_58EFAC3E_6DAA_4E10_964A_6BC23ECA3B99_.wvu.FilterData" localSheetId="0" hidden="1">'на 30.09.2022'!$A$6:$J$388</definedName>
    <definedName name="Z_5903C2CD_4F35_483D_B91D_3C09DC402413_.wvu.FilterData" localSheetId="0" hidden="1">'на 30.09.2022'!$A$6:$J$388</definedName>
    <definedName name="Z_59074C03_1A19_4344_8FE1_916D5A98CD29_.wvu.FilterData" localSheetId="0" hidden="1">'на 30.09.2022'!$A$6:$J$388</definedName>
    <definedName name="Z_593FC661_D3C9_4D5B_9F7F_4FD8BB281A5E_.wvu.FilterData" localSheetId="0" hidden="1">'на 30.09.2022'!$A$6:$J$388</definedName>
    <definedName name="Z_594E41CA_61EE_4A2D_B628_8692F751FB80_.wvu.FilterData" localSheetId="0" hidden="1">'на 30.09.2022'!$A$6:$J$388</definedName>
    <definedName name="Z_5996ED13_8652_498D_8DEE_2CE867E1D6DA_.wvu.FilterData" localSheetId="0" hidden="1">'на 30.09.2022'!$A$6:$J$388</definedName>
    <definedName name="Z_59A15C04_4482_47BA_AAA2_857A77FCCD7B_.wvu.FilterData" localSheetId="0" hidden="1">'на 30.09.2022'!$A$6:$J$388</definedName>
    <definedName name="Z_59CCB0AC_39EE_4AC7_9307_7FE7718BECEC_.wvu.FilterData" localSheetId="0" hidden="1">'на 30.09.2022'!$A$6:$J$388</definedName>
    <definedName name="Z_59F91900_CAE9_4608_97BE_FBC0993C389F_.wvu.FilterData" localSheetId="0" hidden="1">'на 30.09.2022'!$A$6:$G$121</definedName>
    <definedName name="Z_5A0826D2_48E8_4049_87EB_8011A792B32A_.wvu.FilterData" localSheetId="0" hidden="1">'на 30.09.2022'!$A$6:$J$388</definedName>
    <definedName name="Z_5A1E401B_9CBB_4720_B34E_C1F970D8C1A4_.wvu.FilterData" localSheetId="0" hidden="1">'на 30.09.2022'!$A$6:$J$388</definedName>
    <definedName name="Z_5A5FF966_0E10_4BF8_B40F_C8478F0D995D_.wvu.FilterData" localSheetId="0" hidden="1">'на 30.09.2022'!$A$6:$J$388</definedName>
    <definedName name="Z_5AC843E8_BE7D_4B69_82E5_622B40389D76_.wvu.FilterData" localSheetId="0" hidden="1">'на 30.09.2022'!$A$6:$J$388</definedName>
    <definedName name="Z_5AED1EEB_F2BD_4EA8_B85A_ECC7CA9EB0BB_.wvu.FilterData" localSheetId="0" hidden="1">'на 30.09.2022'!$A$6:$J$388</definedName>
    <definedName name="Z_5B1A6EA8_24E2_45A1_ACEF_A535BCC31BBF_.wvu.FilterData" localSheetId="0" hidden="1">'на 30.09.2022'!$A$6:$J$388</definedName>
    <definedName name="Z_5B201F9D_0EC3_499C_A33C_1C4C3BFDAC63_.wvu.FilterData" localSheetId="0" hidden="1">'на 30.09.2022'!$A$6:$J$388</definedName>
    <definedName name="Z_5B530939_3820_4F41_B6AF_D342046937E2_.wvu.FilterData" localSheetId="0" hidden="1">'на 30.09.2022'!$A$6:$J$388</definedName>
    <definedName name="Z_5B621C2E_0EE1_488C_9DA4_F5609F15B54C_.wvu.FilterData" localSheetId="0" hidden="1">'на 30.09.2022'!$A$6:$J$388</definedName>
    <definedName name="Z_5B6D98E6_8929_4747_9889_173EDC254AC0_.wvu.FilterData" localSheetId="0" hidden="1">'на 30.09.2022'!$A$6:$J$388</definedName>
    <definedName name="Z_5B8F35C7_BACE_46B7_A289_D37993E37EE6_.wvu.FilterData" localSheetId="0" hidden="1">'на 30.09.2022'!$A$6:$J$388</definedName>
    <definedName name="Z_5BB994C0_0A73_4A06_8B55_4EFD3E0DBF0D_.wvu.FilterData" localSheetId="0" hidden="1">'на 30.09.2022'!$A$6:$J$388</definedName>
    <definedName name="Z_5BD6B32C_AA9C_477B_9D18_4933499B50B8_.wvu.FilterData" localSheetId="0" hidden="1">'на 30.09.2022'!$A$6:$J$388</definedName>
    <definedName name="Z_5C13A1A0_C535_4639_90BE_9B5D72B8AEDB_.wvu.FilterData" localSheetId="0" hidden="1">'на 30.09.2022'!$A$6:$G$121</definedName>
    <definedName name="Z_5C1EB056_6EEF_4598_848E_E932B26747D9_.wvu.FilterData" localSheetId="0" hidden="1">'на 30.09.2022'!$A$6:$J$388</definedName>
    <definedName name="Z_5C253E80_F3BD_4FE4_AB93_2FEE92134E33_.wvu.FilterData" localSheetId="0" hidden="1">'на 30.09.2022'!$A$6:$J$388</definedName>
    <definedName name="Z_5C519772_2A20_4B5B_841B_37C4DE3DF25F_.wvu.FilterData" localSheetId="0" hidden="1">'на 30.09.2022'!$A$6:$J$388</definedName>
    <definedName name="Z_5CD246D0_1B61_4A0E_94C1_5A06A3BBBCDE_.wvu.FilterData" localSheetId="0" hidden="1">'на 30.09.2022'!$A$6:$J$388</definedName>
    <definedName name="Z_5CDE7466_9008_4EE8_8F19_E26D937B15F6_.wvu.FilterData" localSheetId="0" hidden="1">'на 30.09.2022'!$A$6:$G$121</definedName>
    <definedName name="Z_5CF8FCD5_D471_4326_AE16_46A73366B8A0_.wvu.FilterData" localSheetId="0" hidden="1">'на 30.09.2022'!$A$6:$J$388</definedName>
    <definedName name="Z_5D02AC07_9DDA_4DED_8BC0_7F56C2780A3D_.wvu.FilterData" localSheetId="0" hidden="1">'на 30.09.2022'!$A$6:$J$388</definedName>
    <definedName name="Z_5D0C536E_5C8E_491C_A9DB_A2B27E25CEE3_.wvu.FilterData" localSheetId="0" hidden="1">'на 30.09.2022'!$A$6:$J$388</definedName>
    <definedName name="Z_5D1A8E24_0858_4B4C_9A88_78819F5A1F0E_.wvu.FilterData" localSheetId="0" hidden="1">'на 30.09.2022'!$A$6:$J$388</definedName>
    <definedName name="Z_5D493D37_85DF_4A0D_9E57_094C52290F45_.wvu.FilterData" localSheetId="0" hidden="1">'на 30.09.2022'!$A$6:$J$388</definedName>
    <definedName name="Z_5DA1F30B_C28D_4542_91B8_59775937AB4F_.wvu.FilterData" localSheetId="0" hidden="1">'на 30.09.2022'!$A$6:$J$388</definedName>
    <definedName name="Z_5DFBF4F8_E8CB_45B8_AEBD_E22AE27F7511_.wvu.FilterData" localSheetId="0" hidden="1">'на 30.09.2022'!$A$6:$J$388</definedName>
    <definedName name="Z_5E8319AA_70BE_4A15_908D_5BB7BC61D3F7_.wvu.FilterData" localSheetId="0" hidden="1">'на 30.09.2022'!$A$6:$J$388</definedName>
    <definedName name="Z_5EB104F4_627D_44E7_960F_6C67063C7D09_.wvu.FilterData" localSheetId="0" hidden="1">'на 30.09.2022'!$A$6:$J$388</definedName>
    <definedName name="Z_5EB1B5BB_79BE_4318_9140_3FA31802D519_.wvu.FilterData" localSheetId="0" hidden="1">'на 30.09.2022'!$A$6:$J$388</definedName>
    <definedName name="Z_5EB1B5BB_79BE_4318_9140_3FA31802D519_.wvu.PrintArea" localSheetId="0" hidden="1">'на 30.09.2022'!$A$1:$J$148</definedName>
    <definedName name="Z_5EB1B5BB_79BE_4318_9140_3FA31802D519_.wvu.PrintTitles" localSheetId="0" hidden="1">'на 30.09.2022'!$4:$7</definedName>
    <definedName name="Z_5F7F93D2_80EF_4EEE_9C9D_12AB30DD80D3_.wvu.FilterData" localSheetId="0" hidden="1">'на 30.09.2022'!$A$6:$J$388</definedName>
    <definedName name="Z_5FB953A5_71FF_4056_AF98_C9D06FF0EDF3_.wvu.Cols" localSheetId="0" hidden="1">'на 30.09.2022'!#REF!,'на 30.09.2022'!#REF!</definedName>
    <definedName name="Z_5FB953A5_71FF_4056_AF98_C9D06FF0EDF3_.wvu.FilterData" localSheetId="0" hidden="1">'на 30.09.2022'!$A$6:$J$388</definedName>
    <definedName name="Z_5FB953A5_71FF_4056_AF98_C9D06FF0EDF3_.wvu.PrintArea" localSheetId="0" hidden="1">'на 30.09.2022'!$A$1:$J$148</definedName>
    <definedName name="Z_5FB953A5_71FF_4056_AF98_C9D06FF0EDF3_.wvu.PrintTitles" localSheetId="0" hidden="1">'на 30.09.2022'!$4:$7</definedName>
    <definedName name="Z_6011A554_E1A4_465F_9A01_E0469A86D44D_.wvu.FilterData" localSheetId="0" hidden="1">'на 30.09.2022'!$A$6:$J$388</definedName>
    <definedName name="Z_60155C64_695E_458C_BBFE_B89C53118803_.wvu.FilterData" localSheetId="0" hidden="1">'на 30.09.2022'!$A$6:$J$388</definedName>
    <definedName name="Z_60657231_C99E_4191_A90E_C546FB588843_.wvu.FilterData" localSheetId="0" hidden="1">'на 30.09.2022'!$A$6:$G$121</definedName>
    <definedName name="Z_60669095_D958_429D_B74A_692F0AF6A5BF_.wvu.FilterData" localSheetId="0" hidden="1">'на 30.09.2022'!$A$6:$J$388</definedName>
    <definedName name="Z_6068C3FF_17AA_48A5_A88B_2523CBAC39AE_.wvu.FilterData" localSheetId="0" hidden="1">'на 30.09.2022'!$A$6:$J$388</definedName>
    <definedName name="Z_6068C3FF_17AA_48A5_A88B_2523CBAC39AE_.wvu.PrintArea" localSheetId="0" hidden="1">'на 30.09.2022'!$A$1:$J$167</definedName>
    <definedName name="Z_6068C3FF_17AA_48A5_A88B_2523CBAC39AE_.wvu.PrintTitles" localSheetId="0" hidden="1">'на 30.09.2022'!$4:$7</definedName>
    <definedName name="Z_6085EE75_36B7_47B2_BC4C_6C003E6E451C_.wvu.FilterData" localSheetId="0" hidden="1">'на 30.09.2022'!$A$6:$J$388</definedName>
    <definedName name="Z_6096DF59_5639_431F_ACAA_6E74367471D4_.wvu.FilterData" localSheetId="0" hidden="1">'на 30.09.2022'!$A$6:$J$388</definedName>
    <definedName name="Z_60B33E92_3815_4061_91AA_8E38B8895054_.wvu.FilterData" localSheetId="0" hidden="1">'на 30.09.2022'!$A$6:$G$121</definedName>
    <definedName name="Z_615C7B91_FF13_4408_A2AA_52DA69643ED1_.wvu.FilterData" localSheetId="0" hidden="1">'на 30.09.2022'!$A$6:$J$388</definedName>
    <definedName name="Z_61D3C2BE_E5C3_4670_8A8C_5EA015D7BE13_.wvu.FilterData" localSheetId="0" hidden="1">'на 30.09.2022'!$A$6:$J$388</definedName>
    <definedName name="Z_61F39988_DD75_4570_9455_AB31CCAFEE4C_.wvu.FilterData" localSheetId="0" hidden="1">'на 30.09.2022'!$A$6:$J$388</definedName>
    <definedName name="Z_61FEE2C2_8D13_4755_8517_9B75B80FA4B1_.wvu.FilterData" localSheetId="0" hidden="1">'на 30.09.2022'!$A$6:$J$388</definedName>
    <definedName name="Z_6246324E_D224_4FAC_8C67_F9370E7D77EB_.wvu.FilterData" localSheetId="0" hidden="1">'на 30.09.2022'!$A$6:$J$388</definedName>
    <definedName name="Z_624EA417_1537_4932_82E6_067428E23D73_.wvu.FilterData" localSheetId="0" hidden="1">'на 30.09.2022'!$A$6:$J$388</definedName>
    <definedName name="Z_62534477_13C5_437C_87A9_3525FC60CE4D_.wvu.FilterData" localSheetId="0" hidden="1">'на 30.09.2022'!$A$6:$J$388</definedName>
    <definedName name="Z_62691467_BD46_47AE_A6DF_52CBD0D9817B_.wvu.FilterData" localSheetId="0" hidden="1">'на 30.09.2022'!$A$6:$G$121</definedName>
    <definedName name="Z_62A8387D_B08A_477D_ADE5_71912984F458_.wvu.FilterData" localSheetId="0" hidden="1">'на 30.09.2022'!$A$6:$J$388</definedName>
    <definedName name="Z_62AE6103_E87D_480F_B5E4_8DBCD8F5A21D_.wvu.FilterData" localSheetId="0" hidden="1">'на 30.09.2022'!$A$6:$J$388</definedName>
    <definedName name="Z_62BB10A5_EF28_4942_80EF_BF25E16F79EB_.wvu.FilterData" localSheetId="0" hidden="1">'на 30.09.2022'!$A$6:$J$388</definedName>
    <definedName name="Z_62C4D5B7_88F6_4885_99F7_CBFA0AACC2D9_.wvu.FilterData" localSheetId="0" hidden="1">'на 30.09.2022'!$A$6:$J$388</definedName>
    <definedName name="Z_62E7809F_D5DF_4BC1_AEFF_718779E2F7F6_.wvu.FilterData" localSheetId="0" hidden="1">'на 30.09.2022'!$A$6:$J$388</definedName>
    <definedName name="Z_62F28655_B8A8_45AE_A142_E93FF8C032BD_.wvu.FilterData" localSheetId="0" hidden="1">'на 30.09.2022'!$A$6:$J$388</definedName>
    <definedName name="Z_62F2B5AA_C3D1_4669_A4A0_184285923B8F_.wvu.FilterData" localSheetId="0" hidden="1">'на 30.09.2022'!$A$6:$J$388</definedName>
    <definedName name="Z_63162BBE_DEA3_4E9D_88C6_50A1C19A4306_.wvu.FilterData" localSheetId="0" hidden="1">'на 30.09.2022'!$A$6:$J$388</definedName>
    <definedName name="Z_63436FDB_9A91_4157_840D_70107C085942_.wvu.FilterData" localSheetId="0" hidden="1">'на 30.09.2022'!$A$6:$J$388</definedName>
    <definedName name="Z_636DA917_E508_45C7_B31A_50C91F940D46_.wvu.FilterData" localSheetId="0" hidden="1">'на 30.09.2022'!$A$6:$J$388</definedName>
    <definedName name="Z_63720CAA_47FE_4977_B082_29E1534276C7_.wvu.FilterData" localSheetId="0" hidden="1">'на 30.09.2022'!$A$6:$J$388</definedName>
    <definedName name="Z_6388A221_DD71_4215_8F6D_83C36FBE9B4C_.wvu.FilterData" localSheetId="0" hidden="1">'на 30.09.2022'!$A$6:$J$388</definedName>
    <definedName name="Z_638AAAE8_8FF2_44D0_A160_BB2A9AEB5B72_.wvu.FilterData" localSheetId="0" hidden="1">'на 30.09.2022'!$A$6:$G$121</definedName>
    <definedName name="Z_63D45DC6_0D62_438A_9069_0A4378090381_.wvu.FilterData" localSheetId="0" hidden="1">'на 30.09.2022'!$A$6:$G$121</definedName>
    <definedName name="Z_643AF594_D948_4DA9_8B49_70D4487A1DD9_.wvu.FilterData" localSheetId="0" hidden="1">'на 30.09.2022'!$A$6:$J$388</definedName>
    <definedName name="Z_647EE6A0_6C8D_4FBF_BCF1_907D60975A5A_.wvu.FilterData" localSheetId="0" hidden="1">'на 30.09.2022'!$A$6:$J$388</definedName>
    <definedName name="Z_648AB040_BD0E_49A1_BA40_87D3D9C0BA55_.wvu.FilterData" localSheetId="0" hidden="1">'на 30.09.2022'!$A$6:$J$388</definedName>
    <definedName name="Z_649E5CE3_4976_49D9_83DA_4E57FFC714BF_.wvu.Cols" localSheetId="0" hidden="1">'на 30.09.2022'!#REF!</definedName>
    <definedName name="Z_649E5CE3_4976_49D9_83DA_4E57FFC714BF_.wvu.FilterData" localSheetId="0" hidden="1">'на 30.09.2022'!$A$6:$J$388</definedName>
    <definedName name="Z_649E5CE3_4976_49D9_83DA_4E57FFC714BF_.wvu.PrintArea" localSheetId="0" hidden="1">'на 30.09.2022'!$A$1:$J$152</definedName>
    <definedName name="Z_649E5CE3_4976_49D9_83DA_4E57FFC714BF_.wvu.PrintTitles" localSheetId="0" hidden="1">'на 30.09.2022'!$4:$7</definedName>
    <definedName name="Z_64C01F03_E840_4B6E_960F_5E13E0981676_.wvu.FilterData" localSheetId="0" hidden="1">'на 30.09.2022'!$A$6:$J$388</definedName>
    <definedName name="Z_64F95B01_C57E_429C_BB6C_B031B0DD1DF2_.wvu.FilterData" localSheetId="0" hidden="1">'на 30.09.2022'!$A$6:$J$388</definedName>
    <definedName name="Z_657583BD_474B_4EFE_A5D6_97F78CABE532_.wvu.FilterData" localSheetId="0" hidden="1">'на 30.09.2022'!$A$6:$J$388</definedName>
    <definedName name="Z_65B946BB_865B_45DA_A19D_A1AC6082DF5C_.wvu.FilterData" localSheetId="0" hidden="1">'на 30.09.2022'!$A$6:$J$388</definedName>
    <definedName name="Z_65D3F071_3287_4A77_B6B1_5DF1F6C04BB3_.wvu.FilterData" localSheetId="0" hidden="1">'на 30.09.2022'!$A$6:$J$388</definedName>
    <definedName name="Z_65E46399_26A7_441E_AB5B_054868B51F98_.wvu.FilterData" localSheetId="0" hidden="1">'на 30.09.2022'!$A$6:$J$388</definedName>
    <definedName name="Z_65F8B16B_220F_4FC8_86A4_6BDB56CB5C59_.wvu.FilterData" localSheetId="0" hidden="1">'на 30.09.2022'!$A$2:$K$152</definedName>
    <definedName name="Z_6654CD2E_14AE_4299_8801_306919BA9D32_.wvu.FilterData" localSheetId="0" hidden="1">'на 30.09.2022'!$A$6:$J$388</definedName>
    <definedName name="Z_66550ABE_0FE4_4071_B1FA_6163FA599414_.wvu.FilterData" localSheetId="0" hidden="1">'на 30.09.2022'!$A$6:$J$388</definedName>
    <definedName name="Z_6656F77C_55F8_4E1C_A222_2E884838D2F2_.wvu.FilterData" localSheetId="0" hidden="1">'на 30.09.2022'!$A$6:$J$388</definedName>
    <definedName name="Z_667B535C_31EB_4690_B9D0_A1691F287780_.wvu.FilterData" localSheetId="0" hidden="1">'на 30.09.2022'!$A$6:$J$388</definedName>
    <definedName name="Z_6685478C_9BCA_4591_AD70_C668CD426557_.wvu.FilterData" localSheetId="0" hidden="1">'на 30.09.2022'!$A$6:$J$388</definedName>
    <definedName name="Z_66EE8E68_84F1_44B5_B60B_7ED67214A421_.wvu.FilterData" localSheetId="0" hidden="1">'на 30.09.2022'!$A$6:$J$388</definedName>
    <definedName name="Z_67971AFA_5010_43AA_8964_CEDCE49B3348_.wvu.FilterData" localSheetId="0" hidden="1">'на 30.09.2022'!$A$6:$J$388</definedName>
    <definedName name="Z_67A1158E_8E10_4053_B044_B8AB7C784C01_.wvu.FilterData" localSheetId="0" hidden="1">'на 30.09.2022'!$A$6:$J$388</definedName>
    <definedName name="Z_67ADFAE6_A9AF_44D7_8539_93CD0F6B7849_.wvu.Cols" localSheetId="0" hidden="1">'на 30.09.2022'!$K:$K</definedName>
    <definedName name="Z_67ADFAE6_A9AF_44D7_8539_93CD0F6B7849_.wvu.FilterData" localSheetId="0" hidden="1">'на 30.09.2022'!$A$6:$J$388</definedName>
    <definedName name="Z_67ADFAE6_A9AF_44D7_8539_93CD0F6B7849_.wvu.PrintArea" localSheetId="0" hidden="1">'на 30.09.2022'!$A$1:$J$187</definedName>
    <definedName name="Z_67ADFAE6_A9AF_44D7_8539_93CD0F6B7849_.wvu.PrintTitles" localSheetId="0" hidden="1">'на 30.09.2022'!$4:$7</definedName>
    <definedName name="Z_67ADFAE6_A9AF_44D7_8539_93CD0F6B7849_.wvu.Rows" localSheetId="0" hidden="1">'на 30.09.2022'!$40:$40,'на 30.09.2022'!$113:$115</definedName>
    <definedName name="Z_67CEEC89_8901_4825_883E_9C288CEBA3F4_.wvu.FilterData" localSheetId="0" hidden="1">'на 30.09.2022'!$A$6:$J$388</definedName>
    <definedName name="Z_68543727_5837_47F3_A17E_A06AE03143F0_.wvu.FilterData" localSheetId="0" hidden="1">'на 30.09.2022'!$A$6:$J$388</definedName>
    <definedName name="Z_68683A58_471B_4FCB_952E_C9B39BF5837F_.wvu.FilterData" localSheetId="0" hidden="1">'на 30.09.2022'!$A$6:$J$388</definedName>
    <definedName name="Z_6901CD30_42B7_4EC1_AF54_8AB710BFE495_.wvu.FilterData" localSheetId="0" hidden="1">'на 30.09.2022'!$A$6:$J$388</definedName>
    <definedName name="Z_69321B6F_CF2A_4DAB_82CF_8CAAD629F257_.wvu.FilterData" localSheetId="0" hidden="1">'на 30.09.2022'!$A$6:$J$388</definedName>
    <definedName name="Z_6960C5FC_23BB_416E_91A4_54843C57A92C_.wvu.FilterData" localSheetId="0" hidden="1">'на 30.09.2022'!$A$6:$J$388</definedName>
    <definedName name="Z_6A19F32A_B160_4483_91DD_03217B777DF3_.wvu.FilterData" localSheetId="0" hidden="1">'на 30.09.2022'!$A$6:$J$388</definedName>
    <definedName name="Z_6A3BD144_0140_4ADD_AD88_B274AA069B37_.wvu.FilterData" localSheetId="0" hidden="1">'на 30.09.2022'!$A$6:$J$388</definedName>
    <definedName name="Z_6A402979_51E9_4CAD_9C33_EBFCF826C549_.wvu.FilterData" localSheetId="0" hidden="1">'на 30.09.2022'!$A$6:$J$388</definedName>
    <definedName name="Z_6AE09898_DB20_4B56_B25D_C756C4A5A0A2_.wvu.FilterData" localSheetId="0" hidden="1">'на 30.09.2022'!$A$6:$J$388</definedName>
    <definedName name="Z_6B30174D_06F6_400C_8FE4_A489A229C982_.wvu.FilterData" localSheetId="0" hidden="1">'на 30.09.2022'!$A$6:$J$388</definedName>
    <definedName name="Z_6B9F1A4E_485B_421D_A44C_0AAE5901E28D_.wvu.FilterData" localSheetId="0" hidden="1">'на 30.09.2022'!$A$6:$J$388</definedName>
    <definedName name="Z_6BE4E62B_4F97_4F96_9638_8ADCE8F932B1_.wvu.FilterData" localSheetId="0" hidden="1">'на 30.09.2022'!$A$6:$G$121</definedName>
    <definedName name="Z_6BE735CC_AF2E_4F67_B22D_A8AB001D3353_.wvu.FilterData" localSheetId="0" hidden="1">'на 30.09.2022'!$A$6:$G$121</definedName>
    <definedName name="Z_6C574B3A_CBDC_4063_B039_06E2BE768645_.wvu.FilterData" localSheetId="0" hidden="1">'на 30.09.2022'!$A$6:$J$388</definedName>
    <definedName name="Z_6CF84B0C_144A_4CF4_A34E_B9147B738037_.wvu.FilterData" localSheetId="0" hidden="1">'на 30.09.2022'!$A$6:$G$121</definedName>
    <definedName name="Z_6D0240A6_9769_4874_8800_2DD838F2A024_.wvu.FilterData" localSheetId="0" hidden="1">'на 30.09.2022'!$A$6:$J$388</definedName>
    <definedName name="Z_6D091BF8_3118_4C66_BFCF_A396B92963B0_.wvu.FilterData" localSheetId="0" hidden="1">'на 30.09.2022'!$A$6:$J$388</definedName>
    <definedName name="Z_6D1C64E5_A594_47DE_BE16_E18FABE58137_.wvu.FilterData" localSheetId="0" hidden="1">'на 30.09.2022'!$A$6:$J$388</definedName>
    <definedName name="Z_6D692D1F_2186_4B62_878B_AABF13F25116_.wvu.FilterData" localSheetId="0" hidden="1">'на 30.09.2022'!$A$6:$J$388</definedName>
    <definedName name="Z_6D7CFBF1_75D3_41F3_8694_AE4E45FE6F72_.wvu.FilterData" localSheetId="0" hidden="1">'на 30.09.2022'!$A$6:$J$388</definedName>
    <definedName name="Z_6DC5357A_CB08_43BF_90C5_44CA067A2BB4_.wvu.FilterData" localSheetId="0" hidden="1">'на 30.09.2022'!$A$6:$J$388</definedName>
    <definedName name="Z_6E1926CF_4906_4A55_811C_617ED8BB98BA_.wvu.FilterData" localSheetId="0" hidden="1">'на 30.09.2022'!$A$6:$J$388</definedName>
    <definedName name="Z_6E2D6686_B9FD_4BBA_8CD4_95C6386F5509_.wvu.FilterData" localSheetId="0" hidden="1">'на 30.09.2022'!$A$6:$G$121</definedName>
    <definedName name="Z_6E39427C_2468_4284_9D5A_D61995F8C16F_.wvu.FilterData" localSheetId="0" hidden="1">'на 30.09.2022'!$A$6:$J$388</definedName>
    <definedName name="Z_6E4A7295_8CE0_4D28_ABEF_D38EBAE7C204_.wvu.Cols" localSheetId="0" hidden="1">'на 30.09.2022'!$K:$K</definedName>
    <definedName name="Z_6E4A7295_8CE0_4D28_ABEF_D38EBAE7C204_.wvu.FilterData" localSheetId="0" hidden="1">'на 30.09.2022'!$A$6:$J$388</definedName>
    <definedName name="Z_6E4A7295_8CE0_4D28_ABEF_D38EBAE7C204_.wvu.PrintArea" localSheetId="0" hidden="1">'на 30.09.2022'!$A$1:$J$187</definedName>
    <definedName name="Z_6E4A7295_8CE0_4D28_ABEF_D38EBAE7C204_.wvu.PrintTitles" localSheetId="0" hidden="1">'на 30.09.2022'!$4:$7</definedName>
    <definedName name="Z_6E825DA6_B9DB_42A8_A522_056892337545_.wvu.FilterData" localSheetId="0" hidden="1">'на 30.09.2022'!$A$6:$J$388</definedName>
    <definedName name="Z_6EA02701_3F2F_435F_9474_BDBC1DC4D24C_.wvu.FilterData" localSheetId="0" hidden="1">'на 30.09.2022'!$A$6:$J$388</definedName>
    <definedName name="Z_6EC28D39_E7D9_4144_8AA6_2F0CD84ED7A9_.wvu.FilterData" localSheetId="0" hidden="1">'на 30.09.2022'!$A$6:$J$388</definedName>
    <definedName name="Z_6ECBF068_1C02_4E6C_B4E6_EB2B6EC464BD_.wvu.FilterData" localSheetId="0" hidden="1">'на 30.09.2022'!$A$6:$J$388</definedName>
    <definedName name="Z_6EE8F867_7A0E_491A_B66A_B24E4C46B22A_.wvu.FilterData" localSheetId="0" hidden="1">'на 30.09.2022'!$A$6:$J$388</definedName>
    <definedName name="Z_6F1223ED_6D7E_4BDC_97BD_57C6B16DF50B_.wvu.FilterData" localSheetId="0" hidden="1">'на 30.09.2022'!$A$6:$J$388</definedName>
    <definedName name="Z_6F188E27_E72B_48C9_888E_3A4AAF082D5A_.wvu.FilterData" localSheetId="0" hidden="1">'на 30.09.2022'!$A$6:$J$388</definedName>
    <definedName name="Z_6F5A12C8_A074_4C40_BB8E_7EC26830E12E_.wvu.FilterData" localSheetId="0" hidden="1">'на 30.09.2022'!$A$6:$J$388</definedName>
    <definedName name="Z_6F60BF81_D1A9_4E04_93E7_3EE7124B8D23_.wvu.FilterData" localSheetId="0" hidden="1">'на 30.09.2022'!$A$6:$G$121</definedName>
    <definedName name="Z_6FA95ECB_A72C_44B0_B29D_BED71D2AC5FA_.wvu.FilterData" localSheetId="0" hidden="1">'на 30.09.2022'!$A$6:$J$388</definedName>
    <definedName name="Z_6FC51FBE_9907_47C6_90D2_77583F097BE8_.wvu.FilterData" localSheetId="0" hidden="1">'на 30.09.2022'!$A$6:$J$388</definedName>
    <definedName name="Z_701E5EC3_E633_4389_A70E_4DD82E713CE4_.wvu.FilterData" localSheetId="0" hidden="1">'на 30.09.2022'!$A$6:$J$388</definedName>
    <definedName name="Z_7020B498_0752_4EA3_AECF_0DCB82870F8A_.wvu.FilterData" localSheetId="0" hidden="1">'на 30.09.2022'!$A$6:$J$388</definedName>
    <definedName name="Z_70563E19_BB5A_4FAB_8E42_6308F4D97788_.wvu.FilterData" localSheetId="0" hidden="1">'на 30.09.2022'!$A$6:$J$388</definedName>
    <definedName name="Z_70567FCD_AD22_4F19_9380_E5332B152F74_.wvu.FilterData" localSheetId="0" hidden="1">'на 30.09.2022'!$A$6:$J$388</definedName>
    <definedName name="Z_705B9265_FB16_46D2_8816_8AF84D72C023_.wvu.FilterData" localSheetId="0" hidden="1">'на 30.09.2022'!$A$6:$J$388</definedName>
    <definedName name="Z_706D67E7_3361_40B2_829D_8844AB8060E2_.wvu.FilterData" localSheetId="0" hidden="1">'на 30.09.2022'!$A$6:$G$121</definedName>
    <definedName name="Z_70E4543C_ADDB_4019_BDB2_F36D27861FA5_.wvu.FilterData" localSheetId="0" hidden="1">'на 30.09.2022'!$A$6:$J$388</definedName>
    <definedName name="Z_70F1B7E8_7988_4C81_9922_ABE1AE06A197_.wvu.FilterData" localSheetId="0" hidden="1">'на 30.09.2022'!$A$6:$J$388</definedName>
    <definedName name="Z_71392A7E_0652_42FB_9A5C_35A0D8CFF7F9_.wvu.FilterData" localSheetId="0" hidden="1">'на 30.09.2022'!$A$6:$J$388</definedName>
    <definedName name="Z_71C5E18D_A5D5_4D7F_80AC_09808577A853_.wvu.FilterData" localSheetId="0" hidden="1">'на 30.09.2022'!$A$6:$J$388</definedName>
    <definedName name="Z_72172EC9_47D4_4DE1_B525_60932B8BEA09_.wvu.FilterData" localSheetId="0" hidden="1">'на 30.09.2022'!$A$6:$J$388</definedName>
    <definedName name="Z_7246383F_5A7C_4469_ABE5_F3DE99D7B98C_.wvu.FilterData" localSheetId="0" hidden="1">'на 30.09.2022'!$A$6:$G$121</definedName>
    <definedName name="Z_727CF329_C3C3_4900_8882_0105D9B87052_.wvu.FilterData" localSheetId="0" hidden="1">'на 30.09.2022'!$A$6:$J$388</definedName>
    <definedName name="Z_728B417D_5E48_46CF_86FE_9C0FFD136F19_.wvu.FilterData" localSheetId="0" hidden="1">'на 30.09.2022'!$A$6:$J$388</definedName>
    <definedName name="Z_72971C39_5C91_4008_BD77_2DC24FDFDCB6_.wvu.FilterData" localSheetId="0" hidden="1">'на 30.09.2022'!$A$6:$J$388</definedName>
    <definedName name="Z_72BCCF18_7B1D_4731_977C_FF5C187A4C82_.wvu.FilterData" localSheetId="0" hidden="1">'на 30.09.2022'!$A$6:$J$388</definedName>
    <definedName name="Z_72C0943B_A5D5_4B80_AD54_166C5CDC74DE_.wvu.FilterData" localSheetId="0" hidden="1">'на 30.09.2022'!$A$2:$K$152</definedName>
    <definedName name="Z_72C0943B_A5D5_4B80_AD54_166C5CDC74DE_.wvu.PrintArea" localSheetId="0" hidden="1">'на 30.09.2022'!$A$1:$J$167</definedName>
    <definedName name="Z_72C0943B_A5D5_4B80_AD54_166C5CDC74DE_.wvu.PrintTitles" localSheetId="0" hidden="1">'на 30.09.2022'!$4:$7</definedName>
    <definedName name="Z_72CB31D4_C50A_4612_82B9_0E11FB5FE8EC_.wvu.FilterData" localSheetId="0" hidden="1">'на 30.09.2022'!$A$6:$J$388</definedName>
    <definedName name="Z_731D7D17_2CAD_4E49_B21B_35284930A024_.wvu.FilterData" localSheetId="0" hidden="1">'на 30.09.2022'!$A$6:$J$388</definedName>
    <definedName name="Z_7323520E_A194_436C_87C5_C72FEEBCF56F_.wvu.FilterData" localSheetId="0" hidden="1">'на 30.09.2022'!$A$6:$J$388</definedName>
    <definedName name="Z_73398870_7DE2_47AF_9E16_000A1BECF575_.wvu.FilterData" localSheetId="0" hidden="1">'на 30.09.2022'!$A$6:$J$388</definedName>
    <definedName name="Z_7351B774_7780_442A_903E_647131A150ED_.wvu.FilterData" localSheetId="0" hidden="1">'на 30.09.2022'!$A$6:$J$388</definedName>
    <definedName name="Z_7376FA42_13A1_4710_BABC_A35C9B40426F_.wvu.FilterData" localSheetId="0" hidden="1">'на 30.09.2022'!$A$6:$J$388</definedName>
    <definedName name="Z_738A713F_AA01_44C0_AB1E_132F6B9C9BBC_.wvu.FilterData" localSheetId="0" hidden="1">'на 30.09.2022'!$A$6:$J$388</definedName>
    <definedName name="Z_738B00F3_F508_40C5_8ED8_17DDADA23817_.wvu.FilterData" localSheetId="0" hidden="1">'на 30.09.2022'!$A$6:$J$388</definedName>
    <definedName name="Z_73AF40CE_E82A_4A09_83D3_6960BF7CE17B_.wvu.FilterData" localSheetId="0" hidden="1">'на 30.09.2022'!$A$6:$J$388</definedName>
    <definedName name="Z_73CDEAEF_F5D2_4C7D_B3AC_27D3687E8E82_.wvu.FilterData" localSheetId="0" hidden="1">'на 30.09.2022'!$A$6:$J$388</definedName>
    <definedName name="Z_73DD0BF4_420B_48CB_9B9B_8A8636EFB6F5_.wvu.FilterData" localSheetId="0" hidden="1">'на 30.09.2022'!$A$6:$J$388</definedName>
    <definedName name="Z_73E6F369_0D34_44B9_8013_93F273F9FA95_.wvu.FilterData" localSheetId="0" hidden="1">'на 30.09.2022'!$A$6:$J$388</definedName>
    <definedName name="Z_73F0ED6E_160B_4C9C_BBF8_1211D4059F28_.wvu.FilterData" localSheetId="0" hidden="1">'на 30.09.2022'!$A$6:$J$388</definedName>
    <definedName name="Z_741C3AAD_37E5_4231_B8F1_6F6ABAB5BA70_.wvu.FilterData" localSheetId="0" hidden="1">'на 30.09.2022'!$A$2:$K$152</definedName>
    <definedName name="Z_742C8CE1_B323_4B6C_901C_E2B713ADDB04_.wvu.FilterData" localSheetId="0" hidden="1">'на 30.09.2022'!$A$6:$G$121</definedName>
    <definedName name="Z_74382D64_11E6_474B_9C9A_9483422A29B4_.wvu.FilterData" localSheetId="0" hidden="1">'на 30.09.2022'!$A$6:$J$388</definedName>
    <definedName name="Z_743EA156_0B10_4843_8270_9B97F02A1482_.wvu.FilterData" localSheetId="0" hidden="1">'на 30.09.2022'!$A$6:$J$388</definedName>
    <definedName name="Z_74577229_A8F0_4BE1_8538_5F8DFEC5ADD3_.wvu.FilterData" localSheetId="0" hidden="1">'на 30.09.2022'!$A$6:$J$388</definedName>
    <definedName name="Z_747D690A_945F_42A8_9E10_CD07610AAC61_.wvu.FilterData" localSheetId="0" hidden="1">'на 30.09.2022'!$A$6:$J$388</definedName>
    <definedName name="Z_748F9DE0_4D4D_45B7_B0A6_8E38A8FAC9E9_.wvu.FilterData" localSheetId="0" hidden="1">'на 30.09.2022'!$A$6:$J$388</definedName>
    <definedName name="Z_74C2EF73_3DEA_44E7_9843_F28C5BABE517_.wvu.FilterData" localSheetId="0" hidden="1">'на 30.09.2022'!$A$6:$J$388</definedName>
    <definedName name="Z_74C40A01_5AB3_47F6_9386_8391501B6E85_.wvu.FilterData" localSheetId="0" hidden="1">'на 30.09.2022'!$A$6:$J$388</definedName>
    <definedName name="Z_74E76C1B_437A_4F95_A676_022F5E1C8D67_.wvu.FilterData" localSheetId="0" hidden="1">'на 30.09.2022'!$A$6:$J$388</definedName>
    <definedName name="Z_74F25527_9FBE_45D8_B38D_2B215FE8DD1E_.wvu.FilterData" localSheetId="0" hidden="1">'на 30.09.2022'!$A$6:$J$388</definedName>
    <definedName name="Z_75043654_F444_4A16_B62E_39173149E589_.wvu.FilterData" localSheetId="0" hidden="1">'на 30.09.2022'!$A$6:$J$388</definedName>
    <definedName name="Z_7589330A_AF6B_42EC_BFB0_F2E82557DC52_.wvu.FilterData" localSheetId="0" hidden="1">'на 30.09.2022'!$A$6:$J$388</definedName>
    <definedName name="Z_75D14FF6_AD92_418D_9E28_B55E8DCF34B6_.wvu.FilterData" localSheetId="0" hidden="1">'на 30.09.2022'!$A$6:$J$388</definedName>
    <definedName name="Z_7612882B_C464_47F9_9F8B_7ACF00652094_.wvu.FilterData" localSheetId="0" hidden="1">'на 30.09.2022'!$A$6:$J$388</definedName>
    <definedName name="Z_762066AC_D656_4392_845D_8C6157B76764_.wvu.FilterData" localSheetId="0" hidden="1">'на 30.09.2022'!$A$6:$G$121</definedName>
    <definedName name="Z_762BAAE6_54C6_46DA_804D_66EF7BBB3D53_.wvu.FilterData" localSheetId="0" hidden="1">'на 30.09.2022'!$A$6:$J$388</definedName>
    <definedName name="Z_7654DBDC_86A8_4903_B5DC_30516E94F2C0_.wvu.FilterData" localSheetId="0" hidden="1">'на 30.09.2022'!$A$6:$J$388</definedName>
    <definedName name="Z_76FF979B_02AF_41B5_8997_14E73E4CFCD1_.wvu.FilterData" localSheetId="0" hidden="1">'на 30.09.2022'!$A$6:$J$388</definedName>
    <definedName name="Z_77081AB2_288F_4D22_9FAD_2429DAF1E510_.wvu.FilterData" localSheetId="0" hidden="1">'на 30.09.2022'!$A$6:$J$388</definedName>
    <definedName name="Z_7732915B_3E66_4107_A49B_68BF378A577A_.wvu.FilterData" localSheetId="0" hidden="1">'на 30.09.2022'!$A$6:$J$388</definedName>
    <definedName name="Z_773BA840_2C40_4655_A85B_36BB113E2671_.wvu.FilterData" localSheetId="0" hidden="1">'на 30.09.2022'!$A$6:$J$388</definedName>
    <definedName name="Z_777611BF_FE54_48A9_A8A8_0C82A3AE3A94_.wvu.FilterData" localSheetId="0" hidden="1">'на 30.09.2022'!$A$6:$J$388</definedName>
    <definedName name="Z_784E79C4_44EE_4A5F_B5EE_E1C5DC2A73F5_.wvu.FilterData" localSheetId="0" hidden="1">'на 30.09.2022'!$A$6:$J$388</definedName>
    <definedName name="Z_78A64231_D3EC_469E_ACF6_EC92F17797B6_.wvu.FilterData" localSheetId="0" hidden="1">'на 30.09.2022'!$A$6:$J$388</definedName>
    <definedName name="Z_78BF5E7C_23BE_4A72_A533_FF7D5D687366_.wvu.FilterData" localSheetId="0" hidden="1">'на 30.09.2022'!$A$6:$J$388</definedName>
    <definedName name="Z_793C7B2D_7F2B_48EC_8A47_D2709381137D_.wvu.FilterData" localSheetId="0" hidden="1">'на 30.09.2022'!$A$6:$J$388</definedName>
    <definedName name="Z_799DB00F_141C_483B_A462_359C05A36D93_.wvu.FilterData" localSheetId="0" hidden="1">'на 30.09.2022'!$A$6:$G$121</definedName>
    <definedName name="Z_79E1EFBF_E68B_429F_938B_71E87E8D08B0_.wvu.FilterData" localSheetId="0" hidden="1">'на 30.09.2022'!$A$6:$J$388</definedName>
    <definedName name="Z_79E4D554_5B2C_41A7_B934_B430838AA03E_.wvu.FilterData" localSheetId="0" hidden="1">'на 30.09.2022'!$A$6:$J$388</definedName>
    <definedName name="Z_7A01CF94_90AE_4821_93EE_D3FE8D12D8D5_.wvu.FilterData" localSheetId="0" hidden="1">'на 30.09.2022'!$A$6:$J$388</definedName>
    <definedName name="Z_7A09065A_45D5_4C53_B9DD_121DF6719D64_.wvu.FilterData" localSheetId="0" hidden="1">'на 30.09.2022'!$A$6:$G$121</definedName>
    <definedName name="Z_7A1923BB_1353_4D11_A1E6_A6997E46258F_.wvu.FilterData" localSheetId="0" hidden="1">'на 30.09.2022'!$A$6:$J$388</definedName>
    <definedName name="Z_7A581F71_E82E_4B42_ADFE_CBB110352CF0_.wvu.FilterData" localSheetId="0" hidden="1">'на 30.09.2022'!$A$6:$J$388</definedName>
    <definedName name="Z_7A71A7FF_8800_4D00_AEC1_1B599D526CDE_.wvu.FilterData" localSheetId="0" hidden="1">'на 30.09.2022'!$A$6:$J$388</definedName>
    <definedName name="Z_7AE14342_BF53_4FA2_8C85_1038D8BA9596_.wvu.FilterData" localSheetId="0" hidden="1">'на 30.09.2022'!$A$6:$G$121</definedName>
    <definedName name="Z_7B245AB0_C2AF_4822_BFC4_2399F85856C1_.wvu.Cols" localSheetId="0" hidden="1">'на 30.09.2022'!#REF!,'на 30.09.2022'!#REF!</definedName>
    <definedName name="Z_7B245AB0_C2AF_4822_BFC4_2399F85856C1_.wvu.FilterData" localSheetId="0" hidden="1">'на 30.09.2022'!$A$6:$J$388</definedName>
    <definedName name="Z_7B245AB0_C2AF_4822_BFC4_2399F85856C1_.wvu.PrintArea" localSheetId="0" hidden="1">'на 30.09.2022'!$A$1:$J$148</definedName>
    <definedName name="Z_7B245AB0_C2AF_4822_BFC4_2399F85856C1_.wvu.PrintTitles" localSheetId="0" hidden="1">'на 30.09.2022'!$4:$7</definedName>
    <definedName name="Z_7B77AEA7_9EB0_430F_94C7_6393A69B0369_.wvu.FilterData" localSheetId="0" hidden="1">'на 30.09.2022'!$A$6:$J$388</definedName>
    <definedName name="Z_7B8C93E6_79ED_458F_BC1A_D66C91E9667A_.wvu.FilterData" localSheetId="0" hidden="1">'на 30.09.2022'!$A$6:$J$388</definedName>
    <definedName name="Z_7BA445E6_50A0_4F67_81F2_B2945A5BFD3F_.wvu.FilterData" localSheetId="0" hidden="1">'на 30.09.2022'!$A$6:$J$388</definedName>
    <definedName name="Z_7BC27702_AD83_4B6E_860E_D694439F877D_.wvu.FilterData" localSheetId="0" hidden="1">'на 30.09.2022'!$A$6:$G$121</definedName>
    <definedName name="Z_7BFDFC40_4470_49AC_BDB3_8C8ED1EAF41E_.wvu.FilterData" localSheetId="0" hidden="1">'на 30.09.2022'!$A$6:$J$388</definedName>
    <definedName name="Z_7C23B52F_243B_4908_ACCE_2C6A732F4CE2_.wvu.FilterData" localSheetId="0" hidden="1">'на 30.09.2022'!$A$6:$J$388</definedName>
    <definedName name="Z_7C5735B6_B983_4E14_B7E4_71C183F79239_.wvu.FilterData" localSheetId="0" hidden="1">'на 30.09.2022'!$A$6:$J$388</definedName>
    <definedName name="Z_7C66AA40_D32F_4A0A_BA98_46DA39F18786_.wvu.FilterData" localSheetId="0" hidden="1">'на 30.09.2022'!$A$6:$J$388</definedName>
    <definedName name="Z_7C8419B0_E00C_499C_9768_6CFB756221D1_.wvu.FilterData" localSheetId="0" hidden="1">'на 30.09.2022'!$A$6:$J$388</definedName>
    <definedName name="Z_7CB2D520_A8A5_4D6C_BE39_64C505DBAE2C_.wvu.FilterData" localSheetId="0" hidden="1">'на 30.09.2022'!$A$6:$J$388</definedName>
    <definedName name="Z_7CB9D1CB_80BA_40B4_9A94_7ED38A1B10BF_.wvu.FilterData" localSheetId="0" hidden="1">'на 30.09.2022'!$A$6:$J$388</definedName>
    <definedName name="Z_7CDE2F56_3345_434D_8F5F_94498BC5B07B_.wvu.FilterData" localSheetId="0" hidden="1">'на 30.09.2022'!$A$6:$J$388</definedName>
    <definedName name="Z_7D3CF40D_731A_458F_92D4_5239AC179A47_.wvu.FilterData" localSheetId="0" hidden="1">'на 30.09.2022'!$A$6:$J$388</definedName>
    <definedName name="Z_7D6D3F29_170C_4CEB_BDC6_C81A37A07D8F_.wvu.FilterData" localSheetId="0" hidden="1">'на 30.09.2022'!$A$6:$J$388</definedName>
    <definedName name="Z_7D748AFA_A668_4029_AD67_E233DAE0B748_.wvu.FilterData" localSheetId="0" hidden="1">'на 30.09.2022'!$A$6:$J$388</definedName>
    <definedName name="Z_7DB24378_D193_4D04_9739_831C8625EEAE_.wvu.FilterData" localSheetId="0" hidden="1">'на 30.09.2022'!$A$6:$J$53</definedName>
    <definedName name="Z_7DE2C6BB_5F23_4345_9D0D_B5B4BA992A74_.wvu.FilterData" localSheetId="0" hidden="1">'на 30.09.2022'!$A$6:$J$388</definedName>
    <definedName name="Z_7DFE2B7A_ACEF_497F_B139_F9E22F379E18_.wvu.FilterData" localSheetId="0" hidden="1">'на 30.09.2022'!$A$6:$J$388</definedName>
    <definedName name="Z_7E10B4A2_86C5_49FE_B735_A2A4A6EBA352_.wvu.FilterData" localSheetId="0" hidden="1">'на 30.09.2022'!$A$6:$J$388</definedName>
    <definedName name="Z_7E77AE50_A8E9_48E1_BD6F_0651484E1DB4_.wvu.FilterData" localSheetId="0" hidden="1">'на 30.09.2022'!$A$6:$J$388</definedName>
    <definedName name="Z_7EA33A1B_0947_4DD9_ACB5_FE84B029B96C_.wvu.FilterData" localSheetId="0" hidden="1">'на 30.09.2022'!$A$6:$J$388</definedName>
    <definedName name="Z_7EB0C89C_BD1D_4369_9CCB_D9B1515F02AC_.wvu.FilterData" localSheetId="0" hidden="1">'на 30.09.2022'!$A$6:$J$388</definedName>
    <definedName name="Z_7F79FC75_D934_40C5_84FF_BE0E9C0151D8_.wvu.FilterData" localSheetId="0" hidden="1">'на 30.09.2022'!$A$6:$J$388</definedName>
    <definedName name="Z_7F9808CD_1A55_4443_A3C7_BBA47A3832FB_.wvu.FilterData" localSheetId="0" hidden="1">'на 30.09.2022'!$A$6:$J$388</definedName>
    <definedName name="Z_8007FFF7_F225_4D07_B648_0021B9FE9E8A_.wvu.FilterData" localSheetId="0" hidden="1">'на 30.09.2022'!$A$6:$J$388</definedName>
    <definedName name="Z_80140D8B_E635_4A57_8CFB_A0D49EB42D6A_.wvu.FilterData" localSheetId="0" hidden="1">'на 30.09.2022'!$A$6:$J$388</definedName>
    <definedName name="Z_80307539_85B9_42F7_843F_FB5E710F02B5_.wvu.FilterData" localSheetId="0" hidden="1">'на 30.09.2022'!$A$6:$J$388</definedName>
    <definedName name="Z_8031C64D_1C21_4159_B071_D2328195B6C4_.wvu.FilterData" localSheetId="0" hidden="1">'на 30.09.2022'!$A$6:$J$388</definedName>
    <definedName name="Z_807C3495_048C_4C24_9913_AF8B17425184_.wvu.FilterData" localSheetId="0" hidden="1">'на 30.09.2022'!$A$6:$J$388</definedName>
    <definedName name="Z_807C45F3_0915_4303_8AB6_6E0CA1A5B954_.wvu.FilterData" localSheetId="0" hidden="1">'на 30.09.2022'!$A$6:$J$388</definedName>
    <definedName name="Z_809CBE63_EFA1_40BC_B984_D28BD2C7F7DA_.wvu.FilterData" localSheetId="0" hidden="1">'на 30.09.2022'!$A$6:$J$388</definedName>
    <definedName name="Z_80D84490_9B2F_4196_9FDE_6B9221814592_.wvu.FilterData" localSheetId="0" hidden="1">'на 30.09.2022'!$A$6:$J$388</definedName>
    <definedName name="Z_80F2D401_111D_4C5B_B2EC_DF62A2772A25_.wvu.FilterData" localSheetId="0" hidden="1">'на 30.09.2022'!$A$6:$J$388</definedName>
    <definedName name="Z_81403331_C5EB_4760_B273_D3D9C8D43951_.wvu.FilterData" localSheetId="0" hidden="1">'на 30.09.2022'!$A$6:$G$121</definedName>
    <definedName name="Z_81464A3D_E94D_433F_B49C_031C68059E3A_.wvu.FilterData" localSheetId="0" hidden="1">'на 30.09.2022'!$A$6:$J$388</definedName>
    <definedName name="Z_81649847_CB5B_4966_A3DA_C8770A46509B_.wvu.FilterData" localSheetId="0" hidden="1">'на 30.09.2022'!$A$6:$J$388</definedName>
    <definedName name="Z_81BE03B7_DE2F_4E82_8496_CAF917D1CC3F_.wvu.FilterData" localSheetId="0" hidden="1">'на 30.09.2022'!$A$6:$J$388</definedName>
    <definedName name="Z_81C1D31C_6972_4B74_93B3_8074EA9760E1_.wvu.FilterData" localSheetId="0" hidden="1">'на 30.09.2022'!$A$6:$J$388</definedName>
    <definedName name="Z_8220CA38_66F1_4F9F_A7AE_CF3DF89B0B66_.wvu.FilterData" localSheetId="0" hidden="1">'на 30.09.2022'!$A$6:$J$388</definedName>
    <definedName name="Z_82433C03_7393_4541_B48C_1484FFDE1115_.wvu.FilterData" localSheetId="0" hidden="1">'на 30.09.2022'!$A$6:$J$388</definedName>
    <definedName name="Z_82583E5A_4D2C_4789_8593_8F88E30F22AC_.wvu.FilterData" localSheetId="0" hidden="1">'на 30.09.2022'!$A$6:$J$388</definedName>
    <definedName name="Z_8280D1E0_5055_49CD_A383_D6B2F2EBD512_.wvu.FilterData" localSheetId="0" hidden="1">'на 30.09.2022'!$A$6:$G$121</definedName>
    <definedName name="Z_82826E6C_8680_42C1_B9B0_00129694C4D7_.wvu.FilterData" localSheetId="0" hidden="1">'на 30.09.2022'!$A$6:$J$388</definedName>
    <definedName name="Z_829F5F3F_AACC_4AF4_A7EF_0FD75747C358_.wvu.FilterData" localSheetId="0" hidden="1">'на 30.09.2022'!$A$6:$J$388</definedName>
    <definedName name="Z_82EF6439_1F2C_48B0_83F0_00AD9D43623A_.wvu.FilterData" localSheetId="0" hidden="1">'на 30.09.2022'!$A$6:$J$388</definedName>
    <definedName name="Z_837CB072_6E08_4E25_BA42_E40F22681EBE_.wvu.FilterData" localSheetId="0" hidden="1">'на 30.09.2022'!$A$6:$J$388</definedName>
    <definedName name="Z_837CFD4A_C906_4267_9AF6_CD5874FBB89E_.wvu.FilterData" localSheetId="0" hidden="1">'на 30.09.2022'!$A$6:$J$388</definedName>
    <definedName name="Z_83894FAF_831A_4268_8B2F_EACBEA69E5F1_.wvu.FilterData" localSheetId="0" hidden="1">'на 30.09.2022'!$A$6:$J$388</definedName>
    <definedName name="Z_83F46F50_E256_4105_BE09_075B932BE5E0_.wvu.FilterData" localSheetId="0" hidden="1">'на 30.09.2022'!$A$6:$J$388</definedName>
    <definedName name="Z_840133FA_9546_4ED0_AA3E_E87F8F80931F_.wvu.FilterData" localSheetId="0" hidden="1">'на 30.09.2022'!$A$6:$J$388</definedName>
    <definedName name="Z_8407F1E6_9EC7_461D_8D1B_94A2C00F9BA6_.wvu.FilterData" localSheetId="0" hidden="1">'на 30.09.2022'!$A$6:$J$388</definedName>
    <definedName name="Z_8462E4B7_FF49_4401_9CB1_027D70C3D86B_.wvu.FilterData" localSheetId="0" hidden="1">'на 30.09.2022'!$A$6:$G$121</definedName>
    <definedName name="Z_8510A75A_1B7B_4213_9385_C347600B51A5_.wvu.FilterData" localSheetId="0" hidden="1">'на 30.09.2022'!$A$6:$J$388</definedName>
    <definedName name="Z_8518C130_335F_4917_99A5_712FA6AC79A6_.wvu.FilterData" localSheetId="0" hidden="1">'на 30.09.2022'!$A$6:$J$388</definedName>
    <definedName name="Z_8518EF96_21CF_4CEA_B17C_8AA8E48B82CF_.wvu.FilterData" localSheetId="0" hidden="1">'на 30.09.2022'!$A$6:$J$388</definedName>
    <definedName name="Z_85336449_1C25_4AF7_89BA_281D7385CDF9_.wvu.FilterData" localSheetId="0" hidden="1">'на 30.09.2022'!$A$6:$J$388</definedName>
    <definedName name="Z_854869E6_403B_4AAF_97C4_1B9DF9CBBAC5_.wvu.FilterData" localSheetId="0" hidden="1">'на 30.09.2022'!$A$6:$J$388</definedName>
    <definedName name="Z_85610BEE_6BD4_4AC9_9284_0AD9E6A15466_.wvu.FilterData" localSheetId="0" hidden="1">'на 30.09.2022'!$A$6:$J$388</definedName>
    <definedName name="Z_85621B9F_ABEF_4928_B406_5F6003CD3FC1_.wvu.FilterData" localSheetId="0" hidden="1">'на 30.09.2022'!$A$6:$J$388</definedName>
    <definedName name="Z_856E1644_43B0_4A35_AD05_C3FB0553F633_.wvu.FilterData" localSheetId="0" hidden="1">'на 30.09.2022'!$A$6:$J$388</definedName>
    <definedName name="Z_85941411_C589_4588_ABE6_705DAC8DCC3D_.wvu.FilterData" localSheetId="0" hidden="1">'на 30.09.2022'!$A$6:$J$388</definedName>
    <definedName name="Z_85EC44C9_3155_42D3_A129_8E0E8C37A7B0_.wvu.FilterData" localSheetId="0" hidden="1">'на 30.09.2022'!$A$6:$J$388</definedName>
    <definedName name="Z_8608FEAB_BF57_4E40_9AFB_AA087E242421_.wvu.FilterData" localSheetId="0" hidden="1">'на 30.09.2022'!$A$6:$J$388</definedName>
    <definedName name="Z_86380820_D310_4FD1_8486_5EE03CF82BCB_.wvu.FilterData" localSheetId="0" hidden="1">'на 30.09.2022'!$A$6:$J$388</definedName>
    <definedName name="Z_8649CC96_F63A_4F83_8C89_AA8F47AC05F3_.wvu.FilterData" localSheetId="0" hidden="1">'на 30.09.2022'!$A$6:$G$121</definedName>
    <definedName name="Z_865E39A3_4E09_45FF_A763_447E1E4F2C56_.wvu.FilterData" localSheetId="0" hidden="1">'на 30.09.2022'!$A$6:$J$388</definedName>
    <definedName name="Z_866666B3_A778_4059_8EF6_136684A0F698_.wvu.FilterData" localSheetId="0" hidden="1">'на 30.09.2022'!$A$6:$J$388</definedName>
    <definedName name="Z_868403B4_F60C_4700_B312_EDA79B4B2FC0_.wvu.FilterData" localSheetId="0" hidden="1">'на 30.09.2022'!$A$6:$J$388</definedName>
    <definedName name="Z_86B1DA6D_5F87_43CC_BA9C_CBCD8D78E2B9_.wvu.FilterData" localSheetId="0" hidden="1">'на 30.09.2022'!$A$6:$J$388</definedName>
    <definedName name="Z_86C740F9_7AAF_42EB_851B_65E9F3C95B52_.wvu.FilterData" localSheetId="0" hidden="1">'на 30.09.2022'!$A$6:$J$388</definedName>
    <definedName name="Z_86CC94E8_5CF9_415A_9BBB_07A93C317E62_.wvu.FilterData" localSheetId="0" hidden="1">'на 30.09.2022'!$A$6:$J$388</definedName>
    <definedName name="Z_870396E2_E941_41E9_B45F_A64A4C8701AA_.wvu.FilterData" localSheetId="0" hidden="1">'на 30.09.2022'!$A$6:$J$388</definedName>
    <definedName name="Z_871DCBA4_4473_4C58_85F8_F17781E7BAB8_.wvu.FilterData" localSheetId="0" hidden="1">'на 30.09.2022'!$A$6:$J$388</definedName>
    <definedName name="Z_8751552B_87B3_495B_8801_0AAD8C553C17_.wvu.FilterData" localSheetId="0" hidden="1">'на 30.09.2022'!$A$6:$J$388</definedName>
    <definedName name="Z_875C4B3B_006D_4A89_B446_90FA1A313F21_.wvu.FilterData" localSheetId="0" hidden="1">'на 30.09.2022'!$A$6:$J$388</definedName>
    <definedName name="Z_87649189_6B2A_4AEA_B73C_432C7D94B9DF_.wvu.FilterData" localSheetId="0" hidden="1">'на 30.09.2022'!$A$6:$J$388</definedName>
    <definedName name="Z_8789C1A0_51C5_46EF_B1F1_B319BE008AC1_.wvu.FilterData" localSheetId="0" hidden="1">'на 30.09.2022'!$A$6:$J$388</definedName>
    <definedName name="Z_87AE545F_036F_4E8B_9D04_AE59AB8BAC14_.wvu.FilterData" localSheetId="0" hidden="1">'на 30.09.2022'!$A$6:$G$121</definedName>
    <definedName name="Z_87D86486_B5EF_4463_9350_9D1E042A42DF_.wvu.FilterData" localSheetId="0" hidden="1">'на 30.09.2022'!$A$6:$J$388</definedName>
    <definedName name="Z_882AE0C6_2439_44EF_9DFE_625D71A6FEB9_.wvu.FilterData" localSheetId="0" hidden="1">'на 30.09.2022'!$A$6:$J$388</definedName>
    <definedName name="Z_883D51B0_0A2B_40BD_A4BD_D3780EBDA8D9_.wvu.FilterData" localSheetId="0" hidden="1">'на 30.09.2022'!$A$6:$J$388</definedName>
    <definedName name="Z_88624676_384B_4AFA_AF83_2B82AD5D3D98_.wvu.FilterData" localSheetId="0" hidden="1">'на 30.09.2022'!$A$6:$J$388</definedName>
    <definedName name="Z_8878B53B_0E8A_4A11_8A26_C2AC9BB8A4A9_.wvu.FilterData" localSheetId="0" hidden="1">'на 30.09.2022'!$A$6:$G$121</definedName>
    <definedName name="Z_888B8943_9277_42CB_A862_699801009D7B_.wvu.FilterData" localSheetId="0" hidden="1">'на 30.09.2022'!$A$6:$J$388</definedName>
    <definedName name="Z_88A0F5C8_F1C4_4816_99C8_59CB44BCE491_.wvu.FilterData" localSheetId="0" hidden="1">'на 30.09.2022'!$A$6:$J$388</definedName>
    <definedName name="Z_893C2773_315C_4E37_8B64_9EE805C92E03_.wvu.FilterData" localSheetId="0" hidden="1">'на 30.09.2022'!$A$6:$J$388</definedName>
    <definedName name="Z_893FA4D1_A90D_4C00_9051_4D40650C669D_.wvu.FilterData" localSheetId="0" hidden="1">'на 30.09.2022'!$A$6:$J$388</definedName>
    <definedName name="Z_895608B2_F053_445E_BD6A_E885E9D4FE51_.wvu.FilterData" localSheetId="0" hidden="1">'на 30.09.2022'!$A$6:$J$388</definedName>
    <definedName name="Z_898FFEFC_C4FC_44BB_BE63_00FC13DD2042_.wvu.FilterData" localSheetId="0" hidden="1">'на 30.09.2022'!$A$6:$J$388</definedName>
    <definedName name="Z_89B7EB11_B431_495B_8717_0FB1D7038D4D_.wvu.FilterData" localSheetId="0" hidden="1">'на 30.09.2022'!$A$6:$J$388</definedName>
    <definedName name="Z_89C6A5BF_E8A5_4A6F_A481_15B2F7A6D4E2_.wvu.FilterData" localSheetId="0" hidden="1">'на 30.09.2022'!$A$6:$J$388</definedName>
    <definedName name="Z_89F2DB1B_0F19_4230_A501_8A6666788E86_.wvu.FilterData" localSheetId="0" hidden="1">'на 30.09.2022'!$A$6:$J$388</definedName>
    <definedName name="Z_8A41FBA1_BA6E_427F_A553_A9C3E8212455_.wvu.FilterData" localSheetId="0" hidden="1">'на 30.09.2022'!$A$6:$J$388</definedName>
    <definedName name="Z_8A4ABF0A_262D_4454_86FE_CA0ADCDF3E94_.wvu.FilterData" localSheetId="0" hidden="1">'на 30.09.2022'!$A$6:$J$388</definedName>
    <definedName name="Z_8A83BB05_A099_45A6_BCD6_AC705E61E0E9_.wvu.FilterData" localSheetId="0" hidden="1">'на 30.09.2022'!$A$6:$J$388</definedName>
    <definedName name="Z_8AEDF337_2CA8_4768_B777_87BA785EB7CF_.wvu.FilterData" localSheetId="0" hidden="1">'на 30.09.2022'!$A$6:$J$388</definedName>
    <definedName name="Z_8B038B35_C81C_4F87_B7FE_FC546863AAA3_.wvu.FilterData" localSheetId="0" hidden="1">'на 30.09.2022'!$A$6:$J$388</definedName>
    <definedName name="Z_8B7BC899_0D53_4882_95BB_EC54986F093C_.wvu.FilterData" localSheetId="0" hidden="1">'на 30.09.2022'!$A$6:$J$388</definedName>
    <definedName name="Z_8BA7C340_DD6D_4BDE_939B_41C98A02B423_.wvu.FilterData" localSheetId="0" hidden="1">'на 30.09.2022'!$A$6:$J$388</definedName>
    <definedName name="Z_8BB118EA_41BC_4E46_8EA1_4268AA5B6DB1_.wvu.FilterData" localSheetId="0" hidden="1">'на 30.09.2022'!$A$6:$J$388</definedName>
    <definedName name="Z_8C04CD6E_A1CC_4EF8_8DD5_B859F52073A0_.wvu.FilterData" localSheetId="0" hidden="1">'на 30.09.2022'!$A$6:$J$388</definedName>
    <definedName name="Z_8C654415_86D2_479D_A511_8A4B3774E375_.wvu.FilterData" localSheetId="0" hidden="1">'на 30.09.2022'!$A$6:$G$121</definedName>
    <definedName name="Z_8CAD663B_CD5E_4846_B4FD_69BCB6D1EB12_.wvu.FilterData" localSheetId="0" hidden="1">'на 30.09.2022'!$A$6:$G$121</definedName>
    <definedName name="Z_8CB267BE_E783_4914_8FFF_50D79F1D75CF_.wvu.FilterData" localSheetId="0" hidden="1">'на 30.09.2022'!$A$6:$G$121</definedName>
    <definedName name="Z_8D0153EB_A3EC_4213_A12B_74D6D827770F_.wvu.FilterData" localSheetId="0" hidden="1">'на 30.09.2022'!$A$6:$J$388</definedName>
    <definedName name="Z_8D165CA5_5C34_4274_A8CC_4FBD8A8EE6D4_.wvu.FilterData" localSheetId="0" hidden="1">'на 30.09.2022'!$A$6:$J$388</definedName>
    <definedName name="Z_8D7BE686_9FAF_4C26_8FD5_5395E55E0797_.wvu.FilterData" localSheetId="0" hidden="1">'на 30.09.2022'!$A$6:$G$121</definedName>
    <definedName name="Z_8D7C2311_E9FE_48F6_9665_BB17829B147C_.wvu.FilterData" localSheetId="0" hidden="1">'на 30.09.2022'!$A$6:$J$388</definedName>
    <definedName name="Z_8D83F5BC_9DC1_4DEE_9656_D0F89A0C1332_.wvu.FilterData" localSheetId="0" hidden="1">'на 30.09.2022'!$A$6:$J$388</definedName>
    <definedName name="Z_8D8D2F4C_3B7E_4C1F_A367_4BA418733E1A_.wvu.FilterData" localSheetId="0" hidden="1">'на 30.09.2022'!$A$6:$G$121</definedName>
    <definedName name="Z_8DDC8341_BA1A_40C0_A52A_76C24F0B5E7E_.wvu.FilterData" localSheetId="0" hidden="1">'на 30.09.2022'!$A$6:$J$388</definedName>
    <definedName name="Z_8DFDD887_4859_4275_91A7_634544543F21_.wvu.FilterData" localSheetId="0" hidden="1">'на 30.09.2022'!$A$6:$J$388</definedName>
    <definedName name="Z_8E24E498_16C5_4763_BA45_4106C3DB8EF3_.wvu.FilterData" localSheetId="0" hidden="1">'на 30.09.2022'!$A$6:$J$388</definedName>
    <definedName name="Z_8E62A2BE_7CE7_496E_AC79_F133ABDC98BF_.wvu.FilterData" localSheetId="0" hidden="1">'на 30.09.2022'!$A$6:$G$121</definedName>
    <definedName name="Z_8E9F6F00_AE74_405E_A586_56EFCF2E0935_.wvu.FilterData" localSheetId="0" hidden="1">'на 30.09.2022'!$A$6:$J$388</definedName>
    <definedName name="Z_8EEA3962_BA4C_439A_A251_8CA09A99457C_.wvu.FilterData" localSheetId="0" hidden="1">'на 30.09.2022'!$A$6:$J$388</definedName>
    <definedName name="Z_8EEB3EFB_2D0D_474D_A904_853356F13984_.wvu.FilterData" localSheetId="0" hidden="1">'на 30.09.2022'!$A$6:$J$388</definedName>
    <definedName name="Z_8F2A8A22_72A2_4B00_8248_255CA52D5828_.wvu.FilterData" localSheetId="0" hidden="1">'на 30.09.2022'!$A$6:$J$388</definedName>
    <definedName name="Z_8F2C6946_96AE_437C_B49F_554BFA809A0E_.wvu.FilterData" localSheetId="0" hidden="1">'на 30.09.2022'!$A$6:$J$388</definedName>
    <definedName name="Z_8F77D1FA_0A19_42EE_8A6C_A8B882128C49_.wvu.FilterData" localSheetId="0" hidden="1">'на 30.09.2022'!$A$6:$J$388</definedName>
    <definedName name="Z_8FD78121_CB71_4872_A652_D9C18464D3A6_.wvu.FilterData" localSheetId="0" hidden="1">'на 30.09.2022'!$A$6:$J$388</definedName>
    <definedName name="Z_8FF9DCA5_6AD6_43DC_B4C2_6F2C2BD54E25_.wvu.FilterData" localSheetId="0" hidden="1">'на 30.09.2022'!$A$6:$J$388</definedName>
    <definedName name="Z_90067115_7038_486C_B585_B48F5820801A_.wvu.FilterData" localSheetId="0" hidden="1">'на 30.09.2022'!$A$6:$J$388</definedName>
    <definedName name="Z_9044C5A5_1D21_4DB7_B551_B82CFEBFBFBE_.wvu.FilterData" localSheetId="0" hidden="1">'на 30.09.2022'!$A$6:$J$388</definedName>
    <definedName name="Z_9089CAE7_C9D5_4B44_BF40_622C1D4BEC1A_.wvu.FilterData" localSheetId="0" hidden="1">'на 30.09.2022'!$A$6:$J$388</definedName>
    <definedName name="Z_90B62036_E8E2_47F2_BA67_9490969E5E89_.wvu.FilterData" localSheetId="0" hidden="1">'на 30.09.2022'!$A$6:$J$388</definedName>
    <definedName name="Z_91103F08_EE62_4F95_B47C_65D13A7070C8_.wvu.FilterData" localSheetId="0" hidden="1">'на 30.09.2022'!$A$6:$J$388</definedName>
    <definedName name="Z_91482E4A_EB85_41D6_AA9F_21521D0F577E_.wvu.FilterData" localSheetId="0" hidden="1">'на 30.09.2022'!$A$6:$J$388</definedName>
    <definedName name="Z_918A6906_EEB1_41A5_B5B8_D49624FA7E5D_.wvu.FilterData" localSheetId="0" hidden="1">'на 30.09.2022'!$A$6:$J$388</definedName>
    <definedName name="Z_91A44DD7_EFA1_45BC_BF8A_C6EBAED142C3_.wvu.FilterData" localSheetId="0" hidden="1">'на 30.09.2022'!$A$6:$J$388</definedName>
    <definedName name="Z_91E3A4F6_DD5F_4801_8A73_43FA173EA59A_.wvu.FilterData" localSheetId="0" hidden="1">'на 30.09.2022'!$A$6:$J$388</definedName>
    <definedName name="Z_91E5436E_0024_42B4_98F4_04A24F8B99A9_.wvu.FilterData" localSheetId="0" hidden="1">'на 30.09.2022'!$A$6:$J$388</definedName>
    <definedName name="Z_91E66982_B953_4C54_8AD4_16330160AA89_.wvu.FilterData" localSheetId="0" hidden="1">'на 30.09.2022'!$A$6:$J$388</definedName>
    <definedName name="Z_920A2071_C71B_4F9A_9162_3A507E3571B7_.wvu.FilterData" localSheetId="0" hidden="1">'на 30.09.2022'!$A$6:$J$388</definedName>
    <definedName name="Z_920FBB9C_08EB_4E34_86D0_F557F6CFABB8_.wvu.FilterData" localSheetId="0" hidden="1">'на 30.09.2022'!$A$6:$J$388</definedName>
    <definedName name="Z_926731AA_9A88_47C5_8058_DA6BC91B3B99_.wvu.FilterData" localSheetId="0" hidden="1">'на 30.09.2022'!$A$6:$J$388</definedName>
    <definedName name="Z_92A69ACC_08E1_4049_9A4E_909BE09E8D3F_.wvu.FilterData" localSheetId="0" hidden="1">'на 30.09.2022'!$A$6:$J$388</definedName>
    <definedName name="Z_92A7494D_B642_4D2E_8A98_FA3ADD190BCE_.wvu.FilterData" localSheetId="0" hidden="1">'на 30.09.2022'!$A$6:$J$388</definedName>
    <definedName name="Z_92A89EF4_8A4E_4790_B0CC_01892B6039EB_.wvu.FilterData" localSheetId="0" hidden="1">'на 30.09.2022'!$A$6:$J$388</definedName>
    <definedName name="Z_92B14807_1A18_49A7_BCF6_3D45DEFE0E47_.wvu.FilterData" localSheetId="0" hidden="1">'на 30.09.2022'!$A$6:$J$388</definedName>
    <definedName name="Z_92E38377_38CC_496E_BBD8_5394F7550FE3_.wvu.FilterData" localSheetId="0" hidden="1">'на 30.09.2022'!$A$6:$J$388</definedName>
    <definedName name="Z_93030161_EBD2_4C55_BB01_67290B2149A7_.wvu.FilterData" localSheetId="0" hidden="1">'на 30.09.2022'!$A$6:$J$388</definedName>
    <definedName name="Z_932BE495_A32C_47B0_BF0E_874E476F72D8_.wvu.FilterData" localSheetId="0" hidden="1">'на 30.09.2022'!$A$6:$J$388</definedName>
    <definedName name="Z_933DA2FC_B112_40A2_BE08_E6EA824C0E7F_.wvu.FilterData" localSheetId="0" hidden="1">'на 30.09.2022'!$A$6:$J$388</definedName>
    <definedName name="Z_935DFEC4_8817_4BB5_A846_9674D5A05EE9_.wvu.FilterData" localSheetId="0" hidden="1">'на 30.09.2022'!$A$6:$G$121</definedName>
    <definedName name="Z_9383D20C_4E67_4617_BFD5_46F20FC7CFD1_.wvu.FilterData" localSheetId="0" hidden="1">'на 30.09.2022'!$A$6:$J$388</definedName>
    <definedName name="Z_938F43B0_CEED_4632_948B_C835F76DFE4A_.wvu.FilterData" localSheetId="0" hidden="1">'на 30.09.2022'!$A$6:$J$388</definedName>
    <definedName name="Z_93997AAE_3E78_48E8_AE0E_38B78085663A_.wvu.FilterData" localSheetId="0" hidden="1">'на 30.09.2022'!$A$6:$J$388</definedName>
    <definedName name="Z_93BF033D_2036_4742_AB68_242DB5BA821E_.wvu.FilterData" localSheetId="0" hidden="1">'на 30.09.2022'!$A$6:$J$388</definedName>
    <definedName name="Z_94262A3D_D7A5_4964_AED4_F20AF2A2ECE3_.wvu.FilterData" localSheetId="0" hidden="1">'на 30.09.2022'!$A$6:$J$388</definedName>
    <definedName name="Z_944D1186_FA84_48E6_9A44_19022D55084A_.wvu.FilterData" localSheetId="0" hidden="1">'на 30.09.2022'!$A$6:$J$388</definedName>
    <definedName name="Z_94851B80_49A7_4207_A790_443843F85060_.wvu.FilterData" localSheetId="0" hidden="1">'на 30.09.2022'!$A$6:$J$388</definedName>
    <definedName name="Z_949A7D0E_EBB0_4939_AB12_3F79A0A0ED4F_.wvu.FilterData" localSheetId="0" hidden="1">'на 30.09.2022'!$A$6:$J$388</definedName>
    <definedName name="Z_94B7C2B3_DC8A_4452_BC25_88DB8E474127_.wvu.FilterData" localSheetId="0" hidden="1">'на 30.09.2022'!$A$6:$J$388</definedName>
    <definedName name="Z_94E3B816_367C_44F4_94FC_13D42F694C13_.wvu.FilterData" localSheetId="0" hidden="1">'на 30.09.2022'!$A$6:$J$388</definedName>
    <definedName name="Z_94EA4FF3_9C66_4E05_B605_F34B86071F69_.wvu.FilterData" localSheetId="0" hidden="1">'на 30.09.2022'!$A$6:$J$388</definedName>
    <definedName name="Z_950C870F_3AF0_4B80_9D18_1687A05DE5A8_.wvu.FilterData" localSheetId="0" hidden="1">'на 30.09.2022'!$A$6:$J$388</definedName>
    <definedName name="Z_9567BAA3_C404_4ADC_8B8B_933A1A5CE7B8_.wvu.FilterData" localSheetId="0" hidden="1">'на 30.09.2022'!$A$6:$J$388</definedName>
    <definedName name="Z_95B26847_5719_44C4_809A_1AA433F7B4DC_.wvu.FilterData" localSheetId="0" hidden="1">'на 30.09.2022'!$A$6:$J$388</definedName>
    <definedName name="Z_95B5A563_A81C_425C_AC80_18232E0FA0F2_.wvu.FilterData" localSheetId="0" hidden="1">'на 30.09.2022'!$A$6:$G$121</definedName>
    <definedName name="Z_95DCDA71_E71C_4701_B168_34A55CC7547D_.wvu.FilterData" localSheetId="0" hidden="1">'на 30.09.2022'!$A$6:$J$388</definedName>
    <definedName name="Z_95E04D27_058D_4765_8CB6_B789CC5A15B9_.wvu.FilterData" localSheetId="0" hidden="1">'на 30.09.2022'!$A$6:$J$388</definedName>
    <definedName name="Z_96167660_EA8B_4F7D_87A1_785E97B459B3_.wvu.FilterData" localSheetId="0" hidden="1">'на 30.09.2022'!$A$6:$G$121</definedName>
    <definedName name="Z_96879477_4713_4ABC_982A_7EB1C07B4DED_.wvu.FilterData" localSheetId="0" hidden="1">'на 30.09.2022'!$A$6:$G$121</definedName>
    <definedName name="Z_969E164A_AA47_4A3D_AECC_F3C5A8BBA40A_.wvu.FilterData" localSheetId="0" hidden="1">'на 30.09.2022'!$A$6:$J$388</definedName>
    <definedName name="Z_96C46F49_6CFA_47C5_9713_424D77847057_.wvu.FilterData" localSheetId="0" hidden="1">'на 30.09.2022'!$A$6:$J$388</definedName>
    <definedName name="Z_9780079B_2369_4362_9878_DE63286783A8_.wvu.FilterData" localSheetId="0" hidden="1">'на 30.09.2022'!$A$6:$J$388</definedName>
    <definedName name="Z_9789C022_BEB5_4A51_89C2_B2D27533BB96_.wvu.FilterData" localSheetId="0" hidden="1">'на 30.09.2022'!$A$6:$J$388</definedName>
    <definedName name="Z_97AF5CDA_9057_4A36_BC76_223B85F59585_.wvu.FilterData" localSheetId="0" hidden="1">'на 30.09.2022'!$A$6:$J$388</definedName>
    <definedName name="Z_97B55429_A18E_43B5_9AF8_FE73FCDE4BBB_.wvu.FilterData" localSheetId="0" hidden="1">'на 30.09.2022'!$A$6:$J$388</definedName>
    <definedName name="Z_97D68CA5_AD8F_44B6_A9B3_0D8C837D550D_.wvu.FilterData" localSheetId="0" hidden="1">'на 30.09.2022'!$A$6:$J$388</definedName>
    <definedName name="Z_97E2C09C_6040_4BDA_B6A0_AF60F993AC48_.wvu.FilterData" localSheetId="0" hidden="1">'на 30.09.2022'!$A$6:$J$388</definedName>
    <definedName name="Z_97F74FDF_2C27_4D85_A3A7_1EF51A8A2DFF_.wvu.FilterData" localSheetId="0" hidden="1">'на 30.09.2022'!$A$6:$G$121</definedName>
    <definedName name="Z_98620FAB_A12D_44CF_95E4_17A962FCE777_.wvu.FilterData" localSheetId="0" hidden="1">'на 30.09.2022'!$A$6:$J$388</definedName>
    <definedName name="Z_987C1B6D_28A7_49CB_BBF0_6C3FFB9FC1C5_.wvu.FilterData" localSheetId="0" hidden="1">'на 30.09.2022'!$A$6:$J$388</definedName>
    <definedName name="Z_98AE7DDA_90CE_4E15_AD8D_6630EEDB042C_.wvu.FilterData" localSheetId="0" hidden="1">'на 30.09.2022'!$A$6:$J$388</definedName>
    <definedName name="Z_98BF881C_EB9C_4397_B787_F3FB50ED2890_.wvu.FilterData" localSheetId="0" hidden="1">'на 30.09.2022'!$A$6:$J$388</definedName>
    <definedName name="Z_98E168F2_55D9_4CA5_BFC7_4762AF11FD48_.wvu.FilterData" localSheetId="0" hidden="1">'на 30.09.2022'!$A$6:$J$388</definedName>
    <definedName name="Z_998B8119_4FF3_4A16_838D_539C6AE34D55_.wvu.Cols" localSheetId="0" hidden="1">'на 30.09.2022'!#REF!,'на 30.09.2022'!#REF!</definedName>
    <definedName name="Z_998B8119_4FF3_4A16_838D_539C6AE34D55_.wvu.FilterData" localSheetId="0" hidden="1">'на 30.09.2022'!$A$6:$J$388</definedName>
    <definedName name="Z_998B8119_4FF3_4A16_838D_539C6AE34D55_.wvu.PrintArea" localSheetId="0" hidden="1">'на 30.09.2022'!$A$1:$J$148</definedName>
    <definedName name="Z_998B8119_4FF3_4A16_838D_539C6AE34D55_.wvu.PrintTitles" localSheetId="0" hidden="1">'на 30.09.2022'!$4:$7</definedName>
    <definedName name="Z_998B8119_4FF3_4A16_838D_539C6AE34D55_.wvu.Rows" localSheetId="0" hidden="1">'на 30.09.2022'!#REF!</definedName>
    <definedName name="Z_99950613_28E7_4EC2_B918_559A2757B0A9_.wvu.FilterData" localSheetId="0" hidden="1">'на 30.09.2022'!$A$6:$J$388</definedName>
    <definedName name="Z_99950613_28E7_4EC2_B918_559A2757B0A9_.wvu.PrintArea" localSheetId="0" hidden="1">'на 30.09.2022'!$A$1:$J$152</definedName>
    <definedName name="Z_99950613_28E7_4EC2_B918_559A2757B0A9_.wvu.PrintTitles" localSheetId="0" hidden="1">'на 30.09.2022'!$4:$7</definedName>
    <definedName name="Z_99A00621_53DB_4FBF_8383_336AC7B2FEE0_.wvu.FilterData" localSheetId="0" hidden="1">'на 30.09.2022'!$A$6:$J$388</definedName>
    <definedName name="Z_99CF054E_AEDB_4A51_B68B_4F633DBED6E4_.wvu.FilterData" localSheetId="0" hidden="1">'на 30.09.2022'!$A$6:$J$388</definedName>
    <definedName name="Z_9A28E7E9_55CD_40D9_9E29_E07B8DD3C238_.wvu.FilterData" localSheetId="0" hidden="1">'на 30.09.2022'!$A$6:$J$388</definedName>
    <definedName name="Z_9A6418C5_C15B_4481_8C01_E36546203821_.wvu.FilterData" localSheetId="0" hidden="1">'на 30.09.2022'!$A$6:$J$388</definedName>
    <definedName name="Z_9A769443_7DFA_43D5_AB26_6F2EEF53DAF1_.wvu.FilterData" localSheetId="0" hidden="1">'на 30.09.2022'!$A$6:$G$121</definedName>
    <definedName name="Z_9A867A2D_A50A_44FA_836D_C92580FE5490_.wvu.FilterData" localSheetId="0" hidden="1">'на 30.09.2022'!$A$6:$J$388</definedName>
    <definedName name="Z_9A8805C9_3F9C_4C37_94BC_61EEF8D2C885_.wvu.FilterData" localSheetId="0" hidden="1">'на 30.09.2022'!$A$6:$J$388</definedName>
    <definedName name="Z_9A8CADCF_85D0_4D32_80F2_6CE3DE83CA66_.wvu.FilterData" localSheetId="0" hidden="1">'на 30.09.2022'!$A$6:$J$388</definedName>
    <definedName name="Z_9AC9A08D_DDA5_4930_8B8C_0142EF44B186_.wvu.FilterData" localSheetId="0" hidden="1">'на 30.09.2022'!$A$6:$J$388</definedName>
    <definedName name="Z_9B640DD4_FBFD_444A_B4D5_4A34ED79B9BC_.wvu.FilterData" localSheetId="0" hidden="1">'на 30.09.2022'!$A$6:$J$388</definedName>
    <definedName name="Z_9B77C18C_32C0_4A8F_8326_B1F3EFEE1CFC_.wvu.FilterData" localSheetId="0" hidden="1">'на 30.09.2022'!$A$6:$J$388</definedName>
    <definedName name="Z_9C310551_EC8B_4B87_B5AF_39FC532C6FE3_.wvu.FilterData" localSheetId="0" hidden="1">'на 30.09.2022'!$A$6:$G$121</definedName>
    <definedName name="Z_9C38FBC7_6E93_40A5_BD30_7720FC92D0D4_.wvu.FilterData" localSheetId="0" hidden="1">'на 30.09.2022'!$A$6:$J$388</definedName>
    <definedName name="Z_9C9C6403_3B1D_44F0_9126_C822E2C48F50_.wvu.FilterData" localSheetId="0" hidden="1">'на 30.09.2022'!$A$6:$J$388</definedName>
    <definedName name="Z_9CB26755_9CF3_42C9_A567_6FF9CCE0F397_.wvu.FilterData" localSheetId="0" hidden="1">'на 30.09.2022'!$A$6:$J$388</definedName>
    <definedName name="Z_9CE1F91A_5326_41A6_9CA7_C24ACCBE2F48_.wvu.FilterData" localSheetId="0" hidden="1">'на 30.09.2022'!$A$6:$J$388</definedName>
    <definedName name="Z_9D24C81C_5B18_4B40_BF88_7236C9CAE366_.wvu.FilterData" localSheetId="0" hidden="1">'на 30.09.2022'!$A$6:$G$121</definedName>
    <definedName name="Z_9D55B27A_A816_4639_ABA2_B3C9D0F32D66_.wvu.FilterData" localSheetId="0" hidden="1">'на 30.09.2022'!$A$6:$J$388</definedName>
    <definedName name="Z_9D77AE3D_336F_4B9F_99DD_F44674E52509_.wvu.FilterData" localSheetId="0" hidden="1">'на 30.09.2022'!$A$6:$J$388</definedName>
    <definedName name="Z_9DB67999_45BF_4538_9CF8_C9958A6A7967_.wvu.FilterData" localSheetId="0" hidden="1">'на 30.09.2022'!$A$6:$J$388</definedName>
    <definedName name="Z_9DE7839B_6B77_48C9_B008_4D6E417DD85D_.wvu.FilterData" localSheetId="0" hidden="1">'на 30.09.2022'!$A$6:$J$388</definedName>
    <definedName name="Z_9E1D944D_E62F_4660_B928_F956F86CCB3D_.wvu.FilterData" localSheetId="0" hidden="1">'на 30.09.2022'!$A$6:$J$388</definedName>
    <definedName name="Z_9E500623_C422_42E9_B57D_FB9A70C3BF5A_.wvu.FilterData" localSheetId="0" hidden="1">'на 30.09.2022'!$A$6:$J$388</definedName>
    <definedName name="Z_9E720D93_31F0_4636_BA00_6CE6F83F3651_.wvu.FilterData" localSheetId="0" hidden="1">'на 30.09.2022'!$A$6:$J$388</definedName>
    <definedName name="Z_9E7BD09E_D434_4E3C_9FAA_2900F6037295_.wvu.FilterData" localSheetId="0" hidden="1">'на 30.09.2022'!$A$6:$J$388</definedName>
    <definedName name="Z_9E8CC397_2783_4F20_ACB5_A8A817E7F0D5_.wvu.FilterData" localSheetId="0" hidden="1">'на 30.09.2022'!$A$6:$J$388</definedName>
    <definedName name="Z_9E943B7D_D4C7_443F_BC4C_8AB90546D8A5_.wvu.Cols" localSheetId="0" hidden="1">'на 30.09.2022'!#REF!,'на 30.09.2022'!#REF!</definedName>
    <definedName name="Z_9E943B7D_D4C7_443F_BC4C_8AB90546D8A5_.wvu.FilterData" localSheetId="0" hidden="1">'на 30.09.2022'!$A$2:$J$53</definedName>
    <definedName name="Z_9E943B7D_D4C7_443F_BC4C_8AB90546D8A5_.wvu.PrintTitles" localSheetId="0" hidden="1">'на 30.09.2022'!$4:$7</definedName>
    <definedName name="Z_9E943B7D_D4C7_443F_BC4C_8AB90546D8A5_.wvu.Rows" localSheetId="0" hidden="1">'на 30.09.2022'!#REF!,'на 30.09.2022'!#REF!,'на 30.09.2022'!#REF!,'на 30.09.2022'!#REF!,'на 30.09.2022'!#REF!,'на 30.09.2022'!#REF!,'на 30.09.2022'!#REF!,'на 30.09.2022'!#REF!,'на 30.09.2022'!#REF!,'на 30.09.2022'!#REF!,'на 30.09.2022'!#REF!,'на 30.09.2022'!#REF!,'на 30.09.2022'!#REF!,'на 30.09.2022'!#REF!,'на 30.09.2022'!#REF!,'на 30.09.2022'!#REF!,'на 30.09.2022'!#REF!,'на 30.09.2022'!#REF!,'на 30.09.2022'!#REF!,'на 30.09.2022'!#REF!</definedName>
    <definedName name="Z_9EC99D85_9CBB_4D41_A0AC_5A782960B43C_.wvu.FilterData" localSheetId="0" hidden="1">'на 30.09.2022'!$A$6:$G$121</definedName>
    <definedName name="Z_9EE9225B_6C4B_479E_B8A3_AD0EB35235F9_.wvu.FilterData" localSheetId="0" hidden="1">'на 30.09.2022'!$A$6:$J$388</definedName>
    <definedName name="Z_9F177CB5_F892_437A_B507_320EC4F3826D_.wvu.FilterData" localSheetId="0" hidden="1">'на 30.09.2022'!$A$6:$J$388</definedName>
    <definedName name="Z_9F469FEB_94D1_4BA9_BDF6_0A94C53541EA_.wvu.FilterData" localSheetId="0" hidden="1">'на 30.09.2022'!$A$6:$J$388</definedName>
    <definedName name="Z_9FA29541_62F4_4CED_BF33_19F6BA57578F_.wvu.Cols" localSheetId="0" hidden="1">'на 30.09.2022'!#REF!,'на 30.09.2022'!#REF!</definedName>
    <definedName name="Z_9FA29541_62F4_4CED_BF33_19F6BA57578F_.wvu.FilterData" localSheetId="0" hidden="1">'на 30.09.2022'!$A$6:$J$388</definedName>
    <definedName name="Z_9FA29541_62F4_4CED_BF33_19F6BA57578F_.wvu.PrintArea" localSheetId="0" hidden="1">'на 30.09.2022'!$A$1:$J$148</definedName>
    <definedName name="Z_9FA29541_62F4_4CED_BF33_19F6BA57578F_.wvu.PrintTitles" localSheetId="0" hidden="1">'на 30.09.2022'!$4:$7</definedName>
    <definedName name="Z_9FDAEEB9_7434_4701_B9D3_AEFADA35D37B_.wvu.FilterData" localSheetId="0" hidden="1">'на 30.09.2022'!$A$6:$J$388</definedName>
    <definedName name="Z_A03C4C06_B945_48DE_83E2_706D18377BFA_.wvu.FilterData" localSheetId="0" hidden="1">'на 30.09.2022'!$A$6:$J$388</definedName>
    <definedName name="Z_A0441A70_4C93_4AA0_AF04_3A7C9239CEF3_.wvu.FilterData" localSheetId="0" hidden="1">'на 30.09.2022'!$A$6:$J$388</definedName>
    <definedName name="Z_A0705A92_5C48_4D34_8BC4_2ECE0700F6B7_.wvu.FilterData" localSheetId="0" hidden="1">'на 30.09.2022'!$A$6:$J$388</definedName>
    <definedName name="Z_A076AA26_B89C_401B_BFC1_DBB6CC9D6D95_.wvu.FilterData" localSheetId="0" hidden="1">'на 30.09.2022'!$A$6:$J$388</definedName>
    <definedName name="Z_A08B7B60_BE09_484D_B75E_15D9DE206B17_.wvu.FilterData" localSheetId="0" hidden="1">'на 30.09.2022'!$A$6:$J$388</definedName>
    <definedName name="Z_A093B42E_9A89_466E_B0C4_02A954963F74_.wvu.FilterData" localSheetId="0" hidden="1">'на 30.09.2022'!$A$6:$J$388</definedName>
    <definedName name="Z_A0963EEC_5578_46DF_B7B0_2B9F8CADC5B9_.wvu.FilterData" localSheetId="0" hidden="1">'на 30.09.2022'!$A$6:$J$388</definedName>
    <definedName name="Z_A0A3CD9B_2436_40D7_91DB_589A95FBBF00_.wvu.FilterData" localSheetId="0" hidden="1">'на 30.09.2022'!$A$6:$J$388</definedName>
    <definedName name="Z_A0A3CD9B_2436_40D7_91DB_589A95FBBF00_.wvu.PrintArea" localSheetId="0" hidden="1">'на 30.09.2022'!$A$1:$J$167</definedName>
    <definedName name="Z_A0A3CD9B_2436_40D7_91DB_589A95FBBF00_.wvu.PrintTitles" localSheetId="0" hidden="1">'на 30.09.2022'!$4:$7</definedName>
    <definedName name="Z_A0B88556_74B6_47DD_919E_F05FE459C0D2_.wvu.FilterData" localSheetId="0" hidden="1">'на 30.09.2022'!$A$6:$J$388</definedName>
    <definedName name="Z_A0EB0A04_1124_498B_8C4B_C1E25B53C1A8_.wvu.FilterData" localSheetId="0" hidden="1">'на 30.09.2022'!$A$6:$G$121</definedName>
    <definedName name="Z_A0F76A4B_6862_4C98_8A93_2EBAEE1B6BB0_.wvu.FilterData" localSheetId="0" hidden="1">'на 30.09.2022'!$A$6:$J$388</definedName>
    <definedName name="Z_A113B19A_DB2C_4585_AED7_B7EF9F05E57E_.wvu.FilterData" localSheetId="0" hidden="1">'на 30.09.2022'!$A$6:$J$388</definedName>
    <definedName name="Z_A1252AD3_62A9_4B5D_B0FA_98A0DCCDEFC0_.wvu.FilterData" localSheetId="0" hidden="1">'на 30.09.2022'!$A$6:$J$388</definedName>
    <definedName name="Z_A16EB437_3CC8_4E6F_BBBC_69B23743E827_.wvu.FilterData" localSheetId="0" hidden="1">'на 30.09.2022'!$A$6:$J$388</definedName>
    <definedName name="Z_A1D433E9_C75F_4412_BF40_B52D987155DD_.wvu.FilterData" localSheetId="0" hidden="1">'на 30.09.2022'!$A$6:$J$388</definedName>
    <definedName name="Z_A1F73EBC_FDF3_4E2E_ACF3_35A0CE17D52C_.wvu.FilterData" localSheetId="0" hidden="1">'на 30.09.2022'!$A$6:$J$388</definedName>
    <definedName name="Z_A21CB1BD_5236_485F_8FCB_D43C0EB079B8_.wvu.FilterData" localSheetId="0" hidden="1">'на 30.09.2022'!$A$6:$J$388</definedName>
    <definedName name="Z_A225041E_2049_4360_86DF_BCB01700CF90_.wvu.FilterData" localSheetId="0" hidden="1">'на 30.09.2022'!$A$6:$J$388</definedName>
    <definedName name="Z_A248318D_C9F8_4612_8459_D14731DC6963_.wvu.FilterData" localSheetId="0" hidden="1">'на 30.09.2022'!$A$6:$J$388</definedName>
    <definedName name="Z_A2611F3A_C06C_4662_B39E_6F08BA7C9B14_.wvu.FilterData" localSheetId="0" hidden="1">'на 30.09.2022'!$A$6:$G$121</definedName>
    <definedName name="Z_A28DA500_33FC_4913_B21A_3E2D7ED7A130_.wvu.FilterData" localSheetId="0" hidden="1">'на 30.09.2022'!$A$6:$G$121</definedName>
    <definedName name="Z_A2B173B6_EB47_4348_B136_C634F187CB74_.wvu.FilterData" localSheetId="0" hidden="1">'на 30.09.2022'!$A$6:$J$388</definedName>
    <definedName name="Z_A2BDC41C_6F33_4977_A969_265583EA1DEB_.wvu.FilterData" localSheetId="0" hidden="1">'на 30.09.2022'!$A$6:$J$388</definedName>
    <definedName name="Z_A365AD38_6222_4E65_BEB6_89DCDB1BCE61_.wvu.FilterData" localSheetId="0" hidden="1">'на 30.09.2022'!$A$6:$J$388</definedName>
    <definedName name="Z_A37CB508_4B3B_4626_B2D4_41A961FED620_.wvu.FilterData" localSheetId="0" hidden="1">'на 30.09.2022'!$A$6:$J$388</definedName>
    <definedName name="Z_A38250FB_559C_49CE_918A_6673F9586B86_.wvu.FilterData" localSheetId="0" hidden="1">'на 30.09.2022'!$A$6:$J$388</definedName>
    <definedName name="Z_A391AB68_6222_42F3_A168_367FA3181E91_.wvu.FilterData" localSheetId="0" hidden="1">'на 30.09.2022'!$A$6:$J$388</definedName>
    <definedName name="Z_A3A455A0_D439_4DB6_9552_34013CFCFF6F_.wvu.FilterData" localSheetId="0" hidden="1">'на 30.09.2022'!$A$6:$J$388</definedName>
    <definedName name="Z_A417CB3E_529C_4BEC_A3E1_79EB9F85AD3C_.wvu.FilterData" localSheetId="0" hidden="1">'на 30.09.2022'!$A$6:$J$388</definedName>
    <definedName name="Z_A43F854D_D5F8_4D22_A3A2_377329C9E300_.wvu.FilterData" localSheetId="0" hidden="1">'на 30.09.2022'!$A$6:$J$388</definedName>
    <definedName name="Z_A4792F67_EEB9_4250_9290_18288DB02B72_.wvu.FilterData" localSheetId="0" hidden="1">'на 30.09.2022'!$A$6:$J$388</definedName>
    <definedName name="Z_A493CE42_CB3C_4296_B6F9_DECBE584245E_.wvu.FilterData" localSheetId="0" hidden="1">'на 30.09.2022'!$A$6:$J$388</definedName>
    <definedName name="Z_A5169FE8_9D26_44E6_A6EA_F78B40E1DE01_.wvu.FilterData" localSheetId="0" hidden="1">'на 30.09.2022'!$A$6:$J$388</definedName>
    <definedName name="Z_A545B35E_D99D_4094_9EF0_1F003BB186C8_.wvu.FilterData" localSheetId="0" hidden="1">'на 30.09.2022'!$A$6:$J$388</definedName>
    <definedName name="Z_A57C42F9_18B1_4AA0_97AE_4F8F0C3D5B4A_.wvu.FilterData" localSheetId="0" hidden="1">'на 30.09.2022'!$A$6:$J$388</definedName>
    <definedName name="Z_A58EC50F_4C51_4CEE_AAEE_87B66F6A25CE_.wvu.FilterData" localSheetId="0" hidden="1">'на 30.09.2022'!$A$6:$J$388</definedName>
    <definedName name="Z_A62258B9_7768_4C4F_AFFC_537782E81CFF_.wvu.FilterData" localSheetId="0" hidden="1">'на 30.09.2022'!$A$6:$G$121</definedName>
    <definedName name="Z_A65D4FF6_26A1_47FE_AF98_41E05002FB1E_.wvu.FilterData" localSheetId="0" hidden="1">'на 30.09.2022'!$A$6:$G$121</definedName>
    <definedName name="Z_A6816A2A_A381_4629_A196_A2D2CBED046E_.wvu.FilterData" localSheetId="0" hidden="1">'на 30.09.2022'!$A$6:$J$388</definedName>
    <definedName name="Z_A6B98527_7CBF_4E4D_BDEA_9334A3EB779F_.wvu.Cols" localSheetId="0" hidden="1">'на 30.09.2022'!#REF!,'на 30.09.2022'!#REF!,'на 30.09.2022'!$K:$BL</definedName>
    <definedName name="Z_A6B98527_7CBF_4E4D_BDEA_9334A3EB779F_.wvu.FilterData" localSheetId="0" hidden="1">'на 30.09.2022'!$A$6:$J$388</definedName>
    <definedName name="Z_A6B98527_7CBF_4E4D_BDEA_9334A3EB779F_.wvu.PrintArea" localSheetId="0" hidden="1">'на 30.09.2022'!$A$1:$BL$148</definedName>
    <definedName name="Z_A6B98527_7CBF_4E4D_BDEA_9334A3EB779F_.wvu.PrintTitles" localSheetId="0" hidden="1">'на 30.09.2022'!$4:$6</definedName>
    <definedName name="Z_A7B62B7C_6EFC_4716_B74F_8853D571B406_.wvu.FilterData" localSheetId="0" hidden="1">'на 30.09.2022'!$A$6:$J$388</definedName>
    <definedName name="Z_A80309A3_DC3C_4005_B42B_D4917A972961_.wvu.FilterData" localSheetId="0" hidden="1">'на 30.09.2022'!$A$6:$J$388</definedName>
    <definedName name="Z_A81341D8_4D7F_4AD7_ABE0_062658F5CA1B_.wvu.FilterData" localSheetId="0" hidden="1">'на 30.09.2022'!$A$6:$J$388</definedName>
    <definedName name="Z_A8612BC9_FCBF_471D_AC5E_53EED994AF30_.wvu.FilterData" localSheetId="0" hidden="1">'на 30.09.2022'!$A$6:$J$388</definedName>
    <definedName name="Z_A8EFE8CB_4B40_4A53_8B7A_29439E2B50D7_.wvu.FilterData" localSheetId="0" hidden="1">'на 30.09.2022'!$A$6:$J$388</definedName>
    <definedName name="Z_A98C96B5_CE3A_4FF9_B3E5_0DBB66ADC5BB_.wvu.FilterData" localSheetId="0" hidden="1">'на 30.09.2022'!$A$6:$G$121</definedName>
    <definedName name="Z_A9BB2943_E4B1_4809_A926_69F8C50E1CF2_.wvu.FilterData" localSheetId="0" hidden="1">'на 30.09.2022'!$A$6:$J$388</definedName>
    <definedName name="Z_AA2D48D6_A520_472C_A13E_9C86E59954B7_.wvu.FilterData" localSheetId="0" hidden="1">'на 30.09.2022'!$A$6:$J$388</definedName>
    <definedName name="Z_AA4C7BF5_07E0_4095_B165_D2AF600190FA_.wvu.FilterData" localSheetId="0" hidden="1">'на 30.09.2022'!$A$6:$G$121</definedName>
    <definedName name="Z_AAC4B5AB_1913_4D9C_A1FF_BD9345E009EB_.wvu.FilterData" localSheetId="0" hidden="1">'на 30.09.2022'!$A$6:$G$121</definedName>
    <definedName name="Z_AB20AEF7_931C_411F_91E6_F461408B5AE6_.wvu.FilterData" localSheetId="0" hidden="1">'на 30.09.2022'!$A$6:$J$388</definedName>
    <definedName name="Z_AB6F92E9_DF9D_4C91_986B_A24ACE20A074_.wvu.FilterData" localSheetId="0" hidden="1">'на 30.09.2022'!$A$6:$J$388</definedName>
    <definedName name="Z_ABA75302_0F6D_4886_9D81_1818E8870CAA_.wvu.FilterData" localSheetId="0" hidden="1">'на 30.09.2022'!$A$2:$K$152</definedName>
    <definedName name="Z_ABAF42E6_6CD6_46B1_A0C6_0099C207BC1C_.wvu.FilterData" localSheetId="0" hidden="1">'на 30.09.2022'!$A$6:$J$388</definedName>
    <definedName name="Z_ABF07E15_3FB5_46FA_8B18_72FA32E3F1DA_.wvu.FilterData" localSheetId="0" hidden="1">'на 30.09.2022'!$A$6:$J$388</definedName>
    <definedName name="Z_ACFE2E5A_B4BC_4793_B103_05F97C227772_.wvu.FilterData" localSheetId="0" hidden="1">'на 30.09.2022'!$A$6:$J$388</definedName>
    <definedName name="Z_AD079EA2_4E18_46EE_8E20_0C7923C917D2_.wvu.FilterData" localSheetId="0" hidden="1">'на 30.09.2022'!$A$6:$J$388</definedName>
    <definedName name="Z_AD5FD28B_B163_4E28_9CF1_4D777A9C7F23_.wvu.FilterData" localSheetId="0" hidden="1">'на 30.09.2022'!$A$6:$J$388</definedName>
    <definedName name="Z_ADA9DB4F_5BB1_4224_8DA9_14C27A67B61C_.wvu.FilterData" localSheetId="0" hidden="1">'на 30.09.2022'!$A$6:$J$388</definedName>
    <definedName name="Z_ADC07B81_DE66_492B_BBA5_997218302AD2_.wvu.FilterData" localSheetId="0" hidden="1">'на 30.09.2022'!$A$6:$J$388</definedName>
    <definedName name="Z_ADE318A0_9CB5_431A_AF2B_D561B19631D9_.wvu.FilterData" localSheetId="0" hidden="1">'на 30.09.2022'!$A$6:$J$388</definedName>
    <definedName name="Z_ADEB3242_7660_4E37_BB66_F38B3721740A_.wvu.FilterData" localSheetId="0" hidden="1">'на 30.09.2022'!$A$6:$J$388</definedName>
    <definedName name="Z_ADF53E9B_9172_4E3F_AC45_4FF59160C1DB_.wvu.FilterData" localSheetId="0" hidden="1">'на 30.09.2022'!$A$6:$J$388</definedName>
    <definedName name="Z_AE756036_9884_4A27_BC3D_80FA79A1443A_.wvu.FilterData" localSheetId="0" hidden="1">'на 30.09.2022'!$A$6:$J$388</definedName>
    <definedName name="Z_AEB68FDB_733B_4E71_B527_DB78F63BA639_.wvu.FilterData" localSheetId="0" hidden="1">'на 30.09.2022'!$A$6:$J$388</definedName>
    <definedName name="Z_AED2ABF5_9707_4CFB_B8F8_DA241FA03270_.wvu.FilterData" localSheetId="0" hidden="1">'на 30.09.2022'!$A$6:$J$388</definedName>
    <definedName name="Z_AF01D870_77CB_46A2_A95B_3A27FF42EAA8_.wvu.FilterData" localSheetId="0" hidden="1">'на 30.09.2022'!$A$6:$G$121</definedName>
    <definedName name="Z_AF1AEFF5_9892_4FCB_BD3E_6CF1CEE1B71B_.wvu.FilterData" localSheetId="0" hidden="1">'на 30.09.2022'!$A$6:$J$388</definedName>
    <definedName name="Z_AF4D94A7_871B_4DAF_A524_EFBD1A653B6B_.wvu.FilterData" localSheetId="0" hidden="1">'на 30.09.2022'!$A$6:$J$388</definedName>
    <definedName name="Z_AF52B61E_FDEA_47EA_AEB5_644F9593AA6A_.wvu.FilterData" localSheetId="0" hidden="1">'на 30.09.2022'!$A$6:$J$388</definedName>
    <definedName name="Z_AF578863_5150_4761_94CC_531A4DF22DCE_.wvu.FilterData" localSheetId="0" hidden="1">'на 30.09.2022'!$A$6:$J$388</definedName>
    <definedName name="Z_AF5A4C14_51B2_4FAB_A1D5_7A115E23761D_.wvu.FilterData" localSheetId="0" hidden="1">'на 30.09.2022'!$A$6:$J$388</definedName>
    <definedName name="Z_AF672D94_5191_4C99_85DB_150D3B5D15E5_.wvu.FilterData" localSheetId="0" hidden="1">'на 30.09.2022'!$A$6:$J$388</definedName>
    <definedName name="Z_AFA81EB9_2671_4E2A_8E75_7C4A62B9444A_.wvu.FilterData" localSheetId="0" hidden="1">'на 30.09.2022'!$A$6:$J$388</definedName>
    <definedName name="Z_AFABF6AA_2F6E_48B0_98F8_213EA30990B1_.wvu.FilterData" localSheetId="0" hidden="1">'на 30.09.2022'!$A$6:$J$388</definedName>
    <definedName name="Z_AFC26506_1EE1_430F_B247_3257CE41958A_.wvu.FilterData" localSheetId="0" hidden="1">'на 30.09.2022'!$A$6:$J$388</definedName>
    <definedName name="Z_B00B4D71_156E_4DD9_93CC_1F392CBA035F_.wvu.FilterData" localSheetId="0" hidden="1">'на 30.09.2022'!$A$6:$J$388</definedName>
    <definedName name="Z_B0B61858_D248_4F0B_95EB_A53482FBF19B_.wvu.FilterData" localSheetId="0" hidden="1">'на 30.09.2022'!$A$6:$J$388</definedName>
    <definedName name="Z_B0BB7BD4_E507_4D19_A9BF_6595068A89B5_.wvu.FilterData" localSheetId="0" hidden="1">'на 30.09.2022'!$A$6:$J$388</definedName>
    <definedName name="Z_B0E0BA3C_DE22_4F32_91F8_7EFC47C05F3D_.wvu.FilterData" localSheetId="0" hidden="1">'на 30.09.2022'!$A$6:$J$388</definedName>
    <definedName name="Z_B1092B1A_E83D_4B5A_8305_1FA97EA37480_.wvu.FilterData" localSheetId="0" hidden="1">'на 30.09.2022'!$A$6:$J$388</definedName>
    <definedName name="Z_B116361E_7ED4_4599_8694_C495BD23B202_.wvu.FilterData" localSheetId="0" hidden="1">'на 30.09.2022'!$A$6:$J$388</definedName>
    <definedName name="Z_B1378FA2_C7F2_4FA5_BEB6_CCDDC18D3830_.wvu.FilterData" localSheetId="0" hidden="1">'на 30.09.2022'!$A$6:$J$388</definedName>
    <definedName name="Z_B180D137_9F25_4AD4_9057_37928F1867A8_.wvu.FilterData" localSheetId="0" hidden="1">'на 30.09.2022'!$A$6:$G$121</definedName>
    <definedName name="Z_B1FA2CF0_321B_4787_93E8_EB6D5C78D6B5_.wvu.FilterData" localSheetId="0" hidden="1">'на 30.09.2022'!$A$6:$J$388</definedName>
    <definedName name="Z_B246A3A0_6AE0_4610_AE7A_F7490C26DBCA_.wvu.FilterData" localSheetId="0" hidden="1">'на 30.09.2022'!$A$6:$J$388</definedName>
    <definedName name="Z_B29CC05F_A051_4D5E_AA04_7123811DC381_.wvu.FilterData" localSheetId="0" hidden="1">'на 30.09.2022'!$A$6:$J$388</definedName>
    <definedName name="Z_B2C2530A_B98E_4F24_AE19_86FE9357633B_.wvu.FilterData" localSheetId="0" hidden="1">'на 30.09.2022'!$A$6:$J$388</definedName>
    <definedName name="Z_B2D38EAC_E767_43A7_B7A2_621639FE347D_.wvu.FilterData" localSheetId="0" hidden="1">'на 30.09.2022'!$A$6:$G$121</definedName>
    <definedName name="Z_B2E9D1B9_C3FE_4F75_89F4_46F3E34C24E4_.wvu.FilterData" localSheetId="0" hidden="1">'на 30.09.2022'!$A$6:$J$388</definedName>
    <definedName name="Z_B2EB250A_4100_4D3B_871E_E2B7295D9402_.wvu.FilterData" localSheetId="0" hidden="1">'на 30.09.2022'!$A$6:$J$388</definedName>
    <definedName name="Z_B30FEF93_CDBE_4AC5_9298_7B65E13C3F79_.wvu.FilterData" localSheetId="0" hidden="1">'на 30.09.2022'!$A$6:$J$388</definedName>
    <definedName name="Z_B3114865_FFF9_40B7_B9E6_C3642102DCF9_.wvu.FilterData" localSheetId="0" hidden="1">'на 30.09.2022'!$A$6:$J$388</definedName>
    <definedName name="Z_B3339176_D3D0_4D7A_8AAB_C0B71F942A93_.wvu.FilterData" localSheetId="0" hidden="1">'на 30.09.2022'!$A$6:$G$121</definedName>
    <definedName name="Z_B341E668_5BE1_4910_987D_E649B8EFA420_.wvu.FilterData" localSheetId="0" hidden="1">'на 30.09.2022'!$A$6:$J$388</definedName>
    <definedName name="Z_B350A9CC_C225_45B2_AEE1_E6A61C6949F5_.wvu.FilterData" localSheetId="0" hidden="1">'на 30.09.2022'!$A$6:$J$388</definedName>
    <definedName name="Z_B3600A72_2219_4522_9D71_3438906DADEB_.wvu.FilterData" localSheetId="0" hidden="1">'на 30.09.2022'!$A$6:$J$388</definedName>
    <definedName name="Z_B3655F0F_A78B_43E5_BFD5_814C66A7690F_.wvu.FilterData" localSheetId="0" hidden="1">'на 30.09.2022'!$A$6:$J$388</definedName>
    <definedName name="Z_B45FAC42_679D_43AB_B511_9E5492CAC2DB_.wvu.FilterData" localSheetId="0" hidden="1">'на 30.09.2022'!$A$6:$G$121</definedName>
    <definedName name="Z_B4664012_8EB1_41B8_9463_1B5D10BC7A8B_.wvu.FilterData" localSheetId="0" hidden="1">'на 30.09.2022'!$A$6:$J$388</definedName>
    <definedName name="Z_B47A0A9E_665F_4B62_A9A6_650B391D5D49_.wvu.FilterData" localSheetId="0" hidden="1">'на 30.09.2022'!$A$6:$J$388</definedName>
    <definedName name="Z_B499C08D_A2E7_417F_A9B7_BFCE2B66534F_.wvu.FilterData" localSheetId="0" hidden="1">'на 30.09.2022'!$A$6:$J$388</definedName>
    <definedName name="Z_B4E448FF_1059_48E0_93CC_976057024FF4_.wvu.FilterData" localSheetId="0" hidden="1">'на 30.09.2022'!$A$6:$J$388</definedName>
    <definedName name="Z_B509A51A_98E0_4D86_A1E4_A5AB9AE9E52F_.wvu.FilterData" localSheetId="0" hidden="1">'на 30.09.2022'!$A$6:$J$388</definedName>
    <definedName name="Z_B537FA65_2A89_48F5_A855_62E73EDF1095_.wvu.FilterData" localSheetId="0" hidden="1">'на 30.09.2022'!$A$6:$J$388</definedName>
    <definedName name="Z_B543C7D0_E350_4DA4_A835_ADCB64A4D66D_.wvu.FilterData" localSheetId="0" hidden="1">'на 30.09.2022'!$A$6:$J$388</definedName>
    <definedName name="Z_B5533D56_E1AE_4DE7_8436_EF9CA55A4943_.wvu.FilterData" localSheetId="0" hidden="1">'на 30.09.2022'!$A$6:$J$388</definedName>
    <definedName name="Z_B56BEF44_39DC_4F5B_A5E5_157C237832AF_.wvu.FilterData" localSheetId="0" hidden="1">'на 30.09.2022'!$A$6:$G$121</definedName>
    <definedName name="Z_B575149D_1AE3_4570_9C6E_DBCC60810C82_.wvu.FilterData" localSheetId="0" hidden="1">'на 30.09.2022'!$A$6:$J$388</definedName>
    <definedName name="Z_B5A6FE62_B66C_45B1_AF17_B7686B0B3A3F_.wvu.FilterData" localSheetId="0" hidden="1">'на 30.09.2022'!$A$6:$J$388</definedName>
    <definedName name="Z_B603D180_E09A_4B9C_810F_9423EBA4A0EA_.wvu.FilterData" localSheetId="0" hidden="1">'на 30.09.2022'!$A$6:$J$388</definedName>
    <definedName name="Z_B612E446_4A36_4FFA_9AC9_A646BBECE898_.wvu.FilterData" localSheetId="0" hidden="1">'на 30.09.2022'!$A$6:$J$388</definedName>
    <definedName name="Z_B666AFF1_6658_457A_A768_4BF1349F009A_.wvu.FilterData" localSheetId="0" hidden="1">'на 30.09.2022'!$A$6:$J$388</definedName>
    <definedName name="Z_B6905262_5697_4A34_A943_B6A051B86476_.wvu.FilterData" localSheetId="0" hidden="1">'на 30.09.2022'!$A$6:$J$388</definedName>
    <definedName name="Z_B698776A_6A96_445D_9813_F5440DD90495_.wvu.FilterData" localSheetId="0" hidden="1">'на 30.09.2022'!$A$6:$J$388</definedName>
    <definedName name="Z_B6D72401_10F2_4D08_9A2D_EC1E2043D946_.wvu.FilterData" localSheetId="0" hidden="1">'на 30.09.2022'!$A$6:$J$388</definedName>
    <definedName name="Z_B6F11AB1_40C8_4880_BE42_1C35664CF325_.wvu.FilterData" localSheetId="0" hidden="1">'на 30.09.2022'!$A$6:$J$388</definedName>
    <definedName name="Z_B703C2AF_25A1_4BCF_8C69_FAD8EF9300BB_.wvu.FilterData" localSheetId="0" hidden="1">'на 30.09.2022'!$A$6:$J$388</definedName>
    <definedName name="Z_B736B334_F8CF_4A1D_A747_B2B8CF3F3731_.wvu.FilterData" localSheetId="0" hidden="1">'на 30.09.2022'!$A$6:$J$388</definedName>
    <definedName name="Z_B7A22467_168B_475A_AC6B_F744F4990F6A_.wvu.FilterData" localSheetId="0" hidden="1">'на 30.09.2022'!$A$6:$J$388</definedName>
    <definedName name="Z_B7A4DC29_6CA3_48BD_BD2B_5EA61D250392_.wvu.FilterData" localSheetId="0" hidden="1">'на 30.09.2022'!$A$6:$G$121</definedName>
    <definedName name="Z_B7AA87B6_FA60_4A3A_B9B3_E470B82E05DB_.wvu.FilterData" localSheetId="0" hidden="1">'на 30.09.2022'!$A$6:$J$388</definedName>
    <definedName name="Z_B7D9DE91_6329_4AB9_BB45_131E306E53B9_.wvu.FilterData" localSheetId="0" hidden="1">'на 30.09.2022'!$A$6:$J$388</definedName>
    <definedName name="Z_B7F67755_3086_43A6_86E7_370F80E61BD0_.wvu.FilterData" localSheetId="0" hidden="1">'на 30.09.2022'!$A$6:$G$121</definedName>
    <definedName name="Z_B8283716_285A_45D5_8283_DCA7A3C9CFC7_.wvu.FilterData" localSheetId="0" hidden="1">'на 30.09.2022'!$A$6:$J$388</definedName>
    <definedName name="Z_B858041A_E0C9_4C5A_A736_A0DA4684B712_.wvu.FilterData" localSheetId="0" hidden="1">'на 30.09.2022'!$A$6:$J$388</definedName>
    <definedName name="Z_B88DEA47_DC50_452B_A428_57311C34DA8D_.wvu.FilterData" localSheetId="0" hidden="1">'на 30.09.2022'!$A$6:$J$388</definedName>
    <definedName name="Z_B898A439_2A40_408A_B02D_FB1508A09127_.wvu.FilterData" localSheetId="0" hidden="1">'на 30.09.2022'!$A$6:$J$388</definedName>
    <definedName name="Z_B8A45854_EBFF_49DF_A473_1D4385A7C5CE_.wvu.FilterData" localSheetId="0" hidden="1">'на 30.09.2022'!$A$6:$J$388</definedName>
    <definedName name="Z_B8EDA240_D337_4165_927F_4408D011F4B1_.wvu.FilterData" localSheetId="0" hidden="1">'на 30.09.2022'!$A$6:$J$388</definedName>
    <definedName name="Z_B908EE8E_4AFB_4152_A270_8C591D48DDA3_.wvu.FilterData" localSheetId="0" hidden="1">'на 30.09.2022'!$A$6:$J$388</definedName>
    <definedName name="Z_B91BEDAF_4032_4CF8_A105_EDDE5D66D815_.wvu.FilterData" localSheetId="0" hidden="1">'на 30.09.2022'!$A$6:$J$388</definedName>
    <definedName name="Z_B94999B0_3597_431C_9F36_97A338C842BB_.wvu.FilterData" localSheetId="0" hidden="1">'на 30.09.2022'!$A$6:$J$388</definedName>
    <definedName name="Z_B9A29D57_1D84_4BB4_A72C_EF14D2D8DD4E_.wvu.FilterData" localSheetId="0" hidden="1">'на 30.09.2022'!$A$6:$J$388</definedName>
    <definedName name="Z_B9E4A290_7C7B_4FC4_B3B5_77FC903959FC_.wvu.FilterData" localSheetId="0" hidden="1">'на 30.09.2022'!$A$6:$J$388</definedName>
    <definedName name="Z_B9FDB936_DEDC_405B_AC55_3262523808BE_.wvu.FilterData" localSheetId="0" hidden="1">'на 30.09.2022'!$A$6:$J$388</definedName>
    <definedName name="Z_BA24097B_2D5B_4D80_B593_A087A6D3938E_.wvu.FilterData" localSheetId="0" hidden="1">'на 30.09.2022'!$A$6:$J$388</definedName>
    <definedName name="Z_BA3AFA30_F6D5_4493_984A_74229D7E647F_.wvu.FilterData" localSheetId="0" hidden="1">'на 30.09.2022'!$A$6:$J$388</definedName>
    <definedName name="Z_BAB4825B_2E54_4A6C_A72D_1F8E7B4FEFFB_.wvu.FilterData" localSheetId="0" hidden="1">'на 30.09.2022'!$A$6:$J$388</definedName>
    <definedName name="Z_BAB496C7_F068_462D_B45E_C1CA5D288ECB_.wvu.FilterData" localSheetId="0" hidden="1">'на 30.09.2022'!$A$6:$J$388</definedName>
    <definedName name="Z_BAFB3A8F_5ACD_4C4A_A33C_831C754D88C0_.wvu.FilterData" localSheetId="0" hidden="1">'на 30.09.2022'!$A$6:$J$388</definedName>
    <definedName name="Z_BB12E75B_C0CD_4F27_B16D_E901B605B487_.wvu.FilterData" localSheetId="0" hidden="1">'на 30.09.2022'!$A$6:$J$388</definedName>
    <definedName name="Z_BB313732_48CA_4CE5_BCEB_2B8FBF05A4EA_.wvu.FilterData" localSheetId="0" hidden="1">'на 30.09.2022'!$A$6:$J$388</definedName>
    <definedName name="Z_BB73C391_AF2C_4D70_9E8E_42AEE02936FB_.wvu.FilterData" localSheetId="0" hidden="1">'на 30.09.2022'!$A$6:$J$388</definedName>
    <definedName name="Z_BB8AF508_3D02_4D84_A6EB_5A5E5B195A63_.wvu.FilterData" localSheetId="0" hidden="1">'на 30.09.2022'!$A$6:$J$388</definedName>
    <definedName name="Z_BB985D69_17DC_480D_BAE6_22326FC5DE8D_.wvu.FilterData" localSheetId="0" hidden="1">'на 30.09.2022'!$A$6:$J$388</definedName>
    <definedName name="Z_BBED0997_5705_4C3C_95F1_5444E893BE19_.wvu.FilterData" localSheetId="0" hidden="1">'на 30.09.2022'!$A$6:$J$388</definedName>
    <definedName name="Z_BC09D690_D177_4FC8_AE1F_8F0F0D5C6ECD_.wvu.FilterData" localSheetId="0" hidden="1">'на 30.09.2022'!$A$6:$J$388</definedName>
    <definedName name="Z_BC202F3F_4E55_462F_AFE4_24E3BB6517B3_.wvu.FilterData" localSheetId="0" hidden="1">'на 30.09.2022'!$A$6:$J$388</definedName>
    <definedName name="Z_BC6910FC_42F8_457B_8F8D_9BC0111CE283_.wvu.FilterData" localSheetId="0" hidden="1">'на 30.09.2022'!$A$6:$J$388</definedName>
    <definedName name="Z_BC6F809F_AC47_40B9_89F0_DED73C273CA2_.wvu.FilterData" localSheetId="0" hidden="1">'на 30.09.2022'!$A$6:$J$388</definedName>
    <definedName name="Z_BCCA418B_2550_49EF_B18C_E7FF7FD4F70E_.wvu.FilterData" localSheetId="0" hidden="1">'на 30.09.2022'!$A$6:$J$388</definedName>
    <definedName name="Z_BCD07E9A_8689_4B9C_BA91_8604AE8338A3_.wvu.FilterData" localSheetId="0" hidden="1">'на 30.09.2022'!$A$6:$J$388</definedName>
    <definedName name="Z_BCF65237_BF57_4D05_AF7D_B308B711FA15_.wvu.FilterData" localSheetId="0" hidden="1">'на 30.09.2022'!$A$6:$J$388</definedName>
    <definedName name="Z_BD08DE99_B722_4C7F_897B_080446202D0F_.wvu.FilterData" localSheetId="0" hidden="1">'на 30.09.2022'!$A$6:$J$388</definedName>
    <definedName name="Z_BD1EB88E_B1FC_4A13_8F57_33CB71A9430D_.wvu.FilterData" localSheetId="0" hidden="1">'на 30.09.2022'!$A$6:$J$388</definedName>
    <definedName name="Z_BD43FB27_5C5A_40CF_A333_A059BA765D4E_.wvu.FilterData" localSheetId="0" hidden="1">'на 30.09.2022'!$A$6:$J$388</definedName>
    <definedName name="Z_BD690439_1CC5_4E37_A0E9_1B65A930CD21_.wvu.FilterData" localSheetId="0" hidden="1">'на 30.09.2022'!$A$6:$J$388</definedName>
    <definedName name="Z_BD707806_8F10_492F_81AE_A7900A187828_.wvu.FilterData" localSheetId="0" hidden="1">'на 30.09.2022'!$A$2:$K$152</definedName>
    <definedName name="Z_BD7FE344_F8E6_400C_ABEF_EF258B623A43_.wvu.FilterData" localSheetId="0" hidden="1">'на 30.09.2022'!$A$6:$J$388</definedName>
    <definedName name="Z_BD822A95_4AA3_4CF6_94E8_04D2B9283308_.wvu.FilterData" localSheetId="0" hidden="1">'на 30.09.2022'!$A$6:$J$388</definedName>
    <definedName name="Z_BDD573CF_BFE0_4002_B5F7_E438A5DAD635_.wvu.FilterData" localSheetId="0" hidden="1">'на 30.09.2022'!$A$6:$J$388</definedName>
    <definedName name="Z_BE34DAD4_4A0A_4E88_B75B_FC1355A3DB9B_.wvu.FilterData" localSheetId="0" hidden="1">'на 30.09.2022'!$A$6:$J$388</definedName>
    <definedName name="Z_BE3F7214_4B0C_40FA_B4F7_B0F38416BCEF_.wvu.FilterData" localSheetId="0" hidden="1">'на 30.09.2022'!$A$6:$J$388</definedName>
    <definedName name="Z_BE41C01B_5C79_4BA0_8F6F_0E99B8B69C13_.wvu.FilterData" localSheetId="0" hidden="1">'на 30.09.2022'!$A$6:$J$388</definedName>
    <definedName name="Z_BE442298_736F_47F5_9592_76FFCCDA59DB_.wvu.FilterData" localSheetId="0" hidden="1">'на 30.09.2022'!$A$6:$G$121</definedName>
    <definedName name="Z_BE493141_BDA3_49D9_A030_4FFD7C06A521_.wvu.FilterData" localSheetId="0" hidden="1">'на 30.09.2022'!$A$6:$J$388</definedName>
    <definedName name="Z_BE6B1708_951F_4834_B0E1_EB03AAA7B777_.wvu.FilterData" localSheetId="0" hidden="1">'на 30.09.2022'!$A$6:$J$388</definedName>
    <definedName name="Z_BE842559_6B14_41AC_A92A_4E50A6CE8B79_.wvu.FilterData" localSheetId="0" hidden="1">'на 30.09.2022'!$A$6:$J$388</definedName>
    <definedName name="Z_BE97AC31_BFEB_4520_BC44_68B0C987C70A_.wvu.FilterData" localSheetId="0" hidden="1">'на 30.09.2022'!$A$6:$J$388</definedName>
    <definedName name="Z_BEA0FDBA_BB07_4C19_8BBD_5E57EE395C09_.wvu.FilterData" localSheetId="0" hidden="1">'на 30.09.2022'!$A$6:$J$388</definedName>
    <definedName name="Z_BEA0FDBA_BB07_4C19_8BBD_5E57EE395C09_.wvu.PrintArea" localSheetId="0" hidden="1">'на 30.09.2022'!$A$1:$J$187</definedName>
    <definedName name="Z_BEA0FDBA_BB07_4C19_8BBD_5E57EE395C09_.wvu.PrintTitles" localSheetId="0" hidden="1">'на 30.09.2022'!$4:$7</definedName>
    <definedName name="Z_BF22223F_B516_45E8_9C4B_DD4CB4CE2C48_.wvu.FilterData" localSheetId="0" hidden="1">'на 30.09.2022'!$A$6:$J$388</definedName>
    <definedName name="Z_BF637C80_8201_4090_9CCD_1BDD42F55943_.wvu.FilterData" localSheetId="0" hidden="1">'на 30.09.2022'!$A$6:$J$388</definedName>
    <definedName name="Z_BF65F093_304D_44F0_BF26_E5F8F9093CF5_.wvu.FilterData" localSheetId="0" hidden="1">'на 30.09.2022'!$A$6:$J$53</definedName>
    <definedName name="Z_C02D2AC3_00AB_4B4C_8299_349FC338B994_.wvu.FilterData" localSheetId="0" hidden="1">'на 30.09.2022'!$A$6:$J$388</definedName>
    <definedName name="Z_C06B54EB_7783_4454_98A9_667EC52BEC0B_.wvu.FilterData" localSheetId="0" hidden="1">'на 30.09.2022'!$A$6:$J$388</definedName>
    <definedName name="Z_C06BB675_61CE_4295_98F9_52A9287C7451_.wvu.FilterData" localSheetId="0" hidden="1">'на 30.09.2022'!$A$6:$J$388</definedName>
    <definedName name="Z_C0E14968_138D_48A2_9D67_80D62DD131B4_.wvu.FilterData" localSheetId="0" hidden="1">'на 30.09.2022'!$A$6:$J$388</definedName>
    <definedName name="Z_C0ED18A2_48B4_4C82_979B_4B80DB79BC08_.wvu.FilterData" localSheetId="0" hidden="1">'на 30.09.2022'!$A$6:$J$388</definedName>
    <definedName name="Z_C106F923_AD55_472E_86A3_2C4C13F084E8_.wvu.FilterData" localSheetId="0" hidden="1">'на 30.09.2022'!$A$6:$J$388</definedName>
    <definedName name="Z_C140C6EF_B272_4886_8555_3A3DB8A6C4A0_.wvu.FilterData" localSheetId="0" hidden="1">'на 30.09.2022'!$A$6:$J$388</definedName>
    <definedName name="Z_C14C28B9_3A8B_4F55_AC1E_B6D3DA6398D5_.wvu.FilterData" localSheetId="0" hidden="1">'на 30.09.2022'!$A$6:$J$388</definedName>
    <definedName name="Z_C26898B8_2A24_453B_9B20_504D56309465_.wvu.FilterData" localSheetId="0" hidden="1">'на 30.09.2022'!$A$6:$J$388</definedName>
    <definedName name="Z_C276A679_E43E_444B_B0E9_B307A301A03A_.wvu.FilterData" localSheetId="0" hidden="1">'на 30.09.2022'!$A$6:$J$388</definedName>
    <definedName name="Z_C27BA0A8_746D_45AD_B889_823A6BAE07E3_.wvu.FilterData" localSheetId="0" hidden="1">'на 30.09.2022'!$A$6:$J$388</definedName>
    <definedName name="Z_C2CB459F_7FD6_4B1B_96BE_4FB4C3354701_.wvu.FilterData" localSheetId="0" hidden="1">'на 30.09.2022'!$A$6:$J$388</definedName>
    <definedName name="Z_C2E7FF11_4F7B_4EA9_AD45_A8385AC4BC24_.wvu.FilterData" localSheetId="0" hidden="1">'на 30.09.2022'!$A$6:$G$121</definedName>
    <definedName name="Z_C2EFA1FD_449D_47F2_B7E9_2EBC23C15369_.wvu.FilterData" localSheetId="0" hidden="1">'на 30.09.2022'!$A$6:$J$388</definedName>
    <definedName name="Z_C35C56D1_B129_4866_84BA_2C2957BC8254_.wvu.FilterData" localSheetId="0" hidden="1">'на 30.09.2022'!$A$6:$J$388</definedName>
    <definedName name="Z_C3D34B5D_6799_4BD9_87E7_BF5B8221D94B_.wvu.FilterData" localSheetId="0" hidden="1">'на 30.09.2022'!$A$6:$J$388</definedName>
    <definedName name="Z_C3E7B974_7E68_49C9_8A66_DEBBC3D71CB8_.wvu.FilterData" localSheetId="0" hidden="1">'на 30.09.2022'!$A$6:$G$121</definedName>
    <definedName name="Z_C3E97E4D_03A9_422E_8E65_116E90E7DE0A_.wvu.FilterData" localSheetId="0" hidden="1">'на 30.09.2022'!$A$6:$J$388</definedName>
    <definedName name="Z_C3F3D860_2F1A_4C32_B400_B583CD37FF65_.wvu.FilterData" localSheetId="0" hidden="1">'на 30.09.2022'!$A$6:$J$388</definedName>
    <definedName name="Z_C41AC6AA_1915_4D86_9A0C_F50D2748B7D5_.wvu.FilterData" localSheetId="0" hidden="1">'на 30.09.2022'!$A$6:$J$388</definedName>
    <definedName name="Z_C4456EF4_CF59_4991_B229_6153353D7E80_.wvu.FilterData" localSheetId="0" hidden="1">'на 30.09.2022'!$A$6:$J$388</definedName>
    <definedName name="Z_C46A80BC_35BE_4308_9B99_85AB4A130AD8_.wvu.FilterData" localSheetId="0" hidden="1">'на 30.09.2022'!$A$6:$J$388</definedName>
    <definedName name="Z_C47D5376_4107_461D_B353_0F0CCA5A27B8_.wvu.FilterData" localSheetId="0" hidden="1">'на 30.09.2022'!$A$6:$G$121</definedName>
    <definedName name="Z_C4A81194_E272_4927_9E06_D47C43E50753_.wvu.FilterData" localSheetId="0" hidden="1">'на 30.09.2022'!$A$6:$J$388</definedName>
    <definedName name="Z_C4E388F3_F33E_45AF_8E75_3BD450853C20_.wvu.FilterData" localSheetId="0" hidden="1">'на 30.09.2022'!$A$6:$J$388</definedName>
    <definedName name="Z_C55D9313_9108_41CA_AD0E_FE2F7292C638_.wvu.FilterData" localSheetId="0" hidden="1">'на 30.09.2022'!$A$6:$G$121</definedName>
    <definedName name="Z_C5A38A18_427F_40C3_A14B_55DA8E81FB09_.wvu.FilterData" localSheetId="0" hidden="1">'на 30.09.2022'!$A$6:$J$388</definedName>
    <definedName name="Z_C5D84F85_3611_4C2A_903D_ECFF3A3DA3D9_.wvu.FilterData" localSheetId="0" hidden="1">'на 30.09.2022'!$A$6:$G$121</definedName>
    <definedName name="Z_C636DE0B_BC5D_45AA_89BD_B628CA1FE119_.wvu.FilterData" localSheetId="0" hidden="1">'на 30.09.2022'!$A$6:$J$388</definedName>
    <definedName name="Z_C64B304D_8D18_4BBF_B3F7_BCB025A35D1F_.wvu.FilterData" localSheetId="0" hidden="1">'на 30.09.2022'!$A$6:$J$388</definedName>
    <definedName name="Z_C70C85CF_5ADB_4631_87C7_BA23E9BE3196_.wvu.FilterData" localSheetId="0" hidden="1">'на 30.09.2022'!$A$6:$J$388</definedName>
    <definedName name="Z_C70E2433_F0E2_43A6_B551_F2BC2A19BB67_.wvu.FilterData" localSheetId="0" hidden="1">'на 30.09.2022'!$A$6:$J$388</definedName>
    <definedName name="Z_C724E918_D9E1_49FD_BF22_DDB90B7F8E3F_.wvu.FilterData" localSheetId="0" hidden="1">'на 30.09.2022'!$A$6:$J$388</definedName>
    <definedName name="Z_C74598AC_1D4B_466D_8455_294C1A2E69BB_.wvu.FilterData" localSheetId="0" hidden="1">'на 30.09.2022'!$A$6:$G$121</definedName>
    <definedName name="Z_C745CD1F_9AA3_43D8_A7DA_ABDAF8508B62_.wvu.FilterData" localSheetId="0" hidden="1">'на 30.09.2022'!$A$6:$J$388</definedName>
    <definedName name="Z_C7753AEA_8589_448F_8097_BFDEC475C7EB_.wvu.FilterData" localSheetId="0" hidden="1">'на 30.09.2022'!$A$6:$J$388</definedName>
    <definedName name="Z_C77795A2_6414_4CC8_AA0C_59805D660811_.wvu.FilterData" localSheetId="0" hidden="1">'на 30.09.2022'!$A$6:$J$388</definedName>
    <definedName name="Z_C79A79F7_9412_4E32_AED8_B3E5CEF3BF05_.wvu.FilterData" localSheetId="0" hidden="1">'на 30.09.2022'!$A$6:$J$388</definedName>
    <definedName name="Z_C7B45388_19BF_40B6_BABC_45E74244A2D0_.wvu.FilterData" localSheetId="0" hidden="1">'на 30.09.2022'!$A$6:$J$388</definedName>
    <definedName name="Z_C7BE5FDB_BA5F_4FAB_A0AE_25AE932FDC80_.wvu.FilterData" localSheetId="0" hidden="1">'на 30.09.2022'!$A$6:$J$388</definedName>
    <definedName name="Z_C7C64E17_05B7_45D2_8C2E_DC9F64D44430_.wvu.FilterData" localSheetId="0" hidden="1">'на 30.09.2022'!$A$6:$J$388</definedName>
    <definedName name="Z_C7DB809B_EB90_4CA8_929B_8A5AA3E83B84_.wvu.FilterData" localSheetId="0" hidden="1">'на 30.09.2022'!$A$6:$J$388</definedName>
    <definedName name="Z_C7E20E3E_9EFC_468B_B8E7_8CC7B0A619FB_.wvu.FilterData" localSheetId="0" hidden="1">'на 30.09.2022'!$A$6:$J$388</definedName>
    <definedName name="Z_C84F2BDE_C59B_4946_9050_3D804EB14464_.wvu.FilterData" localSheetId="0" hidden="1">'на 30.09.2022'!$A$6:$J$388</definedName>
    <definedName name="Z_C8544891_FA2D_4348_8F5A_3864908C96CE_.wvu.FilterData" localSheetId="0" hidden="1">'на 30.09.2022'!$A$6:$J$388</definedName>
    <definedName name="Z_C8579552_11B1_4140_9659_E1DA02EF9DD1_.wvu.FilterData" localSheetId="0" hidden="1">'на 30.09.2022'!$A$6:$J$388</definedName>
    <definedName name="Z_C8B7C7CD_D009_4B76_94B5_71B66354E25C_.wvu.FilterData" localSheetId="0" hidden="1">'на 30.09.2022'!$A$6:$J$388</definedName>
    <definedName name="Z_C8C7D91A_0101_429D_A7C4_25C2A366909A_.wvu.Cols" localSheetId="0" hidden="1">'на 30.09.2022'!#REF!,'на 30.09.2022'!#REF!</definedName>
    <definedName name="Z_C8C7D91A_0101_429D_A7C4_25C2A366909A_.wvu.FilterData" localSheetId="0" hidden="1">'на 30.09.2022'!$A$6:$J$53</definedName>
    <definedName name="Z_C8C7D91A_0101_429D_A7C4_25C2A366909A_.wvu.Rows" localSheetId="0" hidden="1">'на 30.09.2022'!#REF!,'на 30.09.2022'!#REF!,'на 30.09.2022'!#REF!,'на 30.09.2022'!#REF!,'на 30.09.2022'!#REF!,'на 30.09.2022'!#REF!,'на 30.09.2022'!#REF!,'на 30.09.2022'!#REF!,'на 30.09.2022'!#REF!,'на 30.09.2022'!#REF!</definedName>
    <definedName name="Z_C9081176_529C_43E8_8E20_8AC24E7C2D35_.wvu.FilterData" localSheetId="0" hidden="1">'на 30.09.2022'!$A$6:$J$388</definedName>
    <definedName name="Z_C92DFED3_0457_4ADD_A0DC_DCDA692FFBED_.wvu.FilterData" localSheetId="0" hidden="1">'на 30.09.2022'!$A$6:$J$388</definedName>
    <definedName name="Z_C9339390_6849_4952_8898_4133E1235E89_.wvu.FilterData" localSheetId="0" hidden="1">'на 30.09.2022'!$A$6:$J$388</definedName>
    <definedName name="Z_C94FB5D5_E515_4327_B4DC_AC3D7C1A6363_.wvu.FilterData" localSheetId="0" hidden="1">'на 30.09.2022'!$A$6:$J$388</definedName>
    <definedName name="Z_C97ACF3E_ACD3_4C9D_94FA_EA6F3D46505E_.wvu.FilterData" localSheetId="0" hidden="1">'на 30.09.2022'!$A$6:$J$388</definedName>
    <definedName name="Z_C98B4A4E_FC1F_45B3_ABB0_7DC9BD4B8057_.wvu.FilterData" localSheetId="0" hidden="1">'на 30.09.2022'!$A$6:$G$121</definedName>
    <definedName name="Z_C9A5AE8B_0A38_4D54_B36F_AFD2A577F3EF_.wvu.FilterData" localSheetId="0" hidden="1">'на 30.09.2022'!$A$6:$J$388</definedName>
    <definedName name="Z_CA384592_0CFD_4322_A4EB_34EC04693944_.wvu.Cols" localSheetId="0" hidden="1">'на 30.09.2022'!$K:$L</definedName>
    <definedName name="Z_CA384592_0CFD_4322_A4EB_34EC04693944_.wvu.FilterData" localSheetId="0" hidden="1">'на 30.09.2022'!$A$6:$J$388</definedName>
    <definedName name="Z_CA384592_0CFD_4322_A4EB_34EC04693944_.wvu.PrintArea" localSheetId="0" hidden="1">'на 30.09.2022'!$A$1:$J$187</definedName>
    <definedName name="Z_CA384592_0CFD_4322_A4EB_34EC04693944_.wvu.PrintTitles" localSheetId="0" hidden="1">'на 30.09.2022'!$4:$7</definedName>
    <definedName name="Z_CAABA8F8_73A9_4D5F_A949_7D5636830179_.wvu.FilterData" localSheetId="0" hidden="1">'на 30.09.2022'!$A$6:$J$388</definedName>
    <definedName name="Z_CAAD7F8A_A328_4C0A_9ECF_2AD83A08D699_.wvu.FilterData" localSheetId="0" hidden="1">'на 30.09.2022'!$A$6:$G$121</definedName>
    <definedName name="Z_CAD9F437_DBA2_473E_89A1_5D290B5F4D79_.wvu.FilterData" localSheetId="0" hidden="1">'на 30.09.2022'!$A$6:$J$388</definedName>
    <definedName name="Z_CAE1EF29_84DD_42EF_A91C_E76631231200_.wvu.FilterData" localSheetId="0" hidden="1">'на 30.09.2022'!$A$6:$J$388</definedName>
    <definedName name="Z_CB1A56DC_A135_41E6_8A02_AE4E518C879F_.wvu.FilterData" localSheetId="0" hidden="1">'на 30.09.2022'!$A$6:$J$388</definedName>
    <definedName name="Z_CB226949_BC9D_4E15_A3B1_A4219F35EADA_.wvu.FilterData" localSheetId="0" hidden="1">'на 30.09.2022'!$A$6:$J$388</definedName>
    <definedName name="Z_CB37E750_1F35_4C0A_B3BA_F688CA9C8186_.wvu.FilterData" localSheetId="0" hidden="1">'на 30.09.2022'!$A$6:$J$388</definedName>
    <definedName name="Z_CB4880DD_CE83_4DFC_BBA7_70687256D5A4_.wvu.FilterData" localSheetId="0" hidden="1">'на 30.09.2022'!$A$6:$G$121</definedName>
    <definedName name="Z_CBAD3A37_9B6D_4168_874F_D4718FB51A47_.wvu.FilterData" localSheetId="0" hidden="1">'на 30.09.2022'!$A$6:$J$388</definedName>
    <definedName name="Z_CBDBA949_FA00_4560_8001_BD00E63FCCA4_.wvu.FilterData" localSheetId="0" hidden="1">'на 30.09.2022'!$A$6:$J$388</definedName>
    <definedName name="Z_CBE0F0AD_DD6D_4940_A07E_F4A48D085109_.wvu.FilterData" localSheetId="0" hidden="1">'на 30.09.2022'!$A$6:$J$388</definedName>
    <definedName name="Z_CBF12BD1_A071_4448_8003_32E74F40E3E3_.wvu.FilterData" localSheetId="0" hidden="1">'на 30.09.2022'!$A$6:$G$121</definedName>
    <definedName name="Z_CBF9D894_3FD2_4B68_BAC8_643DB23851C0_.wvu.FilterData" localSheetId="0" hidden="1">'на 30.09.2022'!$A$6:$G$121</definedName>
    <definedName name="Z_CBF9D894_3FD2_4B68_BAC8_643DB23851C0_.wvu.Rows" localSheetId="0" hidden="1">'на 30.09.2022'!#REF!,'на 30.09.2022'!#REF!,'на 30.09.2022'!#REF!,'на 30.09.2022'!#REF!</definedName>
    <definedName name="Z_CC587DEB_9509_4023_8387_E851CBD74FC0_.wvu.FilterData" localSheetId="0" hidden="1">'на 30.09.2022'!$A$6:$J$388</definedName>
    <definedName name="Z_CC9C1A2B_D964_43D1_BBEF_3567C7A91A18_.wvu.FilterData" localSheetId="0" hidden="1">'на 30.09.2022'!$A$6:$J$388</definedName>
    <definedName name="Z_CC9F638E_E8B5_407B_8857_D20E36B82A0F_.wvu.FilterData" localSheetId="0" hidden="1">'на 30.09.2022'!$A$6:$J$388</definedName>
    <definedName name="Z_CCC17219_B1A3_4C6B_B903_0E4550432FD0_.wvu.FilterData" localSheetId="0" hidden="1">'на 30.09.2022'!$A$6:$G$121</definedName>
    <definedName name="Z_CCF533A2_322B_40E2_88B2_065E6D1D35B4_.wvu.FilterData" localSheetId="0" hidden="1">'на 30.09.2022'!$A$6:$J$388</definedName>
    <definedName name="Z_CCF533A2_322B_40E2_88B2_065E6D1D35B4_.wvu.PrintArea" localSheetId="0" hidden="1">'на 30.09.2022'!$A$1:$J$187</definedName>
    <definedName name="Z_CCF533A2_322B_40E2_88B2_065E6D1D35B4_.wvu.PrintTitles" localSheetId="0" hidden="1">'на 30.09.2022'!$4:$7</definedName>
    <definedName name="Z_CD10AFE5_EACD_43E3_B0AD_1FCFF7EEADC3_.wvu.FilterData" localSheetId="0" hidden="1">'на 30.09.2022'!$A$6:$J$388</definedName>
    <definedName name="Z_CD2C38B9_D20D_4251_9439_E16060EF09ED_.wvu.FilterData" localSheetId="0" hidden="1">'на 30.09.2022'!$A$6:$J$388</definedName>
    <definedName name="Z_CD353AFF_30DB_4B1F_902B_14469CDE256D_.wvu.FilterData" localSheetId="0" hidden="1">'на 30.09.2022'!$A$6:$J$388</definedName>
    <definedName name="Z_CDA662CC_A711_4D7D_9917_AA4BA786A065_.wvu.FilterData" localSheetId="0" hidden="1">'на 30.09.2022'!$A$6:$J$388</definedName>
    <definedName name="Z_CDA81109_B9FA_4C44_9EAE_FFD9110E5B0F_.wvu.FilterData" localSheetId="0" hidden="1">'на 30.09.2022'!$A$6:$J$388</definedName>
    <definedName name="Z_CDABDA6A_CEAA_4779_9390_A07E787E5F1B_.wvu.FilterData" localSheetId="0" hidden="1">'на 30.09.2022'!$A$6:$J$388</definedName>
    <definedName name="Z_CDBBEB40_4DC8_4F8A_B0B0_EE0E987A2098_.wvu.FilterData" localSheetId="0" hidden="1">'на 30.09.2022'!$A$6:$J$388</definedName>
    <definedName name="Z_CDFBC319_A453_4828_B4DA_A1FF8333C207_.wvu.FilterData" localSheetId="0" hidden="1">'на 30.09.2022'!$A$6:$J$388</definedName>
    <definedName name="Z_CEC4EA1B_6EE5_46AB_8BC9_D519CD29FCE7_.wvu.FilterData" localSheetId="0" hidden="1">'на 30.09.2022'!$A$6:$J$388</definedName>
    <definedName name="Z_CEE6A066_6E90_4119_ABD3_7CE50D319A06_.wvu.FilterData" localSheetId="0" hidden="1">'на 30.09.2022'!$A$6:$J$388</definedName>
    <definedName name="Z_CEF22FD3_C3E9_4C31_B864_568CAC74A486_.wvu.FilterData" localSheetId="0" hidden="1">'на 30.09.2022'!$A$6:$J$388</definedName>
    <definedName name="Z_CF48F23D_BCBE_4761_98DC_307CD6AE082C_.wvu.FilterData" localSheetId="0" hidden="1">'на 30.09.2022'!$A$6:$J$388</definedName>
    <definedName name="Z_CF5548A0_D31B_45AF_A34B_8CF892F36DC9_.wvu.FilterData" localSheetId="0" hidden="1">'на 30.09.2022'!$A$6:$J$388</definedName>
    <definedName name="Z_CFA268BD_7CEF_488F_ADF6_EE6E6545D4E9_.wvu.FilterData" localSheetId="0" hidden="1">'на 30.09.2022'!$A$6:$J$388</definedName>
    <definedName name="Z_CFD4738E_B083_4FAC_854E_5AD6FDFF75E3_.wvu.FilterData" localSheetId="0" hidden="1">'на 30.09.2022'!$A$6:$J$388</definedName>
    <definedName name="Z_CFEB7053_3C1D_451D_9A86_5940DFCF964A_.wvu.FilterData" localSheetId="0" hidden="1">'на 30.09.2022'!$A$6:$J$388</definedName>
    <definedName name="Z_CFFE4FD5_C502_46E6_9242_DE2A2DE0F752_.wvu.FilterData" localSheetId="0" hidden="1">'на 30.09.2022'!$A$6:$J$388</definedName>
    <definedName name="Z_D009EED6_F095_4499_91EE_715923CD95F9_.wvu.FilterData" localSheetId="0" hidden="1">'на 30.09.2022'!$A$6:$J$388</definedName>
    <definedName name="Z_D088BB09_739C_4156_9E2D_A5F262C808E3_.wvu.FilterData" localSheetId="0" hidden="1">'на 30.09.2022'!$A$6:$J$388</definedName>
    <definedName name="Z_D12FB289_46DF_4053_A8F8_F4B545D52036_.wvu.FilterData" localSheetId="0" hidden="1">'на 30.09.2022'!$A$6:$J$388</definedName>
    <definedName name="Z_D165341F_496A_48CE_829A_555B16787041_.wvu.FilterData" localSheetId="0" hidden="1">'на 30.09.2022'!$A$6:$J$388</definedName>
    <definedName name="Z_D20DFCFE_63F9_4265_B37B_4F36C46DF159_.wvu.Cols" localSheetId="0" hidden="1">'на 30.09.2022'!#REF!,'на 30.09.2022'!#REF!</definedName>
    <definedName name="Z_D20DFCFE_63F9_4265_B37B_4F36C46DF159_.wvu.FilterData" localSheetId="0" hidden="1">'на 30.09.2022'!$A$6:$J$388</definedName>
    <definedName name="Z_D20DFCFE_63F9_4265_B37B_4F36C46DF159_.wvu.PrintArea" localSheetId="0" hidden="1">'на 30.09.2022'!$A$1:$J$148</definedName>
    <definedName name="Z_D20DFCFE_63F9_4265_B37B_4F36C46DF159_.wvu.PrintTitles" localSheetId="0" hidden="1">'на 30.09.2022'!$4:$7</definedName>
    <definedName name="Z_D20DFCFE_63F9_4265_B37B_4F36C46DF159_.wvu.Rows" localSheetId="0" hidden="1">'на 30.09.2022'!#REF!,'на 30.09.2022'!#REF!,'на 30.09.2022'!#REF!,'на 30.09.2022'!#REF!,'на 30.09.2022'!#REF!</definedName>
    <definedName name="Z_D2343C8A_EC5E_420B_BF4C_045E4BD1EEF2_.wvu.FilterData" localSheetId="0" hidden="1">'на 30.09.2022'!$A$6:$J$388</definedName>
    <definedName name="Z_D2422493_0DF6_4923_AFF9_1CE532FC9E0E_.wvu.FilterData" localSheetId="0" hidden="1">'на 30.09.2022'!$A$6:$J$388</definedName>
    <definedName name="Z_D26EAC32_42CC_46AF_8D27_8094727B2B8E_.wvu.FilterData" localSheetId="0" hidden="1">'на 30.09.2022'!$A$6:$J$388</definedName>
    <definedName name="Z_D286DC47_88D4_4B88_8422_D4AFC7D084CA_.wvu.FilterData" localSheetId="0" hidden="1">'на 30.09.2022'!$A$6:$J$388</definedName>
    <definedName name="Z_D298563F_7459_410D_A6E1_6B1CDFA6DAA7_.wvu.FilterData" localSheetId="0" hidden="1">'на 30.09.2022'!$A$6:$J$388</definedName>
    <definedName name="Z_D2CDC970_AFE4_4856_AE2C_2B5F33E42B72_.wvu.FilterData" localSheetId="0" hidden="1">'на 30.09.2022'!$A$6:$J$388</definedName>
    <definedName name="Z_D2D627FD_8F1D_4B0C_A4A1_1A515A2831A8_.wvu.FilterData" localSheetId="0" hidden="1">'на 30.09.2022'!$A$6:$J$388</definedName>
    <definedName name="Z_D3101EAC_D021_4B46_A488_D139B2B446BA_.wvu.FilterData" localSheetId="0" hidden="1">'на 30.09.2022'!$A$6:$J$388</definedName>
    <definedName name="Z_D338E279_E660_40CE_B7B9_D983E953520E_.wvu.FilterData" localSheetId="0" hidden="1">'на 30.09.2022'!$A$6:$J$388</definedName>
    <definedName name="Z_D343F548_3DE6_4716_9B8B_0FF1DF1B1DE3_.wvu.FilterData" localSheetId="0" hidden="1">'на 30.09.2022'!$A$6:$G$121</definedName>
    <definedName name="Z_D34B1B8D_3252_443A_801D_32105359DB02_.wvu.FilterData" localSheetId="0" hidden="1">'на 30.09.2022'!$A$6:$J$388</definedName>
    <definedName name="Z_D3607008_88A4_4735_BF9B_0D60A732D98C_.wvu.FilterData" localSheetId="0" hidden="1">'на 30.09.2022'!$A$6:$J$388</definedName>
    <definedName name="Z_D37028C2_D478_4FDC_B9A5_A1B5FA072303_.wvu.FilterData" localSheetId="0" hidden="1">'на 30.09.2022'!$A$6:$J$388</definedName>
    <definedName name="Z_D3C3EFC2_493C_4B9B_BC16_8147B08F8F65_.wvu.FilterData" localSheetId="0" hidden="1">'на 30.09.2022'!$A$6:$G$121</definedName>
    <definedName name="Z_D3D848E7_EB88_4E73_985E_C45B9AE68145_.wvu.FilterData" localSheetId="0" hidden="1">'на 30.09.2022'!$A$6:$J$388</definedName>
    <definedName name="Z_D3E86F4B_12A8_47CC_AEBE_74534991E315_.wvu.FilterData" localSheetId="0" hidden="1">'на 30.09.2022'!$A$6:$J$388</definedName>
    <definedName name="Z_D3F31BC4_4CDA_431B_BA5F_ADE76A923760_.wvu.FilterData" localSheetId="0" hidden="1">'на 30.09.2022'!$A$6:$G$121</definedName>
    <definedName name="Z_D41FF341_5913_4A9E_9CE5_B058CA00C0C7_.wvu.FilterData" localSheetId="0" hidden="1">'на 30.09.2022'!$A$6:$J$388</definedName>
    <definedName name="Z_D45ABB34_16CC_462D_8459_2034D47F465D_.wvu.FilterData" localSheetId="0" hidden="1">'на 30.09.2022'!$A$6:$G$121</definedName>
    <definedName name="Z_D479007E_A9E8_4307_A3E8_18A2BB5C55F2_.wvu.FilterData" localSheetId="0" hidden="1">'на 30.09.2022'!$A$6:$J$388</definedName>
    <definedName name="Z_D489BEDD_3BCD_49DF_9648_48FD6162F1E7_.wvu.FilterData" localSheetId="0" hidden="1">'на 30.09.2022'!$A$6:$J$388</definedName>
    <definedName name="Z_D48CEF89_B01B_4E1D_92B4_235EA4A40F11_.wvu.FilterData" localSheetId="0" hidden="1">'на 30.09.2022'!$A$6:$J$388</definedName>
    <definedName name="Z_D4970A81_9F63_471F_9226_DA2E8C61A4F3_.wvu.FilterData" localSheetId="0" hidden="1">'на 30.09.2022'!$A$6:$J$388</definedName>
    <definedName name="Z_D4A9C046_5C85_4757_BCF2_677E0F804162_.wvu.FilterData" localSheetId="0" hidden="1">'на 30.09.2022'!$A$6:$J$388</definedName>
    <definedName name="Z_D4B24D18_8D1D_47A1_AE9B_21E3F9EF98EE_.wvu.FilterData" localSheetId="0" hidden="1">'на 30.09.2022'!$A$6:$J$388</definedName>
    <definedName name="Z_D4C26987_0F4D_4A17_91A3_C1C154DC81B2_.wvu.FilterData" localSheetId="0" hidden="1">'на 30.09.2022'!$A$6:$J$388</definedName>
    <definedName name="Z_D4D3E883_F6A4_4364_94CA_00BA6BEEBB0B_.wvu.FilterData" localSheetId="0" hidden="1">'на 30.09.2022'!$A$6:$J$388</definedName>
    <definedName name="Z_D4E20E73_FD07_4BE4_B8FA_FE6B214643C4_.wvu.FilterData" localSheetId="0" hidden="1">'на 30.09.2022'!$A$6:$J$388</definedName>
    <definedName name="Z_D4F3FACF_5393_45D0_B074_953541E8F448_.wvu.FilterData" localSheetId="0" hidden="1">'на 30.09.2022'!$A$6:$J$388</definedName>
    <definedName name="Z_D50A6792_49FE_4C67_B11B_814FAEB0FCE7_.wvu.FilterData" localSheetId="0" hidden="1">'на 30.09.2022'!$A$57:$L$167</definedName>
    <definedName name="Z_D5317C3A_3EDA_404B_818D_EAF558810951_.wvu.FilterData" localSheetId="0" hidden="1">'на 30.09.2022'!$A$6:$G$121</definedName>
    <definedName name="Z_D537FB3B_712D_486A_BA32_4F73BEB2AA19_.wvu.FilterData" localSheetId="0" hidden="1">'на 30.09.2022'!$A$6:$G$121</definedName>
    <definedName name="Z_D595C49D_97EF_4321_8A15_252EDBF162F5_.wvu.FilterData" localSheetId="0" hidden="1">'на 30.09.2022'!$A$6:$J$388</definedName>
    <definedName name="Z_D6730C21_0555_4F4D_B589_9DE5CFF9C442_.wvu.FilterData" localSheetId="0" hidden="1">'на 30.09.2022'!$A$6:$G$121</definedName>
    <definedName name="Z_D692A203_B3F4_405F_AE1A_37385B86A714_.wvu.FilterData" localSheetId="0" hidden="1">'на 30.09.2022'!$A$6:$J$388</definedName>
    <definedName name="Z_D6951B8D_C924_42BE_94FD_4448E3ECC0B8_.wvu.FilterData" localSheetId="0" hidden="1">'на 30.09.2022'!$A$6:$J$388</definedName>
    <definedName name="Z_D6D7FE80_F340_4943_9CA8_381604446690_.wvu.FilterData" localSheetId="0" hidden="1">'на 30.09.2022'!$A$6:$J$388</definedName>
    <definedName name="Z_D6DCCFB1_AECE_4B01_8CD5_826305DF0368_.wvu.FilterData" localSheetId="0" hidden="1">'на 30.09.2022'!$A$6:$J$388</definedName>
    <definedName name="Z_D7104B72_13BA_47A2_BD7D_6C7C814EB74F_.wvu.FilterData" localSheetId="0" hidden="1">'на 30.09.2022'!$A$6:$J$388</definedName>
    <definedName name="Z_D74587C8_09B2_428F_ACC0_4DEF87F264B1_.wvu.FilterData" localSheetId="0" hidden="1">'на 30.09.2022'!$A$6:$J$388</definedName>
    <definedName name="Z_D7BC8E82_4392_4806_9DAE_D94253790B9C_.wvu.Cols" localSheetId="0" hidden="1">'на 30.09.2022'!#REF!,'на 30.09.2022'!#REF!,'на 30.09.2022'!$K:$BL</definedName>
    <definedName name="Z_D7BC8E82_4392_4806_9DAE_D94253790B9C_.wvu.FilterData" localSheetId="0" hidden="1">'на 30.09.2022'!$A$6:$J$388</definedName>
    <definedName name="Z_D7BC8E82_4392_4806_9DAE_D94253790B9C_.wvu.PrintArea" localSheetId="0" hidden="1">'на 30.09.2022'!$A$1:$BL$148</definedName>
    <definedName name="Z_D7BC8E82_4392_4806_9DAE_D94253790B9C_.wvu.PrintTitles" localSheetId="0" hidden="1">'на 30.09.2022'!$4:$6</definedName>
    <definedName name="Z_D7DA24ED_ABB7_4D6E_ACD6_4B88F5184AF8_.wvu.FilterData" localSheetId="0" hidden="1">'на 30.09.2022'!$A$6:$J$388</definedName>
    <definedName name="Z_D833D7AB_47E6_40D8_9470_377894FAA832_.wvu.FilterData" localSheetId="0" hidden="1">'на 30.09.2022'!$A$6:$J$388</definedName>
    <definedName name="Z_D8418465_ECB6_40A4_8538_9D6D02B4E5CE_.wvu.FilterData" localSheetId="0" hidden="1">'на 30.09.2022'!$A$6:$G$121</definedName>
    <definedName name="Z_D84FBB24_1F53_4A51_B9A3_672EE24CBBBB_.wvu.FilterData" localSheetId="0" hidden="1">'на 30.09.2022'!$A$6:$J$388</definedName>
    <definedName name="Z_D8836A46_4276_4875_86A1_BB0E2B53006C_.wvu.FilterData" localSheetId="0" hidden="1">'на 30.09.2022'!$A$6:$G$121</definedName>
    <definedName name="Z_D8EBE17E_7A1A_4392_901C_A4C8DD4BAF28_.wvu.FilterData" localSheetId="0" hidden="1">'на 30.09.2022'!$A$6:$G$121</definedName>
    <definedName name="Z_D917D9C8_DA24_43F6_B702_2D065DC4F3EA_.wvu.FilterData" localSheetId="0" hidden="1">'на 30.09.2022'!$A$6:$J$388</definedName>
    <definedName name="Z_D921BCFE_106A_48C3_8051_F877509D5A90_.wvu.FilterData" localSheetId="0" hidden="1">'на 30.09.2022'!$A$6:$J$388</definedName>
    <definedName name="Z_D92F9CFF_9FAE_4E3D_BBF1_EE8196B93BD2_.wvu.FilterData" localSheetId="0" hidden="1">'на 30.09.2022'!$A$6:$J$388</definedName>
    <definedName name="Z_D930048B_C8C6_498D_B7FD_C4CFAF447C25_.wvu.FilterData" localSheetId="0" hidden="1">'на 30.09.2022'!$A$6:$J$388</definedName>
    <definedName name="Z_D93C7415_B321_4E66_84AD_0490D011FDE7_.wvu.FilterData" localSheetId="0" hidden="1">'на 30.09.2022'!$A$6:$J$388</definedName>
    <definedName name="Z_D952F92C_16FA_49C0_ACE1_EEFE2012130A_.wvu.FilterData" localSheetId="0" hidden="1">'на 30.09.2022'!$A$6:$J$388</definedName>
    <definedName name="Z_D954D534_B88D_4A21_85D6_C0757B597D1E_.wvu.FilterData" localSheetId="0" hidden="1">'на 30.09.2022'!$A$6:$J$388</definedName>
    <definedName name="Z_D95852A1_B0FC_4AC5_B62B_5CCBE05B0D15_.wvu.FilterData" localSheetId="0" hidden="1">'на 30.09.2022'!$A$6:$J$388</definedName>
    <definedName name="Z_D959BDE9_080D_4FE3_8F84_52318978F935_.wvu.FilterData" localSheetId="0" hidden="1">'на 30.09.2022'!$A$6:$J$388</definedName>
    <definedName name="Z_D96C5F28_8F2E_4023_A4FB_71338C504BAF_.wvu.FilterData" localSheetId="0" hidden="1">'на 30.09.2022'!$A$6:$J$388</definedName>
    <definedName name="Z_D97BC9A1_860C_45CB_8FAD_B69CEE39193C_.wvu.FilterData" localSheetId="0" hidden="1">'на 30.09.2022'!$A$6:$G$121</definedName>
    <definedName name="Z_D97CD673_38FB_48B6_8FB8_0FF7F5746325_.wvu.FilterData" localSheetId="0" hidden="1">'на 30.09.2022'!$A$6:$J$388</definedName>
    <definedName name="Z_D981844C_3450_4227_997A_DB8016618FC0_.wvu.FilterData" localSheetId="0" hidden="1">'на 30.09.2022'!$A$6:$J$388</definedName>
    <definedName name="Z_D9AF22AD_2CFF_429C_97B7_A1AC24238F0C_.wvu.FilterData" localSheetId="0" hidden="1">'на 30.09.2022'!$A$6:$J$388</definedName>
    <definedName name="Z_D9BE1914_12CD_46B6_A06D_482DCEB4B94D_.wvu.FilterData" localSheetId="0" hidden="1">'на 30.09.2022'!$A$6:$J$388</definedName>
    <definedName name="Z_D9CDE186_872E_4C54_B635_3E59E4427F7B_.wvu.FilterData" localSheetId="0" hidden="1">'на 30.09.2022'!$A$6:$J$388</definedName>
    <definedName name="Z_D9E7CF58_1888_4559_99D1_C71D21E76828_.wvu.FilterData" localSheetId="0" hidden="1">'на 30.09.2022'!$A$6:$J$388</definedName>
    <definedName name="Z_DA04871A_E98F_478F_8DEE_CEDDC817015E_.wvu.FilterData" localSheetId="0" hidden="1">'на 30.09.2022'!$A$6:$J$388</definedName>
    <definedName name="Z_DA244080_1388_426A_A939_BCE866427DCE_.wvu.FilterData" localSheetId="0" hidden="1">'на 30.09.2022'!$A$6:$J$388</definedName>
    <definedName name="Z_DA3033F1_502F_4BCA_B468_CBA3E20E7254_.wvu.FilterData" localSheetId="0" hidden="1">'на 30.09.2022'!$A$6:$J$388</definedName>
    <definedName name="Z_DA5DFA2D_C1AA_42F5_8828_D1905F1C9BD0_.wvu.FilterData" localSheetId="0" hidden="1">'на 30.09.2022'!$A$6:$J$388</definedName>
    <definedName name="Z_DAB9487C_F291_4A20_8CE8_A04CF6419B39_.wvu.FilterData" localSheetId="0" hidden="1">'на 30.09.2022'!$A$6:$J$388</definedName>
    <definedName name="Z_DAC9AAEB_9A63_4C22_9074_CCD144369BE1_.wvu.FilterData" localSheetId="0" hidden="1">'на 30.09.2022'!$A$6:$J$388</definedName>
    <definedName name="Z_DB4CD970_DAC7_4460_9807_E3F3942A23F7_.wvu.FilterData" localSheetId="0" hidden="1">'на 30.09.2022'!$A$6:$J$388</definedName>
    <definedName name="Z_DB55315D_56C8_4F2C_9317_AA25AA5EAC9E_.wvu.FilterData" localSheetId="0" hidden="1">'на 30.09.2022'!$A$6:$J$388</definedName>
    <definedName name="Z_DBB88EE7_5C30_443C_A427_07BA2C7C58DA_.wvu.FilterData" localSheetId="0" hidden="1">'на 30.09.2022'!$A$6:$J$388</definedName>
    <definedName name="Z_DBF40914_927D_466F_8B6B_F333D1AFC9B0_.wvu.FilterData" localSheetId="0" hidden="1">'на 30.09.2022'!$A$6:$J$388</definedName>
    <definedName name="Z_DC127C2E_BBD3_4DEE_A744_92CF395FAD9E_.wvu.FilterData" localSheetId="0" hidden="1">'на 30.09.2022'!$A$6:$J$388</definedName>
    <definedName name="Z_DC263B7F_7E05_4E66_AE9F_05D6DDE635B1_.wvu.FilterData" localSheetId="0" hidden="1">'на 30.09.2022'!$A$6:$G$121</definedName>
    <definedName name="Z_DC796824_ECED_4590_A3E8_8D5A3534C637_.wvu.FilterData" localSheetId="0" hidden="1">'на 30.09.2022'!$A$6:$G$121</definedName>
    <definedName name="Z_DCC1B134_1BA2_418E_B1D0_0938D8743370_.wvu.FilterData" localSheetId="0" hidden="1">'на 30.09.2022'!$A$6:$G$121</definedName>
    <definedName name="Z_DCC98630_5CE8_4EB8_B53F_29063CBFDB7B_.wvu.FilterData" localSheetId="0" hidden="1">'на 30.09.2022'!$A$6:$J$388</definedName>
    <definedName name="Z_DCD43F69_17CB_4C08_94B1_4237BF1E81A1_.wvu.FilterData" localSheetId="0" hidden="1">'на 30.09.2022'!$A$6:$J$388</definedName>
    <definedName name="Z_DCF0AAEF_DCCD_45D0_96BB_43A3455DEADB_.wvu.FilterData" localSheetId="0" hidden="1">'на 30.09.2022'!$A$6:$J$388</definedName>
    <definedName name="Z_DD479BCC_48E3_497E_81BC_9A58CD7AC8EF_.wvu.FilterData" localSheetId="0" hidden="1">'на 30.09.2022'!$A$6:$J$388</definedName>
    <definedName name="Z_DDA68DE5_EF86_4A52_97CD_589088C5FE7A_.wvu.FilterData" localSheetId="0" hidden="1">'на 30.09.2022'!$A$6:$G$121</definedName>
    <definedName name="Z_DDD629B0_D970_428C_8173_198FE4EAFFBB_.wvu.FilterData" localSheetId="0" hidden="1">'на 30.09.2022'!$A$6:$J$388</definedName>
    <definedName name="Z_DE210091_3D77_4964_B6B2_443A728CBE9E_.wvu.FilterData" localSheetId="0" hidden="1">'на 30.09.2022'!$A$6:$J$388</definedName>
    <definedName name="Z_DE2C3999_6F3E_4D24_86CF_8803BF5FAA48_.wvu.FilterData" localSheetId="0" hidden="1">'на 30.09.2022'!$A$6:$J$53</definedName>
    <definedName name="Z_DE2E2642_EA3C_4580_B74F_14EA76039C78_.wvu.FilterData" localSheetId="0" hidden="1">'на 30.09.2022'!$A$6:$J$388</definedName>
    <definedName name="Z_DEA6EDB2_F27D_4C8F_B061_FD80BEC5543F_.wvu.FilterData" localSheetId="0" hidden="1">'на 30.09.2022'!$A$6:$G$121</definedName>
    <definedName name="Z_DEC0916C_F395_445D_ABBE_41FCE4F7A20B_.wvu.FilterData" localSheetId="0" hidden="1">'на 30.09.2022'!$A$6:$J$388</definedName>
    <definedName name="Z_DECE3245_1BE4_4A3F_B644_E8DE80612C1E_.wvu.FilterData" localSheetId="0" hidden="1">'на 30.09.2022'!$A$6:$J$388</definedName>
    <definedName name="Z_DF05D3F1_839D_4ABD_B109_8DDDEA6E4554_.wvu.FilterData" localSheetId="0" hidden="1">'на 30.09.2022'!$A$6:$J$388</definedName>
    <definedName name="Z_DF6B7D46_D8DB_447A_83A4_53EE18358CF2_.wvu.FilterData" localSheetId="0" hidden="1">'на 30.09.2022'!$A$6:$J$388</definedName>
    <definedName name="Z_DFB08918_D5A4_4224_AEA5_63620C0D53DD_.wvu.FilterData" localSheetId="0" hidden="1">'на 30.09.2022'!$A$6:$J$388</definedName>
    <definedName name="Z_DFFC57A9_AC13_44A1_9304_B04C6A69A49C_.wvu.FilterData" localSheetId="0" hidden="1">'на 30.09.2022'!$A$6:$J$388</definedName>
    <definedName name="Z_E0178566_B0D6_4A04_941F_723DE4642B4A_.wvu.FilterData" localSheetId="0" hidden="1">'на 30.09.2022'!$A$6:$J$388</definedName>
    <definedName name="Z_E0259160_9D69_4D25_AF0F_0EC01BAB2D6E_.wvu.FilterData" localSheetId="0" hidden="1">'на 30.09.2022'!$A$6:$J$388</definedName>
    <definedName name="Z_E0415026_A3A4_4408_93D6_8180A1256A98_.wvu.FilterData" localSheetId="0" hidden="1">'на 30.09.2022'!$A$6:$J$388</definedName>
    <definedName name="Z_E06FEE19_D4C1_4288_ADA7_5CB65BBBB4B6_.wvu.FilterData" localSheetId="0" hidden="1">'на 30.09.2022'!$A$6:$J$388</definedName>
    <definedName name="Z_E08AFE05_9FC9_4440_8CA6_890648C8FE48_.wvu.FilterData" localSheetId="0" hidden="1">'на 30.09.2022'!$A$6:$J$388</definedName>
    <definedName name="Z_E0B34E03_0754_4713_9A98_5ACEE69C9E71_.wvu.FilterData" localSheetId="0" hidden="1">'на 30.09.2022'!$A$6:$G$121</definedName>
    <definedName name="Z_E0EB272F_1699_4229_8D78_92367A8712AB_.wvu.FilterData" localSheetId="0" hidden="1">'на 30.09.2022'!$A$6:$J$388</definedName>
    <definedName name="Z_E1581052_A723_4DE8_9979_FA35E981F8B3_.wvu.FilterData" localSheetId="0" hidden="1">'на 30.09.2022'!$A$6:$J$388</definedName>
    <definedName name="Z_E189E240_5BD5_4C39_9F82_FF5A433FDB2D_.wvu.FilterData" localSheetId="0" hidden="1">'на 30.09.2022'!$A$6:$J$388</definedName>
    <definedName name="Z_E1BA3DBF_A98B_478A_B5DD_05754C89A32D_.wvu.FilterData" localSheetId="0" hidden="1">'на 30.09.2022'!$A$6:$J$388</definedName>
    <definedName name="Z_E1E7843B_3EC3_4FFF_9B1C_53E7DE6A4004_.wvu.FilterData" localSheetId="0" hidden="1">'на 30.09.2022'!$A$6:$G$121</definedName>
    <definedName name="Z_E25FE844_1AD8_4E16_B2DB_9033A702F13A_.wvu.FilterData" localSheetId="0" hidden="1">'на 30.09.2022'!$A$6:$G$121</definedName>
    <definedName name="Z_E2861A4E_263A_4BE6_9223_2DA352B0AD2D_.wvu.FilterData" localSheetId="0" hidden="1">'на 30.09.2022'!$A$6:$G$121</definedName>
    <definedName name="Z_E2FB76DF_1C94_4620_8087_FEE12FDAA3D2_.wvu.FilterData" localSheetId="0" hidden="1">'на 30.09.2022'!$A$6:$G$121</definedName>
    <definedName name="Z_E32A8700_E851_4315_A889_932E30063272_.wvu.FilterData" localSheetId="0" hidden="1">'на 30.09.2022'!$A$6:$J$388</definedName>
    <definedName name="Z_E3725577_5F2B_4F48_8481_8EAB51FE2F30_.wvu.FilterData" localSheetId="0" hidden="1">'на 30.09.2022'!$A$6:$J$388</definedName>
    <definedName name="Z_E3C6ECC1_0F12_435D_9B36_B23F6133337F_.wvu.FilterData" localSheetId="0" hidden="1">'на 30.09.2022'!$A$6:$G$121</definedName>
    <definedName name="Z_E3FB0B12_0C6E_4BBD_B35C_2F8B1D76B1EB_.wvu.FilterData" localSheetId="0" hidden="1">'на 30.09.2022'!$A$6:$J$388</definedName>
    <definedName name="Z_E41459EA_F056_44F0_B971_CA485B38C4A7_.wvu.FilterData" localSheetId="0" hidden="1">'на 30.09.2022'!$A$6:$J$388</definedName>
    <definedName name="Z_E437F2F2_3B79_49F0_9901_D31498A163D7_.wvu.FilterData" localSheetId="0" hidden="1">'на 30.09.2022'!$A$6:$J$388</definedName>
    <definedName name="Z_E43D4848_1A7E_4044_9203_B68E2E9AAE7C_.wvu.FilterData" localSheetId="0" hidden="1">'на 30.09.2022'!$A$6:$J$388</definedName>
    <definedName name="Z_E4BC7956_6419_4844_8010_327F93A58743_.wvu.FilterData" localSheetId="0" hidden="1">'на 30.09.2022'!$A$6:$J$388</definedName>
    <definedName name="Z_E531BAEE_E556_4AEF_B35B_C675BD99939C_.wvu.FilterData" localSheetId="0" hidden="1">'на 30.09.2022'!$A$6:$J$388</definedName>
    <definedName name="Z_E563A17B_3B3B_4B28_89D6_A5FC82DB33C2_.wvu.FilterData" localSheetId="0" hidden="1">'на 30.09.2022'!$A$6:$J$388</definedName>
    <definedName name="Z_E595EE4B_3BD8_4B57_9722_7D807AF05B12_.wvu.FilterData" localSheetId="0" hidden="1">'на 30.09.2022'!$A$6:$J$388</definedName>
    <definedName name="Z_E5DA1B9B_62F2_4CE6_9A2F_0A446D4275B1_.wvu.FilterData" localSheetId="0" hidden="1">'на 30.09.2022'!$A$6:$J$388</definedName>
    <definedName name="Z_E5EC7523_F88D_4AD4_9A8D_84C16AB7BFC1_.wvu.FilterData" localSheetId="0" hidden="1">'на 30.09.2022'!$A$6:$J$388</definedName>
    <definedName name="Z_E62E0FFE_7555_4927_BA87_96C72751599B_.wvu.FilterData" localSheetId="0" hidden="1">'на 30.09.2022'!$A$6:$J$388</definedName>
    <definedName name="Z_E64668E0_9086_4748_A397_C9C52293A8D6_.wvu.FilterData" localSheetId="0" hidden="1">'на 30.09.2022'!$A$6:$J$388</definedName>
    <definedName name="Z_E6B0F607_AC37_4539_B427_EA5DBDA71490_.wvu.FilterData" localSheetId="0" hidden="1">'на 30.09.2022'!$A$6:$J$388</definedName>
    <definedName name="Z_E6BEB68E_1813_43FA_83CB_AD563380E01C_.wvu.FilterData" localSheetId="0" hidden="1">'на 30.09.2022'!$A$6:$J$388</definedName>
    <definedName name="Z_E6F2229B_648C_45EB_AFDD_48E1933E9057_.wvu.FilterData" localSheetId="0" hidden="1">'на 30.09.2022'!$A$6:$J$388</definedName>
    <definedName name="Z_E7901072_44B2_4803_8DC7_3679CCBA4C9B_.wvu.FilterData" localSheetId="0" hidden="1">'на 30.09.2022'!$A$6:$J$388</definedName>
    <definedName name="Z_E79A0EA5_52A1_4025_997A_295E408CC35E_.wvu.FilterData" localSheetId="0" hidden="1">'на 30.09.2022'!$A$6:$J$388</definedName>
    <definedName name="Z_E79ABD49_719F_4887_A43D_3DE66BF8AD95_.wvu.FilterData" localSheetId="0" hidden="1">'на 30.09.2022'!$A$6:$J$388</definedName>
    <definedName name="Z_E7E34260_E3FF_494E_BB4E_1D372EA1276B_.wvu.FilterData" localSheetId="0" hidden="1">'на 30.09.2022'!$A$6:$J$388</definedName>
    <definedName name="Z_E818C85D_F563_4BCC_9747_0856B0207D9A_.wvu.FilterData" localSheetId="0" hidden="1">'на 30.09.2022'!$A$6:$J$388</definedName>
    <definedName name="Z_E82792CF_B779_4AD9_9A8F_1460484FCA49_.wvu.FilterData" localSheetId="0" hidden="1">'на 30.09.2022'!$A$6:$J$388</definedName>
    <definedName name="Z_E82C4687_5D5F_44E1_B3CD_248A8B745A35_.wvu.FilterData" localSheetId="0" hidden="1">'на 30.09.2022'!$A$6:$J$388</definedName>
    <definedName name="Z_E83E9BD8_85E8_4A58_A0B6_0F6FAEE0DDFB_.wvu.FilterData" localSheetId="0" hidden="1">'на 30.09.2022'!$A$6:$J$388</definedName>
    <definedName name="Z_E85A9955_A3DD_46D7_A4A3_9B67A0E2B00C_.wvu.FilterData" localSheetId="0" hidden="1">'на 30.09.2022'!$A$6:$J$388</definedName>
    <definedName name="Z_E85CF805_B7EC_4B8E_BF6B_2D35F453C813_.wvu.FilterData" localSheetId="0" hidden="1">'на 30.09.2022'!$A$6:$J$388</definedName>
    <definedName name="Z_E8619C4F_9D0C_40CF_8636_CF30BDB53D78_.wvu.FilterData" localSheetId="0" hidden="1">'на 30.09.2022'!$A$6:$J$388</definedName>
    <definedName name="Z_E86B59AB_8419_4B63_BADC_4C4DB9795CAA_.wvu.FilterData" localSheetId="0" hidden="1">'на 30.09.2022'!$A$6:$J$388</definedName>
    <definedName name="Z_E87F17F9_955F_4F0C_8155_B5A522DA71CF_.wvu.FilterData" localSheetId="0" hidden="1">'на 30.09.2022'!$A$6:$J$388</definedName>
    <definedName name="Z_E88E1D11_18C0_4724_9D4F_2C85DDF57564_.wvu.FilterData" localSheetId="0" hidden="1">'на 30.09.2022'!$A$6:$G$121</definedName>
    <definedName name="Z_E8A10C98_7FB3_4F53_A0BF_0783995E971D_.wvu.FilterData" localSheetId="0" hidden="1">'на 30.09.2022'!$A$6:$J$388</definedName>
    <definedName name="Z_E8E447B7_386A_4449_A267_EA8A8ED2E9DF_.wvu.FilterData" localSheetId="0" hidden="1">'на 30.09.2022'!$A$6:$J$388</definedName>
    <definedName name="Z_E952215A_EF2B_4724_A091_1F77A330F7A6_.wvu.FilterData" localSheetId="0" hidden="1">'на 30.09.2022'!$A$6:$J$388</definedName>
    <definedName name="Z_E9A4F66F_BB40_4C19_8750_6E61AF1D74A1_.wvu.FilterData" localSheetId="0" hidden="1">'на 30.09.2022'!$A$6:$J$388</definedName>
    <definedName name="Z_EA16B1A6_A575_4BB9_B51E_98E088646246_.wvu.FilterData" localSheetId="0" hidden="1">'на 30.09.2022'!$A$6:$J$388</definedName>
    <definedName name="Z_EA234825_5817_4C50_AC45_83D70F061045_.wvu.FilterData" localSheetId="0" hidden="1">'на 30.09.2022'!$A$6:$J$388</definedName>
    <definedName name="Z_EA23A076_D755_4015_9B84_BEFD1DB876FC_.wvu.FilterData" localSheetId="0" hidden="1">'на 30.09.2022'!$A$6:$J$388</definedName>
    <definedName name="Z_EA26BD39_D295_43F0_9554_645E38E73803_.wvu.FilterData" localSheetId="0" hidden="1">'на 30.09.2022'!$A$6:$J$388</definedName>
    <definedName name="Z_EA769D6D_3269_481D_9974_BC10C6C55FF6_.wvu.FilterData" localSheetId="0" hidden="1">'на 30.09.2022'!$A$6:$G$121</definedName>
    <definedName name="Z_EA7BB06C_40E6_4375_9BE4_353C118D0D8A_.wvu.FilterData" localSheetId="0" hidden="1">'на 30.09.2022'!$A$6:$J$388</definedName>
    <definedName name="Z_EAEC0497_D454_492F_A78A_948CBC8B7349_.wvu.FilterData" localSheetId="0" hidden="1">'на 30.09.2022'!$A$6:$J$388</definedName>
    <definedName name="Z_EB2D8BE6_72BC_4D23_BEC7_DBF109493B0C_.wvu.FilterData" localSheetId="0" hidden="1">'на 30.09.2022'!$A$6:$J$388</definedName>
    <definedName name="Z_EBCDBD63_50FE_4D52_B280_2A723FA77236_.wvu.FilterData" localSheetId="0" hidden="1">'на 30.09.2022'!$A$6:$G$121</definedName>
    <definedName name="Z_EBE6EB5A_28BA_42FD_8E13_84A84E5CEFFA_.wvu.FilterData" localSheetId="0" hidden="1">'на 30.09.2022'!$A$6:$J$388</definedName>
    <definedName name="Z_EC6B58CC_C695_4EAF_B026_DA7CE6279D7A_.wvu.FilterData" localSheetId="0" hidden="1">'на 30.09.2022'!$A$6:$J$388</definedName>
    <definedName name="Z_EC741CE0_C720_481D_9CFE_596247B0CF36_.wvu.FilterData" localSheetId="0" hidden="1">'на 30.09.2022'!$A$6:$J$388</definedName>
    <definedName name="Z_EC7DFC56_670B_4634_9C36_1A0E9779A8AB_.wvu.FilterData" localSheetId="0" hidden="1">'на 30.09.2022'!$A$6:$J$388</definedName>
    <definedName name="Z_EC7EDFF4_8717_443E_A482_A625A9C4247F_.wvu.FilterData" localSheetId="0" hidden="1">'на 30.09.2022'!$A$6:$J$388</definedName>
    <definedName name="Z_EC900011_F272_4D76_BA18_A39600700B39_.wvu.FilterData" localSheetId="0" hidden="1">'на 30.09.2022'!$A$6:$J$388</definedName>
    <definedName name="Z_EC9C440E_29D9_4209_81C9_08FA39A99B70_.wvu.FilterData" localSheetId="0" hidden="1">'на 30.09.2022'!$A$6:$J$388</definedName>
    <definedName name="Z_ECDACD81_C235_4983_A4F4_DD0DF415537B_.wvu.FilterData" localSheetId="0" hidden="1">'на 30.09.2022'!$A$6:$J$388</definedName>
    <definedName name="Z_ECDB9DF1_6EBE_4872_A4EA_C132DB4F17D1_.wvu.FilterData" localSheetId="0" hidden="1">'на 30.09.2022'!$A$6:$J$388</definedName>
    <definedName name="Z_ED062811_EB69_48A4_A670_1ACDB0B62102_.wvu.FilterData" localSheetId="0" hidden="1">'на 30.09.2022'!$A$6:$J$388</definedName>
    <definedName name="Z_ED3CA1AD_27FA_49EB_91E7_60AB4F0D9C59_.wvu.FilterData" localSheetId="0" hidden="1">'на 30.09.2022'!$A$6:$J$388</definedName>
    <definedName name="Z_ED5F05CF_0821_469C_A3FE_35B2692E3A2E_.wvu.FilterData" localSheetId="0" hidden="1">'на 30.09.2022'!$A$6:$J$388</definedName>
    <definedName name="Z_ED74FBD3_DF35_4798_8C2A_7ADA46D140AA_.wvu.FilterData" localSheetId="0" hidden="1">'на 30.09.2022'!$A$6:$G$121</definedName>
    <definedName name="Z_EE680255_75A1_4DDB_913F_4A1F3421B50B_.wvu.FilterData" localSheetId="0" hidden="1">'на 30.09.2022'!$A$6:$J$388</definedName>
    <definedName name="Z_EEA670F4_FD70_410C_B154_2B68A58088BB_.wvu.FilterData" localSheetId="0" hidden="1">'на 30.09.2022'!$A$6:$J$388</definedName>
    <definedName name="Z_EED7532F_3F8E_4159_866F_A5A51397E489_.wvu.FilterData" localSheetId="0" hidden="1">'на 30.09.2022'!$A$6:$J$388</definedName>
    <definedName name="Z_EEDEE6DA_8279_4F84_B5A2_4D9FC4BBFC9B_.wvu.FilterData" localSheetId="0" hidden="1">'на 30.09.2022'!$A$6:$J$388</definedName>
    <definedName name="Z_EF1610FE_843B_4864_9DAD_05F697DD47DC_.wvu.FilterData" localSheetId="0" hidden="1">'на 30.09.2022'!$A$6:$J$388</definedName>
    <definedName name="Z_EFFADE78_6F23_4B5D_AE74_3E82BA29B398_.wvu.FilterData" localSheetId="0" hidden="1">'на 30.09.2022'!$A$6:$G$121</definedName>
    <definedName name="Z_F05EFB87_3BE7_41AF_8465_1EA73F5E8818_.wvu.FilterData" localSheetId="0" hidden="1">'на 30.09.2022'!$A$6:$J$388</definedName>
    <definedName name="Z_F0EB967D_F079_4FD4_AD5F_5BA84E405B49_.wvu.FilterData" localSheetId="0" hidden="1">'на 30.09.2022'!$A$6:$J$388</definedName>
    <definedName name="Z_F1034BFA_1A69_4FC2_AF03_194D1772ED46_.wvu.FilterData" localSheetId="0" hidden="1">'на 30.09.2022'!$A$6:$J$388</definedName>
    <definedName name="Z_F103F4AF_E8E2_4F3E_A9FD_DB934D8E8A41_.wvu.FilterData" localSheetId="0" hidden="1">'на 30.09.2022'!$A$6:$J$388</definedName>
    <definedName name="Z_F140A98E_30AA_4FD0_8B93_08F8951EDE5E_.wvu.FilterData" localSheetId="0" hidden="1">'на 30.09.2022'!$A$6:$G$121</definedName>
    <definedName name="Z_F1D58EA3_233E_4B2C_907F_20FB7B32BCEB_.wvu.FilterData" localSheetId="0" hidden="1">'на 30.09.2022'!$A$6:$J$388</definedName>
    <definedName name="Z_F1FF83CB_C105_4045_8D1C_1656D8BA7B97_.wvu.FilterData" localSheetId="0" hidden="1">'на 30.09.2022'!$A$6:$J$388</definedName>
    <definedName name="Z_F2110B0B_AAE7_42F0_B553_C360E9249AD4_.wvu.Cols" localSheetId="0" hidden="1">'на 30.09.2022'!#REF!,'на 30.09.2022'!#REF!,'на 30.09.2022'!$K:$BL</definedName>
    <definedName name="Z_F2110B0B_AAE7_42F0_B553_C360E9249AD4_.wvu.FilterData" localSheetId="0" hidden="1">'на 30.09.2022'!$A$6:$J$388</definedName>
    <definedName name="Z_F2110B0B_AAE7_42F0_B553_C360E9249AD4_.wvu.PrintArea" localSheetId="0" hidden="1">'на 30.09.2022'!$A$1:$BL$148</definedName>
    <definedName name="Z_F2110B0B_AAE7_42F0_B553_C360E9249AD4_.wvu.PrintTitles" localSheetId="0" hidden="1">'на 30.09.2022'!$4:$6</definedName>
    <definedName name="Z_F2297F69_EEB2_47F1_B378_3E0399CA26A1_.wvu.FilterData" localSheetId="0" hidden="1">'на 30.09.2022'!$A$6:$J$388</definedName>
    <definedName name="Z_F24FF7CE_BEE9_4D69_9CC9_1D573409219A_.wvu.FilterData" localSheetId="0" hidden="1">'на 30.09.2022'!$A$6:$J$388</definedName>
    <definedName name="Z_F278667C_3752_4E5E_BBEE_5A1D429FAB93_.wvu.FilterData" localSheetId="0" hidden="1">'на 30.09.2022'!$A$6:$J$388</definedName>
    <definedName name="Z_F2B210B3_A608_46A5_94E1_E525F8F6A2C4_.wvu.FilterData" localSheetId="0" hidden="1">'на 30.09.2022'!$A$6:$J$388</definedName>
    <definedName name="Z_F304AA00_B14E_4276_98BB_A5E040C2BE83_.wvu.FilterData" localSheetId="0" hidden="1">'на 30.09.2022'!$A$6:$J$388</definedName>
    <definedName name="Z_F30FADD4_07E9_4B4F_B53A_86E542EF0570_.wvu.FilterData" localSheetId="0" hidden="1">'на 30.09.2022'!$A$6:$J$388</definedName>
    <definedName name="Z_F31E06D7_BB46_4306_AC80_7D867336978C_.wvu.FilterData" localSheetId="0" hidden="1">'на 30.09.2022'!$A$6:$J$388</definedName>
    <definedName name="Z_F338BCFF_FE37_4512_82DE_8C10862CD583_.wvu.FilterData" localSheetId="0" hidden="1">'на 30.09.2022'!$A$6:$J$388</definedName>
    <definedName name="Z_F33B77A9_71E4_4F9B_8072_7CFC39B3FC50_.wvu.FilterData" localSheetId="0" hidden="1">'на 30.09.2022'!$A$6:$J$388</definedName>
    <definedName name="Z_F34EC6B1_390D_4B75_852C_F8775ACC3B29_.wvu.FilterData" localSheetId="0" hidden="1">'на 30.09.2022'!$A$6:$J$388</definedName>
    <definedName name="Z_F3E148B1_ED1B_4330_84E7_EFC4722C807A_.wvu.FilterData" localSheetId="0" hidden="1">'на 30.09.2022'!$A$6:$J$388</definedName>
    <definedName name="Z_F3EB4276_07ED_4C3D_8305_EFD9881E26ED_.wvu.FilterData" localSheetId="0" hidden="1">'на 30.09.2022'!$A$6:$J$388</definedName>
    <definedName name="Z_F3F1BB49_52AF_48BB_95BC_060170851629_.wvu.FilterData" localSheetId="0" hidden="1">'на 30.09.2022'!$A$6:$J$388</definedName>
    <definedName name="Z_F413BB5D_EA53_42FB_84EF_A630DFA6E3CE_.wvu.FilterData" localSheetId="0" hidden="1">'на 30.09.2022'!$A$6:$J$388</definedName>
    <definedName name="Z_F424C8EB_1FD1_4B7C_BB16_C87F07FB1A66_.wvu.FilterData" localSheetId="0" hidden="1">'на 30.09.2022'!$A$6:$J$388</definedName>
    <definedName name="Z_F48552A9_1F3B_415E_B25A_3A35D2E6EB46_.wvu.FilterData" localSheetId="0" hidden="1">'на 30.09.2022'!$A$6:$J$388</definedName>
    <definedName name="Z_F4B370BE_A7CE_4BF8_A9D2_E5262584ECE2_.wvu.FilterData" localSheetId="0" hidden="1">'на 30.09.2022'!$A$6:$J$388</definedName>
    <definedName name="Z_F4D51502_0CCD_4E1C_8387_D94D30666E39_.wvu.FilterData" localSheetId="0" hidden="1">'на 30.09.2022'!$A$6:$J$388</definedName>
    <definedName name="Z_F52002B9_A233_461F_9C02_2195A969869E_.wvu.FilterData" localSheetId="0" hidden="1">'на 30.09.2022'!$A$6:$J$388</definedName>
    <definedName name="Z_F58680BA_6ED5_407F_B9AE_851D451E01EE_.wvu.FilterData" localSheetId="0" hidden="1">'на 30.09.2022'!$A$6:$J$388</definedName>
    <definedName name="Z_F5904F57_BE1E_4C1A_B9F2_3334C6090028_.wvu.FilterData" localSheetId="0" hidden="1">'на 30.09.2022'!$A$6:$J$388</definedName>
    <definedName name="Z_F5A92536_7ADF_4574_9094_4E9E2907828D_.wvu.FilterData" localSheetId="0" hidden="1">'на 30.09.2022'!$A$6:$J$388</definedName>
    <definedName name="Z_F5E5B384_11B7_4F24_ADF6_08A6C35ADF77_.wvu.FilterData" localSheetId="0" hidden="1">'на 30.09.2022'!$A$6:$J$388</definedName>
    <definedName name="Z_F5F50589_1DF0_4A91_A5AE_A081904AF6B0_.wvu.FilterData" localSheetId="0" hidden="1">'на 30.09.2022'!$A$6:$J$388</definedName>
    <definedName name="Z_F66AFAC6_2D91_47B3_B144_43AE4E90F02F_.wvu.FilterData" localSheetId="0" hidden="1">'на 30.09.2022'!$A$6:$J$388</definedName>
    <definedName name="Z_F675BEC0_5D51_42CD_8359_31DF2F226166_.wvu.FilterData" localSheetId="0" hidden="1">'на 30.09.2022'!$A$6:$J$388</definedName>
    <definedName name="Z_F6921BC4_E0E6_4AEF_829D_3CF79503065A_.wvu.FilterData" localSheetId="0" hidden="1">'на 30.09.2022'!$A$6:$J$388</definedName>
    <definedName name="Z_F6F4D1CA_4991_462D_A51D_FD0D91822706_.wvu.FilterData" localSheetId="0" hidden="1">'на 30.09.2022'!$A$6:$J$388</definedName>
    <definedName name="Z_F731E429_1EEA_443F_A17D_E6EB986E228C_.wvu.FilterData" localSheetId="0" hidden="1">'на 30.09.2022'!$A$6:$J$388</definedName>
    <definedName name="Z_F7E84A2A_268F_49A2_9175_3ADFDAD9A1AF_.wvu.FilterData" localSheetId="0" hidden="1">'на 30.09.2022'!$A$6:$J$388</definedName>
    <definedName name="Z_F7FC106B_79FE_40D3_AA43_206A7284AC4B_.wvu.FilterData" localSheetId="0" hidden="1">'на 30.09.2022'!$A$6:$J$388</definedName>
    <definedName name="Z_F800C951_7E3C_42D6_B362_3CDF78E7F025_.wvu.FilterData" localSheetId="0" hidden="1">'на 30.09.2022'!$A$6:$J$388</definedName>
    <definedName name="Z_F8B0DEDC_32C7_4D2C_9923_D4A5441ED454_.wvu.FilterData" localSheetId="0" hidden="1">'на 30.09.2022'!$A$6:$J$388</definedName>
    <definedName name="Z_F8CD48ED_A67F_492E_A417_09D352E93E12_.wvu.FilterData" localSheetId="0" hidden="1">'на 30.09.2022'!$A$6:$G$121</definedName>
    <definedName name="Z_F8E02295_4C4F_4DE1_ACF5_8151BB17EB6E_.wvu.FilterData" localSheetId="0" hidden="1">'на 30.09.2022'!$A$6:$J$388</definedName>
    <definedName name="Z_F8E4304E_2CC4_4F73_A08A_BA6FE8EB77EF_.wvu.FilterData" localSheetId="0" hidden="1">'на 30.09.2022'!$A$6:$J$388</definedName>
    <definedName name="Z_F9AF50D2_05C8_4D13_9F15_43FAA7F1CB7A_.wvu.FilterData" localSheetId="0" hidden="1">'на 30.09.2022'!$A$6:$J$388</definedName>
    <definedName name="Z_F9F96D65_7E5D_4EDB_B47B_CD800EE8793F_.wvu.FilterData" localSheetId="0" hidden="1">'на 30.09.2022'!$A$6:$G$121</definedName>
    <definedName name="Z_FA0158D7_5D42_4521_AFCC_0FD96CFB6680_.wvu.FilterData" localSheetId="0" hidden="1">'на 30.09.2022'!$A$6:$J$388</definedName>
    <definedName name="Z_FA263ADC_F7F9_4F21_8D0A_B162CFE58321_.wvu.FilterData" localSheetId="0" hidden="1">'на 30.09.2022'!$A$6:$J$388</definedName>
    <definedName name="Z_FA270880_5E39_4EAA_BE02_BDB906770A67_.wvu.FilterData" localSheetId="0" hidden="1">'на 30.09.2022'!$A$6:$J$388</definedName>
    <definedName name="Z_FA47CA05_CCF1_4EDC_AAF6_26967695B1D8_.wvu.FilterData" localSheetId="0" hidden="1">'на 30.09.2022'!$A$6:$J$388</definedName>
    <definedName name="Z_FA687933_7694_4C0F_8982_34C11239740C_.wvu.FilterData" localSheetId="0" hidden="1">'на 30.09.2022'!$A$6:$J$388</definedName>
    <definedName name="Z_FA9FECB8_BA16_47CC_97A5_FF0276B7BA2A_.wvu.FilterData" localSheetId="0" hidden="1">'на 30.09.2022'!$A$6:$J$388</definedName>
    <definedName name="Z_FADBBBF4_A5FD_47EA_87AF_F3DC2DF00CA8_.wvu.FilterData" localSheetId="0" hidden="1">'на 30.09.2022'!$A$6:$J$388</definedName>
    <definedName name="Z_FAEA1540_FB92_4A7F_8E18_381E2C6FAF74_.wvu.FilterData" localSheetId="0" hidden="1">'на 30.09.2022'!$A$6:$G$121</definedName>
    <definedName name="Z_FB229BDB_3A6C_4BB8_B8E6_A67636835C83_.wvu.FilterData" localSheetId="0" hidden="1">'на 30.09.2022'!$A$6:$J$388</definedName>
    <definedName name="Z_FB2B2898_07E8_4F64_9660_A5CFE0C3B2A1_.wvu.FilterData" localSheetId="0" hidden="1">'на 30.09.2022'!$A$6:$J$388</definedName>
    <definedName name="Z_FB2BF477_D0B5_422C_B79D_FDEC3D26BD5E_.wvu.FilterData" localSheetId="0" hidden="1">'на 30.09.2022'!$A$6:$J$388</definedName>
    <definedName name="Z_FB35B37B_2F7F_4D23_B40F_380D683C704C_.wvu.FilterData" localSheetId="0" hidden="1">'на 30.09.2022'!$A$6:$J$388</definedName>
    <definedName name="Z_FB36674F_EA77_4276_ADC4_92BDAF28A2CB_.wvu.FilterData" localSheetId="0" hidden="1">'на 30.09.2022'!$A$6:$J$388</definedName>
    <definedName name="Z_FB4C9D56_2EDB_4CD4_9DFE_7C214EA770EC_.wvu.FilterData" localSheetId="0" hidden="1">'на 30.09.2022'!$A$6:$J$388</definedName>
    <definedName name="Z_FB950159_36A0_4459_8C0C_3AA3A2B4DEC9_.wvu.FilterData" localSheetId="0" hidden="1">'на 30.09.2022'!$A$6:$J$388</definedName>
    <definedName name="Z_FBE2EB42_7C8D_40DA_8BFA_706BF49FCFDE_.wvu.FilterData" localSheetId="0" hidden="1">'на 30.09.2022'!$A$6:$J$388</definedName>
    <definedName name="Z_FBEEEF36_B47B_4551_8D8A_904E9E1222D4_.wvu.FilterData" localSheetId="0" hidden="1">'на 30.09.2022'!$A$6:$G$121</definedName>
    <definedName name="Z_FBFEC7B7_C5D0_44F3_87E7_66C52A67E842_.wvu.FilterData" localSheetId="0" hidden="1">'на 30.09.2022'!$A$6:$J$388</definedName>
    <definedName name="Z_FC3CE0E0_62AD_4DFE_9E6D_61D173C71E73_.wvu.FilterData" localSheetId="0" hidden="1">'на 30.09.2022'!$A$6:$J$388</definedName>
    <definedName name="Z_FC4C3009_E36C_43FD_8BFB_98FFC232780E_.wvu.FilterData" localSheetId="0" hidden="1">'на 30.09.2022'!$A$6:$J$388</definedName>
    <definedName name="Z_FC5D3D29_E6B6_4724_B01C_EFC5C58D36F7_.wvu.FilterData" localSheetId="0" hidden="1">'на 30.09.2022'!$A$6:$J$388</definedName>
    <definedName name="Z_FC8DF947_D902_4089_91EA_22D68229174F_.wvu.FilterData" localSheetId="0" hidden="1">'на 30.09.2022'!$A$6:$J$388</definedName>
    <definedName name="Z_FC921717_EFFF_4C5F_AE15_5DB48A6B2DDC_.wvu.FilterData" localSheetId="0" hidden="1">'на 30.09.2022'!$A$6:$J$388</definedName>
    <definedName name="Z_FCC3AE73_E537_4FEF_8316_D2033D529D47_.wvu.FilterData" localSheetId="0" hidden="1">'на 30.09.2022'!$A$6:$J$388</definedName>
    <definedName name="Z_FCD2D329_BC48_4BD8_AD6B_3D3925E3177E_.wvu.FilterData" localSheetId="0" hidden="1">'на 30.09.2022'!$A$6:$J$388</definedName>
    <definedName name="Z_FCFEE462_86B3_4D22_A291_C53135F468F2_.wvu.FilterData" localSheetId="0" hidden="1">'на 30.09.2022'!$A$6:$J$388</definedName>
    <definedName name="Z_FD01F790_1BBF_4238_916B_FA56833C331E_.wvu.FilterData" localSheetId="0" hidden="1">'на 30.09.2022'!$A$6:$J$388</definedName>
    <definedName name="Z_FD0E1B66_1ED2_4768_AEAA_4813773FCD1B_.wvu.FilterData" localSheetId="0" hidden="1">'на 30.09.2022'!$A$6:$G$121</definedName>
    <definedName name="Z_FD3BE8C9_37F8_4B3C_B2C7_E77CF8E04BFB_.wvu.FilterData" localSheetId="0" hidden="1">'на 30.09.2022'!$A$6:$J$388</definedName>
    <definedName name="Z_FD3D5015_A741_475F_84D8_C8E06D2029C4_.wvu.FilterData" localSheetId="0" hidden="1">'на 30.09.2022'!$A$6:$J$388</definedName>
    <definedName name="Z_FD4802F9_333E_4B85_AA53_8A6A2CF89072_.wvu.FilterData" localSheetId="0" hidden="1">'на 30.09.2022'!$A$6:$J$388</definedName>
    <definedName name="Z_FD5CEF9A_4499_4018_A32D_B5C5AF11D935_.wvu.FilterData" localSheetId="0" hidden="1">'на 30.09.2022'!$A$6:$J$388</definedName>
    <definedName name="Z_FD5EDEE5_A3CE_4C43_835A_373611C65308_.wvu.FilterData" localSheetId="0" hidden="1">'на 30.09.2022'!$A$6:$J$388</definedName>
    <definedName name="Z_FD66CF31_1A62_4649_ABF8_67009C9EEFA8_.wvu.FilterData" localSheetId="0" hidden="1">'на 30.09.2022'!$A$6:$J$388</definedName>
    <definedName name="Z_FDDB310B_7AE0_49CB_BE16_F49E6EF78E5F_.wvu.FilterData" localSheetId="0" hidden="1">'на 30.09.2022'!$A$6:$J$388</definedName>
    <definedName name="Z_FDE37E7A_0D62_48F6_B80B_D6356ECC791B_.wvu.FilterData" localSheetId="0" hidden="1">'на 30.09.2022'!$A$6:$J$388</definedName>
    <definedName name="Z_FDE6536E_3A56_4D69_A159_5DB77FF6A4B2_.wvu.FilterData" localSheetId="0" hidden="1">'на 30.09.2022'!$A$6:$J$388</definedName>
    <definedName name="Z_FDFA00AD_EA6D_4937_80B9_640D5FB985EF_.wvu.FilterData" localSheetId="0" hidden="1">'на 30.09.2022'!$A$6:$J$388</definedName>
    <definedName name="Z_FE9D531A_F987_4486_AC6F_37568587E0CC_.wvu.FilterData" localSheetId="0" hidden="1">'на 30.09.2022'!$A$6:$J$388</definedName>
    <definedName name="Z_FEE18FC2_E5D2_4C59_B7D0_FDF82F2008D4_.wvu.FilterData" localSheetId="0" hidden="1">'на 30.09.2022'!$A$6:$J$388</definedName>
    <definedName name="Z_FEF0FD9C_0AF1_4157_A391_071CD507BEBA_.wvu.FilterData" localSheetId="0" hidden="1">'на 30.09.2022'!$A$6:$J$388</definedName>
    <definedName name="Z_FEFFCD5F_F237_4316_B50A_6C71D0FF3363_.wvu.FilterData" localSheetId="0" hidden="1">'на 30.09.2022'!$A$6:$J$388</definedName>
    <definedName name="Z_FF2B641B_674B_4DA5_A6F8_82831EC9F946_.wvu.FilterData" localSheetId="0" hidden="1">'на 30.09.2022'!$A$6:$J$388</definedName>
    <definedName name="Z_FF7CC20D_CA9E_46D2_A113_9EB09E8A7DF6_.wvu.FilterData" localSheetId="0" hidden="1">'на 30.09.2022'!$A$6:$G$121</definedName>
    <definedName name="Z_FF7F531F_28CE_4C28_BA81_DE242DB82E03_.wvu.FilterData" localSheetId="0" hidden="1">'на 30.09.2022'!$A$6:$J$388</definedName>
    <definedName name="Z_FF9EFDBE_F5FD_432E_96BA_C22D4E9B91D4_.wvu.FilterData" localSheetId="0" hidden="1">'на 30.09.2022'!$A$6:$J$388</definedName>
    <definedName name="Z_FFBF84C0_8EC1_41E5_A130_1EB26E22D86E_.wvu.FilterData" localSheetId="0" hidden="1">'на 30.09.2022'!$A$6:$J$388</definedName>
    <definedName name="Z_FFE6C3F9_C13E_4E13_8F64_B3AD0BCC69D2_.wvu.FilterData" localSheetId="0" hidden="1">'на 30.09.2022'!$A$6:$J$388</definedName>
    <definedName name="Z_FFFC89F4_6CC5_4464_8EC3_BC7659708B14_.wvu.FilterData" localSheetId="0" hidden="1">'на 30.09.2022'!$A$6:$J$388</definedName>
    <definedName name="_xlnm.Print_Titles" localSheetId="0">'на 30.09.2022'!$4:$7</definedName>
    <definedName name="_xlnm.Print_Area" localSheetId="0">'на 30.09.2022'!$A$1:$J$187</definedName>
  </definedNames>
  <calcPr calcId="144525" fullPrecision="0"/>
  <customWorkbookViews>
    <customWorkbookView name="Крыжановская Анна Александровна - Личное представление" guid="{3EEA7E1A-5F2B-4408-A34C-1F0223B5B245}" mergeInterval="0" personalView="1" maximized="1" xWindow="-8" yWindow="-8" windowWidth="1936" windowHeight="1056" tabRatio="518" activeSheetId="1"/>
    <customWorkbookView name="Залецкая Ольга Генадьевна - Личное представление" guid="{6E4A7295-8CE0-4D28-ABEF-D38EBAE7C204}" mergeInterval="0" personalView="1" maximized="1" showSheetTabs="0" xWindow="-8" yWindow="-8" windowWidth="1936" windowHeight="1056" tabRatio="518" activeSheetId="1"/>
    <customWorkbookView name="Астахова Анна Владимировна - Личное представление" guid="{13BE7114-35DF-4699-8779-61985C68F6C3}" mergeInterval="0" personalView="1" maximized="1" showSheetTabs="0" xWindow="-8" yWindow="-8" windowWidth="1936" windowHeight="1056" tabRatio="440" activeSheetId="1" showComments="commIndAndComment"/>
    <customWorkbookView name="Шулепова Ольга Анатольевна - Личное представление" guid="{67ADFAE6-A9AF-44D7-8539-93CD0F6B7849}" mergeInterval="0" personalView="1" maximized="1" xWindow="-8" yWindow="-8" windowWidth="1936" windowHeight="1056" tabRatio="518" activeSheetId="1"/>
    <customWorkbookView name="Перевощикова Анна Васильевна - Личное представление" guid="{CCF533A2-322B-40E2-88B2-065E6D1D35B4}" mergeInterval="0" personalView="1" maximized="1" xWindow="-8" yWindow="-8" windowWidth="1936" windowHeight="1056" tabRatio="518" activeSheetId="1"/>
    <customWorkbookView name="Маганёва Екатерина Николаевна - Личное представление" guid="{CA384592-0CFD-4322-A4EB-34EC04693944}" mergeInterval="0" personalView="1" maximized="1" xWindow="-8" yWindow="-8" windowWidth="1936" windowHeight="1056" tabRatio="522" activeSheetId="1"/>
    <customWorkbookView name="Хрусталёва Елена Анатольевна - Личное представление" guid="{032DDD1D-7C32-4E80-928D-C908C764BB01}" mergeInterval="0" personalView="1" maximized="1" xWindow="-8" yWindow="-8" windowWidth="1936" windowHeight="1056" tabRatio="522" activeSheetId="1"/>
    <customWorkbookView name="kaa - Личное представление" guid="{7B245AB0-C2AF-4822-BFC4-2399F85856C1}" mergeInterval="0" personalView="1" maximized="1" xWindow="1" yWindow="1" windowWidth="1280" windowHeight="803" tabRatio="518" activeSheetId="1"/>
    <customWorkbookView name="Коптеева Елена Анатольевна - Личное представление" guid="{2F7AC811-CA37-46E3-866E-6E10DF43054A}" mergeInterval="0" personalView="1" maximized="1" windowWidth="1276" windowHeight="799" tabRatio="698" activeSheetId="1"/>
    <customWorkbookView name="Соловьёва Ольга Валерьевна - Личное представление" guid="{CB1A56DC-A135-41E6-8A02-AE4E518C879F}" mergeInterval="0" personalView="1" maximized="1" windowWidth="1916" windowHeight="855" tabRatio="623" activeSheetId="1" showComments="commIndAndComment"/>
    <customWorkbookView name="Пользователь - Личное представление" guid="{C8C7D91A-0101-429D-A7C4-25C2A366909A}" mergeInterval="0" personalView="1" maximized="1" windowWidth="1264" windowHeight="759" tabRatio="518" activeSheetId="1"/>
    <customWorkbookView name="1 - Личное представление" guid="{CBF9D894-3FD2-4B68-BAC8-643DB23851C0}" mergeInterval="0" personalView="1" maximized="1" xWindow="1" yWindow="1" windowWidth="1733" windowHeight="798" tabRatio="772" activeSheetId="1"/>
    <customWorkbookView name="BLACKGIRL - Личное представление" guid="{37F8CE32-8CE8-4D95-9C0E-63112E6EFFE9}" mergeInterval="0" personalView="1" maximized="1" windowWidth="1020" windowHeight="576" tabRatio="441" activeSheetId="4"/>
    <customWorkbookView name="Елена - Личное представление" guid="{24E5C1BC-322C-4FEF-B964-F0DCC04482C1}" mergeInterval="0" personalView="1" maximized="1" xWindow="1" yWindow="1" windowWidth="1024" windowHeight="547" tabRatio="896" activeSheetId="1"/>
    <customWorkbookView name="Admin - Личное представление" guid="{2DF88C31-E5A0-4DFE-877D-5A31D3992603}" mergeInterval="0" personalView="1" maximized="1" windowWidth="1276" windowHeight="719" tabRatio="772"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Анастасия Вячеславовна - Личное представление" guid="{F2110B0B-AAE7-42F0-B553-C360E9249AD4}" mergeInterval="0" personalView="1" maximized="1" windowWidth="1276" windowHeight="779" tabRatio="501" activeSheetId="1"/>
    <customWorkbookView name="Михальченко Светлана Николаевна - Личное представление" guid="{D7BC8E82-4392-4806-9DAE-D94253790B9C}" mergeInterval="0" personalView="1" maximized="1" windowWidth="1276" windowHeight="759" tabRatio="501" activeSheetId="1" showComments="commIndAndComment"/>
    <customWorkbookView name="Морычева Надежда Николаевна - Личное представление" guid="{A6B98527-7CBF-4E4D-BDEA-9334A3EB779F}" mergeInterval="0" personalView="1" maximized="1" xWindow="-8" yWindow="-8" windowWidth="1296" windowHeight="1000" tabRatio="501" activeSheetId="1"/>
    <customWorkbookView name="User - Личное представление" guid="{D20DFCFE-63F9-4265-B37B-4F36C46DF159}" mergeInterval="0" personalView="1" maximized="1" xWindow="-8" yWindow="-8" windowWidth="1296" windowHeight="1000" tabRatio="518" activeSheetId="1"/>
    <customWorkbookView name="pav - Личное представление" guid="{539CB3DF-9B66-4BE7-9074-8CE0405EB8A6}" mergeInterval="0" personalView="1" maximized="1" xWindow="1" yWindow="1" windowWidth="1276" windowHeight="794" tabRatio="518" activeSheetId="1"/>
    <customWorkbookView name="kou - Личное представление" guid="{998B8119-4FF3-4A16-838D-539C6AE34D55}" mergeInterval="0" personalView="1" maximized="1" windowWidth="1148" windowHeight="645" tabRatio="518" activeSheetId="1"/>
    <customWorkbookView name="Денисова Евгения Юрьевна - Личное представление" guid="{9FA29541-62F4-4CED-BF33-19F6BA57578F}" mergeInterval="0" personalView="1" maximized="1" windowWidth="1276" windowHeight="759" tabRatio="518" activeSheetId="1"/>
    <customWorkbookView name="Литвинчук Екатерина Николаевна - Личное представление" guid="{5FB953A5-71FF-4056-AF98-C9D06FF0EDF3}" mergeInterval="0" personalView="1" maximized="1" xWindow="-8" yWindow="-8" windowWidth="1296" windowHeight="1000" tabRatio="518" activeSheetId="1"/>
    <customWorkbookView name="Корунова Олеся Юрьевна - Личное представление" guid="{5EB1B5BB-79BE-4318-9140-3FA31802D519}" mergeInterval="0" personalView="1" maximized="1" xWindow="-8" yWindow="-8" windowWidth="1296" windowHeight="1000" tabRatio="518" activeSheetId="1"/>
    <customWorkbookView name="perevoschikova_av - Личное представление" guid="{649E5CE3-4976-49D9-83DA-4E57FFC714BF}" mergeInterval="0" personalView="1" maximized="1" xWindow="1" yWindow="1" windowWidth="1276" windowHeight="794" tabRatio="518" activeSheetId="1"/>
    <customWorkbookView name="Сырвачева Виктория Алексеевна - Личное представление" guid="{72C0943B-A5D5-4B80-AD54-166C5CDC74DE}" mergeInterval="0" personalView="1" maximized="1" xWindow="-8" yWindow="-8" windowWidth="1296" windowHeight="1000" tabRatio="518" activeSheetId="1"/>
    <customWorkbookView name="Залецкая Ольга Геннадьевна - Личное представление" guid="{D95852A1-B0FC-4AC5-B62B-5CCBE05B0D15}" mergeInterval="0" personalView="1" maximized="1" windowWidth="1916" windowHeight="855" tabRatio="518" activeSheetId="1"/>
    <customWorkbookView name="Маслова Алина Рамазановна - Личное представление" guid="{99950613-28E7-4EC2-B918-559A2757B0A9}" mergeInterval="0" personalView="1" maximized="1" xWindow="-8" yWindow="-8" windowWidth="1936" windowHeight="1056" tabRatio="355" activeSheetId="1"/>
    <customWorkbookView name="Козлова Анастасия Сергеевна - Личное представление" guid="{0CCCFAED-79CE-4449-BC23-D60C794B65C2}" mergeInterval="0" personalView="1" maximized="1" windowWidth="1276" windowHeight="779" tabRatio="518" activeSheetId="1"/>
    <customWorkbookView name="Минакова Оксана Сергеевна - Личное представление" guid="{45DE1976-7F07-4EB4-8A9C-FB72D060BEFA}" mergeInterval="0" personalView="1" maximized="1" xWindow="-8" yWindow="-8" windowWidth="1936" windowHeight="1056" tabRatio="518" activeSheetId="1"/>
    <customWorkbookView name="Фесик Светлана Викторовна - Личное представление" guid="{6068C3FF-17AA-48A5-A88B-2523CBAC39AE}" mergeInterval="0" personalView="1" maximized="1" xWindow="-8" yWindow="-8" windowWidth="1296" windowHeight="1000" tabRatio="518" activeSheetId="1"/>
    <customWorkbookView name="Вершинина Мария Игоревна - Личное представление" guid="{A0A3CD9B-2436-40D7-91DB-589A95FBBF00}" mergeInterval="0" personalView="1" maximized="1" windowWidth="1916" windowHeight="835" tabRatio="522" activeSheetId="1"/>
    <customWorkbookView name="Рогожина Ольга Сергеевна - Личное представление" guid="{BEA0FDBA-BB07-4C19-8BBD-5E57EE395C09}" mergeInterval="0" personalView="1" maximized="1" windowWidth="1916" windowHeight="855" tabRatio="522" activeSheetId="1"/>
  </customWorkbookViews>
  <fileRecoveryPr autoRecover="0"/>
</workbook>
</file>

<file path=xl/calcChain.xml><?xml version="1.0" encoding="utf-8"?>
<calcChain xmlns="http://schemas.openxmlformats.org/spreadsheetml/2006/main">
  <c r="G174" i="1" l="1"/>
  <c r="G168" i="1"/>
  <c r="H127" i="1" l="1"/>
  <c r="H126" i="1"/>
  <c r="H105" i="1"/>
  <c r="H82" i="1"/>
  <c r="H95" i="1"/>
  <c r="H94" i="1"/>
  <c r="H50" i="1" l="1"/>
  <c r="H25" i="1"/>
  <c r="H145" i="1" l="1"/>
  <c r="H144" i="1"/>
  <c r="H177" i="1"/>
  <c r="I177" i="1" s="1"/>
  <c r="H176" i="1"/>
  <c r="I176" i="1" s="1"/>
  <c r="I175" i="1"/>
  <c r="H39" i="1"/>
  <c r="H38" i="1"/>
  <c r="H143" i="1"/>
  <c r="H19" i="1"/>
  <c r="H18" i="1"/>
  <c r="H132" i="1"/>
  <c r="H133" i="1"/>
  <c r="H170" i="1"/>
  <c r="H44" i="1" l="1"/>
  <c r="C83" i="1" l="1"/>
  <c r="D107" i="1"/>
  <c r="C104" i="1"/>
  <c r="G177" i="1" l="1"/>
  <c r="D177" i="1"/>
  <c r="D145" i="1"/>
  <c r="D127" i="1"/>
  <c r="H157" i="1"/>
  <c r="I157" i="1" s="1"/>
  <c r="I181" i="1"/>
  <c r="H182" i="1"/>
  <c r="H180" i="1" s="1"/>
  <c r="E182" i="1"/>
  <c r="I182" i="1" l="1"/>
  <c r="P185" i="1" l="1"/>
  <c r="I184" i="1"/>
  <c r="P184" i="1" s="1"/>
  <c r="E184" i="1"/>
  <c r="I183" i="1"/>
  <c r="P183" i="1" s="1"/>
  <c r="P181" i="1"/>
  <c r="G180" i="1"/>
  <c r="D180" i="1"/>
  <c r="C180" i="1"/>
  <c r="I180" i="1" s="1"/>
  <c r="E180" i="1" l="1"/>
  <c r="P182" i="1"/>
  <c r="P180" i="1"/>
  <c r="F13" i="1" l="1"/>
  <c r="H129" i="1" l="1"/>
  <c r="D95" i="1" l="1"/>
  <c r="D77" i="1"/>
  <c r="E118" i="1"/>
  <c r="G118" i="1"/>
  <c r="C70" i="1"/>
  <c r="I39" i="1"/>
  <c r="H138" i="1"/>
  <c r="I38" i="1" l="1"/>
  <c r="I144" i="1"/>
  <c r="H70" i="1"/>
  <c r="H32" i="1"/>
  <c r="H31" i="1"/>
  <c r="H30" i="1"/>
  <c r="H165" i="1"/>
  <c r="H164" i="1"/>
  <c r="H163" i="1"/>
  <c r="F162" i="1"/>
  <c r="D162" i="1"/>
  <c r="F12" i="1"/>
  <c r="H178" i="1"/>
  <c r="G176" i="1"/>
  <c r="E176" i="1"/>
  <c r="F174" i="1"/>
  <c r="D174" i="1"/>
  <c r="C174" i="1"/>
  <c r="F35" i="1"/>
  <c r="D35" i="1"/>
  <c r="F29" i="1"/>
  <c r="D29" i="1"/>
  <c r="I30" i="1" l="1"/>
  <c r="I31" i="1"/>
  <c r="I32" i="1"/>
  <c r="H29" i="1"/>
  <c r="E174" i="1"/>
  <c r="H174" i="1"/>
  <c r="I172" i="1"/>
  <c r="H172" i="1"/>
  <c r="H171" i="1"/>
  <c r="G170" i="1"/>
  <c r="E170" i="1"/>
  <c r="I169" i="1"/>
  <c r="F168" i="1"/>
  <c r="D168" i="1"/>
  <c r="C168" i="1"/>
  <c r="I174" i="1" l="1"/>
  <c r="I171" i="1"/>
  <c r="I170" i="1"/>
  <c r="H168" i="1"/>
  <c r="E168" i="1"/>
  <c r="I168" i="1" l="1"/>
  <c r="I44" i="1" l="1"/>
  <c r="I50" i="1" l="1"/>
  <c r="C117" i="1"/>
  <c r="I21" i="1" l="1"/>
  <c r="I26" i="1"/>
  <c r="I27" i="1"/>
  <c r="I28" i="1"/>
  <c r="I24" i="1"/>
  <c r="I41" i="1"/>
  <c r="I37" i="1"/>
  <c r="I45" i="1"/>
  <c r="I46" i="1"/>
  <c r="I47" i="1"/>
  <c r="I43" i="1"/>
  <c r="I51" i="1"/>
  <c r="I52" i="1"/>
  <c r="I53" i="1"/>
  <c r="I49" i="1"/>
  <c r="I78" i="1"/>
  <c r="I79" i="1"/>
  <c r="I75" i="1"/>
  <c r="I108" i="1"/>
  <c r="I109" i="1"/>
  <c r="I113" i="1"/>
  <c r="I114" i="1"/>
  <c r="I115" i="1"/>
  <c r="I111" i="1"/>
  <c r="I120" i="1"/>
  <c r="I121" i="1"/>
  <c r="I141" i="1"/>
  <c r="I146" i="1"/>
  <c r="I147" i="1"/>
  <c r="I152" i="1"/>
  <c r="I163" i="1"/>
  <c r="I42" i="1" l="1"/>
  <c r="I166" i="1"/>
  <c r="I25" i="1" l="1"/>
  <c r="I22" i="1" s="1"/>
  <c r="H22" i="1" l="1"/>
  <c r="I18" i="1" l="1"/>
  <c r="H17" i="1"/>
  <c r="H102" i="1"/>
  <c r="H103" i="1"/>
  <c r="F100" i="1"/>
  <c r="F101" i="1"/>
  <c r="F102" i="1"/>
  <c r="F103" i="1"/>
  <c r="F99" i="1"/>
  <c r="D100" i="1"/>
  <c r="D101" i="1"/>
  <c r="D102" i="1"/>
  <c r="D103" i="1"/>
  <c r="D99" i="1"/>
  <c r="C100" i="1"/>
  <c r="C101" i="1"/>
  <c r="C102" i="1"/>
  <c r="C103" i="1"/>
  <c r="I17" i="1" l="1"/>
  <c r="I19" i="1"/>
  <c r="I102" i="1"/>
  <c r="I103" i="1"/>
  <c r="E101" i="1"/>
  <c r="C99" i="1"/>
  <c r="G101" i="1"/>
  <c r="E100" i="1"/>
  <c r="G100" i="1"/>
  <c r="I89" i="1"/>
  <c r="I83" i="1" s="1"/>
  <c r="I88" i="1"/>
  <c r="I82" i="1" s="1"/>
  <c r="I14" i="1" l="1"/>
  <c r="H83" i="1"/>
  <c r="E99" i="1"/>
  <c r="G99" i="1"/>
  <c r="H159" i="1"/>
  <c r="H158" i="1"/>
  <c r="H150" i="1"/>
  <c r="H149" i="1"/>
  <c r="H139" i="1"/>
  <c r="I159" i="1" l="1"/>
  <c r="I139" i="1"/>
  <c r="I158" i="1"/>
  <c r="I149" i="1"/>
  <c r="I150" i="1"/>
  <c r="I138" i="1"/>
  <c r="H137" i="1"/>
  <c r="I137" i="1" l="1"/>
  <c r="I143" i="1"/>
  <c r="H119" i="1"/>
  <c r="I119" i="1" l="1"/>
  <c r="I118" i="1"/>
  <c r="C14" i="1" l="1"/>
  <c r="H112" i="1"/>
  <c r="I105" i="1"/>
  <c r="I112" i="1" l="1"/>
  <c r="I110" i="1" s="1"/>
  <c r="I106" i="1"/>
  <c r="I107" i="1"/>
  <c r="H101" i="1"/>
  <c r="H100" i="1"/>
  <c r="I165" i="1"/>
  <c r="I104" i="1" l="1"/>
  <c r="I101" i="1"/>
  <c r="I164" i="1"/>
  <c r="I162" i="1" s="1"/>
  <c r="I100" i="1"/>
  <c r="I145" i="1" l="1"/>
  <c r="I142" i="1" s="1"/>
  <c r="I132" i="1"/>
  <c r="H128" i="1"/>
  <c r="I129" i="1"/>
  <c r="I126" i="1"/>
  <c r="I127" i="1"/>
  <c r="I125" i="1"/>
  <c r="I128" i="1" l="1"/>
  <c r="I122" i="1" s="1"/>
  <c r="I48" i="1"/>
  <c r="H142" i="1"/>
  <c r="E112" i="1" l="1"/>
  <c r="E95" i="1"/>
  <c r="G89" i="1" l="1"/>
  <c r="G88" i="1"/>
  <c r="E88" i="1"/>
  <c r="E89" i="1"/>
  <c r="I77" i="1"/>
  <c r="I94" i="1"/>
  <c r="I117" i="1"/>
  <c r="I116" i="1" s="1"/>
  <c r="G94" i="1"/>
  <c r="E94" i="1"/>
  <c r="I95" i="1"/>
  <c r="H14" i="1"/>
  <c r="I76" i="1" l="1"/>
  <c r="I74" i="1" s="1"/>
  <c r="H99" i="1"/>
  <c r="I99" i="1" l="1"/>
  <c r="I98" i="1" s="1"/>
  <c r="G95" i="1" l="1"/>
  <c r="C82" i="1" l="1"/>
  <c r="C64" i="1" l="1"/>
  <c r="C58" i="1" l="1"/>
  <c r="C10" i="1" s="1"/>
  <c r="H96" i="1"/>
  <c r="H97" i="1"/>
  <c r="H93" i="1"/>
  <c r="F82" i="1"/>
  <c r="F83" i="1"/>
  <c r="F84" i="1"/>
  <c r="F85" i="1"/>
  <c r="F81" i="1"/>
  <c r="D82" i="1"/>
  <c r="D83" i="1"/>
  <c r="D84" i="1"/>
  <c r="D85" i="1"/>
  <c r="D81" i="1"/>
  <c r="C84" i="1"/>
  <c r="C85" i="1"/>
  <c r="C81" i="1"/>
  <c r="H72" i="1"/>
  <c r="H73" i="1"/>
  <c r="H69" i="1"/>
  <c r="F70" i="1"/>
  <c r="F71" i="1"/>
  <c r="F72" i="1"/>
  <c r="F73" i="1"/>
  <c r="F69" i="1"/>
  <c r="D70" i="1"/>
  <c r="D71" i="1"/>
  <c r="D72" i="1"/>
  <c r="D73" i="1"/>
  <c r="D69" i="1"/>
  <c r="C71" i="1"/>
  <c r="C72" i="1"/>
  <c r="C73" i="1"/>
  <c r="C69" i="1"/>
  <c r="I96" i="1" l="1"/>
  <c r="I97" i="1"/>
  <c r="H71" i="1"/>
  <c r="I93" i="1"/>
  <c r="I69" i="1"/>
  <c r="I73" i="1"/>
  <c r="I72" i="1"/>
  <c r="D14" i="1"/>
  <c r="G83" i="1"/>
  <c r="G82" i="1"/>
  <c r="G70" i="1"/>
  <c r="I70" i="1"/>
  <c r="E82" i="1"/>
  <c r="E83" i="1"/>
  <c r="G71" i="1"/>
  <c r="F98" i="1"/>
  <c r="I92" i="1" l="1"/>
  <c r="I71" i="1"/>
  <c r="I68" i="1" s="1"/>
  <c r="H64" i="1"/>
  <c r="I64" i="1" l="1"/>
  <c r="E117" i="1" l="1"/>
  <c r="C122" i="1"/>
  <c r="H20" i="1" l="1"/>
  <c r="I20" i="1" l="1"/>
  <c r="H160" i="1"/>
  <c r="H161" i="1"/>
  <c r="H151" i="1"/>
  <c r="I161" i="1" l="1"/>
  <c r="I160" i="1"/>
  <c r="I151" i="1"/>
  <c r="I148" i="1" s="1"/>
  <c r="H148" i="1"/>
  <c r="I154" i="1" l="1"/>
  <c r="F110" i="1"/>
  <c r="D64" i="1" l="1"/>
  <c r="C65" i="1"/>
  <c r="D65" i="1"/>
  <c r="D63" i="1"/>
  <c r="C63" i="1"/>
  <c r="G129" i="1" l="1"/>
  <c r="E129" i="1"/>
  <c r="E107" i="1" l="1"/>
  <c r="G17" i="1" l="1"/>
  <c r="E63" i="1" l="1"/>
  <c r="G63" i="1"/>
  <c r="E66" i="1"/>
  <c r="G66" i="1"/>
  <c r="E67" i="1"/>
  <c r="G67" i="1"/>
  <c r="H135" i="1" l="1"/>
  <c r="H134" i="1"/>
  <c r="I133" i="1"/>
  <c r="I130" i="1" s="1"/>
  <c r="H131" i="1"/>
  <c r="I134" i="1" l="1"/>
  <c r="I131" i="1"/>
  <c r="I135" i="1"/>
  <c r="H130" i="1"/>
  <c r="H87" i="1"/>
  <c r="H90" i="1"/>
  <c r="H91" i="1"/>
  <c r="F86" i="1"/>
  <c r="C86" i="1"/>
  <c r="D86" i="1"/>
  <c r="I87" i="1" l="1"/>
  <c r="I81" i="1" s="1"/>
  <c r="I90" i="1"/>
  <c r="I84" i="1" s="1"/>
  <c r="I91" i="1"/>
  <c r="I85" i="1" s="1"/>
  <c r="G86" i="1"/>
  <c r="E86" i="1"/>
  <c r="H86" i="1"/>
  <c r="H85" i="1"/>
  <c r="H84" i="1"/>
  <c r="H81" i="1"/>
  <c r="F64" i="1"/>
  <c r="F65" i="1"/>
  <c r="F66" i="1"/>
  <c r="F67" i="1"/>
  <c r="D66" i="1"/>
  <c r="D67" i="1"/>
  <c r="F63" i="1"/>
  <c r="F57" i="1" s="1"/>
  <c r="I86" i="1" l="1"/>
  <c r="H80" i="1"/>
  <c r="I80" i="1"/>
  <c r="C67" i="1"/>
  <c r="C66" i="1"/>
  <c r="D68" i="1"/>
  <c r="H63" i="1"/>
  <c r="H66" i="1"/>
  <c r="H67" i="1"/>
  <c r="I63" i="1" l="1"/>
  <c r="I67" i="1"/>
  <c r="I61" i="1" s="1"/>
  <c r="I66" i="1"/>
  <c r="I60" i="1" s="1"/>
  <c r="F62" i="1"/>
  <c r="D62" i="1"/>
  <c r="G117" i="1" l="1"/>
  <c r="H110" i="1"/>
  <c r="H104" i="1"/>
  <c r="H33" i="1" l="1"/>
  <c r="H34" i="1"/>
  <c r="I34" i="1" l="1"/>
  <c r="I13" i="1" s="1"/>
  <c r="I33" i="1"/>
  <c r="D80" i="1"/>
  <c r="H65" i="1" l="1"/>
  <c r="I65" i="1" l="1"/>
  <c r="I62" i="1" s="1"/>
  <c r="G37" i="1" l="1"/>
  <c r="E37" i="1"/>
  <c r="G30" i="1" l="1"/>
  <c r="G31" i="1"/>
  <c r="H74" i="1" l="1"/>
  <c r="H62" i="1" l="1"/>
  <c r="G19" i="1"/>
  <c r="G143" i="1" l="1"/>
  <c r="E143" i="1"/>
  <c r="C80" i="1" l="1"/>
  <c r="E80" i="1" l="1"/>
  <c r="D110" i="1"/>
  <c r="C110" i="1"/>
  <c r="E110" i="1" l="1"/>
  <c r="F22" i="1"/>
  <c r="G158" i="1" l="1"/>
  <c r="E158" i="1"/>
  <c r="E157" i="1" l="1"/>
  <c r="E17" i="1" l="1"/>
  <c r="D122" i="1" l="1"/>
  <c r="E122" i="1" s="1"/>
  <c r="F80" i="1" l="1"/>
  <c r="G80" i="1" l="1"/>
  <c r="H68" i="1"/>
  <c r="F68" i="1"/>
  <c r="H116" i="1" l="1"/>
  <c r="C116" i="1" l="1"/>
  <c r="H140" i="1" l="1"/>
  <c r="H166" i="1"/>
  <c r="G165" i="1"/>
  <c r="G164" i="1"/>
  <c r="E164" i="1"/>
  <c r="C162" i="1"/>
  <c r="I140" i="1" l="1"/>
  <c r="I136" i="1" s="1"/>
  <c r="H154" i="1"/>
  <c r="H136" i="1"/>
  <c r="E165" i="1"/>
  <c r="H162" i="1"/>
  <c r="G162" i="1"/>
  <c r="E162" i="1" l="1"/>
  <c r="G144" i="1" l="1"/>
  <c r="F122" i="1" l="1"/>
  <c r="G122" i="1" s="1"/>
  <c r="F142" i="1"/>
  <c r="E144" i="1"/>
  <c r="F48" i="1"/>
  <c r="C48" i="1"/>
  <c r="H48" i="1"/>
  <c r="C142" i="1" l="1"/>
  <c r="G145" i="1"/>
  <c r="G48" i="1"/>
  <c r="E145" i="1"/>
  <c r="D142" i="1"/>
  <c r="G142" i="1" l="1"/>
  <c r="E142" i="1"/>
  <c r="H40" i="1" l="1"/>
  <c r="I40" i="1" l="1"/>
  <c r="I35" i="1" s="1"/>
  <c r="H35" i="1"/>
  <c r="H98" i="1" l="1"/>
  <c r="E19" i="1" l="1"/>
  <c r="D140" i="1"/>
  <c r="D160" i="1" l="1"/>
  <c r="G127" i="1" l="1"/>
  <c r="F14" i="1" l="1"/>
  <c r="C59" i="1" l="1"/>
  <c r="G132" i="1"/>
  <c r="C11" i="1" l="1"/>
  <c r="D151" i="1"/>
  <c r="D148" i="1" s="1"/>
  <c r="G77" i="1" l="1"/>
  <c r="E77" i="1"/>
  <c r="E71" i="1" s="1"/>
  <c r="G76" i="1"/>
  <c r="E76" i="1"/>
  <c r="F74" i="1"/>
  <c r="D74" i="1"/>
  <c r="C74" i="1"/>
  <c r="E70" i="1" l="1"/>
  <c r="E64" i="1" s="1"/>
  <c r="E74" i="1"/>
  <c r="G74" i="1"/>
  <c r="G139" i="1" l="1"/>
  <c r="G157" i="1" l="1"/>
  <c r="C148" i="1" l="1"/>
  <c r="E148" i="1" l="1"/>
  <c r="G25" i="1"/>
  <c r="E32" i="1" l="1"/>
  <c r="H57" i="1" l="1"/>
  <c r="H9" i="1" s="1"/>
  <c r="F9" i="1"/>
  <c r="G32" i="1"/>
  <c r="E30" i="1" l="1"/>
  <c r="C68" i="1" l="1"/>
  <c r="E68" i="1" l="1"/>
  <c r="G68" i="1"/>
  <c r="E125" i="1" l="1"/>
  <c r="D26" i="1" l="1"/>
  <c r="E106" i="1" l="1"/>
  <c r="E105" i="1"/>
  <c r="G106" i="1"/>
  <c r="G105" i="1"/>
  <c r="E132" i="1" l="1"/>
  <c r="G125" i="1" l="1"/>
  <c r="G126" i="1"/>
  <c r="E127" i="1" l="1"/>
  <c r="C29" i="1"/>
  <c r="I29" i="1" l="1"/>
  <c r="H122" i="1"/>
  <c r="G150" i="1" l="1"/>
  <c r="G149" i="1"/>
  <c r="E149" i="1"/>
  <c r="E38" i="1" l="1"/>
  <c r="H58" i="1" l="1"/>
  <c r="H10" i="1" s="1"/>
  <c r="I58" i="1" l="1"/>
  <c r="I10" i="1" s="1"/>
  <c r="C136" i="1"/>
  <c r="F148" i="1" l="1"/>
  <c r="E150" i="1"/>
  <c r="G148" i="1" l="1"/>
  <c r="G107" i="1"/>
  <c r="G38" i="1" l="1"/>
  <c r="G39" i="1"/>
  <c r="D27" i="1" l="1"/>
  <c r="C130" i="1"/>
  <c r="D130" i="1"/>
  <c r="F130" i="1"/>
  <c r="D22" i="1" l="1"/>
  <c r="G130" i="1"/>
  <c r="E130" i="1"/>
  <c r="C35" i="1" l="1"/>
  <c r="E35" i="1" s="1"/>
  <c r="F116" i="1"/>
  <c r="E65" i="1" l="1"/>
  <c r="D58" i="1"/>
  <c r="D10" i="1" s="1"/>
  <c r="H61" i="1"/>
  <c r="H13" i="1" s="1"/>
  <c r="H92" i="1" l="1"/>
  <c r="C92" i="1"/>
  <c r="D92" i="1"/>
  <c r="G65" i="1"/>
  <c r="F58" i="1" l="1"/>
  <c r="F10" i="1" s="1"/>
  <c r="D59" i="1"/>
  <c r="H60" i="1"/>
  <c r="H12" i="1" s="1"/>
  <c r="C62" i="1"/>
  <c r="E92" i="1"/>
  <c r="G64" i="1"/>
  <c r="F92" i="1"/>
  <c r="G92" i="1" s="1"/>
  <c r="E62" i="1" l="1"/>
  <c r="G62" i="1"/>
  <c r="E25" i="1" l="1"/>
  <c r="F104" i="1" l="1"/>
  <c r="G138" i="1" l="1"/>
  <c r="E138" i="1"/>
  <c r="G14" i="1" l="1"/>
  <c r="E139" i="1" l="1"/>
  <c r="E39" i="1" l="1"/>
  <c r="D51" i="1" l="1"/>
  <c r="D11" i="1" s="1"/>
  <c r="E11" i="1" l="1"/>
  <c r="D48" i="1"/>
  <c r="E14" i="1"/>
  <c r="E48" i="1" l="1"/>
  <c r="H42" i="1"/>
  <c r="F136" i="1" l="1"/>
  <c r="H59" i="1" l="1"/>
  <c r="H11" i="1" l="1"/>
  <c r="I59" i="1"/>
  <c r="I11" i="1" s="1"/>
  <c r="H54" i="1"/>
  <c r="H8" i="1" l="1"/>
  <c r="E31" i="1"/>
  <c r="G44" i="1"/>
  <c r="F42" i="1"/>
  <c r="C42" i="1"/>
  <c r="E44" i="1"/>
  <c r="D42" i="1" l="1"/>
  <c r="E29" i="1"/>
  <c r="G29" i="1"/>
  <c r="G42" i="1"/>
  <c r="E42" i="1" l="1"/>
  <c r="G35" i="1"/>
  <c r="G18" i="1"/>
  <c r="E159" i="1"/>
  <c r="G159" i="1"/>
  <c r="F154" i="1"/>
  <c r="D154" i="1"/>
  <c r="C154" i="1"/>
  <c r="E18" i="1"/>
  <c r="G154" i="1" l="1"/>
  <c r="E154" i="1"/>
  <c r="C22" i="1"/>
  <c r="E22" i="1" l="1"/>
  <c r="G22" i="1"/>
  <c r="D136" i="1" l="1"/>
  <c r="G136" i="1" l="1"/>
  <c r="E136" i="1"/>
  <c r="E126" i="1" l="1"/>
  <c r="D116" i="1"/>
  <c r="G112" i="1"/>
  <c r="D104" i="1"/>
  <c r="F59" i="1"/>
  <c r="F11" i="1" s="1"/>
  <c r="C57" i="1" l="1"/>
  <c r="D61" i="1"/>
  <c r="D13" i="1" s="1"/>
  <c r="D60" i="1"/>
  <c r="D12" i="1" s="1"/>
  <c r="C61" i="1"/>
  <c r="C13" i="1" s="1"/>
  <c r="C60" i="1"/>
  <c r="E104" i="1"/>
  <c r="E116" i="1"/>
  <c r="C98" i="1"/>
  <c r="G104" i="1"/>
  <c r="G110" i="1"/>
  <c r="G116" i="1"/>
  <c r="C12" i="1" l="1"/>
  <c r="C9" i="1"/>
  <c r="I57" i="1"/>
  <c r="G11" i="1"/>
  <c r="C54" i="1"/>
  <c r="D98" i="1"/>
  <c r="D57" i="1"/>
  <c r="D9" i="1" s="1"/>
  <c r="G98" i="1"/>
  <c r="I54" i="1" l="1"/>
  <c r="I9" i="1"/>
  <c r="C8" i="1"/>
  <c r="I12" i="1"/>
  <c r="G13" i="1"/>
  <c r="E13" i="1"/>
  <c r="E9" i="1"/>
  <c r="G9" i="1"/>
  <c r="E10" i="1"/>
  <c r="G10" i="1"/>
  <c r="E98" i="1"/>
  <c r="D54" i="1"/>
  <c r="E58" i="1"/>
  <c r="E57" i="1"/>
  <c r="G57" i="1"/>
  <c r="F54" i="1"/>
  <c r="G54" i="1" s="1"/>
  <c r="G58" i="1"/>
  <c r="F8" i="1"/>
  <c r="G59" i="1"/>
  <c r="E59" i="1"/>
  <c r="I8" i="1" l="1"/>
  <c r="E54" i="1"/>
  <c r="G8" i="1"/>
  <c r="D8" i="1"/>
  <c r="E8" i="1" s="1"/>
  <c r="G50" i="1" l="1"/>
  <c r="E50" i="1"/>
</calcChain>
</file>

<file path=xl/sharedStrings.xml><?xml version="1.0" encoding="utf-8"?>
<sst xmlns="http://schemas.openxmlformats.org/spreadsheetml/2006/main" count="236" uniqueCount="106">
  <si>
    <t>Факт финансирования</t>
  </si>
  <si>
    <t>5.</t>
  </si>
  <si>
    <t>% исполнения к уточненному плану</t>
  </si>
  <si>
    <t>№ п/п</t>
  </si>
  <si>
    <t>федеральный бюджет</t>
  </si>
  <si>
    <t>привлечённые средства</t>
  </si>
  <si>
    <t>Исполнение</t>
  </si>
  <si>
    <t>Фактически
 профинансировано</t>
  </si>
  <si>
    <t>Наименование программы/подпрограммы</t>
  </si>
  <si>
    <t>Исполнено (кассовый расход)</t>
  </si>
  <si>
    <t xml:space="preserve">бюджет МО </t>
  </si>
  <si>
    <t>% к уточненному плану</t>
  </si>
  <si>
    <t>бюджет МО сверх соглашения</t>
  </si>
  <si>
    <t>2.</t>
  </si>
  <si>
    <t>3.</t>
  </si>
  <si>
    <t>бюджет ХМАО-Югры</t>
  </si>
  <si>
    <t>8.</t>
  </si>
  <si>
    <t>10.</t>
  </si>
  <si>
    <t>11.</t>
  </si>
  <si>
    <t>Всего по программам 
Ханты-Мансийского автономного округа - Югры</t>
  </si>
  <si>
    <t>(тыс. руб.)</t>
  </si>
  <si>
    <t>4.</t>
  </si>
  <si>
    <t>бюджет ХМАО - Югры</t>
  </si>
  <si>
    <t>бюджет МО</t>
  </si>
  <si>
    <t xml:space="preserve">                                                                                                                                                                             </t>
  </si>
  <si>
    <t xml:space="preserve">бюджет ХМАО - Югры </t>
  </si>
  <si>
    <t xml:space="preserve">бюджет ХМАО-Югры </t>
  </si>
  <si>
    <t xml:space="preserve">федеральный бюджет </t>
  </si>
  <si>
    <t xml:space="preserve"> </t>
  </si>
  <si>
    <t>Региональный проект "Обеспечение устойчивого сокращения непригодного для проживания жилищного фонда"</t>
  </si>
  <si>
    <t>Субвенции на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(ХЭУ)</t>
  </si>
  <si>
    <t xml:space="preserve">Градостроительная деятельность </t>
  </si>
  <si>
    <t>Подпрограмма "Создание условий для обеспечения жилыми помещениями граждан"</t>
  </si>
  <si>
    <t>7.</t>
  </si>
  <si>
    <t>9.</t>
  </si>
  <si>
    <t>13.</t>
  </si>
  <si>
    <t>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 (ДИиЗО)</t>
  </si>
  <si>
    <t>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(ДИиЗО)</t>
  </si>
  <si>
    <t>Подпрограмма "Комплексное развитие территорий"</t>
  </si>
  <si>
    <t xml:space="preserve">Пояснения, достигнутые и ожидаемые результаты реализации, планируемые сроки размещения закупок в соответствии с планом-графиком и планируемые сроки выполнения работ, оказания услуг, причины неисполнения </t>
  </si>
  <si>
    <t>Проекты планировки и межевания территорий (ДАиГ)</t>
  </si>
  <si>
    <t xml:space="preserve">Приобретение жилых помещений для обеспечения граждан жильем, а также для формирования маневренного жилищного фонда </t>
  </si>
  <si>
    <t>1.</t>
  </si>
  <si>
    <t>6.</t>
  </si>
  <si>
    <t>7.1.</t>
  </si>
  <si>
    <t>7.1.1.</t>
  </si>
  <si>
    <t>7.1.1.1</t>
  </si>
  <si>
    <t>7.1.2</t>
  </si>
  <si>
    <t>7.1.2.1</t>
  </si>
  <si>
    <t>7.1.3.</t>
  </si>
  <si>
    <t>7.2.</t>
  </si>
  <si>
    <t>7.2.1.</t>
  </si>
  <si>
    <t>7.2.2.</t>
  </si>
  <si>
    <t>7.2.3.</t>
  </si>
  <si>
    <t>12.</t>
  </si>
  <si>
    <t>14.</t>
  </si>
  <si>
    <t xml:space="preserve">Предоставление субсидий из бюджета Ханты-Мансийского автономного округа - Югры бюджетам муниципальных образований Ханты-Мансийского автономного округа для реализации полномочий в области градостроительной деятельности, строительства и жилищных отношений </t>
  </si>
  <si>
    <t>Ожидаемое исполнение на 01.01.2023</t>
  </si>
  <si>
    <t>Ожидаемый остаток средств на 01 января года следующего за отчетным</t>
  </si>
  <si>
    <t xml:space="preserve">Уточненный план 
на год </t>
  </si>
  <si>
    <t>15.</t>
  </si>
  <si>
    <t>16.</t>
  </si>
  <si>
    <t xml:space="preserve">В 2022 году из средств окружного бюджета предусмотрены расходы на приобретение бумаги и бумажных изделий. </t>
  </si>
  <si>
    <t>Информация о реализации государственных программ Ханты-Мансийского автономного округа - Югры
на территории города Сургута на 30.09.2022*</t>
  </si>
  <si>
    <t>на 30.09.2022</t>
  </si>
  <si>
    <r>
      <t xml:space="preserve">АГ: </t>
    </r>
    <r>
      <rPr>
        <sz val="16"/>
        <rFont val="Times New Roman"/>
        <family val="2"/>
        <charset val="204"/>
      </rPr>
      <t xml:space="preserve">В рамках переданных государственных полномочий осуществляется деятельность  по государственной регистрации актов гражданского состояния.
       Произведена выплата заработной платы за январь - август, первую половину сентября 2022 года и премии по итогам работы за 2021 год.  Оплата услуг по содержанию имущества и поставке материальных запасов  осуществляется по факту оказания услуг, поставки товара в соответствии с условиями заключенных договоров, муниципальных контрактов. 
</t>
    </r>
  </si>
  <si>
    <t>17.</t>
  </si>
  <si>
    <t xml:space="preserve">     В рамках государственной программы "Цифровое развитие Ханты-Мансийского автономного округа – Югры" была выделена денежная премия победителям и призерам конкурса среди муниципальных образований ХМАО-Югры на звание "Лучший муниципалитет по цифровой трансформации".
      По состоянию на 01.10.2022 заключены контракты и осуществлена поставка компьютерного и периферийного оборудования.  Оплата поставки технических средств будет осуществлена в октябре 2022 года в соответствии с условиями заключенных контрактов.
       Проводятся мероприятия по проведению закупки на поставку системных блоков для организации рабочих мест.
     </t>
  </si>
  <si>
    <r>
      <t>Государственная программа "Социальное и демографическое развитие"
(</t>
    </r>
    <r>
      <rPr>
        <sz val="16"/>
        <rFont val="Times New Roman"/>
        <family val="2"/>
        <charset val="204"/>
      </rPr>
      <t xml:space="preserve">1. 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2. 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3.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4. Субвенция на осуществление деятельности по опеке и попечительству). 
</t>
    </r>
  </si>
  <si>
    <r>
      <t xml:space="preserve">Государственная программа "Развитие экономического потенциала"
</t>
    </r>
    <r>
      <rPr>
        <sz val="16"/>
        <rFont val="Times New Roman"/>
        <family val="2"/>
        <charset val="204"/>
      </rPr>
      <t>(1. Субсидии на финансовую поддержку субъектов малого и среднего предпринимательства;
2. Субсидии на финансовую поддержку субъектов малого и среднего предпринимательства, впервые зарегистрированных и действующих менее года).</t>
    </r>
  </si>
  <si>
    <r>
      <t xml:space="preserve">Государственная программа "Развитие государственной гражданской и муниципальной службы"
</t>
    </r>
    <r>
      <rPr>
        <sz val="16"/>
        <rFont val="Times New Roman"/>
        <family val="2"/>
        <charset val="204"/>
      </rPr>
      <t>(Осуществление переданных полномочий Российской Федерации на государственную регистрацию актов гражданского состояния  за счет средств федерального бюджета и бюджета Ханты-Мансийского автономного округа - Югры)</t>
    </r>
  </si>
  <si>
    <r>
      <t xml:space="preserve">Государственная программа "Профилактика правонарушений и обеспечение отдельных прав граждан"
</t>
    </r>
    <r>
      <rPr>
        <sz val="16"/>
        <rFont val="Times New Roman"/>
        <family val="2"/>
        <charset val="204"/>
      </rPr>
      <t xml:space="preserve">(1.Субвенции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2.Субсидии на создание условий для деятельности народных дружин;
3.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r>
  </si>
  <si>
    <r>
      <t xml:space="preserve">Государственная программа "Цифровое развитие Ханты-Мансийского автономного округа – Югры"
</t>
    </r>
    <r>
      <rPr>
        <sz val="16"/>
        <rFont val="Times New Roman"/>
        <family val="2"/>
        <charset val="204"/>
      </rPr>
      <t>(Иные межбюджетные трансферты на проведение конкурса "Лучший муниципалитет по цифровой трансформации")</t>
    </r>
  </si>
  <si>
    <r>
      <t>Государственная программа "Развитие агропромышленного комплекса"
(</t>
    </r>
    <r>
      <rPr>
        <sz val="16"/>
        <rFont val="Times New Roman"/>
        <family val="2"/>
        <charset val="204"/>
      </rPr>
      <t>1. Субвенции на развитие рыбохозяйственного комплекса;
2. Субвенции на организацию мероприятий при осуществлении деятельности по обращению с животными без владельцев;
3. Субвенции на поддержку и развитие животноводства;
4. Субвенции на поддержку и развитие малых форм хозяйствования)</t>
    </r>
  </si>
  <si>
    <r>
      <t>Государственная программа «Жилищно-коммунальный комплекс и городская среда» 
(</t>
    </r>
    <r>
      <rPr>
        <sz val="16"/>
        <rFont val="Times New Roman"/>
        <family val="2"/>
        <charset val="204"/>
      </rPr>
      <t xml:space="preserve">1.Субвенции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 
2.Субсидии на реализацию программ формирования современной городской среды;
3. Субсидии на реконструкцию, расширение, модернизацию, строительство коммунальных объектов, за счет бюджетных кредитов на реализацию инфраструктурных проектов (Научно-технологический центр в городе Сургуте);
4. Субсидии на реконструкцию, расширение, модернизацию, строительство коммунальных объектов за счет бюджетных кредитов на реализацию инфраструктурных проектов;
5. Субсидии на реализацию полномочий в сфере жилищно-коммунального комплекса;
6. Реализация программ формирования современной городской среды
</t>
    </r>
  </si>
  <si>
    <r>
      <t xml:space="preserve">Государственная программа "Экологическая безопасность"
</t>
    </r>
    <r>
      <rPr>
        <sz val="16"/>
        <rFont val="Times New Roman"/>
        <family val="2"/>
        <charset val="204"/>
      </rPr>
      <t>(1. Субвенции на осуществление отдельных государственных полномочий Ханты-Мансийского автономного округа - Югры в сфере обращения с твердыми коммунальными отходами;
2. Субсидии на создание берегоукрепительных сооружений за счет бюджетных кредитов на реализацию инфраструктурных проектов (Научно-технологический центр в городе Сургуте)).</t>
    </r>
  </si>
  <si>
    <r>
      <t xml:space="preserve">Государственная программа "Современная транспортная система"
</t>
    </r>
    <r>
      <rPr>
        <sz val="16"/>
        <rFont val="Times New Roman"/>
        <family val="2"/>
        <charset val="204"/>
      </rPr>
      <t>(1. Субсидии на строительство (реконструкцию), капитальный ремонт и ремонт автомобильных дорог общего пользования местного значения;
2. Субсидии на строительство (реконструкцию), капитальный ремонт и ремонт автомобильных дорог общего пользования местного значения за счет бюджетных кредитов на реализацию инфраструктурных проектов (Научно-технологический центр в городе Сургуте)
3. Субсидии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4. Иные межбюджетные трансферты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5.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r>
  </si>
  <si>
    <r>
      <t xml:space="preserve">Государственная программа "Развитие гражданского общества"
</t>
    </r>
    <r>
      <rPr>
        <sz val="16"/>
        <rFont val="Times New Roman"/>
        <family val="2"/>
        <charset val="204"/>
      </rPr>
      <t>(Субсидии на реализацию инициативных проектов, отобранных по результатам конкурса)</t>
    </r>
  </si>
  <si>
    <r>
      <t>Государственная программа "Современное здравоохранение"
(</t>
    </r>
    <r>
      <rPr>
        <sz val="16"/>
        <rFont val="Times New Roman"/>
        <family val="2"/>
        <charset val="204"/>
      </rPr>
      <t xml:space="preserve">Субвенции на организацию осуществления мероприятий по проведению дезинсекции и дератизации в Ханты-Мансийском автономном округе - Югре)
</t>
    </r>
    <r>
      <rPr>
        <sz val="16"/>
        <color rgb="FFFF0000"/>
        <rFont val="Times New Roman"/>
        <family val="1"/>
        <charset val="204"/>
      </rPr>
      <t/>
    </r>
  </si>
  <si>
    <r>
      <rPr>
        <b/>
        <sz val="16"/>
        <rFont val="Times New Roman"/>
        <family val="1"/>
        <charset val="204"/>
      </rPr>
      <t>Государственная программа "Культурное пространство"</t>
    </r>
    <r>
      <rPr>
        <sz val="16"/>
        <rFont val="Times New Roman"/>
        <family val="1"/>
        <charset val="204"/>
      </rPr>
      <t xml:space="preserve">
1. Субсидии на развитие сферы культуры в муниципальных образованиях Ханты-Мансийского автономного округа - Югры;</t>
    </r>
    <r>
      <rPr>
        <sz val="16"/>
        <color rgb="FFFF0000"/>
        <rFont val="Times New Roman"/>
        <family val="2"/>
        <charset val="204"/>
      </rPr>
      <t xml:space="preserve">
</t>
    </r>
    <r>
      <rPr>
        <sz val="16"/>
        <rFont val="Times New Roman"/>
        <family val="1"/>
        <charset val="204"/>
      </rPr>
      <t xml:space="preserve">2. Субсидии на поддержку творческой деятельности и техническое оснащение детских и кукольных театров.                                                                                                                                                                                                                                                                                                                                             3. Субсидии на государственную поддержку отрасли культуры;      </t>
    </r>
    <r>
      <rPr>
        <sz val="16"/>
        <color rgb="FFFF0000"/>
        <rFont val="Times New Roman"/>
        <family val="2"/>
        <charset val="204"/>
      </rPr>
      <t xml:space="preserve">                                                                                                                                                                                                                                                                                        
</t>
    </r>
    <r>
      <rPr>
        <sz val="16"/>
        <rFont val="Times New Roman"/>
        <family val="1"/>
        <charset val="204"/>
      </rPr>
      <t>4.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r>
  </si>
  <si>
    <r>
      <rPr>
        <b/>
        <sz val="16"/>
        <rFont val="Times New Roman"/>
        <family val="1"/>
        <charset val="204"/>
      </rPr>
      <t xml:space="preserve">Государственная программа "Развитие образования"
</t>
    </r>
    <r>
      <rPr>
        <sz val="16"/>
        <rFont val="Times New Roman"/>
        <family val="1"/>
        <charset val="204"/>
      </rPr>
      <t>1.</t>
    </r>
    <r>
      <rPr>
        <b/>
        <sz val="16"/>
        <rFont val="Times New Roman"/>
        <family val="1"/>
        <charset val="204"/>
      </rPr>
      <t xml:space="preserve"> С</t>
    </r>
    <r>
      <rPr>
        <sz val="16"/>
        <rFont val="Times New Roman"/>
        <family val="1"/>
        <charset val="204"/>
      </rPr>
      <t>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2"/>
        <charset val="204"/>
      </rPr>
      <t xml:space="preserve">
</t>
    </r>
    <r>
      <rPr>
        <sz val="16"/>
        <rFont val="Times New Roman"/>
        <family val="1"/>
        <charset val="204"/>
      </rPr>
      <t>6.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rFont val="Times New Roman"/>
        <family val="1"/>
        <charset val="204"/>
      </rPr>
      <t>7.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8.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rFont val="Times New Roman"/>
        <family val="1"/>
        <charset val="204"/>
      </rPr>
      <t>9.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r>
      <rPr>
        <sz val="16"/>
        <color rgb="FFFF0000"/>
        <rFont val="Times New Roman"/>
        <family val="2"/>
        <charset val="204"/>
      </rPr>
      <t xml:space="preserve">
</t>
    </r>
    <r>
      <rPr>
        <sz val="16"/>
        <rFont val="Times New Roman"/>
        <family val="1"/>
        <charset val="204"/>
      </rPr>
      <t>10. Субсидии на создание новых мест в муниципальных общеобразовательных организациях.</t>
    </r>
  </si>
  <si>
    <r>
      <t xml:space="preserve">Государственная программа "Поддержка занятости населения"
</t>
    </r>
    <r>
      <rPr>
        <sz val="16"/>
        <rFont val="Times New Roman"/>
        <family val="2"/>
        <charset val="204"/>
      </rPr>
      <t>1.</t>
    </r>
    <r>
      <rPr>
        <b/>
        <sz val="16"/>
        <rFont val="Times New Roman"/>
        <family val="2"/>
        <charset val="204"/>
      </rPr>
      <t xml:space="preserve"> </t>
    </r>
    <r>
      <rPr>
        <sz val="16"/>
        <rFont val="Times New Roman"/>
        <family val="2"/>
        <charset val="204"/>
      </rPr>
      <t xml:space="preserve">Субвенции на осуществление отдельных государственных полномочий в сфере трудовых отношений и государственного управления охраной труда; 
2. Иные межбюджетные трансферты на реализацию  мероприятий по содействию трудоустройству граждан.                                                                                                                                     </t>
    </r>
  </si>
  <si>
    <r>
      <rPr>
        <b/>
        <sz val="16"/>
        <rFont val="Times New Roman"/>
        <family val="1"/>
        <charset val="204"/>
      </rPr>
      <t>Государственная программа "Развитие физической культуры и спорта"</t>
    </r>
    <r>
      <rPr>
        <sz val="16"/>
        <rFont val="Times New Roman"/>
        <family val="1"/>
        <charset val="204"/>
      </rPr>
      <t xml:space="preserve">
1. 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t>
    </r>
    <r>
      <rPr>
        <sz val="16"/>
        <color rgb="FFFF0000"/>
        <rFont val="Times New Roman"/>
        <family val="2"/>
        <charset val="204"/>
      </rPr>
      <t xml:space="preserve">                                                                                                                                                                                                                                                                        </t>
    </r>
    <r>
      <rPr>
        <sz val="16"/>
        <rFont val="Times New Roman"/>
        <family val="1"/>
        <charset val="204"/>
      </rPr>
      <t>2. Субсидии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r>
    <r>
      <rPr>
        <sz val="16"/>
        <color rgb="FFFF0000"/>
        <rFont val="Times New Roman"/>
        <family val="2"/>
        <charset val="204"/>
      </rPr>
      <t xml:space="preserve">
</t>
    </r>
    <r>
      <rPr>
        <sz val="16"/>
        <rFont val="Times New Roman"/>
        <family val="1"/>
        <charset val="204"/>
      </rPr>
      <t xml:space="preserve">3. Субсидии на софинансирование расходов муниципальных образований по развитию сети спортивных объектов шаговой доступности;                                                         </t>
    </r>
    <r>
      <rPr>
        <sz val="16"/>
        <color rgb="FFFF0000"/>
        <rFont val="Times New Roman"/>
        <family val="2"/>
        <charset val="204"/>
      </rPr>
      <t xml:space="preserve">                                                                                                                                                                                                                              </t>
    </r>
    <r>
      <rPr>
        <sz val="16"/>
        <rFont val="Times New Roman"/>
        <family val="1"/>
        <charset val="204"/>
      </rPr>
      <t xml:space="preserve">4. Субсидии на развитие материально-технической базы муниципальных учреждений спорта;                                      </t>
    </r>
    <r>
      <rPr>
        <sz val="16"/>
        <color rgb="FFFF0000"/>
        <rFont val="Times New Roman"/>
        <family val="2"/>
        <charset val="204"/>
      </rPr>
      <t xml:space="preserve">                                                                                                                                                                                                                                                                                                                                                                                                                                       </t>
    </r>
    <r>
      <rPr>
        <sz val="16"/>
        <rFont val="Times New Roman"/>
        <family val="1"/>
        <charset val="204"/>
      </rPr>
      <t xml:space="preserve">5. Субсидии на развитие материально-технической базы муниципальных учреждений спорта, за счет бюджетных кредитов на реализацию инфраструктурных проектов;     </t>
    </r>
    <r>
      <rPr>
        <sz val="16"/>
        <color rgb="FFFF0000"/>
        <rFont val="Times New Roman"/>
        <family val="2"/>
        <charset val="204"/>
      </rPr>
      <t xml:space="preserve">                                                                                                                                                                                                 </t>
    </r>
    <r>
      <rPr>
        <sz val="16"/>
        <rFont val="Times New Roman"/>
        <family val="1"/>
        <charset val="204"/>
      </rPr>
      <t>6. Субсидии на развитие материально-технической базы муниципальных учреждений спорта в целях реализации инфраструктурных проектов за счет средств бюджета Ханты-Мансийского автономного округа - Югры.</t>
    </r>
  </si>
  <si>
    <r>
      <t>Государственная программа "Развитие жилищной сферы"
(</t>
    </r>
    <r>
      <rPr>
        <sz val="16"/>
        <rFont val="Times New Roman"/>
        <family val="2"/>
        <charset val="204"/>
      </rPr>
      <t xml:space="preserve">1.Осуществление полномочий по обеспечению жильем отдельных категорий граждан, установленных Федеральным законом от 12 января 1995 года № 5-ФЗ "О ветеранах"
2. Субвенции на реализацию полномочий, указанных в пунктах 3.1, 3.2 статьи 2 Закона Ханты – 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3. 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за счет средств бюджета Ханты-Мансийского автономного округа – Югры
4.Субсидии из бюджета Ханты-Мансийского автономного округа - Югры бюджетам муниципальных образований Ханты-Мансийского автономного округа - Югры для реализации полномочий в области градостроительной деятельности, строительства и жилищных отношений
5. Субсидии на реализацию мероприятий по обеспечению жильем молодых семей
6. Субсидии на обеспечение устойчивого сокращения непригодного для проживания жилищного фонда за счет средств, поступивших от государственной корпорации Фонда содействия реформированию жилищно-коммунального хозяйства
7.Осуществление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8. Субсидии на обеспечение устойчивого сокращения непригодного для проживания жилищного фонда за счет средств бюджета Ханты-Мансийского автономного округа-Югры
</t>
    </r>
  </si>
  <si>
    <r>
      <t>Государственная программа "Реализация государственной национальной политики и профилактика экстремизма"
(</t>
    </r>
    <r>
      <rPr>
        <sz val="16"/>
        <rFont val="Times New Roman"/>
        <family val="2"/>
        <charset val="204"/>
      </rPr>
      <t xml:space="preserve">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t>
    </r>
    <r>
      <rPr>
        <sz val="16"/>
        <color rgb="FFFF0000"/>
        <rFont val="Times New Roman"/>
        <family val="1"/>
        <charset val="204"/>
      </rPr>
      <t/>
    </r>
  </si>
  <si>
    <r>
      <rPr>
        <u/>
        <sz val="16"/>
        <rFont val="Times New Roman"/>
        <family val="1"/>
        <charset val="204"/>
      </rPr>
      <t>АГ(ДК):</t>
    </r>
    <r>
      <rPr>
        <sz val="16"/>
        <rFont val="Times New Roman"/>
        <family val="1"/>
        <charset val="204"/>
      </rPr>
      <t xml:space="preserve"> В рамках реализации подпрограммы  "Гармонизация межнациональных и межконфессиональных отношений" государственной программы заключено соглашение от 13.01.2022 № ДВП-30-02 о предоставлении субсидии местному бюджету  из бюджета ХМАО-Югры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Бюджетные ассигнования запланированы на организацию и проведение фестиваля национальных культур "Соцветие" (МБУ ИКЦ "Старый Сургут"). Заключен и оплачен контракт на оплату услуг по организации выставочного пространства для мероприятия "Соцветие". Бюджетные ассигнования исполнены в полном объеме.</t>
    </r>
  </si>
  <si>
    <r>
      <rPr>
        <sz val="16"/>
        <rFont val="Times New Roman"/>
        <family val="1"/>
        <charset val="204"/>
      </rPr>
      <t>ДГХ: в рамках реализации государственной программы планируется заключение муниципального контракта на оказание услуг по санитарно-противоэпидемическим мероприятиям (акарицидная, ларвицидная обработки, барьерная дератизация) в городе Сургуте. 
На 01.07.2022 заключены муниципальные контракты:
1) с ИП Конев Виктор Алексеевич на оказание услуг по проведению дератизации (двухкратной) селитебной зоны территории города Сургута, срок выполнения работ с 02.05.2022 по 02.10.2022;
2) с ИП Конев Виктор Алексеевич на оказание услуг по ларвицидной (двухкратной) обработке открытых водоемов города Сургута, срок выполнения работ с 23.05.2022 по 31.08.2022, площадь, подлежащая обработке 326,17 га; 
3) с ФБУЗ "Центр гигиены и эпидемиологии в ХМАО-Югре" на оказание услуг по  акарицидной (трехкратной) обработке территории г. Сургута ХМАО-Югры, срок оказания услуг с 25.04.2022 по 30.09.2022.
4) с ФБУЗ "Центр гигиены и эпидемиологии в ХМАО-Югре" на оказание услуг  по проведению контроля эффективности акарицидной (трехкратной)  и ларвицидной (двукратной) обработкам открытых водоемов,  дератизации (двукратной) по периметру селитебной зоны г. Сургута ХМАО-Югры, срок оказания услуг с 20.04.2022 по 21.10.2022.
Обработано 100% территорий, предусмотренных первым этапом: акарицидная обработка - 425,72 га, ларвицидная обработка - 326,17 га, барьерная дератизация - 232,30 га, контроль осуществлен в полном объеме. Обработка территорий, предусмотренная вторым этапом, проводится в соотвествии с графиком работ. 
Расходы на оплату труда в рамках переданных государственных полномочий Ханты-Мансийского автономного округа - Югры по организации осуществления мероприятий по проведению дезинсекции и дератизации в сумме 39,65 тыс.руб. запланированы на 4 квартал 2022 года.</t>
    </r>
    <r>
      <rPr>
        <sz val="16"/>
        <color rgb="FFFF0000"/>
        <rFont val="Times New Roman"/>
        <family val="2"/>
        <charset val="204"/>
      </rPr>
      <t xml:space="preserve">
</t>
    </r>
  </si>
  <si>
    <t>ДГХ: В рамках реализации государственной программы запланированы работы по обустройству дворовых территорий мкр. № 5 спортивными площадками и детским спортивным комплексом" (по  ул. пр-т Ленина, 61, 61/1,65,65/1).
На 01.10.2022:
- утверждён перечень получателей субсидии и объем предоставляемой субсидии на благоустройство дворовых территорий многоквартирных домов в 2022 году (распоряжение Администрации города от 01.03.2022 № 360 (с изменениями); 
-заключено дополнительное соглашение № 1 к соглашению от 08.07.2022 № 29 с ООО «УК ДЕЗ ВЖР» о предоставлении субсидии на сумму 6 317,71 тыс.руб.  Срок выполнения работ до 31.12.2022. Работы проводятся в соответствии с графиком производства работ. Выплачен аванс - 449,00 тыс.руб.;
- установлены детская игровая и спортивная площадки, завершаются работы по периметральному ограждению баскетбольной площадки.
Оплата работ запланирована на 4 квартал.2022.
ДАиГ: В рамках реализации государственной программы предусмотрены средства на реализацию инициативного проекта "Освещение 3-х километровой лыжной трассы в лесопарке Железнодорожников". Получены ТУ, сформирована НМЦК-5 733,528 тыс.руб. Закупка в процессе размещения на официальном сайте Единой информационной системы, ориентировочный срок размещения-10.10.2022.Ориентировочная дата заключения муниципального контракта-31.10.2022г.</t>
  </si>
  <si>
    <t xml:space="preserve">ДИиЗО:  
В рамках соглашения о предоставлении в 2022 году субсидии из бюджета субъекта Российской Федерации местному бюджету, заключенного 03.02.2022 между Департаментом строительства ХМАО - Югры и Администрацией города и дополнительным соглашением от 09.08.2022, социальную выплату на приобретение (строительство) жилья планируется предоставить 8 молодым семьям. 
По состоянию на 01.10.2022:
- 6 молодым семьям перечислена социальная выплата на улучшение жилищных условий;
- 1 молодой семье субсидия будет перечислена после поступления заявки из банка;                                                                                                                                                                                                                         - по 1 молодой семье проводится мероприятие по выдаче свидетельва о праве на получение социальной выплаты.                                                                                                                            
Полное освоение средств ожидается до конца года.       
</t>
  </si>
  <si>
    <t xml:space="preserve">ДИиЗО: 
Запланирована выплата выкупной цены за 12 изымаемых жилых помещений собственникам жилых помещений.
По состоянию на 01.10.2022:
- осуществлена выплата 6 собственникам за 4 изымаемых жилых помещениия в размере 17 000,87 тыс.руб.;
- приобретено 4 жилых помещения для обеспечения граждан жильем в сумме 14 132,62 тыс. рублей.
</t>
  </si>
  <si>
    <r>
      <rPr>
        <sz val="16"/>
        <rFont val="Times New Roman"/>
        <family val="1"/>
        <charset val="204"/>
      </rPr>
      <t>Заключен муниципальный контракт на выполнение работ по разработке проекта планировки и проекта межевания территории части западного планировочного района, в границах в границах проектных улиц 3 "ЗР", 6 "ЗР", 11 "ЗР" №11/2022 от 26.04.2021 с ИП Никитин В.В.. Сумма по контракту 2 339,33 тыс.руб. Срок выполнения работ - 7 месяцев с даты подписания контракта. 
Остаток средств в размере 7 294 тыс.руб. - экономия в результате заключения муниципального контракта. Средств будут предложены к перераспределению.
Заключен муниципальный контракт на выполнение работ по разработке проекта межевания территории кварталов КК1А, КК2А, КК3А,КК2, КК1 в городе Сургуте №8/2022 от 28.03.2022 с ООО "Архивариус". Сумма по контракту 1 300 тыс.руб. Срок выполнения работ - 7 месяцев с даты подписания контракта. 
Остаток средств в размере 3 700 тыс.руб. - экономия в результате заключения муниципального контракта. Средства будут предложены к перераспределению.</t>
    </r>
    <r>
      <rPr>
        <sz val="16"/>
        <color rgb="FFFF0000"/>
        <rFont val="Times New Roman"/>
        <family val="2"/>
        <charset val="204"/>
      </rPr>
      <t xml:space="preserve">
</t>
    </r>
    <r>
      <rPr>
        <sz val="16"/>
        <rFont val="Times New Roman"/>
        <family val="1"/>
        <charset val="204"/>
      </rPr>
      <t xml:space="preserve">Заключен муниципальный контракт на выполнение работ по разработке проекта планировки и проекта межевания территории для размещения линейного объекта "Улица 23 "З" от улицы 5 "З" до Тюменского тракта №137/2021 от 15.12.2021 с ИП Крывый В.В.. Сумма по контракту 961,80 тыс.руб. Срок выполнения работ - 180 календарных дней с даты подписания контракта. Подрядчиком не предъвялены выполненные работы. 
Остаток средств в размере 2 059,38 тыс.руб. - экономия в результате заключения муниципального контракта. Средства будут предложены к перераспределению.
Заключен муниципальный контракт на выполнение работ по разработке проекта межевания территории ЦЖР в границах улиц Сергея Безверхова, Республики, Энгельса и реки Бардыковка в городе Сургуте №12/2022 от 06.06.2022 с ООО "Архивариус". Сумма по контракту 2 340,82 тыс.руб. Срок выполнения работ - 14.11.2022. 
Остаток средств в размере 1 495,86 руб. - экономия в результате заключения муниципального контракта. Средства будут предложены к перераспределению.
Проект планировки и проекта межевания территории жилого квартала Пойма-1 в городе Сургуте. 
Остаток средств в размере 3 171,33 - отсутствие необходимости в проведении закупки. Средства будут предложены к перераспределению.
</t>
    </r>
    <r>
      <rPr>
        <sz val="16"/>
        <color rgb="FFFF0000"/>
        <rFont val="Times New Roman"/>
        <family val="2"/>
        <charset val="204"/>
      </rPr>
      <t xml:space="preserve">
</t>
    </r>
  </si>
  <si>
    <r>
      <rPr>
        <u/>
        <sz val="16"/>
        <rFont val="Times New Roman"/>
        <family val="1"/>
        <charset val="204"/>
      </rPr>
      <t>АГ:</t>
    </r>
    <r>
      <rPr>
        <sz val="16"/>
        <rFont val="Times New Roman"/>
        <family val="1"/>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осуществляются в 2022 году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На основании заключенного контракта на оказание услуг по организации отдыха и оздоровления детей-сирот и детей, оставшихся без попечения родителей, в организацию отдыха детей и их оздоровления, расположенной на территории Черноморского побережья Краснодарского края в период летних школьных каникул 2022 года приобретено 100  путевок детям-сиротам и детям, оставшимся без попечения родителей, в организации отдыха детей и их оздоровления.                            </t>
    </r>
    <r>
      <rPr>
        <sz val="16"/>
        <color rgb="FFFF0000"/>
        <rFont val="Times New Roman"/>
        <family val="2"/>
        <charset val="204"/>
      </rPr>
      <t xml:space="preserve">                                                                                                                                                    
</t>
    </r>
    <r>
      <rPr>
        <sz val="16"/>
        <rFont val="Times New Roman"/>
        <family val="1"/>
        <charset val="204"/>
      </rPr>
      <t xml:space="preserve">
</t>
    </r>
    <r>
      <rPr>
        <u/>
        <sz val="16"/>
        <rFont val="Times New Roman"/>
        <family val="1"/>
        <charset val="204"/>
      </rPr>
      <t xml:space="preserve">ДГХ: </t>
    </r>
    <r>
      <rPr>
        <sz val="16"/>
        <rFont val="Times New Roman"/>
        <family val="1"/>
        <charset val="204"/>
      </rPr>
      <t xml:space="preserve">
По состоянию на 01.10.2022 заключен договор с ООО "Югорский экспертный центр" на оказание услуг по проведению проверки (негосударственной экспертизы) достоверности определения сметной стоимости "Ремонт жилого помещения, расположенного по адресам: проспект Ленина, дом 53, квартира 44 на сумму 5,0 тыс.руб. и проспект Пролетарский, дом 2/1, квартира 30 (для детей-сирот и детей, оставшихся без попечения родителей)" на сумму 5,0 тыс.руб. Услуги оказаны и оплачены в полном объеме. 
На основании постановления Администрации города от 28.04.2022 № 3410 средства на ремонт жилых помещений, единственными собственниками которых либо собственниками долей в которых являются дети-сироты и дети, оставшиеся без попечения родителей, переданы из бюджетной росписи Администрации города в бюджетную роспись департамента имущественных и земельных отношений.</t>
    </r>
    <r>
      <rPr>
        <sz val="16"/>
        <color rgb="FFFF0000"/>
        <rFont val="Times New Roman"/>
        <family val="2"/>
        <charset val="204"/>
      </rPr>
      <t xml:space="preserve">
</t>
    </r>
    <r>
      <rPr>
        <u/>
        <sz val="16"/>
        <rFont val="Times New Roman"/>
        <family val="1"/>
        <charset val="204"/>
      </rPr>
      <t>ДИиЗО:</t>
    </r>
    <r>
      <rPr>
        <sz val="16"/>
        <rFont val="Times New Roman"/>
        <family val="1"/>
        <charset val="204"/>
      </rPr>
      <t xml:space="preserve"> В 2022 году предусмотрены ассигнования на приобретение 80 жилых помещений для участников программы - детей-сирот и детей, оставшихся без попечения родителей, лиц из числа детей-сирот и детей, оставшихся без попечения родителей. В марте проведена 1 закупка, которая была признана несостоявшейся в связи с отсутствием заявок на участие</t>
    </r>
    <r>
      <rPr>
        <sz val="16"/>
        <color rgb="FFFF0000"/>
        <rFont val="Times New Roman"/>
        <family val="2"/>
        <charset val="204"/>
      </rPr>
      <t xml:space="preserve">.
</t>
    </r>
    <r>
      <rPr>
        <sz val="16"/>
        <rFont val="Times New Roman"/>
        <family val="1"/>
        <charset val="204"/>
      </rPr>
      <t xml:space="preserve">
ДИиЗО (КГХ): в 2022 году запланировано:
1) ремонт в 3 квартирах, в том числе: </t>
    </r>
    <r>
      <rPr>
        <sz val="16"/>
        <color rgb="FFFF0000"/>
        <rFont val="Times New Roman"/>
        <family val="2"/>
        <charset val="204"/>
      </rPr>
      <t xml:space="preserve">
</t>
    </r>
    <r>
      <rPr>
        <sz val="16"/>
        <rFont val="Times New Roman"/>
        <family val="1"/>
        <charset val="204"/>
      </rPr>
      <t>- пр. Пролетарский, д. 2/1, кв. 30 (заключен муниципальный контракт на выполнение ремонта, срок выполнения работ по котракту 28.09.2022 (срок нарушен подрядчиком, планируемый срок 07.10.2022 г.));</t>
    </r>
    <r>
      <rPr>
        <sz val="16"/>
        <color rgb="FFFF0000"/>
        <rFont val="Times New Roman"/>
        <family val="2"/>
        <charset val="204"/>
      </rPr>
      <t xml:space="preserve">
</t>
    </r>
    <r>
      <rPr>
        <sz val="16"/>
        <rFont val="Times New Roman"/>
        <family val="1"/>
        <charset val="204"/>
      </rPr>
      <t>- ул. Аэрофлотская, д. 18/2, кв. 11 (заключен договор на проверку локального сметного расчета на ремонт жилого помещения, закупка на ремонт помещения планируется к размещению в октябре, срок выполнения работ ноябрь 2022г.);
- пр. Ленина, д. 53, кв. 44 (собственник отказался от проведения ремонта (заявление от 23.08.2022).
2)обследование двух жилых помещений для определения объема по выполнению ремонтных работ, в том числе:
-пр.Ленина, д.65/1, кв.58 (проведено обследование жилого помещения, составлена ведомость объема работ, закупка на выполнение ремонта планируется к размещению в октябрь, срок выполнения работ с ноября по декабрь);
 ул.Северная, д.71, кв.20 (обследование жилого помещения  планируется в октябре для определения объема по выполнению ремонтных работ).
Освоение расходов планируется до конца 2022 года.</t>
    </r>
    <r>
      <rPr>
        <sz val="16"/>
        <color rgb="FFFF0000"/>
        <rFont val="Times New Roman"/>
        <family val="2"/>
        <charset val="204"/>
      </rPr>
      <t xml:space="preserve">
</t>
    </r>
  </si>
  <si>
    <r>
      <rPr>
        <sz val="16"/>
        <rFont val="Times New Roman"/>
        <family val="1"/>
        <charset val="204"/>
      </rPr>
      <t>ДИиЗО: В рамках программы "Адресная подпрограмма по переселению граждан из аварийного жилищного фонда на 2019-2025 годы" на 2022 год запланированы:
- выплата выкупной цены за изымаемые жилые помещения собственникам жилых помещений;
- приобретение благоустроенных жилых помещений для переселения граждан, проживающих в непригодном жилищном фонде.
По состоянию на 01.10.2022:
 -  выплачена  выкупная цена 66 собственникам за 48 изымаемых жилых помещения в сумме 167 708,14  тыс.руб.; 
- приобретено 343 жилых помещений для обеспечения граждан жильем, а также для формирования маневренного жилищного фонда в сумме 1 191 313,23 тыс.руб.</t>
    </r>
    <r>
      <rPr>
        <sz val="16"/>
        <color rgb="FFFF0000"/>
        <rFont val="Times New Roman"/>
        <family val="2"/>
        <charset val="204"/>
      </rPr>
      <t xml:space="preserve">
 </t>
    </r>
    <r>
      <rPr>
        <sz val="16"/>
        <rFont val="Times New Roman"/>
        <family val="1"/>
        <charset val="204"/>
      </rPr>
      <t xml:space="preserve">
ДГХ:
Выплачена выкупная цена за изымаемое жилое помещение (пос.Кедровый-2, д.3, кв.1) Мунаварову Н.О.  в сумме 2 580,00 тыс.руб. по исполнительному листу от 10.01.2022 ФС № 040865186.</t>
    </r>
    <r>
      <rPr>
        <sz val="16"/>
        <color rgb="FFFF0000"/>
        <rFont val="Times New Roman"/>
        <family val="2"/>
        <charset val="204"/>
      </rPr>
      <t xml:space="preserve">
</t>
    </r>
  </si>
  <si>
    <r>
      <rPr>
        <sz val="16"/>
        <rFont val="Times New Roman"/>
        <family val="1"/>
        <charset val="204"/>
      </rPr>
      <t xml:space="preserve">ДИиЗО: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на 01.01.2020 числится 297 человек.
       Согласно выписке из списка граждан-получателей субсидии в 2022 году, утвержденного приказом Департамента строительства Ханты-Мансийского автономного округа - Югры от 19.01.2022 № 15, в список получателей субсидии включено 13 человек. В 2022 году планируется предоставить субсидии всем льготополучателям, включенным в список, подтвердившим право на обеспечение жильем за счет средств федерального бюджета.  
На 01.10.2022 по результатам рассмотрения представленных документов и сведений, полученных в порядке межведомственного взаимодействия: 
- 2 льготополучателю перечислена субсидия, 
- 10 граждан  отказались от получения субсидии (не предоставили в установленный срок документы и считаются отказавшимися от получения субсидии в текущем году);
- 1 льготополучателю отказано в выдаче гарантийного письма по причине отсутствия нуждаемости в улучшении жилищных условий. 
</t>
    </r>
    <r>
      <rPr>
        <sz val="16"/>
        <color rgb="FFFF0000"/>
        <rFont val="Times New Roman"/>
        <family val="2"/>
        <charset val="204"/>
      </rPr>
      <t xml:space="preserve">
</t>
    </r>
    <r>
      <rPr>
        <sz val="16"/>
        <rFont val="Times New Roman"/>
        <family val="1"/>
        <charset val="204"/>
      </rPr>
      <t xml:space="preserve"> Приказом Департамента строительства и жилищно-коммунального комплекса ХМАО-Югры от  15.09.2022 № 443-п  в список граждан - получателей субсидии на приобретение (строительство) жилья дополнительно включено 7 человек, которые в установленном порядке уведомлены на получение субсидии в текущем году.  
28.03.2022 вдове инвалида войны выдано Гарантийное письмо о праве на получение единовременной денежной выплаты на общую сумму 3 503 615 рублей,  денежные средства перечислены. Выплата произведена в полном объеме.
По состоянию на 01.10.2022 ветераны Великой Отечественной войны на учете в качестве нуждающихся в предоставлении жилого помещения по договору социального найма за счет средств федерального бюджета отсутствуют.
</t>
    </r>
    <r>
      <rPr>
        <sz val="16"/>
        <color rgb="FFFF0000"/>
        <rFont val="Times New Roman"/>
        <family val="2"/>
        <charset val="204"/>
      </rPr>
      <t xml:space="preserve">
</t>
    </r>
  </si>
  <si>
    <r>
      <rPr>
        <u/>
        <sz val="16"/>
        <rFont val="Times New Roman"/>
        <family val="1"/>
        <charset val="204"/>
      </rPr>
      <t>АГ:</t>
    </r>
    <r>
      <rPr>
        <sz val="16"/>
        <rFont val="Times New Roman"/>
        <family val="1"/>
        <charset val="204"/>
      </rPr>
      <t xml:space="preserve">  В рамках государственной программы проводится замена окон в здании на ул. Энгельса, д.8.  в целях повышения энергосбережения здания. 
</t>
    </r>
    <r>
      <rPr>
        <u/>
        <sz val="16"/>
        <rFont val="Times New Roman"/>
        <family val="1"/>
        <charset val="204"/>
      </rPr>
      <t xml:space="preserve">ДГХ: </t>
    </r>
    <r>
      <rPr>
        <sz val="16"/>
        <rFont val="Times New Roman"/>
        <family val="1"/>
        <charset val="204"/>
      </rPr>
      <t xml:space="preserve">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объекта "Водовод от 8 пром/узла до ВК-25 ул. 50 лет ВЛКСМ. Участок от ВК (Нефтеюганского шоссе) до ВК (ул.Маяковского, д.42)" протяженностью 0,258 км.
На 01.10.2022:
1) получено положительное заключение государственной экспертизы достоверности определения сметной стоимости. 
2) по результатам электронного аукциона СГМУП "Горводоканал" заключен муниципальный контракт с ООО "Навигатор" на выполнение капитального ремонта объекта. В связи с невозможностью своевременной поставки материала для выполнения санации водовода и проведения капитального ремонта в сроки, предусмотренные контрактом № 2022/51, по инициативе подрядной организации ООО "Навигатор" 05.08.2022 указанный муниципальный контракт расторгнут.
  3) по результатам повторного аукциона заключен муниципальный контракт на выполнение капитального ремонта объекта № 2022/125 от 09.09.2022 с ООО "Реновация". Срок выполнения капитального ремонта согласно графику производства работ муниципального контракта – 09.09.2022 по 01.11.2022. 
4) ведется работа по внесению изменений в распоряжение Администрации города от 05.05.2022 № 810 "Об утверждении перечня получателей субсидии и объема предоставляемой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в 2022" (далее - Перечень). После утверждения Перечня будет заключено дополнительное соглашение к соглашению со СГМУП "Горводоканал" от 26.05.2022 № 21.
2. "Создание условий для обеспечения качественными коммунальными услугами" запланировано выполнить реконструкцию объекта "Очистные сооружения канализационных сточных вод (КОС) г.Сургут производительностью 150 000 м3/сутки. Строительство нового блока УФО сточных вод с внутриплощадочными инженерными сетями".
На 01.10.2022:
1) заключен муниципальный контракт на проведение строительного контроля заключен на сумму 49 861,38 тыс. руб.
2) подрядной организацией ООО «Энергострой» откорректирован график производства работ по замечаниям ФБУ «Росстройконтроль» и направлен в ФБУ «Росстройконтроль» для согласования.
3) между заказчиком и подрядной организацией ООО «Энергострой» согласован перечень оборудования, затраты на приобретение которых включены в сметную документацию.
4) Заказчиком (МКУ «ДДТиЖКК») утверждено техническое задание на корректировку проектной документации, исключающее из проектных объемов модернизацию существующих отстойников и предусматривающее строительство нового здания УФО с блоком доочистки на базе самопромывных тканевых фильтров с инженерными сетями. 
5) разработана дорожная карта по осуществлению проекта. 
6) подписано Соглашение о реализации муниципального контракта между МКУ «ДДТиЖКК», СГМУП «Горводоканал» и ООО «Энергострой».
7)  заказчиком (МКУ «ДДТиЖКК»)  утверждены и направлены в ООО «Энергострой» технические задания на проведение инженерных изысканий: геодезических, геологических, гидрометеорологических и экологических
3. "Обеспечение равных прав потребителей на получение энергетических ресурсов" 
запланировано:
1)  Возмещение недополученных доходов организациям, осуществляющим реализацию населению сжиженного газа по социально ориентированным розничным ценам
ДГХ: предоставление субсидии осуществляется органом местного самоуправления путем отбора юридических лиц. Принято решение о заключении соглашения с АО "Сжиженный газ Север", соглашение заключено 18.03.2022 № 5 на сумму 6 907,5 тыс.руб., плановое количество реализации сжиженного газа населению - 8 524 кг. На 01.10.2022 предоставлена субсидия в сумме 1 778,24 тыс.руб., реализовано 2750 кг сжиженного газа.
</t>
    </r>
    <r>
      <rPr>
        <u/>
        <sz val="16"/>
        <rFont val="Times New Roman"/>
        <family val="1"/>
        <charset val="204"/>
      </rPr>
      <t>УБУиО:</t>
    </r>
    <r>
      <rPr>
        <sz val="16"/>
        <rFont val="Times New Roman"/>
        <family val="1"/>
        <charset val="204"/>
      </rPr>
      <t xml:space="preserve"> расходы на оплату труда для осуществления переданного государственного полномочия запланированы на 4 квартал 2022 года.
4. "Повышение энергоэффективности в отраслях экономики" предприятиями города выполняются работы:
1) по реконструкции уличных водопроводных сетей следующих объектов:
- "Магистральные сети водопровода от узла А ВК-108-103 пр.Ленина": с победителем аукциона  ООО "Югстрой" заключен договорна выполнение СМР и ПИР. Протяженность трассы 0,38 км.
- "Водовод от ЦТП-56 мкр.26": по результату проведенного аукциона с ООО "Градос" заключен договор на выполнение ПИР и СМР на сумму 7 450,0 тыс.руб., протяженность трассы 0,306 км.  
2) по техническому перевооружению следующих объектов:
- "Тепломагистраль №1 от 1ТК43 до 1ТК44 в мкр. 5А по ул.И.Киртбая": заключен договор с ООО "Сибстройтеплоремонт" на выполнение СМР на сумму 36 713,99 тыс.руб., на поставку трубной продукции заключен договор с ООО "ТИММАГ-М" на сумму 24 623,4 тыс.руб., в т.ч. на объект -14 040,0 тыс.руб. Планируемая к ремонту протяженность трассы 0,2384 км. По состоянию на 01.10.2022 работы выполнены, ведутся работы по восстановлению благоустройства территории, профинансировано 38 260,68 тыс.руб.
-  "Тепломагистраль №1 от 1ТК39 до 1ТК40-1ТК41-1ТК42-1ТК43 по ул.Магистральная 2ПК": заключен договор с ООО "Сибстройтеплоремонт" на выполнение СМР на сумму 9 555,00 тыс.руб. Стоимость трубной продукции по объекту в рамках договора, заключенного с ООО "ТИММАГ-М", составляет 5 616,00 тыс.руб. Планируемая к ремонту протяженность трассы 0,0915 км. По состоянию на 01.10.2022 работы выполнены, ведутся работы по восстановлению благоустройства, профинансировано 15 120,07 тыс.руб.
3) по оптимизации работы объектов электроснабжения:
- "Территория водозаборов 8 и 8А промузлов": по результату закупочной процедуры заключен договор с ООО ""Промкомплект-С" на сумму 2 968,3 тыс.руб. на выполнение работ по реконструкции наружного освещения территорий. Освоение средств запланировано в 4 квартале 2022 года.
</t>
    </r>
    <r>
      <rPr>
        <u/>
        <sz val="16"/>
        <rFont val="Times New Roman"/>
        <family val="1"/>
        <charset val="204"/>
      </rPr>
      <t>ДАиГ:</t>
    </r>
    <r>
      <rPr>
        <sz val="16"/>
        <rFont val="Times New Roman"/>
        <family val="1"/>
        <charset val="204"/>
      </rPr>
      <t xml:space="preserve"> в рамках подпрограммы "Создание условий для обеспечения качественными коммунальными услугами" в 2022 году предусмотрено строительство следующих объектов: 
1.""Магистральный водовод для нужд Поймы-2, "Научно-технологического центра в городе Сургуте" и перспективной застройки". Заключен муниципальный контракт на выполнение работ  по строительству объекта с ООО «СпецМонтажПроект». Сумма по контракту 245 585,89 тыс.руб. Срок выполнения работ: с момента подписания по  30.11.2022г.  Произведена выплата авансового платежа на сумму 73 675,76 тыс.руб.  Заключен контракт с ООО «Спектр-Проект» на оказание услуг по проведению авторского надзора за строительством объекта на сумму 400,0 тыс.руб. Заключен контракт с ФБУ «Федеральный центр строительного контроля» на выполнение работ по проведению строительного контроля на сумму 5 459,37 тыс.руб. Строительная готовность объекта -   19%  
2. "Сети ливневой канализации с локально-очистными сооружениями для существующих и перспективных объектов территорий: Пойма-2, Пойма-3, кв.П-1, кв.П-2, кв.П-7, кв.П-8, г.Сургут". Заключен муниципальный контракт на выполнение строительно-монтажных работ с ООО СК "ЮВиС", цена контракта 353101,86 тыс.руб. Срок выполнения работ - 31.07.2023 года. Заключен муниципальный контракт с ООО «Геонсервиспроект» на оказание услуг по проведению авторского надзора за строительством объекта на сумму 119,04 тыс.руб. Заключен контракт с ФБУ «Федеральный центр строительного контроля» на выполнение работ по проведению строительного контроля на сумму 7 347,61 тыс.руб.  Произведена выплата аванса на сумму 176550,9 тыс.руб 
3."Канализационная насосная станция с устройством трубопроводов до территории канализационно-очистных сооружений. Территория Пойма-2 г.Сургут". Заключен муниципальный контракт на выполнение работ по строительству с ООО «ВОРТ». Сумма по контракту 221 607,59 тыс.руб. Срок выполнения работ: 01.10.2022-31.12.2022.  В настоящее время ведутся подготовительные работы: -обустройство строительной площадки; - геодезическая разбивка  Заключен контракт с ФБУ «Федеральный центр строительного контроля» на выполнение работ по проведению строительного контроля на сумму 4244,73 тыс.руб 
В рамках подпрограммы "Благоустройство общественных территорий" в 2022 году предусмотрено выполнение работ по благоустройству объектов: 
1.Экопарк "За Саймой".  Заключен муниципальный контракт на выполнение работ по благоустройству объекта с ООО "Горизонт". Сумма по контракту 108 524,97 тыс.руб., из них лимит на 2021 год – 34 230,08 тыс.руб., на 2022 год – 74294,89 тыс.руб. На 2022 год запланировано выполнение этапа «Городская набережная». Срок реализации контракта – с 01.05.2021 по 28.02.2022. Срок завершения работ 30.10.2022г.   Строительная готовность – 100%. Заявка на финансирование в сумме 16 083 581,82 направлена в отраслевой департамент, ожидается оплата. Заключен муниципальный контракт на выполнение работ по благоустройству объекта Дорожно-тропиночная сеть 1 этап с ООО " ПолимедСоюзСтрой ". Сумма по контракту 17 001,53 тыс.руб. Срок выполнения работ: с 01.06.2022 по 15.09.2022. Благоустройство объекта завершено. 
2. "Реконструкция (реновация) рекреационных территорий общественных пространств в западном жилом районе города Сургута". Заключен муниципальный контракт на выполнение работ по благоустройству объекта с ООО «ПолимедСоюзСтрой», общая сумма по контракту 34 228,90 тыс.руб., в том числе в 2021 году – 16 999,96 тыс.руб., 2022 год – 17 228,94 тыс.руб. Работы выполнены и оплачены за счет средств местного бюджета. 
Заключен муниципальный контракт на выполнение работ по благоустройству объекта с ООО "Строительные технологии". Сумма по контракту 4 085,58 тыс.руб. Готовность объекта 100%.Осуществлена приемка работ 16.09.2022. По итогам приемки объекта формируется пакет документов по выполненным работам.                                                                                                                                           
3. "Сквер, прилегающий к территории МКУ "Дворец торжеств". Заключен муниципальный контракт на выполнение работ по благоустройству объекта с ООО "Строительные технологии" №4/2022 от 21.03.2022 года. Сумма по контракту 56 427,54 тыс.руб., в т.ч. лимит 2022 года - 15 505,67 тыс.руб. Подрядной организацией откорректированные разделы ПД выданы в работу. Согласованы изменения проекта генерального плана по исключению парковки и замены покрытия территории с асфальтобетонного покрытия на устройство покрытия из брусчатки. Ведется работа по подготовке документации для дополнительного соглашения к контракту, в части внесенных изменений.  Выполняются работы по переносу ограждения, завоз песка, монтаж опалубки. Планируемое завершение этапа работ 30 октября 2022.Готовность объекта-25%.
4. «Парковая зона в мкр-не 20А». Заключен муниципальный контракт на выполнение работ по благоустройству объекта с ООО СК «Фаворит Альфа Строй» на сумму 4 331,4 тыс.руб. Подрядчиком нарушены сроки выполнения работ. Готовность объекта 60%. 
В рамках подпрограммы "Повышение энергоэффективности в отраслях экономики": 
1) выполнены и оплачены работы по заключенным 4 муниципальным контрактам на оказание услуг по составлению и проведению проверки (негосударственной экспертизы) достоверности определения сметной стоимости работ на текущий ремонт сетей освещения МБОУ СОШ №1, МБОУ СОШ 46 на сумму 28,45 тыс.руб.;
2) заключен муниципальный контракт с ООО "Лидер Плюс" на выполнение работ по замене светильников в МБОУ СОШ № 46 на сумму 4 878,82 тыс.руб.;
3) заключены муниципальные контракты на капитальный ремонт узлов учета тепловой энергии 12 объектов в 5-ти муниципальных учреждениях на сумму 3 588,204 тыс.руб. Срок исполнения работ октябрь 2022 г.;
4) планируется размещение закупки на выполнение работ по установке приборов учета расхода тепловой энергии в  МКУ "Наш город" на сумму 379,01 тыс.руб. Срок заключения контракта и ожидаемое исполнение - 4 квартал  2022.
5) выполнены и оплачены в полном объеме работы:
- по замене светильников в МБОУ СОШ № 1 на сумму 2 395,40 тыс.руб.;
- на оказание услуг по проведению проверки (негосударственной экспертизы) достоверности определения сметной стоимости работ по установке  приборов учета тепловой энергии в МБУ СП СШОР "Кедр" в сумме 18,5 тыс.руб. 
- на разработку ПИР по установке приборов учета тепловой энергии  в 4 муниципальных учреждениях в сумме 200,00 тыс.руб.
- на разработку ПИР по капитальному ремонту узлов учета тепловой энергии МКУ "Наш город" на сумму 60,0 тыс.руб. 
- на разработку ПИР по капитальному ремонту узлов учета тепловой энерги МКУ "Наш город" на сумму 60,0 тыс.руб. 
</t>
    </r>
    <r>
      <rPr>
        <u/>
        <sz val="16"/>
        <rFont val="Times New Roman"/>
        <family val="1"/>
        <charset val="204"/>
      </rPr>
      <t>ДИЗО (МКУ "КГХ")</t>
    </r>
    <r>
      <rPr>
        <sz val="16"/>
        <rFont val="Times New Roman"/>
        <family val="1"/>
        <charset val="204"/>
      </rPr>
      <t xml:space="preserve">
По состоянию на 01.10.2022:
 - выполнены работы по поверке индивидуальных приборов учета коммунальных ресурсов ИПУ ХВС (101 шт.) в жилых помещениях муниципальной собственности на сумму 67,15 тыс. руб.
- выполнение работ по замене индивидуальных приборов учета ИПУ ХГВС (35 шт.) в муниципальных жилых помещениях на сумму 66,5 тыс.руб.
- выполнены работы по установке индивидуальных приборов учета коммунальных ресурсов (31 ш. ИПУ ХГВС) на сумму 105,4 тыс.руб.
Остаток средств планируется освоить до конца 2022 года. 
</t>
    </r>
  </si>
  <si>
    <r>
      <rPr>
        <u/>
        <sz val="16"/>
        <rFont val="Times New Roman"/>
        <family val="1"/>
        <charset val="204"/>
      </rPr>
      <t>АГ(ДК):</t>
    </r>
    <r>
      <rPr>
        <sz val="16"/>
        <rFont val="Times New Roman"/>
        <family val="1"/>
        <charset val="204"/>
      </rPr>
      <t xml:space="preserve"> 1. В рамках реализации подпрограммы "Развитие физической культуры, массового и детско-юношеского спорта" государственной программы заключены 2 соглашения:                                                                                                                                                                                                                                                                                                                                                                                                                                                               1.1. О предоставлении субсидии местному бюджету из бюджета ХМАО-Югры от 17.01.2022 № 05-СШ/2022.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Спортсмены приняли участие в соревнованиях по тхэквондо, дзюдо, первенству УрФО по синхронному плаванию, проведены тренировочные мероприятия по подготовке к Первенству России по гребному слалому. Планируется заключение договоров на приобретение волейбольных костюмов, тренажеров, спортивных костюмов, кимоно, спортивного инвентаря. Бюджетные ассигнования планируется освоить до конца 2022 года.                                                                                                                                                                                                                                                                                                                                                                                                                                                                                             1.2. О предоставлении субсидии местному бюджету из бюджета ХМАО-Югры от 01.02.2022 № 05-ШД/2022. Бюджетные ассигнования запланированы на финансовое обеспечение мероприятий по развитию сети спортивных объектов шаговой доступности (придомовых территориях и территориях физкультурно-спортивных организаций). Заключены и оплачены договоры на поставку уличного тренажера для ног, ручного металлодетектора, покрытия для площадки для волейбола, резинового покрытия, уличных тренажеров, видеодомофона, системы охранного телевидения, на монтаж системы электроснабжения. Бюджетные ассигнования планируется освоить до конца 2022 года.    
2. В рамках реализации регионального проекта "Спорт-норма жизни" государственной программы заключено дополнительное соглашение от 25.01.2022 № 71876000-1-2019-013/4 к соглашению от 11.07.2019 № 71876000-1-2019-013 о предоставлении субсидии из бюджета субъекта Российской Федерации местному бюджету.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Заключены и оплачены договоры на приобретение татами, плечевого эспандера. Спортсмены приняли участие в тренировочных мероприятиях по дзюдо, плаванию, лыжным гонкам, вольной и греко-римской борьбе. Бюджетные ассигнования планируется освоить до конца 2022 года.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на выполнение работ по строительству объектов в рамках концессионных соглашений: 
1. "Дворец Боевых искусств". Заключено концессионное соглашение о финансировании, проектировании, строительстве и эксплуатации №01-12-42/2 от 01.03.2022 с ООО "РК+" Срок создания объекта - 24 месяца с даты заключения соглашения. Стоимость по заключенному концессионному соглашению 280 564,31 тыс.руб., в т.ч. стоимость создания объекта 178 854,58 тыс.руб.
2. "Спортивный комплекс с универсальным залом 115 чел/час". Заключено концессионное соглашение №01-12-67/2 от 17.03.2022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Стоимость по заключенному концессионному соглашению 351 506,15 тыс.руб., в т.ч. стоимость создания объекта 236 421,5 тыс.руб 
3. "Спортивный комплекс с универсальным залом 90 чел/час". Заключено концессионное соглашение о финансировании, проектировании, строительстве и эксплуатации №01-12-42/2 от 01.03.2022 с ООО "РК+". Срок создания объекта - 24 месяца с даты заключения соглашения.Стоимость по заключенному концессионному соглашению 211 037,2 тыс.руб., в т.ч.стоимость создания объекта 210 971,49 тыс.руб.
4. "Спортивный комплекс с искусственным льдом" (хоз.зона) Заключено концессионное соглашение №01-12-553/2 от 30.06.2022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Стоимость заключенному концессионному соглашению 537 994,3 тыс.руб., в т.ч. стоимость создания объекта 380 589,26 тыс.руб</t>
    </r>
  </si>
  <si>
    <r>
      <rPr>
        <u/>
        <sz val="16"/>
        <rFont val="Times New Roman"/>
        <family val="1"/>
        <charset val="204"/>
      </rPr>
      <t>АГ:</t>
    </r>
    <r>
      <rPr>
        <sz val="16"/>
        <rFont val="Times New Roman"/>
        <family val="1"/>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01.10.2022 произведена выплата заработной платы за январь-август и первую половину сентября 2022 года.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заключаемых договоров, муниципальных контрактов.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В соответствии с письмом КУ ХМАО-Югры "Сургутский центр занятости населения" 13 образовательных учреждений, подведомственных департаменту образования, участвуют в реализации мероприятий государственной программы:
- оказание комплексной помощи и сопровождения при трудоустройстве инвалидов, детям-инвалидам в возрасте от 14 до 18 лет, обратившимся в органы службы занятости;
- содействие занятости молодежи.          
Между КУ ХМАО-Югры «Сургутский центр занятости населения» и подведомственными образовательными учреждениями заключены договоры, в соответствии с которыми временно трудоустроено 35 человек.                     </t>
    </r>
    <r>
      <rPr>
        <sz val="16"/>
        <color rgb="FFFF0000"/>
        <rFont val="Times New Roman"/>
        <family val="2"/>
        <charset val="204"/>
      </rPr>
      <t xml:space="preserve">                                                                                                                                                     
</t>
    </r>
    <r>
      <rPr>
        <u/>
        <sz val="16"/>
        <rFont val="Times New Roman"/>
        <family val="1"/>
        <charset val="204"/>
      </rPr>
      <t>АГ (ДК):</t>
    </r>
    <r>
      <rPr>
        <sz val="16"/>
        <rFont val="Times New Roman"/>
        <family val="1"/>
        <charset val="204"/>
      </rPr>
      <t xml:space="preserve"> В соответствии с письмом КУ ХМАО-Югры "Сургутский центр занятости населения" 1 учреждение управления физической культуры и спорта (МБУ СП СШОР "Югория" им. А.А. Пилояна) и 1 учреждение отдела молодежной политики (МАУ ПРСМ "Наше время"), курируемые Администрацией города, участвуют в реализации мероприятий:          </t>
    </r>
    <r>
      <rPr>
        <sz val="16"/>
        <color rgb="FFFF0000"/>
        <rFont val="Times New Roman"/>
        <family val="2"/>
        <charset val="204"/>
      </rPr>
      <t xml:space="preserve">                                                                                                                                                                                                                                                                                                                                                                                                        </t>
    </r>
    <r>
      <rPr>
        <sz val="16"/>
        <rFont val="Times New Roman"/>
        <family val="1"/>
        <charset val="204"/>
      </rPr>
      <t xml:space="preserve">- оказание комплексной помощи и сопровождения при трудоустройстве инвалидов, детям-инвалидам в возрасте от 14 до 18 лет, обратившимся в органы службы занятости. Заключены и оплачены договоры на приобретение сплит-системы и трехместного дивана (МБУ СП СШОР "Югория" им. А.А. Пилояна);              </t>
    </r>
    <r>
      <rPr>
        <sz val="16"/>
        <color rgb="FFFF0000"/>
        <rFont val="Times New Roman"/>
        <family val="2"/>
        <charset val="204"/>
      </rPr>
      <t xml:space="preserve">                                                                                                                                                                                                                                                                                                                                                                                                                        </t>
    </r>
    <r>
      <rPr>
        <sz val="16"/>
        <rFont val="Times New Roman"/>
        <family val="1"/>
        <charset val="204"/>
      </rPr>
      <t xml:space="preserve">-  содействие занятости молодежи. На 01.10.2022 произведена оплата труда несовершеннолетних граждан, временно трудоустроенных в МАУ ПРСМ "Наше время" (трудоустроены 160 чел.). Бюджетные ассигнования планируется освоить до конца 2022 года.                                                                                                                          </t>
    </r>
    <r>
      <rPr>
        <sz val="16"/>
        <color rgb="FFFF0000"/>
        <rFont val="Times New Roman"/>
        <family val="2"/>
        <charset val="204"/>
      </rPr>
      <t xml:space="preserve">                                                                                                                                                                                                                                                                                                                                                                                                                                                                                                                                                                                    </t>
    </r>
    <r>
      <rPr>
        <sz val="16"/>
        <rFont val="Times New Roman"/>
        <family val="1"/>
        <charset val="204"/>
      </rPr>
      <t xml:space="preserve">- содействие улучшению положения на рынке труда не занятых трудовой деятельностью и безработных граждан.     </t>
    </r>
    <r>
      <rPr>
        <sz val="16"/>
        <color rgb="FFFF0000"/>
        <rFont val="Times New Roman"/>
        <family val="2"/>
        <charset val="204"/>
      </rPr>
      <t xml:space="preserve">                                                                                                                                                                                                                                                                                                              </t>
    </r>
    <r>
      <rPr>
        <sz val="16"/>
        <rFont val="Times New Roman"/>
        <family val="1"/>
        <charset val="204"/>
      </rPr>
      <t xml:space="preserve">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sz val="16"/>
        <color rgb="FFFF0000"/>
        <rFont val="Times New Roman"/>
        <family val="2"/>
        <charset val="204"/>
      </rPr>
      <t xml:space="preserve">
</t>
    </r>
  </si>
  <si>
    <r>
      <rPr>
        <sz val="16"/>
        <rFont val="Times New Roman"/>
        <family val="1"/>
        <charset val="204"/>
      </rPr>
      <t xml:space="preserve">ДИЗО: В рамках реализации программы в 2022 году предусмотрено предоставление  субсидии на повышение эффективности использования и развитие ресурсного потенциала рыбохозяйственного комплекса и субсидии на поддержку животноводства и малых форм хозяйствования, на развитие материально-технической базы (за исключением личных подсобных хозяйств), в целях возмещения недополученных доходов и (или) финансового обеспечения (возмещения) затрат.  
По состоянию на 01.10.2022 поступило: 
- 1 обращение от КФХ Решетникова  в рамках мероприятия "Реализация мероприятий по развитию рыбохозяйственного комплекса, рыболовства и производства рыбной продукции".  Сумма выплаченной субсидии по данному направлению составила 778,0 тыс.рублей.
- 1 обращение  от КФХ Решетникова В.А в рамках мероприятия "Поддержка малых форм хозяйствования, создания и модернизации объектов АПК, приобретение техники и оборудования". До конца 2022 года планируется приобретение с/х техники (оборудования).             
Остаток средств в размере 1,40 тыс.руб. - отсутствие потребности в выплате субсидии на поддержку животноводства, в связи с отсутвием заявителей.
</t>
    </r>
    <r>
      <rPr>
        <sz val="16"/>
        <color rgb="FFFF0000"/>
        <rFont val="Times New Roman"/>
        <family val="2"/>
        <charset val="204"/>
      </rPr>
      <t xml:space="preserve">
</t>
    </r>
    <r>
      <rPr>
        <sz val="16"/>
        <rFont val="Times New Roman"/>
        <family val="1"/>
        <charset val="204"/>
      </rPr>
      <t>ДГХ: В рамках реализации мероприятий программы заключен муниципальный контракт  на выполнение работ по осуществлению деятельности по обращению  с животными без владельцев на сумму  23 715,98 тыс.руб., из них в рамках государственной программы 1 203,66 тыс.руб. На 01.10.2022 за счет средств окружного бюджета оплачены работы по отлову и содержанию животных без владельцев на сумму 1 203,66 тыс.руб., отловлено 98 голов.
АГ: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На 01.10.2022 оплата произведена в размере 56,81 тыс.рублей.</t>
    </r>
    <r>
      <rPr>
        <sz val="16"/>
        <color rgb="FFFF0000"/>
        <rFont val="Times New Roman"/>
        <family val="2"/>
        <charset val="204"/>
      </rPr>
      <t xml:space="preserve">
</t>
    </r>
  </si>
  <si>
    <r>
      <rPr>
        <u/>
        <sz val="16"/>
        <rFont val="Times New Roman"/>
        <family val="1"/>
        <charset val="204"/>
      </rPr>
      <t xml:space="preserve">АГ: </t>
    </r>
    <r>
      <rPr>
        <sz val="16"/>
        <rFont val="Times New Roman"/>
        <family val="1"/>
        <charset val="204"/>
      </rPr>
      <t>В рамках реализации  переданного государственного полномочия осуществляется деятельность  в сфере обращения с твердыми коммунальными отходами. Предусмотрены расходы на выплату заработной платы и начислений на выплаты по оплате труда, а также на поставку бумаги и конвертов. 
     На 01.10.2022 произведена выплата заработной платы за январь - сентябрь 2022 года.</t>
    </r>
    <r>
      <rPr>
        <sz val="16"/>
        <color rgb="FFFF0000"/>
        <rFont val="Times New Roman"/>
        <family val="2"/>
        <charset val="204"/>
      </rPr>
      <t xml:space="preserve">
</t>
    </r>
    <r>
      <rPr>
        <sz val="16"/>
        <rFont val="Times New Roman"/>
        <family val="1"/>
        <charset val="204"/>
      </rPr>
      <t xml:space="preserve">
</t>
    </r>
    <r>
      <rPr>
        <u/>
        <sz val="16"/>
        <rFont val="Times New Roman"/>
        <family val="1"/>
        <charset val="204"/>
      </rPr>
      <t xml:space="preserve">ДАиГ: </t>
    </r>
    <r>
      <rPr>
        <sz val="16"/>
        <rFont val="Times New Roman"/>
        <family val="1"/>
        <charset val="204"/>
      </rPr>
      <t xml:space="preserve">в 2022 году предусмотрено строительство объекта "Участок набережной протоки Кривуля в г.Сургуте".  
Проведена закупка на выполнение строитель-монтажных работ. Определение подрядчика в части заключения контракта приостановлено по требованию контрактного органа. Заключение муниципального контракта - до 20.10.2022.
</t>
    </r>
    <r>
      <rPr>
        <sz val="16"/>
        <color rgb="FFFF0000"/>
        <rFont val="Times New Roman"/>
        <family val="2"/>
        <charset val="204"/>
      </rPr>
      <t xml:space="preserve">
</t>
    </r>
  </si>
  <si>
    <r>
      <rPr>
        <u/>
        <sz val="16"/>
        <rFont val="Times New Roman"/>
        <family val="1"/>
        <charset val="204"/>
      </rPr>
      <t>АГ(ДК):</t>
    </r>
    <r>
      <rPr>
        <sz val="16"/>
        <rFont val="Times New Roman"/>
        <family val="1"/>
        <charset val="204"/>
      </rPr>
      <t xml:space="preserve"> 1) В рамках реализации подпрограммы "Модернизация и развитие учреждений и организаций культуры" государственной программы заключено соглашение от 31.01.2022 №71876000-1-2022-009 о предоставлении субсидии из бюджета Ханты-Мансийского автономного округа - Югры местному бюджету. Бюджетные ассигнования запланированы на комплектование книжных фондов муниципальных общедоступных библиотек и государственных центральных библиотек субъектов Российской Федерации. Заключены и оплачены договоры на сумму 2 010,29 тыс.руб. на разработку дизайн-проекта модернизации детской библиотеки и на поставку печатных изданий для комплектования книжных фондов.</t>
    </r>
    <r>
      <rPr>
        <sz val="16"/>
        <color rgb="FFFF0000"/>
        <rFont val="Times New Roman"/>
        <family val="2"/>
        <charset val="204"/>
      </rPr>
      <t xml:space="preserve"> </t>
    </r>
    <r>
      <rPr>
        <sz val="16"/>
        <rFont val="Times New Roman"/>
        <family val="1"/>
        <charset val="204"/>
      </rPr>
      <t xml:space="preserve">Бюджетные ассигнования планируется освоить до конца 2022 года.                                                                                                        </t>
    </r>
    <r>
      <rPr>
        <sz val="16"/>
        <color rgb="FFFF0000"/>
        <rFont val="Times New Roman"/>
        <family val="2"/>
        <charset val="204"/>
      </rPr>
      <t xml:space="preserve">                                                                                                                                                                                                                                                                                                                                                                                                                                                                                                                                                                                                                                                                                                                                
</t>
    </r>
    <r>
      <rPr>
        <sz val="16"/>
        <rFont val="Times New Roman"/>
        <family val="1"/>
        <charset val="204"/>
      </rPr>
      <t xml:space="preserve">2)  В рамках подпрограммы "Поддержка творческих инициатив, способствующих самореализации населения" государственной программы заключено соглашение от 31.01.2022 № 71876000-1-2022-008 о предоставлении субсидии из бюджета Ханты-Мансийского автономного округа - Югры местному бюджету. Бюджетные ассигнования запланированы на техническое оснащение детских и кукольных театров (МАУ "ТАиК "Петрушка"). Заключены и оплачены договоры на сумму 881,64 тыс.руб на поставку материальных запасов, полиграфической продукции, услуг по организации, постановке, изготовлению кукол, костюмов для подготовки спектакля "Сон в летнюю ночь". Бюджетные ассигнования исполнены в полном объеме.                                                                                                       </t>
    </r>
    <r>
      <rPr>
        <sz val="16"/>
        <color rgb="FFFF0000"/>
        <rFont val="Times New Roman"/>
        <family val="2"/>
        <charset val="204"/>
      </rPr>
      <t xml:space="preserve">  
</t>
    </r>
    <r>
      <rPr>
        <u/>
        <sz val="16"/>
        <rFont val="Times New Roman"/>
        <family val="1"/>
        <charset val="204"/>
      </rPr>
      <t xml:space="preserve">АГ: </t>
    </r>
    <r>
      <rPr>
        <sz val="16"/>
        <rFont val="Times New Roman"/>
        <family val="1"/>
        <charset val="204"/>
      </rPr>
      <t>В рамках переданных государственных полномочий осуществляются функции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На 01.10.2022 произведена оплата по заключенным договарам на поставку архивных коробов и прочих материальных запасов.</t>
    </r>
  </si>
  <si>
    <r>
      <rPr>
        <u/>
        <sz val="16"/>
        <rFont val="Times New Roman"/>
        <family val="2"/>
        <charset val="204"/>
      </rPr>
      <t>АГ:</t>
    </r>
    <r>
      <rPr>
        <sz val="16"/>
        <rFont val="Times New Roman"/>
        <family val="2"/>
        <charset val="204"/>
      </rPr>
      <t xml:space="preserve">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от 24.01.2022 № МСПI4 2022 - 11, № МСПI5 2022-11. 
      Субсидия предоставлена на поддержку малого и среднего предпринимательства в целях реализации национального проекта ''Малое и среднее предпринимательство и поддержка индивидуальной предпринимательской инициативы''. 
      В рамках регионального проекта "Акселерация субъектов малого и среднего предпринимательства" осуществляется финансовая поддержка субъектов малого и среднего предпринимательства, осуществляющих социально значимые (приоритетные) виды деятельности в виде возмещения части затрат:
- по приобретению оборудования (основных средств) и лицензионных программных продуктов;
- на аренду нежилых помещений;
- на оплату коммунальных услуг нежилых помещений.    
          Прием заявлений на предоставление финансовой поддержки в виде предоставления субсидий в целях возмещения затрат субъектам малого и среднего предпринимательства, осуществляющим  социально значимые (приоритетные) виды деятельности, осуществлялся с 04.05.2022 по 18.05.2022, принято 136 заявок. По состоянию на 01.10.2022 выплачено 97 субсидий. 
       В рамках регионального проекта "Создание условий для легкого старта и комфортного ведения бизнеса" осуществляется финансовая поддержка субъектов малого и среднего предпринимательства, осуществляющих социально значимые (приоритетные) виды деятельности, в виде возмещения части затрат, связанных с началом предпринимательской деятельности.    
          Прием заявлений на предоставление финансовой поддержки виде возмещения части затрат, связанных с началом предпринимательской деятельности осуществлялся с 04.05.2022 по 18.05.2022, с 06.06.2022 по 15.06.2022, с 20.06.2022 по 29.06.2022. По состоянию на 01.10.2022 поступила 21 заявка, по итогам рассмотрения которых выплачено 5 субсидий.
  </t>
    </r>
    <r>
      <rPr>
        <sz val="16"/>
        <color rgb="FFFF0000"/>
        <rFont val="Times New Roman"/>
        <family val="1"/>
        <charset val="204"/>
      </rPr>
      <t xml:space="preserve"> </t>
    </r>
  </si>
  <si>
    <t>*В информации указаны государственные программы Ханты-Мансийского автономного округа - Югры реализуемые на территории города Сургута на 30.09.2022</t>
  </si>
  <si>
    <t>Отдел городского хозяйства, тел.52-20-61
Отдел социальной сферы, тел.52-20-59</t>
  </si>
  <si>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январь - август, первую половину сентября 2022 года и премии по итогам работы за 2021 год, оплата услуг по содержанию имущества и поставке материальных запасов осуществляется по факту оказания услуг, поставки товара в соответствии с условиями заключаемых договоров, муниципальных контрактов.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бумаги и услуги СМИ по печати. 
        На 01.10.2022 произведены расходы по печати списков кандидатов в присяжные заседатели федеральных судов в газете "Сургутские ведомости".   Экономия в размере 23,4 тыс. рублей сложилась в связи с уменьшением количества  кандидатов в присяжные заседатели в 2022 году.  
        </t>
    </r>
    <r>
      <rPr>
        <sz val="16"/>
        <color rgb="FFFF0000"/>
        <rFont val="Times New Roman"/>
        <family val="2"/>
        <charset val="204"/>
      </rPr>
      <t xml:space="preserve"> </t>
    </r>
    <r>
      <rPr>
        <sz val="16"/>
        <rFont val="Times New Roman"/>
        <family val="1"/>
        <charset val="204"/>
      </rPr>
      <t>3. В рамках реализации государственной программы заключено соглашение между Департаментом внутренней политики ХМАО-Югры  и Администрацией города от 14.01.2022 № ДВП-29-02 о предоставлении субсидии в 2022 году на создание условий для деятельности народных дружин. 
        Финансовые средства будут направлены на материальное стимулирование народных дружинников, приобретение форменной одежды, страхование народных дружинников.
        На 01.10.2022 приобретены жилеты дружинника.</t>
    </r>
    <r>
      <rPr>
        <sz val="16"/>
        <color rgb="FFFF0000"/>
        <rFont val="Times New Roman"/>
        <family val="2"/>
        <charset val="204"/>
      </rPr>
      <t xml:space="preserve">
          </t>
    </r>
  </si>
  <si>
    <r>
      <rPr>
        <u/>
        <sz val="16"/>
        <rFont val="Times New Roman"/>
        <family val="1"/>
        <charset val="204"/>
      </rPr>
      <t>ДГХ:</t>
    </r>
    <r>
      <rPr>
        <sz val="16"/>
        <rFont val="Times New Roman"/>
        <family val="1"/>
        <charset val="204"/>
      </rPr>
      <t xml:space="preserve">
1. В рамках реализации национального проекта "Безопасные и качественные автомобильные дороги" подпрограммы "Дорожное хозяйство" на 01.10.22 выполнен ремонт:
- Улица Быстринская (переходящий объект с 2021 года): общая протяженность – 1,47 км (площадь 35 160 м2), протяженность на 2022 год – 0,746 км (площадь 17 580 м2), заключен муниципальный контракт с АО ГК "ГК Северавтодор", срок выполнения работ по контракту 31.08.2022. Общая готовность объекта – 100%. Готовность объекта по объёмам 2021 году – 100%. Устраняются замечания по асфальтированию заездов.
- Автомобильная дорога по Югорскому тракту (от улицы Энергетиков до улицы Мелик-Карамова): протяженность - 2,405 км (площадь 45 773 м2), заключен муниципальный контракт с АО "Автодорстрой" (соглашение о расторжении по факт). Кассовое исполнение – 153 788,57 тыс.руб.
Готовность объекта – 100%.
- Автомобильная дорога по проспекту Ленина (транспортная развязка «Основателям Сургута»): протяженность – 0,238 км (площадь 1 902,84 м2), заключен муниципальный контракт с АО "Автодорстрой", срок выполнения по контракту – 31.10.2022.
- Автомобильная дорога по проспекту Мира (от улицы Маяковского до улицы 30 лет Победы): протяженность – 0,888 км (площадь – 8 840 м2), заключен муниципальный контракт с АО "Автодорстрой", срок выполнения по контракту – 31.10.2022. Готовность объекта – 59%.
- Улица Крылова (от ул. Грибоедова до ул. Толстого) – 0,909 км (5 890 м2), заключен муниципальный контракт с АО "ГК Северавтодор", срок выполнения работ по контракту 31.10.2022. Готовность объекта – 100%. Устраняются замечания по асфальтированию заездов.
- Улица Привокзальная – общая протяженность - 1,732 км (25 069,83 м2), из них в 2022 году – 0,600 км, заключен муниципальный контракт  с ООО СК "ЮВиС", срок выполнения работ по контракту 31.10.2023. Готовность объекта – 26%. 
Общая протяженность ремонта в рамках национального проекта "Безопасные качественные дороги" в 2022 году составит 5,786 км.
По итогам ремонтной компании 2022 года планируется достичь значение показателя "Доля дорожной сети городской агломерации, соответствующая нормативным требованиям, %" - 82,58%.
2. В рамках подпрограммы "Безопасность дорожного движения" в 2022 году запланировано выполнить модернизацию 9 светофорных объектов и внедрение модулей систем управления интеллектуальных транспортных систем.
На 01.10.2022 заключены муниципальные контракты:
- с ООО "РемМарк" на развитие интеллектуальной транспортной системы Сургутской городской агломерации с внедрением интеграционной платформы, модулей, систем и подсистем ИТС и передачей неисключительных прав на них на сумму 58 550,00 тыс.руб., срок исполнения контракта - 07.10.2022. Профинансировано – 36 258,88 тыс.руб.
- с ООО «ИТ» на модернизацию 9 светофорных объектов на сумму 31 055,94 тыс.руб., профинансировано - 13.043,95 тыс.руб.
1) светофорный объект № 56 ул. Геологическая – пр. Пролетарский;
2) светофорный объект № 58 пр. Комсомольский - ул. Геологическая;
3) светофорный объект № 32 ул. Мелик-Карамова - ул. Геологическая;
4) светофорный объект № 70 ул. Геологическая, Аптека;
5) светофорный объект на нерегулируемом пешеходном переходе по Югорскому тракту в районе дома 1;
6) светофорный объект № 42 Нефтеюганское шоссе – п. Белый Яр;
7) светофорный объект № 16 ул. Энергетиков - ул. Энгельса;
8) светофорный объект № 17 ул. Республики - ул. Энгельса – ул. Гагарина;
9) светофорный объект № 62 ул. Энгельса – Администрация.
Срок выполнения работ - 31.10.2022.</t>
    </r>
    <r>
      <rPr>
        <sz val="16"/>
        <color rgb="FFFF0000"/>
        <rFont val="Times New Roman"/>
        <family val="2"/>
        <charset val="204"/>
      </rPr>
      <t xml:space="preserve">
</t>
    </r>
    <r>
      <rPr>
        <sz val="20"/>
        <rFont val="Times New Roman"/>
        <family val="1"/>
        <charset val="204"/>
      </rPr>
      <t xml:space="preserve">
</t>
    </r>
    <r>
      <rPr>
        <u/>
        <sz val="16"/>
        <rFont val="Times New Roman"/>
        <family val="1"/>
        <charset val="204"/>
      </rPr>
      <t>ДАиГ:</t>
    </r>
    <r>
      <rPr>
        <sz val="16"/>
        <rFont val="Times New Roman"/>
        <family val="1"/>
        <charset val="204"/>
      </rPr>
      <t xml:space="preserve">  в 2022 году предусмотрено строительство объектов: 
- "Магистральная дорога на участках: ул. 16 «ЮР» от ул. 3 «ЮР» до примыкания к ул. Никольская; ул. 3 «ЮР» от ул. 16 «ЮР» до ул. 18 «ЮР»; ул. 18 «ЮР» от 3 «ЮР» до примыкания к ул. Энгельса в г. Сургуте".Получено положительное заключение  государственной экспертизы № 86-1-1-3-043279 от 01.07.2022 года. Заключен муниципальный контракт на выполнение работ по строительству с ООО «ЮВИС» №32/2022 от 08.09.2022. Сумма по контракту 1 416 148,91 тыс.руб. Срок выполнения работ: 19.09.2022-31.05.2024.  Заключен контракт № 39/2022 от 16.09.2022 с ФБУ «Федеральный центр строительного контроля» на выполнение работ по проведению строительного контроля на сумму 23 802,27 тыс.руб.</t>
    </r>
    <r>
      <rPr>
        <sz val="16"/>
        <color rgb="FFFF0000"/>
        <rFont val="Times New Roman"/>
        <family val="1"/>
        <charset val="204"/>
      </rPr>
      <t xml:space="preserve">
</t>
    </r>
    <r>
      <rPr>
        <sz val="16"/>
        <rFont val="Times New Roman"/>
        <family val="1"/>
        <charset val="204"/>
      </rPr>
      <t>- "Автомобильная дорога от Югорского тракта до ХСТО «Волна» и ПЛГК «Нептун» в пойменной части протоки Кривуля, г. Сургуте." Проектно-сметная документация разработана, получено положительное заключение повторной государственной экспертизы № 86-1-1-3-053692 от 21.09.2021. Заключен муниципальный контракт на выполнение работ по строительству объекта с АО "Автодорстрой" №10/2022 от 15.04.2022, сумма по контракту 120624,42 тыс.руб. Срок выполнения работ по 07.12.2022 года. Общая готовность объекта 66%.</t>
    </r>
    <r>
      <rPr>
        <sz val="16"/>
        <color rgb="FFFF0000"/>
        <rFont val="Times New Roman"/>
        <family val="1"/>
        <charset val="204"/>
      </rPr>
      <t xml:space="preserve">
</t>
    </r>
    <r>
      <rPr>
        <sz val="16"/>
        <color rgb="FFFF0000"/>
        <rFont val="Times New Roman"/>
        <family val="2"/>
        <charset val="204"/>
      </rPr>
      <t xml:space="preserve">
</t>
    </r>
    <r>
      <rPr>
        <u/>
        <sz val="16"/>
        <rFont val="Times New Roman"/>
        <family val="1"/>
        <charset val="204"/>
      </rPr>
      <t xml:space="preserve">АГ:  </t>
    </r>
    <r>
      <rPr>
        <sz val="16"/>
        <rFont val="Times New Roman"/>
        <family val="1"/>
        <charset val="204"/>
      </rPr>
      <t xml:space="preserve">  В рамках реализации мероприятий программы в 2022 году заключены контракты на поставку и установку систем видеонаблюдения и фотовидеофиксации на 3 объектах АПК "Безопасный город":
- Тюменский тракт, 9 км + 900 м - 10 км + 500 м (в районе поворота на пос. Белый Яр);
- ул. Ленина, в районе домов 54 и 56;
- ул. Игоря Киртбая, в районе дома № 9.
    Экономия в размере 25 193,46 тыс. рублей сложилась по результатам проведенных электронных аукционов.</t>
    </r>
    <r>
      <rPr>
        <sz val="16"/>
        <color rgb="FFFF0000"/>
        <rFont val="Times New Roman"/>
        <family val="1"/>
        <charset val="204"/>
      </rPr>
      <t xml:space="preserve"> </t>
    </r>
  </si>
  <si>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-30 759 чел.</t>
    </r>
    <r>
      <rPr>
        <sz val="16"/>
        <color rgb="FFFF0000"/>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- 59 456 чел.</t>
    </r>
    <r>
      <rPr>
        <sz val="16"/>
        <color rgb="FFFF0000"/>
        <rFont val="Times New Roman"/>
        <family val="2"/>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- 8 286 человеко-услуг.</t>
    </r>
    <r>
      <rPr>
        <sz val="16"/>
        <color rgb="FFFF0000"/>
        <rFont val="Times New Roman"/>
        <family val="2"/>
        <charset val="204"/>
      </rPr>
      <t xml:space="preserve">
</t>
    </r>
    <r>
      <rPr>
        <sz val="16"/>
        <rFont val="Times New Roman"/>
        <family val="1"/>
        <charset val="204"/>
      </rPr>
      <t>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на 2022 год -13 975 чел. В период весенних, летних каникул организованы лагеря с дневным пребыванием для 10 625 детей.</t>
    </r>
    <r>
      <rPr>
        <sz val="16"/>
        <color rgb="FFFF0000"/>
        <rFont val="Times New Roman"/>
        <family val="2"/>
        <charset val="204"/>
      </rPr>
      <t xml:space="preserve">
</t>
    </r>
    <r>
      <rPr>
        <sz val="16"/>
        <rFont val="Times New Roman"/>
        <family val="1"/>
        <charset val="204"/>
      </rPr>
      <t xml:space="preserve">Планируемое количество путевок для детей в возрасте от 6 до 17 лет (включительно) имеющих место жительства на территории города Сургута на 2022 год - 1 453 штуки.           </t>
    </r>
    <r>
      <rPr>
        <sz val="16"/>
        <color rgb="FFFF0000"/>
        <rFont val="Times New Roman"/>
        <family val="2"/>
        <charset val="204"/>
      </rPr>
      <t xml:space="preserve">                                                                                                                                                                           </t>
    </r>
    <r>
      <rPr>
        <sz val="16"/>
        <rFont val="Times New Roman"/>
        <family val="1"/>
        <charset val="204"/>
      </rPr>
      <t xml:space="preserve">В соответствии с заключенными контрактами на оказание услуг по организации отдыха и оздоровления детей в организации отдыха детей и их оздоровления, расположенных на территории Сургутского района, Тюменской области, Республики Башкортостан, Краснодарского края, приобретено 1 213 путевок. </t>
    </r>
    <r>
      <rPr>
        <sz val="16"/>
        <color rgb="FFFF0000"/>
        <rFont val="Times New Roman"/>
        <family val="2"/>
        <charset val="204"/>
      </rPr>
      <t xml:space="preserve">
</t>
    </r>
    <r>
      <rPr>
        <sz val="16"/>
        <color theme="1"/>
        <rFont val="Times New Roman"/>
        <family val="1"/>
        <charset val="204"/>
      </rPr>
      <t>В ап</t>
    </r>
    <r>
      <rPr>
        <sz val="16"/>
        <rFont val="Times New Roman"/>
        <family val="1"/>
        <charset val="204"/>
      </rPr>
      <t>реле 2022 года начал функционировать объект</t>
    </r>
    <r>
      <rPr>
        <sz val="16"/>
        <color theme="1"/>
        <rFont val="Times New Roman"/>
        <family val="1"/>
        <charset val="204"/>
      </rPr>
      <t xml:space="preserve"> образования </t>
    </r>
    <r>
      <rPr>
        <sz val="16"/>
        <rFont val="Times New Roman"/>
        <family val="1"/>
        <charset val="204"/>
      </rPr>
      <t xml:space="preserve">«Средняя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 на исполнение денежных обязательств концедента в части инвестиционного, операционного платежей, возмещения затрат на уплату процентов, платежи осуществляются в соответствии с графиком, утвержденным концессионным соглашением. </t>
    </r>
    <r>
      <rPr>
        <sz val="16"/>
        <color rgb="FFFF0000"/>
        <rFont val="Times New Roman"/>
        <family val="2"/>
        <charset val="204"/>
      </rPr>
      <t xml:space="preserve">
</t>
    </r>
    <r>
      <rPr>
        <sz val="16"/>
        <color theme="1"/>
        <rFont val="Times New Roman"/>
        <family val="1"/>
        <charset val="204"/>
      </rPr>
      <t xml:space="preserve"> 
</t>
    </r>
    <r>
      <rPr>
        <u/>
        <sz val="16"/>
        <color theme="1"/>
        <rFont val="Times New Roman"/>
        <family val="1"/>
        <charset val="204"/>
      </rPr>
      <t>АГ(ДК):</t>
    </r>
    <r>
      <rPr>
        <sz val="16"/>
        <color theme="1"/>
        <rFont val="Times New Roman"/>
        <family val="1"/>
        <charset val="204"/>
      </rPr>
      <t xml:space="preserve">  Реализация программы осуществляется в плановом режиме, освоение средств планируется до конца 2022 года.  Численность детей, посетивших лагерь дневного пребывания - 540 чел, при плане 770 чел.          </t>
    </r>
    <r>
      <rPr>
        <sz val="16"/>
        <rFont val="Times New Roman"/>
        <family val="1"/>
        <charset val="204"/>
      </rPr>
      <t xml:space="preserve">    </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подпрограммы "Ресурсное обеспечение системы образования, науки и молодежной политики" предусмотрено строительство следующих школ в соответствии с концессионными соглашениями:
1. "Средняя общеобразовательная школа в микрорайоне 38". 01.09.2021 заключено соглашение о прекращении действия концессионного соглашения по соглашению сторон с ООО «МОНОЛИТСТРОЙЦЕНТР.  Получено положительное заключение негосударственной экспертизы от 30.10.2020 № 86-2-1-3-054757-2020. Заключено концессионное соглашение  №01-12-35/2 от 18.02.2022 с ООО "Творческие технологии. Призма 7". Получено разрешение на строительство 14.04.2022 №86-ru86310000-29-2022. Ведутся работы по формированию пакета документов для подачи извещения о начале строительства.
2.  "Средняя общеобразовательная школа в микрорайоне 5А". Заключено концессионное соглашение от 19.08.2020  с ООО «ТВОРЧЕСКИЕ ТЕХНОЛОГИИ. СУРГУТ». Срок исполнения - 18.08.2028. Подписано дополнительное соглашение № 2 от 13.12.2021 в связи с наличием сетей инженерно-технического обеспечения на земельном участке. Получено положительное заключение государственной экспертизы. Ведется работа по получению разрешения на строительство объекта. В 2022 году планируется  оплата фактических затрат за разработку ПСД.
3. "Средняя общеобразовательная школа в микрорайоне 34 г. Сургута". Заключено концессионное соглашение от 26.12.2019 с  ООО «СтройИнвест». Срок исполнения - 31.12.2027.  Подписано дополнительное соглашение № 2 от 13.12.2021 в связи со сложностями в согласовании проектных решений в границах предоставленного земельного участка. 12.08.2021 по результатам проведения государственной экспертизы проектной документации по объекту получено отрицательное заключение № 86-1-2-3-081335-2021.  В связи с нарушениями условий концессионного соглашения, 06.12.2021 Администрацией города подано исковое заявление к ООО «СтройИнвест» о расторжении концессионного соглашения в Арбитражный суд Ханты-Мансийского автономного округа – Югры. Очередное заседание суда по рассмотрению дела назначено на 28.11.2022. Получено положительное заключение государственной экспертизы №86-1-1-3-029380-2022 от 13.05.2022г. 
4. "Средняя общеобразовательная школа в микрорайоне 30А г. Сургута". Заключено концессионное соглашение от 26.12.2019  с ООО «ДомТехноСтиль». Срок исполнения - 31.12.2027. Подписано дополнительное соглашение № 2 от 08.12.2020 в связи со сложностями в согласовании проектных решений в границах предоставленного земельного участка. У Концессионера числится задолженность по договору аренды земельного участка, заключенному на основании концессионного соглашения (по состоянию на 27.01.2022 задолженность составляет 1 146 590,67 руб. и 57 987,39 руб. по пеням). 06.12.2021 Администрацией города подано исковое заявление к ООО «ДомТехноСтиль» о расторжении концессионного соглашения в Арбитражный суд Ханты-Мансийского автономного округа – Югры.  Очередное заседание суда по рассмотрению дела назначено на  19.12.2022 года. 
В связи с непредоставлением концессионерами заявлений на выплату капитального гранта  в сроки установленные концессионными соглашениями, а также в связи с судебными разбирательствами в департамент образования и науки ХМАО-Югры направлено предложение по перераспределению средств окружного бюджета по строительству объектов образования с 2022 года на 2023 год в размере 1 159 953,00 тыс.руб.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</si>
</sst>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р_._-;\-* #,##0.00_р_._-;_-* &quot;-&quot;??_р_._-;_-@_-"/>
    <numFmt numFmtId="165" formatCode="#,##0.0"/>
    <numFmt numFmtId="166" formatCode="&quot;$&quot;#,##0_);\(&quot;$&quot;#,##0\)"/>
    <numFmt numFmtId="167" formatCode="&quot;р.&quot;#,##0_);\(&quot;р.&quot;#,##0\)"/>
    <numFmt numFmtId="168" formatCode="0.0000%"/>
  </numFmts>
  <fonts count="45"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2"/>
      <color theme="1"/>
      <name val="Times New Roman"/>
      <family val="2"/>
      <charset val="204"/>
    </font>
    <font>
      <sz val="11"/>
      <color theme="1"/>
      <name val="Calibri"/>
      <family val="2"/>
      <charset val="204"/>
      <scheme val="minor"/>
    </font>
    <font>
      <b/>
      <sz val="20"/>
      <color rgb="FFFF0000"/>
      <name val="Times New Roman"/>
      <family val="2"/>
      <charset val="204"/>
    </font>
    <font>
      <sz val="20"/>
      <color rgb="FFFF0000"/>
      <name val="Times New Roman"/>
      <family val="2"/>
      <charset val="204"/>
    </font>
    <font>
      <i/>
      <sz val="20"/>
      <color rgb="FFFF0000"/>
      <name val="Times New Roman"/>
      <family val="2"/>
      <charset val="204"/>
    </font>
    <font>
      <i/>
      <sz val="18"/>
      <color rgb="FFFF0000"/>
      <name val="Times New Roman"/>
      <family val="2"/>
      <charset val="204"/>
    </font>
    <font>
      <sz val="18"/>
      <color rgb="FFFF0000"/>
      <name val="Times New Roman"/>
      <family val="2"/>
      <charset val="204"/>
    </font>
    <font>
      <b/>
      <sz val="18"/>
      <color rgb="FFFF0000"/>
      <name val="Times New Roman"/>
      <family val="2"/>
      <charset val="204"/>
    </font>
    <font>
      <sz val="16"/>
      <color rgb="FFFF0000"/>
      <name val="Times New Roman"/>
      <family val="1"/>
      <charset val="204"/>
    </font>
    <font>
      <b/>
      <sz val="16"/>
      <color rgb="FFFF0000"/>
      <name val="Times New Roman"/>
      <family val="2"/>
      <charset val="204"/>
    </font>
    <font>
      <sz val="16"/>
      <color rgb="FFFF0000"/>
      <name val="Times New Roman"/>
      <family val="2"/>
      <charset val="204"/>
    </font>
    <font>
      <u/>
      <sz val="16"/>
      <name val="Times New Roman"/>
      <family val="1"/>
      <charset val="204"/>
    </font>
    <font>
      <b/>
      <i/>
      <sz val="20"/>
      <color rgb="FFFF0000"/>
      <name val="Times New Roman"/>
      <family val="2"/>
      <charset val="204"/>
    </font>
    <font>
      <b/>
      <i/>
      <sz val="16"/>
      <color rgb="FFFF0000"/>
      <name val="Times New Roman"/>
      <family val="2"/>
      <charset val="204"/>
    </font>
    <font>
      <sz val="20"/>
      <name val="Times New Roman"/>
      <family val="2"/>
      <charset val="204"/>
    </font>
    <font>
      <sz val="24"/>
      <name val="Times New Roman"/>
      <family val="2"/>
      <charset val="204"/>
    </font>
    <font>
      <sz val="18"/>
      <name val="Times New Roman"/>
      <family val="2"/>
      <charset val="204"/>
    </font>
    <font>
      <sz val="12"/>
      <color rgb="FFFF0000"/>
      <name val="Times New Roman"/>
      <family val="2"/>
      <charset val="204"/>
    </font>
    <font>
      <i/>
      <sz val="16"/>
      <name val="Times New Roman"/>
      <family val="2"/>
      <charset val="204"/>
    </font>
    <font>
      <i/>
      <sz val="20"/>
      <name val="Times New Roman"/>
      <family val="2"/>
      <charset val="204"/>
    </font>
    <font>
      <sz val="24"/>
      <color rgb="FFFF0000"/>
      <name val="Times New Roman"/>
      <family val="2"/>
      <charset val="204"/>
    </font>
    <font>
      <i/>
      <sz val="16"/>
      <color rgb="FFFF0000"/>
      <name val="Times New Roman"/>
      <family val="2"/>
      <charset val="204"/>
    </font>
    <font>
      <sz val="16"/>
      <name val="Times New Roman"/>
      <family val="2"/>
      <charset val="204"/>
    </font>
    <font>
      <sz val="16"/>
      <name val="Times New Roman"/>
      <family val="1"/>
      <charset val="204"/>
    </font>
    <font>
      <u/>
      <sz val="16"/>
      <name val="Times New Roman"/>
      <family val="2"/>
      <charset val="204"/>
    </font>
    <font>
      <b/>
      <sz val="20"/>
      <name val="Times New Roman"/>
      <family val="2"/>
      <charset val="204"/>
    </font>
    <font>
      <b/>
      <sz val="16"/>
      <name val="Times New Roman"/>
      <family val="2"/>
      <charset val="204"/>
    </font>
    <font>
      <b/>
      <i/>
      <sz val="20"/>
      <name val="Times New Roman"/>
      <family val="2"/>
      <charset val="204"/>
    </font>
    <font>
      <b/>
      <i/>
      <sz val="16"/>
      <name val="Times New Roman"/>
      <family val="2"/>
      <charset val="204"/>
    </font>
    <font>
      <b/>
      <sz val="16"/>
      <name val="Times New Roman"/>
      <family val="1"/>
      <charset val="204"/>
    </font>
    <font>
      <b/>
      <i/>
      <sz val="18"/>
      <name val="Times New Roman"/>
      <family val="2"/>
      <charset val="204"/>
    </font>
    <font>
      <i/>
      <sz val="18"/>
      <name val="Times New Roman"/>
      <family val="2"/>
      <charset val="204"/>
    </font>
    <font>
      <sz val="20"/>
      <name val="Times New Roman"/>
      <family val="1"/>
      <charset val="204"/>
    </font>
    <font>
      <sz val="16"/>
      <color theme="1"/>
      <name val="Times New Roman"/>
      <family val="1"/>
      <charset val="204"/>
    </font>
    <font>
      <u/>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5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6" fillId="0" borderId="0"/>
    <xf numFmtId="0" fontId="11" fillId="0" borderId="0"/>
    <xf numFmtId="0" fontId="6" fillId="0" borderId="0"/>
    <xf numFmtId="0" fontId="11" fillId="0" borderId="0"/>
    <xf numFmtId="0" fontId="3" fillId="0" borderId="0"/>
    <xf numFmtId="0" fontId="5" fillId="0" borderId="0"/>
    <xf numFmtId="0" fontId="3" fillId="0" borderId="0"/>
    <xf numFmtId="0" fontId="10" fillId="0" borderId="0"/>
    <xf numFmtId="0" fontId="5" fillId="0" borderId="0"/>
    <xf numFmtId="0" fontId="5" fillId="0" borderId="0"/>
    <xf numFmtId="0" fontId="5" fillId="0" borderId="0"/>
    <xf numFmtId="0" fontId="6" fillId="0" borderId="0"/>
    <xf numFmtId="0" fontId="11" fillId="0" borderId="0"/>
    <xf numFmtId="0" fontId="5" fillId="0" borderId="0"/>
    <xf numFmtId="9" fontId="6" fillId="0" borderId="0" applyFont="0" applyFill="0" applyBorder="0" applyAlignment="0" applyProtection="0"/>
    <xf numFmtId="0" fontId="7" fillId="0" borderId="0"/>
    <xf numFmtId="0" fontId="5" fillId="0" borderId="0" applyFont="0" applyFill="0" applyBorder="0" applyAlignment="0" applyProtection="0"/>
    <xf numFmtId="164" fontId="8" fillId="0" borderId="0" applyFont="0" applyFill="0" applyBorder="0" applyAlignment="0" applyProtection="0"/>
    <xf numFmtId="164" fontId="3" fillId="0" borderId="0" applyFont="0" applyFill="0" applyBorder="0" applyAlignment="0" applyProtection="0"/>
    <xf numFmtId="164" fontId="9" fillId="0" borderId="0" applyFont="0" applyFill="0" applyBorder="0" applyAlignment="0" applyProtection="0"/>
    <xf numFmtId="164" fontId="3"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33">
    <xf numFmtId="0" fontId="0" fillId="0" borderId="0" xfId="0"/>
    <xf numFmtId="0" fontId="12" fillId="0" borderId="0" xfId="0" applyFont="1" applyFill="1" applyAlignment="1">
      <alignment horizontal="left" vertical="top" wrapText="1"/>
    </xf>
    <xf numFmtId="0" fontId="13" fillId="0" borderId="0" xfId="0" applyFont="1" applyFill="1" applyAlignment="1">
      <alignment horizontal="left" vertical="top" wrapText="1"/>
    </xf>
    <xf numFmtId="0" fontId="16" fillId="0" borderId="0" xfId="0" applyFont="1" applyFill="1" applyAlignment="1">
      <alignment horizontal="left" vertical="top" wrapText="1"/>
    </xf>
    <xf numFmtId="0" fontId="13" fillId="0" borderId="0" xfId="0" applyFont="1" applyFill="1" applyAlignment="1">
      <alignment vertical="top" wrapText="1"/>
    </xf>
    <xf numFmtId="0" fontId="14" fillId="0" borderId="0" xfId="0" applyFont="1" applyFill="1" applyAlignment="1">
      <alignment horizontal="left" vertical="top" wrapText="1"/>
    </xf>
    <xf numFmtId="0" fontId="15" fillId="0" borderId="0" xfId="0" applyFont="1" applyFill="1" applyAlignment="1">
      <alignment horizontal="left" vertical="top" wrapText="1"/>
    </xf>
    <xf numFmtId="0" fontId="13" fillId="0" borderId="0" xfId="0" applyFont="1" applyFill="1" applyAlignment="1">
      <alignment horizontal="center" vertical="top" wrapText="1"/>
    </xf>
    <xf numFmtId="0" fontId="13" fillId="0" borderId="0" xfId="0" applyFont="1" applyFill="1" applyAlignment="1">
      <alignment horizontal="justify" vertical="top" wrapText="1"/>
    </xf>
    <xf numFmtId="4" fontId="13" fillId="0" borderId="0" xfId="0" applyNumberFormat="1" applyFont="1" applyFill="1" applyAlignment="1">
      <alignment vertical="top" wrapText="1"/>
    </xf>
    <xf numFmtId="2" fontId="13" fillId="0" borderId="0" xfId="0" applyNumberFormat="1" applyFont="1" applyFill="1" applyAlignment="1">
      <alignment vertical="top" wrapText="1"/>
    </xf>
    <xf numFmtId="9" fontId="13" fillId="0" borderId="0" xfId="0" applyNumberFormat="1" applyFont="1" applyFill="1" applyAlignment="1">
      <alignment vertical="top" wrapText="1"/>
    </xf>
    <xf numFmtId="4" fontId="13" fillId="0" borderId="1" xfId="0" applyNumberFormat="1" applyFont="1" applyFill="1" applyBorder="1" applyAlignment="1" applyProtection="1">
      <alignment horizontal="center" vertical="top" wrapText="1"/>
      <protection locked="0"/>
    </xf>
    <xf numFmtId="10" fontId="13" fillId="0" borderId="1" xfId="0" applyNumberFormat="1" applyFont="1" applyFill="1" applyBorder="1" applyAlignment="1" applyProtection="1">
      <alignment horizontal="center" vertical="top" wrapText="1"/>
      <protection locked="0"/>
    </xf>
    <xf numFmtId="4" fontId="14" fillId="0" borderId="1" xfId="0" applyNumberFormat="1" applyFont="1" applyFill="1" applyBorder="1" applyAlignment="1" applyProtection="1">
      <alignment horizontal="center" vertical="top" wrapText="1"/>
      <protection locked="0"/>
    </xf>
    <xf numFmtId="4" fontId="13" fillId="0" borderId="1" xfId="0" applyNumberFormat="1" applyFont="1" applyFill="1" applyBorder="1" applyAlignment="1" applyProtection="1">
      <alignment horizontal="left" vertical="top" wrapText="1"/>
      <protection locked="0"/>
    </xf>
    <xf numFmtId="10" fontId="13" fillId="0" borderId="1" xfId="0" applyNumberFormat="1" applyFont="1" applyFill="1" applyBorder="1" applyAlignment="1" applyProtection="1">
      <alignment horizontal="left" vertical="top" wrapText="1"/>
      <protection locked="0"/>
    </xf>
    <xf numFmtId="0" fontId="17" fillId="0" borderId="0" xfId="0" applyFont="1" applyFill="1" applyAlignment="1">
      <alignment horizontal="left" vertical="top" wrapText="1"/>
    </xf>
    <xf numFmtId="4" fontId="14" fillId="0" borderId="1" xfId="0" applyNumberFormat="1" applyFont="1" applyFill="1" applyBorder="1" applyAlignment="1" applyProtection="1">
      <alignment horizontal="left" vertical="top" wrapText="1"/>
      <protection locked="0"/>
    </xf>
    <xf numFmtId="0" fontId="22" fillId="0" borderId="0" xfId="0" applyFont="1" applyFill="1" applyAlignment="1">
      <alignment horizontal="left" vertical="top" wrapText="1"/>
    </xf>
    <xf numFmtId="4" fontId="14" fillId="0" borderId="0" xfId="0" applyNumberFormat="1" applyFont="1" applyFill="1" applyAlignment="1">
      <alignment horizontal="left" vertical="top" wrapText="1"/>
    </xf>
    <xf numFmtId="10" fontId="12" fillId="0" borderId="1" xfId="0" applyNumberFormat="1" applyFont="1" applyFill="1" applyBorder="1" applyAlignment="1" applyProtection="1">
      <alignment horizontal="center" vertical="top" wrapText="1"/>
      <protection locked="0"/>
    </xf>
    <xf numFmtId="9" fontId="13" fillId="0" borderId="1" xfId="0" applyNumberFormat="1" applyFont="1" applyFill="1" applyBorder="1" applyAlignment="1" applyProtection="1">
      <alignment horizontal="center" vertical="top" wrapText="1"/>
      <protection locked="0"/>
    </xf>
    <xf numFmtId="0" fontId="12" fillId="0" borderId="2" xfId="0" quotePrefix="1" applyFont="1" applyFill="1" applyBorder="1" applyAlignment="1" applyProtection="1">
      <alignment horizontal="justify" vertical="top" wrapText="1"/>
      <protection locked="0"/>
    </xf>
    <xf numFmtId="9" fontId="26" fillId="0" borderId="1" xfId="0" applyNumberFormat="1" applyFont="1" applyFill="1" applyBorder="1" applyAlignment="1" applyProtection="1">
      <alignment horizontal="center" vertical="top" wrapText="1"/>
      <protection locked="0"/>
    </xf>
    <xf numFmtId="4" fontId="24" fillId="0" borderId="0" xfId="0" applyNumberFormat="1" applyFont="1" applyFill="1" applyBorder="1" applyAlignment="1" applyProtection="1">
      <alignment horizontal="right" vertical="top" wrapText="1"/>
      <protection locked="0"/>
    </xf>
    <xf numFmtId="4" fontId="12" fillId="0" borderId="0" xfId="0" applyNumberFormat="1" applyFont="1" applyFill="1" applyAlignment="1">
      <alignment horizontal="left" vertical="top" wrapText="1"/>
    </xf>
    <xf numFmtId="0" fontId="12" fillId="0" borderId="2" xfId="0" applyFont="1" applyFill="1" applyBorder="1" applyAlignment="1" applyProtection="1">
      <alignment horizontal="justify" vertical="top" wrapText="1"/>
      <protection locked="0"/>
    </xf>
    <xf numFmtId="2" fontId="26" fillId="0" borderId="1" xfId="0" applyNumberFormat="1" applyFont="1" applyFill="1" applyBorder="1" applyAlignment="1" applyProtection="1">
      <alignment horizontal="center" vertical="top" wrapText="1"/>
      <protection locked="0"/>
    </xf>
    <xf numFmtId="0" fontId="24" fillId="0" borderId="0" xfId="0" applyFont="1" applyFill="1" applyAlignment="1">
      <alignment vertical="top" wrapText="1"/>
    </xf>
    <xf numFmtId="0" fontId="12" fillId="0" borderId="1" xfId="0" applyNumberFormat="1" applyFont="1" applyFill="1" applyBorder="1" applyAlignment="1" applyProtection="1">
      <alignment horizontal="center" vertical="top" wrapText="1"/>
      <protection locked="0"/>
    </xf>
    <xf numFmtId="0" fontId="24" fillId="0" borderId="0" xfId="0" applyFont="1" applyFill="1" applyBorder="1" applyAlignment="1" applyProtection="1">
      <alignment horizontal="center" vertical="top" wrapText="1"/>
      <protection locked="0"/>
    </xf>
    <xf numFmtId="4" fontId="24" fillId="0" borderId="0" xfId="0" applyNumberFormat="1" applyFont="1" applyFill="1" applyBorder="1" applyAlignment="1" applyProtection="1">
      <alignment horizontal="justify" vertical="top" wrapText="1"/>
      <protection locked="0"/>
    </xf>
    <xf numFmtId="4" fontId="24" fillId="0" borderId="0" xfId="0" applyNumberFormat="1" applyFont="1" applyFill="1" applyBorder="1" applyAlignment="1" applyProtection="1">
      <alignment horizontal="center" vertical="top" wrapText="1"/>
      <protection locked="0"/>
    </xf>
    <xf numFmtId="9" fontId="24" fillId="0" borderId="0" xfId="0" applyNumberFormat="1" applyFont="1" applyFill="1" applyBorder="1" applyAlignment="1" applyProtection="1">
      <alignment horizontal="right" vertical="top" wrapText="1"/>
      <protection locked="0"/>
    </xf>
    <xf numFmtId="1" fontId="24" fillId="0" borderId="0" xfId="0" applyNumberFormat="1" applyFont="1" applyFill="1" applyBorder="1" applyAlignment="1" applyProtection="1">
      <alignment horizontal="right" vertical="top" wrapText="1"/>
      <protection locked="0"/>
    </xf>
    <xf numFmtId="0" fontId="24" fillId="0" borderId="0" xfId="0" applyFont="1" applyFill="1" applyBorder="1" applyAlignment="1">
      <alignment horizontal="left" vertical="top" wrapText="1"/>
    </xf>
    <xf numFmtId="0" fontId="24" fillId="0" borderId="0" xfId="0" applyFont="1" applyFill="1" applyBorder="1" applyAlignment="1">
      <alignment vertical="top" wrapText="1"/>
    </xf>
    <xf numFmtId="4" fontId="29" fillId="0" borderId="0" xfId="0" applyNumberFormat="1" applyFont="1" applyFill="1" applyAlignment="1">
      <alignment horizontal="left" vertical="top" wrapText="1"/>
    </xf>
    <xf numFmtId="0" fontId="29" fillId="0" borderId="1" xfId="0" applyFont="1" applyFill="1" applyBorder="1" applyAlignment="1" applyProtection="1">
      <alignment horizontal="center" vertical="top" wrapText="1"/>
      <protection locked="0"/>
    </xf>
    <xf numFmtId="0" fontId="28" fillId="0" borderId="1" xfId="0" applyFont="1" applyFill="1" applyBorder="1" applyAlignment="1" applyProtection="1">
      <alignment horizontal="center" vertical="top" wrapText="1"/>
      <protection locked="0"/>
    </xf>
    <xf numFmtId="3" fontId="29" fillId="0" borderId="1" xfId="0" applyNumberFormat="1" applyFont="1" applyFill="1" applyBorder="1" applyAlignment="1" applyProtection="1">
      <alignment horizontal="center" vertical="top" wrapText="1"/>
      <protection locked="0"/>
    </xf>
    <xf numFmtId="1" fontId="29" fillId="0" borderId="1" xfId="0" applyNumberFormat="1" applyFont="1" applyFill="1" applyBorder="1" applyAlignment="1" applyProtection="1">
      <alignment horizontal="center" vertical="top" wrapText="1"/>
      <protection locked="0"/>
    </xf>
    <xf numFmtId="0" fontId="29" fillId="0" borderId="0" xfId="0" applyFont="1" applyFill="1" applyAlignment="1">
      <alignment horizontal="left" vertical="top" wrapText="1"/>
    </xf>
    <xf numFmtId="4" fontId="26" fillId="0" borderId="1" xfId="0" applyNumberFormat="1" applyFont="1" applyFill="1" applyBorder="1" applyAlignment="1" applyProtection="1">
      <alignment horizontal="center" vertical="top" wrapText="1"/>
      <protection locked="0"/>
    </xf>
    <xf numFmtId="0" fontId="24" fillId="0" borderId="0" xfId="0" applyFont="1" applyFill="1" applyAlignment="1">
      <alignment horizontal="left"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justify" vertical="top" wrapText="1"/>
    </xf>
    <xf numFmtId="4" fontId="13" fillId="0" borderId="0" xfId="0" applyNumberFormat="1" applyFont="1" applyFill="1" applyBorder="1" applyAlignment="1">
      <alignment vertical="top" wrapText="1"/>
    </xf>
    <xf numFmtId="2" fontId="13" fillId="0" borderId="0" xfId="0" applyNumberFormat="1" applyFont="1" applyFill="1" applyBorder="1" applyAlignment="1">
      <alignment vertical="top" wrapText="1"/>
    </xf>
    <xf numFmtId="9" fontId="13" fillId="0" borderId="0" xfId="0" applyNumberFormat="1" applyFont="1" applyFill="1" applyBorder="1" applyAlignment="1">
      <alignment vertical="top" wrapText="1"/>
    </xf>
    <xf numFmtId="0" fontId="30" fillId="0" borderId="0" xfId="0" applyFont="1" applyFill="1" applyAlignment="1">
      <alignment horizontal="justify" vertical="top" wrapText="1"/>
    </xf>
    <xf numFmtId="4" fontId="12" fillId="0" borderId="1" xfId="0" applyNumberFormat="1" applyFont="1" applyFill="1" applyBorder="1" applyAlignment="1" applyProtection="1">
      <alignment horizontal="center" vertical="top" wrapText="1"/>
      <protection locked="0"/>
    </xf>
    <xf numFmtId="0" fontId="20" fillId="0" borderId="8" xfId="0" applyFont="1" applyFill="1" applyBorder="1" applyAlignment="1" applyProtection="1">
      <alignment horizontal="justify" vertical="top" wrapText="1"/>
      <protection locked="0"/>
    </xf>
    <xf numFmtId="0" fontId="13" fillId="0" borderId="2" xfId="0" applyFont="1" applyFill="1" applyBorder="1" applyAlignment="1" applyProtection="1">
      <alignment horizontal="justify" vertical="top" wrapText="1"/>
      <protection locked="0"/>
    </xf>
    <xf numFmtId="0" fontId="31" fillId="0" borderId="1" xfId="0" applyFont="1" applyFill="1" applyBorder="1" applyAlignment="1">
      <alignment horizontal="justify" vertical="top" wrapText="1"/>
    </xf>
    <xf numFmtId="0" fontId="13" fillId="0" borderId="1" xfId="0" applyFont="1" applyFill="1" applyBorder="1" applyAlignment="1">
      <alignment horizontal="left" vertical="top" wrapText="1"/>
    </xf>
    <xf numFmtId="4" fontId="22" fillId="0" borderId="0" xfId="0" applyNumberFormat="1" applyFont="1" applyFill="1" applyAlignment="1">
      <alignment horizontal="left" vertical="top" wrapText="1"/>
    </xf>
    <xf numFmtId="0" fontId="13" fillId="0" borderId="0" xfId="0" applyFont="1" applyFill="1" applyAlignment="1">
      <alignment horizontal="left" vertical="top" wrapText="1"/>
    </xf>
    <xf numFmtId="4" fontId="24" fillId="0" borderId="0" xfId="0" applyNumberFormat="1" applyFont="1" applyFill="1" applyAlignment="1">
      <alignment vertical="top" wrapText="1"/>
    </xf>
    <xf numFmtId="2" fontId="24" fillId="0" borderId="0" xfId="0" applyNumberFormat="1" applyFont="1" applyFill="1" applyAlignment="1">
      <alignment vertical="top" wrapText="1"/>
    </xf>
    <xf numFmtId="9" fontId="24" fillId="0" borderId="0" xfId="0" applyNumberFormat="1" applyFont="1" applyFill="1" applyAlignment="1">
      <alignment vertical="top" wrapText="1"/>
    </xf>
    <xf numFmtId="0" fontId="24" fillId="0" borderId="0" xfId="0" applyFont="1" applyFill="1" applyAlignment="1">
      <alignment horizontal="justify" vertical="top" wrapText="1"/>
    </xf>
    <xf numFmtId="4" fontId="12" fillId="0" borderId="3" xfId="0" applyNumberFormat="1" applyFont="1" applyFill="1" applyBorder="1" applyAlignment="1" applyProtection="1">
      <alignment horizontal="center" vertical="top" wrapText="1"/>
      <protection locked="0"/>
    </xf>
    <xf numFmtId="9" fontId="23" fillId="0" borderId="1" xfId="0" applyNumberFormat="1" applyFont="1" applyFill="1" applyBorder="1" applyAlignment="1" applyProtection="1">
      <alignment horizontal="justify" vertical="top" wrapText="1"/>
      <protection locked="0"/>
    </xf>
    <xf numFmtId="4" fontId="12" fillId="0" borderId="4" xfId="0" applyNumberFormat="1" applyFont="1" applyFill="1" applyBorder="1" applyAlignment="1" applyProtection="1">
      <alignment horizontal="center" vertical="top" wrapText="1"/>
      <protection locked="0"/>
    </xf>
    <xf numFmtId="4" fontId="12" fillId="0" borderId="3" xfId="0" applyNumberFormat="1" applyFont="1" applyFill="1" applyBorder="1" applyAlignment="1" applyProtection="1">
      <alignment horizontal="center" vertical="top" wrapText="1"/>
      <protection locked="0"/>
    </xf>
    <xf numFmtId="0" fontId="12" fillId="0" borderId="3" xfId="0" applyFont="1" applyFill="1" applyBorder="1" applyAlignment="1" applyProtection="1">
      <alignment horizontal="justify" vertical="top" wrapText="1"/>
      <protection locked="0"/>
    </xf>
    <xf numFmtId="4" fontId="22" fillId="0" borderId="1" xfId="0" applyNumberFormat="1" applyFont="1" applyFill="1" applyBorder="1" applyAlignment="1" applyProtection="1">
      <alignment horizontal="center" vertical="top" wrapText="1"/>
      <protection locked="0"/>
    </xf>
    <xf numFmtId="49" fontId="31" fillId="0" borderId="2" xfId="0" applyNumberFormat="1" applyFont="1" applyFill="1" applyBorder="1" applyAlignment="1" applyProtection="1">
      <alignment horizontal="justify" vertical="top" wrapText="1"/>
      <protection locked="0"/>
    </xf>
    <xf numFmtId="49" fontId="31" fillId="0" borderId="3" xfId="0" applyNumberFormat="1" applyFont="1" applyFill="1" applyBorder="1" applyAlignment="1" applyProtection="1">
      <alignment horizontal="justify" vertical="top" wrapText="1"/>
      <protection locked="0"/>
    </xf>
    <xf numFmtId="4" fontId="13" fillId="0" borderId="5" xfId="0" applyNumberFormat="1" applyFont="1" applyFill="1" applyBorder="1" applyAlignment="1" applyProtection="1">
      <alignment horizontal="center" vertical="top" wrapText="1"/>
      <protection locked="0"/>
    </xf>
    <xf numFmtId="2" fontId="13" fillId="0" borderId="5" xfId="0" applyNumberFormat="1" applyFont="1" applyFill="1" applyBorder="1" applyAlignment="1" applyProtection="1">
      <alignment horizontal="center" vertical="top" wrapText="1"/>
      <protection locked="0"/>
    </xf>
    <xf numFmtId="9" fontId="13" fillId="0" borderId="5" xfId="0" applyNumberFormat="1" applyFont="1" applyFill="1" applyBorder="1" applyAlignment="1" applyProtection="1">
      <alignment horizontal="center" vertical="top" wrapText="1"/>
      <protection locked="0"/>
    </xf>
    <xf numFmtId="0" fontId="20" fillId="0" borderId="3" xfId="0" applyFont="1" applyFill="1" applyBorder="1" applyAlignment="1" applyProtection="1">
      <alignment horizontal="justify" vertical="top" wrapText="1"/>
      <protection locked="0"/>
    </xf>
    <xf numFmtId="4" fontId="13" fillId="0" borderId="4" xfId="0" applyNumberFormat="1" applyFont="1" applyFill="1" applyBorder="1" applyAlignment="1" applyProtection="1">
      <alignment horizontal="left" vertical="top" wrapText="1"/>
      <protection locked="0"/>
    </xf>
    <xf numFmtId="10" fontId="13" fillId="0" borderId="4" xfId="0" applyNumberFormat="1" applyFont="1" applyFill="1" applyBorder="1" applyAlignment="1" applyProtection="1">
      <alignment horizontal="left" vertical="top" wrapText="1"/>
      <protection locked="0"/>
    </xf>
    <xf numFmtId="4" fontId="35" fillId="0" borderId="4" xfId="0" applyNumberFormat="1" applyFont="1" applyFill="1" applyBorder="1" applyAlignment="1" applyProtection="1">
      <alignment horizontal="center" vertical="top" wrapText="1"/>
      <protection locked="0"/>
    </xf>
    <xf numFmtId="4" fontId="35" fillId="0" borderId="3" xfId="0" applyNumberFormat="1" applyFont="1" applyFill="1" applyBorder="1" applyAlignment="1" applyProtection="1">
      <alignment horizontal="center" vertical="top" wrapText="1"/>
      <protection locked="0"/>
    </xf>
    <xf numFmtId="0" fontId="35" fillId="0" borderId="2" xfId="0" applyFont="1" applyFill="1" applyBorder="1" applyAlignment="1" applyProtection="1">
      <alignment horizontal="justify" vertical="top" wrapText="1"/>
      <protection locked="0"/>
    </xf>
    <xf numFmtId="0" fontId="32" fillId="0" borderId="8" xfId="0" applyFont="1" applyFill="1" applyBorder="1" applyAlignment="1" applyProtection="1">
      <alignment horizontal="justify" vertical="top" wrapText="1"/>
      <protection locked="0"/>
    </xf>
    <xf numFmtId="4" fontId="24" fillId="0" borderId="1" xfId="0" applyNumberFormat="1" applyFont="1" applyFill="1" applyBorder="1" applyAlignment="1" applyProtection="1">
      <alignment horizontal="center" vertical="top" wrapText="1"/>
      <protection locked="0"/>
    </xf>
    <xf numFmtId="10" fontId="24" fillId="0" borderId="1" xfId="0" applyNumberFormat="1" applyFont="1" applyFill="1" applyBorder="1" applyAlignment="1" applyProtection="1">
      <alignment horizontal="center" vertical="top" wrapText="1"/>
      <protection locked="0"/>
    </xf>
    <xf numFmtId="4" fontId="24" fillId="2" borderId="1" xfId="0" applyNumberFormat="1" applyFont="1" applyFill="1" applyBorder="1" applyAlignment="1" applyProtection="1">
      <alignment horizontal="center" vertical="top" wrapText="1"/>
      <protection locked="0"/>
    </xf>
    <xf numFmtId="0" fontId="35" fillId="0" borderId="4" xfId="0" applyFont="1" applyFill="1" applyBorder="1" applyAlignment="1" applyProtection="1">
      <alignment horizontal="justify" vertical="top" wrapText="1"/>
      <protection locked="0"/>
    </xf>
    <xf numFmtId="0" fontId="36" fillId="0" borderId="8" xfId="0" applyFont="1" applyFill="1" applyBorder="1" applyAlignment="1" applyProtection="1">
      <alignment horizontal="justify" vertical="top" wrapText="1"/>
      <protection locked="0"/>
    </xf>
    <xf numFmtId="4" fontId="35" fillId="0" borderId="1" xfId="0" applyNumberFormat="1" applyFont="1" applyFill="1" applyBorder="1" applyAlignment="1" applyProtection="1">
      <alignment horizontal="center" vertical="top" wrapText="1"/>
      <protection locked="0"/>
    </xf>
    <xf numFmtId="10" fontId="35" fillId="0" borderId="1" xfId="0" applyNumberFormat="1" applyFont="1" applyFill="1" applyBorder="1" applyAlignment="1" applyProtection="1">
      <alignment horizontal="center" vertical="top" wrapText="1"/>
      <protection locked="0"/>
    </xf>
    <xf numFmtId="0" fontId="35" fillId="0" borderId="3" xfId="0" applyFont="1" applyFill="1" applyBorder="1" applyAlignment="1" applyProtection="1">
      <alignment horizontal="justify" vertical="top" wrapText="1"/>
      <protection locked="0"/>
    </xf>
    <xf numFmtId="0" fontId="36" fillId="0" borderId="1" xfId="0" applyFont="1" applyFill="1" applyBorder="1" applyAlignment="1" applyProtection="1">
      <alignment horizontal="justify" vertical="top" wrapText="1"/>
      <protection locked="0"/>
    </xf>
    <xf numFmtId="0" fontId="32" fillId="0" borderId="1" xfId="0" applyFont="1" applyFill="1" applyBorder="1" applyAlignment="1" applyProtection="1">
      <alignment horizontal="justify" vertical="top" wrapText="1"/>
      <protection locked="0"/>
    </xf>
    <xf numFmtId="0" fontId="35" fillId="0" borderId="1" xfId="0" applyFont="1" applyFill="1" applyBorder="1" applyAlignment="1" applyProtection="1">
      <alignment horizontal="left" vertical="top" wrapText="1"/>
      <protection locked="0"/>
    </xf>
    <xf numFmtId="0" fontId="36" fillId="0" borderId="1" xfId="0" applyFont="1" applyFill="1" applyBorder="1" applyAlignment="1">
      <alignment horizontal="left" vertical="top" wrapText="1"/>
    </xf>
    <xf numFmtId="0" fontId="35" fillId="0" borderId="1" xfId="0" applyFont="1" applyFill="1" applyBorder="1" applyAlignment="1" applyProtection="1">
      <alignment horizontal="justify" vertical="top" wrapText="1"/>
      <protection locked="0"/>
    </xf>
    <xf numFmtId="0" fontId="32" fillId="0" borderId="1" xfId="0" applyFont="1" applyFill="1" applyBorder="1" applyAlignment="1" applyProtection="1">
      <alignment horizontal="justify" vertical="top" wrapText="1"/>
      <protection locked="0"/>
    </xf>
    <xf numFmtId="10" fontId="24" fillId="2" borderId="1" xfId="0" applyNumberFormat="1" applyFont="1" applyFill="1" applyBorder="1" applyAlignment="1" applyProtection="1">
      <alignment horizontal="center" vertical="top" wrapText="1"/>
      <protection locked="0"/>
    </xf>
    <xf numFmtId="0" fontId="36" fillId="0" borderId="1" xfId="0" applyFont="1" applyFill="1" applyBorder="1" applyAlignment="1" applyProtection="1">
      <alignment horizontal="left" vertical="top" wrapText="1"/>
      <protection locked="0"/>
    </xf>
    <xf numFmtId="0" fontId="32" fillId="0" borderId="1" xfId="0" applyFont="1" applyFill="1" applyBorder="1" applyAlignment="1" applyProtection="1">
      <alignment horizontal="left" vertical="top" wrapText="1"/>
      <protection locked="0"/>
    </xf>
    <xf numFmtId="0" fontId="35" fillId="0" borderId="4" xfId="0" applyFont="1" applyFill="1" applyBorder="1" applyAlignment="1" applyProtection="1">
      <alignment horizontal="left" vertical="top" wrapText="1"/>
      <protection locked="0"/>
    </xf>
    <xf numFmtId="4" fontId="24" fillId="0" borderId="1" xfId="0" applyNumberFormat="1" applyFont="1" applyFill="1" applyBorder="1" applyAlignment="1" applyProtection="1">
      <alignment horizontal="left" vertical="top" wrapText="1"/>
      <protection locked="0"/>
    </xf>
    <xf numFmtId="4" fontId="29" fillId="0" borderId="1" xfId="0" applyNumberFormat="1" applyFont="1" applyFill="1" applyBorder="1" applyAlignment="1" applyProtection="1">
      <alignment horizontal="left" vertical="top" wrapText="1"/>
      <protection locked="0"/>
    </xf>
    <xf numFmtId="10" fontId="24" fillId="0" borderId="1" xfId="0" applyNumberFormat="1" applyFont="1" applyFill="1" applyBorder="1" applyAlignment="1" applyProtection="1">
      <alignment horizontal="left" vertical="top" wrapText="1"/>
      <protection locked="0"/>
    </xf>
    <xf numFmtId="0" fontId="36" fillId="0" borderId="8" xfId="0" applyFont="1" applyFill="1" applyBorder="1" applyAlignment="1" applyProtection="1">
      <alignment horizontal="left" vertical="top" wrapText="1"/>
      <protection locked="0"/>
    </xf>
    <xf numFmtId="0" fontId="32" fillId="0" borderId="8" xfId="0" applyFont="1" applyFill="1" applyBorder="1" applyAlignment="1" applyProtection="1">
      <alignment horizontal="left" vertical="top" wrapText="1"/>
      <protection locked="0"/>
    </xf>
    <xf numFmtId="4" fontId="12" fillId="0" borderId="1" xfId="0" applyNumberFormat="1" applyFont="1" applyFill="1" applyBorder="1" applyAlignment="1" applyProtection="1">
      <alignment horizontal="center" vertical="top" wrapText="1"/>
      <protection locked="0"/>
    </xf>
    <xf numFmtId="4" fontId="35" fillId="0" borderId="1" xfId="0" applyNumberFormat="1" applyFont="1" applyFill="1" applyBorder="1" applyAlignment="1" applyProtection="1">
      <alignment horizontal="center" vertical="top" wrapText="1"/>
      <protection locked="0"/>
    </xf>
    <xf numFmtId="10" fontId="35" fillId="0" borderId="1" xfId="0" applyNumberFormat="1" applyFont="1" applyFill="1" applyBorder="1" applyAlignment="1" applyProtection="1">
      <alignment horizontal="center" vertical="top" wrapText="1"/>
      <protection locked="0"/>
    </xf>
    <xf numFmtId="49" fontId="37" fillId="0" borderId="2" xfId="0" applyNumberFormat="1" applyFont="1" applyFill="1" applyBorder="1" applyAlignment="1" applyProtection="1">
      <alignment horizontal="justify" vertical="top" wrapText="1"/>
      <protection locked="0"/>
    </xf>
    <xf numFmtId="0" fontId="38" fillId="0" borderId="8" xfId="0" applyFont="1" applyFill="1" applyBorder="1" applyAlignment="1" applyProtection="1">
      <alignment horizontal="justify" vertical="top" wrapText="1"/>
      <protection locked="0"/>
    </xf>
    <xf numFmtId="49" fontId="35" fillId="0" borderId="2" xfId="0" applyNumberFormat="1" applyFont="1" applyFill="1" applyBorder="1" applyAlignment="1" applyProtection="1">
      <alignment horizontal="justify" vertical="top" wrapText="1"/>
      <protection locked="0"/>
    </xf>
    <xf numFmtId="49" fontId="35" fillId="0" borderId="3" xfId="0" applyNumberFormat="1" applyFont="1" applyFill="1" applyBorder="1" applyAlignment="1" applyProtection="1">
      <alignment horizontal="justify" vertical="top" wrapText="1"/>
      <protection locked="0"/>
    </xf>
    <xf numFmtId="49" fontId="29" fillId="0" borderId="2" xfId="0" applyNumberFormat="1" applyFont="1" applyFill="1" applyBorder="1" applyAlignment="1" applyProtection="1">
      <alignment horizontal="justify" vertical="top" wrapText="1"/>
      <protection locked="0"/>
    </xf>
    <xf numFmtId="0" fontId="28" fillId="0" borderId="8" xfId="0" applyFont="1" applyFill="1" applyBorder="1" applyAlignment="1" applyProtection="1">
      <alignment horizontal="justify" vertical="top" wrapText="1"/>
      <protection locked="0"/>
    </xf>
    <xf numFmtId="49" fontId="29" fillId="0" borderId="3" xfId="0" applyNumberFormat="1" applyFont="1" applyFill="1" applyBorder="1" applyAlignment="1" applyProtection="1">
      <alignment horizontal="justify" vertical="top" wrapText="1"/>
      <protection locked="0"/>
    </xf>
    <xf numFmtId="4" fontId="29" fillId="0" borderId="1" xfId="0" applyNumberFormat="1" applyFont="1" applyFill="1" applyBorder="1" applyAlignment="1" applyProtection="1">
      <alignment horizontal="center" vertical="top" wrapText="1"/>
      <protection locked="0"/>
    </xf>
    <xf numFmtId="10" fontId="29" fillId="0" borderId="1" xfId="0" applyNumberFormat="1" applyFont="1" applyFill="1" applyBorder="1" applyAlignment="1" applyProtection="1">
      <alignment horizontal="center" vertical="top" wrapText="1"/>
      <protection locked="0"/>
    </xf>
    <xf numFmtId="0" fontId="24" fillId="0" borderId="1" xfId="0" applyFont="1" applyFill="1" applyBorder="1" applyAlignment="1" applyProtection="1">
      <alignment horizontal="justify" vertical="top" wrapText="1"/>
      <protection locked="0"/>
    </xf>
    <xf numFmtId="4" fontId="35" fillId="0" borderId="0" xfId="0" applyNumberFormat="1" applyFont="1" applyFill="1" applyAlignment="1">
      <alignment horizontal="left" vertical="top" wrapText="1"/>
    </xf>
    <xf numFmtId="0" fontId="35" fillId="0" borderId="0" xfId="0" applyFont="1" applyFill="1" applyAlignment="1">
      <alignment horizontal="left" vertical="top" wrapText="1"/>
    </xf>
    <xf numFmtId="49" fontId="38" fillId="0" borderId="2" xfId="0" applyNumberFormat="1" applyFont="1" applyFill="1" applyBorder="1" applyAlignment="1" applyProtection="1">
      <alignment horizontal="justify" vertical="top" wrapText="1"/>
      <protection locked="0"/>
    </xf>
    <xf numFmtId="49" fontId="40" fillId="0" borderId="2" xfId="0" applyNumberFormat="1" applyFont="1" applyFill="1" applyBorder="1" applyAlignment="1" applyProtection="1">
      <alignment horizontal="justify" vertical="top" wrapText="1"/>
      <protection locked="0"/>
    </xf>
    <xf numFmtId="49" fontId="28" fillId="0" borderId="2" xfId="0" applyNumberFormat="1" applyFont="1" applyFill="1" applyBorder="1" applyAlignment="1" applyProtection="1">
      <alignment horizontal="justify" vertical="top" wrapText="1"/>
      <protection locked="0"/>
    </xf>
    <xf numFmtId="49" fontId="28" fillId="0" borderId="3" xfId="0" applyNumberFormat="1" applyFont="1" applyFill="1" applyBorder="1" applyAlignment="1" applyProtection="1">
      <alignment horizontal="justify" vertical="top" wrapText="1"/>
      <protection locked="0"/>
    </xf>
    <xf numFmtId="49" fontId="41" fillId="0" borderId="2" xfId="0" applyNumberFormat="1" applyFont="1" applyFill="1" applyBorder="1" applyAlignment="1" applyProtection="1">
      <alignment horizontal="justify" vertical="top" wrapText="1"/>
      <protection locked="0"/>
    </xf>
    <xf numFmtId="4" fontId="37" fillId="0" borderId="1" xfId="0" applyNumberFormat="1" applyFont="1" applyFill="1" applyBorder="1" applyAlignment="1" applyProtection="1">
      <alignment horizontal="center" vertical="top" wrapText="1"/>
      <protection locked="0"/>
    </xf>
    <xf numFmtId="10" fontId="37" fillId="0" borderId="1" xfId="0" applyNumberFormat="1" applyFont="1" applyFill="1" applyBorder="1" applyAlignment="1" applyProtection="1">
      <alignment horizontal="center" vertical="top" wrapText="1"/>
      <protection locked="0"/>
    </xf>
    <xf numFmtId="4" fontId="35" fillId="0" borderId="1" xfId="0" applyNumberFormat="1" applyFont="1" applyFill="1" applyBorder="1" applyAlignment="1" applyProtection="1">
      <alignment horizontal="center" vertical="top" wrapText="1"/>
      <protection locked="0"/>
    </xf>
    <xf numFmtId="9" fontId="24" fillId="0" borderId="1" xfId="0" applyNumberFormat="1" applyFont="1" applyFill="1" applyBorder="1" applyAlignment="1" applyProtection="1">
      <alignment horizontal="center" vertical="top" wrapText="1"/>
      <protection locked="0"/>
    </xf>
    <xf numFmtId="4" fontId="24" fillId="0" borderId="5" xfId="0" applyNumberFormat="1" applyFont="1" applyFill="1" applyBorder="1" applyAlignment="1" applyProtection="1">
      <alignment horizontal="center" vertical="top" wrapText="1"/>
      <protection locked="0"/>
    </xf>
    <xf numFmtId="2" fontId="24" fillId="0" borderId="5" xfId="0" applyNumberFormat="1" applyFont="1" applyFill="1" applyBorder="1" applyAlignment="1" applyProtection="1">
      <alignment horizontal="center" vertical="top" wrapText="1"/>
      <protection locked="0"/>
    </xf>
    <xf numFmtId="9" fontId="24" fillId="0" borderId="5" xfId="0" applyNumberFormat="1" applyFont="1" applyFill="1" applyBorder="1" applyAlignment="1" applyProtection="1">
      <alignment horizontal="center" vertical="top" wrapText="1"/>
      <protection locked="0"/>
    </xf>
    <xf numFmtId="10" fontId="14" fillId="0" borderId="1" xfId="0" applyNumberFormat="1" applyFont="1" applyFill="1" applyBorder="1" applyAlignment="1" applyProtection="1">
      <alignment horizontal="center" vertical="top" wrapText="1"/>
      <protection locked="0"/>
    </xf>
    <xf numFmtId="0" fontId="35" fillId="0" borderId="2" xfId="0" applyFont="1" applyFill="1" applyBorder="1" applyAlignment="1" applyProtection="1">
      <alignment horizontal="left" vertical="top" wrapText="1"/>
      <protection locked="0"/>
    </xf>
    <xf numFmtId="0" fontId="35" fillId="0" borderId="3" xfId="0" applyFont="1" applyFill="1" applyBorder="1" applyAlignment="1" applyProtection="1">
      <alignment horizontal="left" vertical="top" wrapText="1"/>
      <protection locked="0"/>
    </xf>
    <xf numFmtId="0" fontId="35" fillId="0" borderId="1" xfId="0" applyNumberFormat="1" applyFont="1" applyFill="1" applyBorder="1" applyAlignment="1" applyProtection="1">
      <alignment horizontal="center" vertical="top" wrapText="1"/>
      <protection locked="0"/>
    </xf>
    <xf numFmtId="0" fontId="24" fillId="0" borderId="1" xfId="0" applyNumberFormat="1" applyFont="1" applyFill="1" applyBorder="1" applyAlignment="1" applyProtection="1">
      <alignment horizontal="center" vertical="top" wrapText="1"/>
      <protection locked="0"/>
    </xf>
    <xf numFmtId="4" fontId="42" fillId="0" borderId="1" xfId="0" applyNumberFormat="1" applyFont="1" applyFill="1" applyBorder="1" applyAlignment="1" applyProtection="1">
      <alignment horizontal="center" vertical="top" wrapText="1"/>
      <protection locked="0"/>
    </xf>
    <xf numFmtId="4" fontId="35" fillId="2" borderId="1" xfId="0" applyNumberFormat="1" applyFont="1" applyFill="1" applyBorder="1" applyAlignment="1" applyProtection="1">
      <alignment horizontal="center" vertical="top" wrapText="1"/>
      <protection locked="0"/>
    </xf>
    <xf numFmtId="0" fontId="24" fillId="0" borderId="0" xfId="0" applyFont="1" applyFill="1" applyAlignment="1">
      <alignment horizontal="left" vertical="top" wrapText="1"/>
    </xf>
    <xf numFmtId="4" fontId="35" fillId="0" borderId="1" xfId="0" applyNumberFormat="1" applyFont="1" applyFill="1" applyBorder="1" applyAlignment="1" applyProtection="1">
      <alignment horizontal="center" vertical="top" wrapText="1"/>
      <protection locked="0"/>
    </xf>
    <xf numFmtId="10" fontId="35" fillId="0" borderId="1" xfId="0" applyNumberFormat="1" applyFont="1" applyFill="1" applyBorder="1" applyAlignment="1" applyProtection="1">
      <alignment horizontal="center" vertical="top" wrapText="1"/>
      <protection locked="0"/>
    </xf>
    <xf numFmtId="0" fontId="32" fillId="0" borderId="1" xfId="0" applyFont="1" applyFill="1" applyBorder="1" applyAlignment="1" applyProtection="1">
      <alignment horizontal="justify" vertical="top" wrapText="1"/>
      <protection locked="0"/>
    </xf>
    <xf numFmtId="4" fontId="35" fillId="0" borderId="1" xfId="0" applyNumberFormat="1" applyFont="1" applyFill="1" applyBorder="1" applyAlignment="1" applyProtection="1">
      <alignment horizontal="center" vertical="top" wrapText="1"/>
      <protection locked="0"/>
    </xf>
    <xf numFmtId="10" fontId="35" fillId="0" borderId="1" xfId="0" applyNumberFormat="1" applyFont="1" applyFill="1" applyBorder="1" applyAlignment="1" applyProtection="1">
      <alignment horizontal="center" vertical="top" wrapText="1"/>
      <protection locked="0"/>
    </xf>
    <xf numFmtId="0" fontId="24" fillId="0" borderId="0" xfId="0" applyFont="1" applyFill="1" applyAlignment="1">
      <alignment horizontal="left" vertical="top" wrapText="1"/>
    </xf>
    <xf numFmtId="4" fontId="35" fillId="0" borderId="1" xfId="0" applyNumberFormat="1" applyFont="1" applyFill="1" applyBorder="1" applyAlignment="1" applyProtection="1">
      <alignment horizontal="center" vertical="top" wrapText="1"/>
      <protection locked="0"/>
    </xf>
    <xf numFmtId="0" fontId="36" fillId="0" borderId="8" xfId="0" applyFont="1" applyFill="1" applyBorder="1" applyAlignment="1" applyProtection="1">
      <alignment horizontal="left" vertical="top" wrapText="1"/>
      <protection locked="0"/>
    </xf>
    <xf numFmtId="4" fontId="35" fillId="0" borderId="4" xfId="0" applyNumberFormat="1" applyFont="1" applyFill="1" applyBorder="1" applyAlignment="1" applyProtection="1">
      <alignment horizontal="center" vertical="top" wrapText="1"/>
      <protection locked="0"/>
    </xf>
    <xf numFmtId="0" fontId="18" fillId="0" borderId="4" xfId="0" applyFont="1" applyFill="1" applyBorder="1" applyAlignment="1" applyProtection="1">
      <alignment horizontal="left" vertical="top" wrapText="1"/>
      <protection locked="0"/>
    </xf>
    <xf numFmtId="0" fontId="20" fillId="0" borderId="2" xfId="0" applyFont="1" applyFill="1" applyBorder="1" applyAlignment="1" applyProtection="1">
      <alignment horizontal="left" vertical="top" wrapText="1"/>
      <protection locked="0"/>
    </xf>
    <xf numFmtId="0" fontId="20" fillId="0" borderId="3" xfId="0" applyFont="1" applyFill="1" applyBorder="1" applyAlignment="1" applyProtection="1">
      <alignment horizontal="left" vertical="top" wrapText="1"/>
      <protection locked="0"/>
    </xf>
    <xf numFmtId="10" fontId="35" fillId="0" borderId="1" xfId="0" applyNumberFormat="1" applyFont="1" applyFill="1" applyBorder="1" applyAlignment="1" applyProtection="1">
      <alignment horizontal="center" vertical="top" wrapText="1"/>
      <protection locked="0"/>
    </xf>
    <xf numFmtId="10" fontId="35" fillId="0" borderId="4" xfId="0" applyNumberFormat="1" applyFont="1" applyFill="1" applyBorder="1" applyAlignment="1" applyProtection="1">
      <alignment horizontal="center" vertical="top" wrapText="1"/>
      <protection locked="0"/>
    </xf>
    <xf numFmtId="0" fontId="32" fillId="0" borderId="4" xfId="0" applyFont="1" applyFill="1" applyBorder="1" applyAlignment="1" applyProtection="1">
      <alignment horizontal="left" vertical="top" wrapText="1"/>
      <protection locked="0"/>
    </xf>
    <xf numFmtId="0" fontId="27" fillId="0" borderId="2" xfId="0" applyFont="1" applyFill="1" applyBorder="1" applyAlignment="1">
      <alignment horizontal="left" vertical="top" wrapText="1"/>
    </xf>
    <xf numFmtId="0" fontId="27" fillId="0" borderId="3" xfId="0" applyFont="1" applyFill="1" applyBorder="1" applyAlignment="1">
      <alignment horizontal="left" vertical="top" wrapText="1"/>
    </xf>
    <xf numFmtId="0" fontId="18" fillId="0" borderId="3" xfId="0" applyFont="1" applyFill="1" applyBorder="1" applyAlignment="1" applyProtection="1">
      <alignment horizontal="justify" vertical="top" wrapText="1"/>
      <protection locked="0"/>
    </xf>
    <xf numFmtId="0" fontId="20" fillId="0" borderId="1" xfId="0" applyFont="1" applyFill="1" applyBorder="1" applyAlignment="1" applyProtection="1">
      <alignment horizontal="justify" vertical="top" wrapText="1"/>
      <protection locked="0"/>
    </xf>
    <xf numFmtId="4" fontId="35" fillId="0" borderId="2" xfId="0" applyNumberFormat="1" applyFont="1" applyFill="1" applyBorder="1" applyAlignment="1" applyProtection="1">
      <alignment horizontal="center" vertical="top" wrapText="1"/>
      <protection locked="0"/>
    </xf>
    <xf numFmtId="4" fontId="35" fillId="0" borderId="3" xfId="0" applyNumberFormat="1" applyFont="1" applyFill="1" applyBorder="1" applyAlignment="1" applyProtection="1">
      <alignment horizontal="center" vertical="top" wrapText="1"/>
      <protection locked="0"/>
    </xf>
    <xf numFmtId="10" fontId="35" fillId="0" borderId="2" xfId="0" applyNumberFormat="1" applyFont="1" applyFill="1" applyBorder="1" applyAlignment="1" applyProtection="1">
      <alignment horizontal="center" vertical="top" wrapText="1"/>
      <protection locked="0"/>
    </xf>
    <xf numFmtId="10" fontId="35" fillId="0" borderId="3" xfId="0" applyNumberFormat="1" applyFont="1" applyFill="1" applyBorder="1" applyAlignment="1" applyProtection="1">
      <alignment horizontal="center" vertical="top" wrapText="1"/>
      <protection locked="0"/>
    </xf>
    <xf numFmtId="0" fontId="32" fillId="0" borderId="2" xfId="0" applyFont="1" applyFill="1" applyBorder="1" applyAlignment="1" applyProtection="1">
      <alignment horizontal="left" vertical="top" wrapText="1"/>
      <protection locked="0"/>
    </xf>
    <xf numFmtId="0" fontId="32" fillId="0" borderId="3" xfId="0" applyFont="1" applyFill="1" applyBorder="1" applyAlignment="1" applyProtection="1">
      <alignment horizontal="left" vertical="top" wrapText="1"/>
      <protection locked="0"/>
    </xf>
    <xf numFmtId="0" fontId="25" fillId="0" borderId="0" xfId="0" quotePrefix="1" applyFont="1" applyFill="1" applyBorder="1" applyAlignment="1" applyProtection="1">
      <alignment horizontal="center" vertical="top" wrapText="1"/>
      <protection locked="0"/>
    </xf>
    <xf numFmtId="165" fontId="26" fillId="0" borderId="1" xfId="0" applyNumberFormat="1" applyFont="1" applyFill="1" applyBorder="1" applyAlignment="1" applyProtection="1">
      <alignment horizontal="center" vertical="top" wrapText="1"/>
      <protection locked="0"/>
    </xf>
    <xf numFmtId="0" fontId="24" fillId="0" borderId="1" xfId="0" applyFont="1" applyFill="1" applyBorder="1" applyAlignment="1" applyProtection="1">
      <alignment horizontal="justify" vertical="top" wrapText="1"/>
      <protection locked="0"/>
    </xf>
    <xf numFmtId="0" fontId="24" fillId="0" borderId="1" xfId="0" applyFont="1" applyFill="1" applyBorder="1" applyAlignment="1" applyProtection="1">
      <alignment horizontal="center" vertical="top" wrapText="1"/>
      <protection locked="0"/>
    </xf>
    <xf numFmtId="0" fontId="26" fillId="0" borderId="1" xfId="0" applyFont="1" applyFill="1" applyBorder="1" applyAlignment="1" applyProtection="1">
      <alignment horizontal="center" vertical="top" wrapText="1"/>
      <protection locked="0"/>
    </xf>
    <xf numFmtId="2" fontId="26" fillId="0" borderId="4" xfId="0" applyNumberFormat="1" applyFont="1" applyFill="1" applyBorder="1" applyAlignment="1" applyProtection="1">
      <alignment horizontal="center" vertical="top" wrapText="1"/>
      <protection locked="0"/>
    </xf>
    <xf numFmtId="2" fontId="26" fillId="0" borderId="2" xfId="0" applyNumberFormat="1" applyFont="1" applyFill="1" applyBorder="1" applyAlignment="1" applyProtection="1">
      <alignment horizontal="center" vertical="top" wrapText="1"/>
      <protection locked="0"/>
    </xf>
    <xf numFmtId="2" fontId="26" fillId="0" borderId="3" xfId="0" applyNumberFormat="1" applyFont="1" applyFill="1" applyBorder="1" applyAlignment="1" applyProtection="1">
      <alignment horizontal="center" vertical="top" wrapText="1"/>
      <protection locked="0"/>
    </xf>
    <xf numFmtId="165" fontId="26" fillId="0" borderId="1" xfId="0" quotePrefix="1" applyNumberFormat="1" applyFont="1" applyFill="1" applyBorder="1" applyAlignment="1" applyProtection="1">
      <alignment horizontal="center" vertical="top" wrapText="1"/>
      <protection locked="0"/>
    </xf>
    <xf numFmtId="4" fontId="36" fillId="0" borderId="1" xfId="0" applyNumberFormat="1" applyFont="1" applyFill="1" applyBorder="1" applyAlignment="1" applyProtection="1">
      <alignment horizontal="justify" vertical="top" wrapText="1"/>
      <protection locked="0"/>
    </xf>
    <xf numFmtId="4" fontId="26" fillId="0" borderId="4" xfId="0" applyNumberFormat="1" applyFont="1" applyFill="1" applyBorder="1" applyAlignment="1" applyProtection="1">
      <alignment horizontal="center" vertical="top" wrapText="1"/>
      <protection locked="0"/>
    </xf>
    <xf numFmtId="4" fontId="26" fillId="0" borderId="2" xfId="0" applyNumberFormat="1" applyFont="1" applyFill="1" applyBorder="1" applyAlignment="1" applyProtection="1">
      <alignment horizontal="center" vertical="top" wrapText="1"/>
      <protection locked="0"/>
    </xf>
    <xf numFmtId="4" fontId="26" fillId="0" borderId="3" xfId="0" applyNumberFormat="1" applyFont="1" applyFill="1" applyBorder="1" applyAlignment="1" applyProtection="1">
      <alignment horizontal="center" vertical="top" wrapText="1"/>
      <protection locked="0"/>
    </xf>
    <xf numFmtId="0" fontId="35" fillId="0" borderId="4" xfId="0" applyFont="1" applyFill="1" applyBorder="1" applyAlignment="1" applyProtection="1">
      <alignment horizontal="justify" vertical="top" wrapText="1"/>
      <protection locked="0"/>
    </xf>
    <xf numFmtId="0" fontId="35" fillId="0" borderId="2" xfId="0" applyFont="1" applyFill="1" applyBorder="1" applyAlignment="1" applyProtection="1">
      <alignment horizontal="justify" vertical="top" wrapText="1"/>
      <protection locked="0"/>
    </xf>
    <xf numFmtId="0" fontId="36" fillId="0" borderId="6" xfId="0" applyFont="1" applyFill="1" applyBorder="1" applyAlignment="1" applyProtection="1">
      <alignment horizontal="justify" vertical="top" wrapText="1"/>
      <protection locked="0"/>
    </xf>
    <xf numFmtId="0" fontId="36" fillId="0" borderId="7" xfId="0" applyFont="1" applyFill="1" applyBorder="1" applyAlignment="1" applyProtection="1">
      <alignment horizontal="justify" vertical="top" wrapText="1"/>
      <protection locked="0"/>
    </xf>
    <xf numFmtId="0" fontId="33" fillId="0" borderId="1" xfId="0" applyFont="1" applyFill="1" applyBorder="1" applyAlignment="1" applyProtection="1">
      <alignment horizontal="justify" vertical="top" wrapText="1"/>
      <protection locked="0"/>
    </xf>
    <xf numFmtId="0" fontId="20" fillId="0" borderId="4" xfId="0" applyFont="1" applyFill="1" applyBorder="1" applyAlignment="1" applyProtection="1">
      <alignment horizontal="justify" vertical="top" wrapText="1"/>
      <protection locked="0"/>
    </xf>
    <xf numFmtId="9" fontId="18" fillId="0" borderId="1" xfId="0" applyNumberFormat="1" applyFont="1" applyFill="1" applyBorder="1" applyAlignment="1" applyProtection="1">
      <alignment horizontal="justify" vertical="top" wrapText="1"/>
      <protection locked="0"/>
    </xf>
    <xf numFmtId="9" fontId="20" fillId="0" borderId="1" xfId="0" applyNumberFormat="1" applyFont="1" applyFill="1" applyBorder="1" applyAlignment="1" applyProtection="1">
      <alignment horizontal="justify" vertical="top" wrapText="1"/>
      <protection locked="0"/>
    </xf>
    <xf numFmtId="0" fontId="35" fillId="0" borderId="4" xfId="0" applyFont="1" applyFill="1" applyBorder="1" applyAlignment="1" applyProtection="1">
      <alignment horizontal="left" vertical="top" wrapText="1"/>
      <protection locked="0"/>
    </xf>
    <xf numFmtId="0" fontId="35" fillId="0" borderId="2" xfId="0" applyFont="1" applyFill="1" applyBorder="1" applyAlignment="1" applyProtection="1">
      <alignment horizontal="left" vertical="top" wrapText="1"/>
      <protection locked="0"/>
    </xf>
    <xf numFmtId="9" fontId="20" fillId="0" borderId="4" xfId="0" applyNumberFormat="1" applyFont="1" applyFill="1" applyBorder="1" applyAlignment="1" applyProtection="1">
      <alignment horizontal="justify" vertical="top" wrapText="1"/>
      <protection locked="0"/>
    </xf>
    <xf numFmtId="9" fontId="20" fillId="0" borderId="2" xfId="0" applyNumberFormat="1" applyFont="1" applyFill="1" applyBorder="1" applyAlignment="1" applyProtection="1">
      <alignment horizontal="justify" vertical="top" wrapText="1"/>
      <protection locked="0"/>
    </xf>
    <xf numFmtId="9" fontId="23" fillId="0" borderId="1" xfId="0" applyNumberFormat="1" applyFont="1" applyFill="1" applyBorder="1" applyAlignment="1" applyProtection="1">
      <alignment horizontal="justify" vertical="top" wrapText="1"/>
      <protection locked="0"/>
    </xf>
    <xf numFmtId="9" fontId="32" fillId="0" borderId="4" xfId="0" applyNumberFormat="1" applyFont="1" applyFill="1" applyBorder="1" applyAlignment="1" applyProtection="1">
      <alignment horizontal="justify" vertical="top" wrapText="1"/>
      <protection locked="0"/>
    </xf>
    <xf numFmtId="9" fontId="32" fillId="0" borderId="2" xfId="0" applyNumberFormat="1" applyFont="1" applyFill="1" applyBorder="1" applyAlignment="1" applyProtection="1">
      <alignment horizontal="justify" vertical="top" wrapText="1"/>
      <protection locked="0"/>
    </xf>
    <xf numFmtId="9" fontId="32" fillId="0" borderId="3" xfId="0" applyNumberFormat="1" applyFont="1" applyFill="1" applyBorder="1" applyAlignment="1" applyProtection="1">
      <alignment horizontal="justify" vertical="top" wrapText="1"/>
      <protection locked="0"/>
    </xf>
    <xf numFmtId="9" fontId="18" fillId="0" borderId="4" xfId="0" applyNumberFormat="1" applyFont="1" applyFill="1" applyBorder="1" applyAlignment="1" applyProtection="1">
      <alignment horizontal="left" vertical="top" wrapText="1"/>
      <protection locked="0"/>
    </xf>
    <xf numFmtId="9" fontId="20" fillId="0" borderId="2" xfId="0" applyNumberFormat="1" applyFont="1" applyFill="1" applyBorder="1" applyAlignment="1" applyProtection="1">
      <alignment horizontal="left" vertical="top" wrapText="1"/>
      <protection locked="0"/>
    </xf>
    <xf numFmtId="9" fontId="20" fillId="0" borderId="3" xfId="0" applyNumberFormat="1" applyFont="1" applyFill="1" applyBorder="1" applyAlignment="1" applyProtection="1">
      <alignment horizontal="left" vertical="top" wrapText="1"/>
      <protection locked="0"/>
    </xf>
    <xf numFmtId="49" fontId="18" fillId="0" borderId="1" xfId="0" applyNumberFormat="1" applyFont="1" applyFill="1" applyBorder="1" applyAlignment="1" applyProtection="1">
      <alignment horizontal="left" vertical="top" wrapText="1"/>
      <protection locked="0"/>
    </xf>
    <xf numFmtId="49" fontId="20" fillId="0" borderId="1" xfId="0" applyNumberFormat="1" applyFont="1" applyFill="1" applyBorder="1" applyAlignment="1" applyProtection="1">
      <alignment horizontal="left" vertical="top" wrapText="1"/>
      <protection locked="0"/>
    </xf>
    <xf numFmtId="0" fontId="18" fillId="0" borderId="1" xfId="0" applyFont="1" applyFill="1" applyBorder="1" applyAlignment="1" applyProtection="1">
      <alignment vertical="top" wrapText="1"/>
      <protection locked="0"/>
    </xf>
    <xf numFmtId="0" fontId="20" fillId="0" borderId="1" xfId="0" applyFont="1" applyFill="1" applyBorder="1" applyAlignment="1" applyProtection="1">
      <alignment vertical="top" wrapText="1"/>
      <protection locked="0"/>
    </xf>
    <xf numFmtId="0" fontId="19" fillId="0" borderId="4" xfId="0" applyFont="1" applyFill="1" applyBorder="1" applyAlignment="1" applyProtection="1">
      <alignment horizontal="justify" vertical="top" wrapText="1"/>
      <protection locked="0"/>
    </xf>
    <xf numFmtId="0" fontId="19" fillId="0" borderId="2" xfId="0" applyFont="1" applyFill="1" applyBorder="1" applyAlignment="1" applyProtection="1">
      <alignment horizontal="justify" vertical="top" wrapText="1"/>
      <protection locked="0"/>
    </xf>
    <xf numFmtId="2" fontId="18" fillId="0" borderId="4" xfId="0" applyNumberFormat="1" applyFont="1" applyFill="1" applyBorder="1" applyAlignment="1" applyProtection="1">
      <alignment vertical="top" wrapText="1"/>
      <protection locked="0"/>
    </xf>
    <xf numFmtId="2" fontId="20" fillId="0" borderId="2" xfId="0" applyNumberFormat="1" applyFont="1" applyFill="1" applyBorder="1" applyAlignment="1" applyProtection="1">
      <alignment vertical="top" wrapText="1"/>
      <protection locked="0"/>
    </xf>
    <xf numFmtId="2" fontId="20" fillId="0" borderId="3" xfId="0" applyNumberFormat="1" applyFont="1" applyFill="1" applyBorder="1" applyAlignment="1" applyProtection="1">
      <alignment vertical="top" wrapText="1"/>
      <protection locked="0"/>
    </xf>
    <xf numFmtId="2" fontId="33" fillId="0" borderId="1" xfId="0" applyNumberFormat="1" applyFont="1" applyFill="1" applyBorder="1" applyAlignment="1" applyProtection="1">
      <alignment vertical="top" wrapText="1"/>
      <protection locked="0"/>
    </xf>
    <xf numFmtId="4" fontId="12" fillId="0" borderId="4" xfId="0" applyNumberFormat="1" applyFont="1" applyFill="1" applyBorder="1" applyAlignment="1" applyProtection="1">
      <alignment horizontal="center" vertical="top" wrapText="1"/>
      <protection locked="0"/>
    </xf>
    <xf numFmtId="4" fontId="12" fillId="0" borderId="3" xfId="0" applyNumberFormat="1" applyFont="1" applyFill="1" applyBorder="1" applyAlignment="1" applyProtection="1">
      <alignment horizontal="center" vertical="top" wrapText="1"/>
      <protection locked="0"/>
    </xf>
    <xf numFmtId="0" fontId="18" fillId="0" borderId="1" xfId="0" applyFont="1" applyFill="1" applyBorder="1" applyAlignment="1" applyProtection="1">
      <alignment horizontal="justify" vertical="top" wrapText="1"/>
      <protection locked="0"/>
    </xf>
    <xf numFmtId="4" fontId="19" fillId="0" borderId="1" xfId="0" applyNumberFormat="1" applyFont="1" applyFill="1" applyBorder="1" applyAlignment="1" applyProtection="1">
      <alignment horizontal="justify" vertical="top" wrapText="1"/>
      <protection locked="0"/>
    </xf>
    <xf numFmtId="0" fontId="33" fillId="0" borderId="4" xfId="0" applyFont="1" applyFill="1" applyBorder="1" applyAlignment="1" applyProtection="1">
      <alignment horizontal="left" vertical="top" wrapText="1"/>
      <protection locked="0"/>
    </xf>
    <xf numFmtId="168" fontId="35" fillId="0" borderId="4" xfId="0" applyNumberFormat="1" applyFont="1" applyFill="1" applyBorder="1" applyAlignment="1" applyProtection="1">
      <alignment horizontal="center" vertical="top" wrapText="1"/>
      <protection locked="0"/>
    </xf>
    <xf numFmtId="168" fontId="35" fillId="0" borderId="2" xfId="0" applyNumberFormat="1" applyFont="1" applyFill="1" applyBorder="1" applyAlignment="1" applyProtection="1">
      <alignment horizontal="center" vertical="top" wrapText="1"/>
      <protection locked="0"/>
    </xf>
    <xf numFmtId="168" fontId="35" fillId="0" borderId="3" xfId="0" applyNumberFormat="1" applyFont="1" applyFill="1" applyBorder="1" applyAlignment="1" applyProtection="1">
      <alignment horizontal="center" vertical="top" wrapText="1"/>
      <protection locked="0"/>
    </xf>
    <xf numFmtId="0" fontId="24" fillId="0" borderId="9" xfId="0" applyFont="1" applyFill="1" applyBorder="1" applyAlignment="1">
      <alignment horizontal="left" vertical="top" wrapText="1"/>
    </xf>
    <xf numFmtId="0" fontId="36" fillId="0" borderId="4" xfId="0" applyFont="1" applyFill="1" applyBorder="1" applyAlignment="1" applyProtection="1">
      <alignment horizontal="left" vertical="top" wrapText="1"/>
      <protection locked="0"/>
    </xf>
    <xf numFmtId="0" fontId="36" fillId="0" borderId="2" xfId="0" applyFont="1" applyFill="1" applyBorder="1" applyAlignment="1" applyProtection="1">
      <alignment horizontal="left" vertical="top" wrapText="1"/>
      <protection locked="0"/>
    </xf>
    <xf numFmtId="0" fontId="36" fillId="0" borderId="3" xfId="0" applyFont="1" applyFill="1" applyBorder="1" applyAlignment="1" applyProtection="1">
      <alignment horizontal="left" vertical="top" wrapText="1"/>
      <protection locked="0"/>
    </xf>
    <xf numFmtId="0" fontId="35" fillId="0" borderId="3" xfId="0" applyFont="1" applyFill="1" applyBorder="1" applyAlignment="1" applyProtection="1">
      <alignment horizontal="justify" vertical="top" wrapText="1"/>
      <protection locked="0"/>
    </xf>
    <xf numFmtId="0" fontId="35" fillId="0" borderId="1" xfId="0" applyFont="1" applyFill="1" applyBorder="1" applyAlignment="1" applyProtection="1">
      <alignment horizontal="justify" vertical="top" wrapText="1"/>
      <protection locked="0"/>
    </xf>
    <xf numFmtId="0" fontId="33" fillId="0" borderId="4" xfId="0" applyFont="1" applyFill="1" applyBorder="1" applyAlignment="1">
      <alignment horizontal="justify" vertical="top" wrapText="1"/>
    </xf>
    <xf numFmtId="0" fontId="20" fillId="0" borderId="2" xfId="0" applyFont="1" applyFill="1" applyBorder="1" applyAlignment="1">
      <alignment horizontal="justify" vertical="top" wrapText="1"/>
    </xf>
    <xf numFmtId="0" fontId="20" fillId="0" borderId="3" xfId="0" applyFont="1" applyFill="1" applyBorder="1" applyAlignment="1">
      <alignment horizontal="justify" vertical="top" wrapText="1"/>
    </xf>
    <xf numFmtId="0" fontId="18" fillId="0" borderId="4" xfId="0" applyFont="1" applyBorder="1" applyAlignment="1">
      <alignment horizontal="justify" vertical="top" wrapText="1"/>
    </xf>
    <xf numFmtId="0" fontId="20" fillId="0" borderId="2" xfId="0" applyFont="1" applyBorder="1" applyAlignment="1">
      <alignment horizontal="justify" vertical="top" wrapText="1"/>
    </xf>
    <xf numFmtId="0" fontId="20" fillId="0" borderId="3" xfId="0" applyFont="1" applyBorder="1" applyAlignment="1">
      <alignment horizontal="justify" vertical="top" wrapText="1"/>
    </xf>
    <xf numFmtId="0" fontId="32" fillId="0" borderId="10" xfId="0" applyFont="1" applyFill="1" applyBorder="1" applyAlignment="1" applyProtection="1">
      <alignment horizontal="justify" vertical="top" wrapText="1"/>
      <protection locked="0"/>
    </xf>
    <xf numFmtId="0" fontId="32" fillId="0" borderId="11" xfId="0" applyFont="1" applyFill="1" applyBorder="1" applyAlignment="1" applyProtection="1">
      <alignment horizontal="justify" vertical="top" wrapText="1"/>
      <protection locked="0"/>
    </xf>
    <xf numFmtId="0" fontId="32" fillId="0" borderId="12" xfId="0" applyFont="1" applyFill="1" applyBorder="1" applyAlignment="1" applyProtection="1">
      <alignment horizontal="justify" vertical="top" wrapText="1"/>
      <protection locked="0"/>
    </xf>
    <xf numFmtId="0" fontId="32" fillId="0" borderId="1" xfId="0" applyFont="1" applyFill="1" applyBorder="1" applyAlignment="1" applyProtection="1">
      <alignment horizontal="justify" vertical="top" wrapText="1"/>
      <protection locked="0"/>
    </xf>
    <xf numFmtId="0" fontId="34" fillId="0" borderId="4" xfId="0" applyFont="1" applyFill="1" applyBorder="1" applyAlignment="1" applyProtection="1">
      <alignment horizontal="justify" vertical="top" wrapText="1"/>
      <protection locked="0"/>
    </xf>
    <xf numFmtId="0" fontId="32" fillId="0" borderId="2" xfId="0" applyFont="1" applyFill="1" applyBorder="1" applyAlignment="1" applyProtection="1">
      <alignment horizontal="justify" vertical="top" wrapText="1"/>
      <protection locked="0"/>
    </xf>
    <xf numFmtId="0" fontId="36" fillId="0" borderId="8" xfId="0" applyFont="1" applyFill="1" applyBorder="1" applyAlignment="1" applyProtection="1">
      <alignment horizontal="justify" vertical="top" wrapText="1"/>
      <protection locked="0"/>
    </xf>
  </cellXfs>
  <cellStyles count="51">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17 2 2" xfId="47"/>
    <cellStyle name="Обычный 17 3" xfId="43"/>
    <cellStyle name="Обычный 2" xfId="9"/>
    <cellStyle name="Обычный 2 2" xfId="10"/>
    <cellStyle name="Обычный 2 2 2" xfId="11"/>
    <cellStyle name="Обычный 2 2 2 2" xfId="40"/>
    <cellStyle name="Обычный 2 2 2 2 2" xfId="48"/>
    <cellStyle name="Обычный 2 2 2 3" xfId="44"/>
    <cellStyle name="Обычный 2 2 3" xfId="12"/>
    <cellStyle name="Обычный 2 3" xfId="13"/>
    <cellStyle name="Обычный 2 3 2" xfId="41"/>
    <cellStyle name="Обычный 2 3 2 2" xfId="49"/>
    <cellStyle name="Обычный 2 3 3" xfId="45"/>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8 2 2" xfId="50"/>
    <cellStyle name="Обычный 8 3" xfId="46"/>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colors>
    <mruColors>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34" Type="http://schemas.openxmlformats.org/officeDocument/2006/relationships/printerSettings" Target="../printerSettings/printerSettings34.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 Id="rId35"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outlinePr showOutlineSymbols="0"/>
    <pageSetUpPr fitToPage="1"/>
  </sheetPr>
  <dimension ref="A1:P403"/>
  <sheetViews>
    <sheetView showZeros="0" tabSelected="1" showOutlineSymbols="0" view="pageBreakPreview" zoomScale="60" zoomScaleNormal="60" zoomScaleSheetLayoutView="40" zoomScalePageLayoutView="75" workbookViewId="0">
      <pane xSplit="2" ySplit="7" topLeftCell="C179" activePane="bottomRight" state="frozen"/>
      <selection pane="topRight" activeCell="C1" sqref="C1"/>
      <selection pane="bottomLeft" activeCell="A8" sqref="A8"/>
      <selection pane="bottomRight" activeCell="A2" sqref="A2:J2"/>
    </sheetView>
  </sheetViews>
  <sheetFormatPr defaultColWidth="9" defaultRowHeight="26.25" outlineLevelRow="1" outlineLevelCol="2" x14ac:dyDescent="0.25"/>
  <cols>
    <col min="1" max="1" width="16.125" style="7" customWidth="1"/>
    <col min="2" max="2" width="84.75" style="8" customWidth="1"/>
    <col min="3" max="3" width="23.875" style="9" customWidth="1"/>
    <col min="4" max="4" width="23.75" style="10" customWidth="1" outlineLevel="2"/>
    <col min="5" max="5" width="18.625" style="11" customWidth="1" outlineLevel="2"/>
    <col min="6" max="6" width="23.375" style="9" customWidth="1" outlineLevel="2"/>
    <col min="7" max="7" width="19.375" style="11" customWidth="1" outlineLevel="2"/>
    <col min="8" max="9" width="24.875" style="11" customWidth="1" outlineLevel="2"/>
    <col min="10" max="10" width="155.75" style="8" customWidth="1"/>
    <col min="11" max="11" width="23.125" style="2" customWidth="1"/>
    <col min="12" max="12" width="29.625" style="4" customWidth="1"/>
    <col min="13" max="13" width="9" style="4" customWidth="1"/>
    <col min="14" max="14" width="19.875" style="4" customWidth="1"/>
    <col min="15" max="19" width="9" style="4" customWidth="1"/>
    <col min="20" max="20" width="67.75" style="4" customWidth="1"/>
    <col min="21" max="64" width="9" style="4" customWidth="1"/>
    <col min="65" max="16384" width="9" style="4"/>
  </cols>
  <sheetData>
    <row r="1" spans="1:16" ht="26.25" customHeight="1" x14ac:dyDescent="0.25">
      <c r="A1" s="46"/>
      <c r="B1" s="47"/>
      <c r="C1" s="48"/>
      <c r="D1" s="49"/>
      <c r="E1" s="50"/>
      <c r="F1" s="48"/>
      <c r="G1" s="50"/>
      <c r="H1" s="50"/>
      <c r="I1" s="50"/>
      <c r="J1" s="51"/>
    </row>
    <row r="2" spans="1:16" s="29" customFormat="1" ht="63.75" customHeight="1" x14ac:dyDescent="0.25">
      <c r="A2" s="164" t="s">
        <v>63</v>
      </c>
      <c r="B2" s="164"/>
      <c r="C2" s="164"/>
      <c r="D2" s="164"/>
      <c r="E2" s="164"/>
      <c r="F2" s="164"/>
      <c r="G2" s="164"/>
      <c r="H2" s="164"/>
      <c r="I2" s="164"/>
      <c r="J2" s="164"/>
      <c r="K2" s="45"/>
    </row>
    <row r="3" spans="1:16" s="37" customFormat="1" x14ac:dyDescent="0.25">
      <c r="A3" s="31"/>
      <c r="B3" s="32"/>
      <c r="C3" s="33"/>
      <c r="D3" s="33"/>
      <c r="E3" s="33"/>
      <c r="F3" s="33"/>
      <c r="G3" s="34"/>
      <c r="H3" s="35"/>
      <c r="I3" s="35"/>
      <c r="J3" s="25" t="s">
        <v>20</v>
      </c>
      <c r="K3" s="36"/>
    </row>
    <row r="4" spans="1:16" s="45" customFormat="1" ht="75" customHeight="1" x14ac:dyDescent="0.25">
      <c r="A4" s="167" t="s">
        <v>3</v>
      </c>
      <c r="B4" s="168" t="s">
        <v>8</v>
      </c>
      <c r="C4" s="174" t="s">
        <v>59</v>
      </c>
      <c r="D4" s="172" t="s">
        <v>64</v>
      </c>
      <c r="E4" s="172"/>
      <c r="F4" s="172"/>
      <c r="G4" s="172"/>
      <c r="H4" s="169" t="s">
        <v>57</v>
      </c>
      <c r="I4" s="169" t="s">
        <v>58</v>
      </c>
      <c r="J4" s="168" t="s">
        <v>39</v>
      </c>
    </row>
    <row r="5" spans="1:16" s="45" customFormat="1" ht="52.5" customHeight="1" x14ac:dyDescent="0.25">
      <c r="A5" s="167"/>
      <c r="B5" s="168"/>
      <c r="C5" s="175"/>
      <c r="D5" s="165" t="s">
        <v>7</v>
      </c>
      <c r="E5" s="165"/>
      <c r="F5" s="165" t="s">
        <v>6</v>
      </c>
      <c r="G5" s="165"/>
      <c r="H5" s="170"/>
      <c r="I5" s="170"/>
      <c r="J5" s="168"/>
    </row>
    <row r="6" spans="1:16" s="45" customFormat="1" ht="74.25" customHeight="1" x14ac:dyDescent="0.25">
      <c r="A6" s="167"/>
      <c r="B6" s="168"/>
      <c r="C6" s="176"/>
      <c r="D6" s="28" t="s">
        <v>0</v>
      </c>
      <c r="E6" s="24" t="s">
        <v>11</v>
      </c>
      <c r="F6" s="44" t="s">
        <v>9</v>
      </c>
      <c r="G6" s="24" t="s">
        <v>2</v>
      </c>
      <c r="H6" s="171"/>
      <c r="I6" s="171"/>
      <c r="J6" s="168"/>
    </row>
    <row r="7" spans="1:16" s="43" customFormat="1" ht="36" customHeight="1" x14ac:dyDescent="0.25">
      <c r="A7" s="39">
        <v>1</v>
      </c>
      <c r="B7" s="40">
        <v>2</v>
      </c>
      <c r="C7" s="41">
        <v>4</v>
      </c>
      <c r="D7" s="42">
        <v>5</v>
      </c>
      <c r="E7" s="41">
        <v>6</v>
      </c>
      <c r="F7" s="41">
        <v>7</v>
      </c>
      <c r="G7" s="41">
        <v>8</v>
      </c>
      <c r="H7" s="41">
        <v>9</v>
      </c>
      <c r="I7" s="41">
        <v>10</v>
      </c>
      <c r="J7" s="41">
        <v>11</v>
      </c>
      <c r="K7" s="38"/>
    </row>
    <row r="8" spans="1:16" s="118" customFormat="1" ht="52.5" customHeight="1" x14ac:dyDescent="0.25">
      <c r="A8" s="166"/>
      <c r="B8" s="89" t="s">
        <v>19</v>
      </c>
      <c r="C8" s="139">
        <f>SUM(C9:C13)</f>
        <v>22790530.48</v>
      </c>
      <c r="D8" s="139">
        <f>SUM(D9:D13)</f>
        <v>13335024.51</v>
      </c>
      <c r="E8" s="140">
        <f>D8/C8</f>
        <v>0.58509999999999995</v>
      </c>
      <c r="F8" s="139">
        <f t="shared" ref="F8" si="0">SUM(F9:F13)</f>
        <v>13274984.16</v>
      </c>
      <c r="G8" s="140">
        <f>F8/C8</f>
        <v>0.58250000000000002</v>
      </c>
      <c r="H8" s="139">
        <f t="shared" ref="H8:I8" si="1">SUM(H9:H13)</f>
        <v>21587638.649999999</v>
      </c>
      <c r="I8" s="139">
        <f t="shared" si="1"/>
        <v>1202891.83</v>
      </c>
      <c r="J8" s="173"/>
      <c r="K8" s="38"/>
      <c r="L8" s="117"/>
      <c r="N8" s="117"/>
      <c r="P8" s="117"/>
    </row>
    <row r="9" spans="1:16" s="138" customFormat="1" x14ac:dyDescent="0.25">
      <c r="A9" s="166"/>
      <c r="B9" s="141" t="s">
        <v>4</v>
      </c>
      <c r="C9" s="139">
        <f t="shared" ref="C9:D11" si="2">C17+C24+C30+C37+C43+C49+C57+C125+C131+C137+C143+C149+C157+C163+C169+C175</f>
        <v>726767.46</v>
      </c>
      <c r="D9" s="139">
        <f t="shared" si="2"/>
        <v>428011.71</v>
      </c>
      <c r="E9" s="140">
        <f t="shared" ref="E9:E10" si="3">D9/C9</f>
        <v>0.58889999999999998</v>
      </c>
      <c r="F9" s="139">
        <f>F17+F24+F30+F37+F43+F49+F57+F125+F131+F137+F143+F149+F157+F163+F169+F175</f>
        <v>428011.71</v>
      </c>
      <c r="G9" s="140">
        <f t="shared" ref="G9:G11" si="4">F9/C9</f>
        <v>0.58889999999999998</v>
      </c>
      <c r="H9" s="139">
        <f>H17+H24+H30+H37+H43+H49+H57+H125+H131+H137+H143+H149+H157+H163+H169+H175</f>
        <v>726744.06</v>
      </c>
      <c r="I9" s="142">
        <f>I17+I24+I30+I37+I43+I49+I57+I125+I131+I137+I143+I149+I157+I163+I169+I175</f>
        <v>23.4</v>
      </c>
      <c r="J9" s="173"/>
      <c r="K9" s="38"/>
      <c r="L9" s="117"/>
      <c r="N9" s="117"/>
      <c r="O9" s="118"/>
      <c r="P9" s="117"/>
    </row>
    <row r="10" spans="1:16" s="138" customFormat="1" x14ac:dyDescent="0.25">
      <c r="A10" s="166"/>
      <c r="B10" s="141" t="s">
        <v>15</v>
      </c>
      <c r="C10" s="139">
        <f>C18+C25+C31+C38+C44+C50+C58+C126+C132+C138+C144+C150+C158+C164+C170+C176+C182</f>
        <v>21035142.84</v>
      </c>
      <c r="D10" s="139">
        <f>D18+D25+D31+D38+D44+D50+D58+D126+D132+D138+D144+D150+D158+D164+D170+D176+D182</f>
        <v>12565728.189999999</v>
      </c>
      <c r="E10" s="140">
        <f t="shared" si="3"/>
        <v>0.59740000000000004</v>
      </c>
      <c r="F10" s="139">
        <f>F18+F25+F31+F38+F44+F50+F58+F126+F132+F138+F144+F150+F158+F164+F170+F176+F182</f>
        <v>12505687.84</v>
      </c>
      <c r="G10" s="140">
        <f t="shared" si="4"/>
        <v>0.59450000000000003</v>
      </c>
      <c r="H10" s="139">
        <f>H18+H25+H31+H38+H44+H50+H58+H126+H132+H138+H144+H150+H158+H164+H170+H176+H182</f>
        <v>19962839.41</v>
      </c>
      <c r="I10" s="142">
        <f>I18+I25+I31+I38+I44+I50+I58+I126+I132+I138+I144+I150+I158+I164+I170+I176+I182</f>
        <v>1072303.43</v>
      </c>
      <c r="J10" s="173"/>
      <c r="K10" s="38"/>
      <c r="L10" s="117"/>
      <c r="N10" s="117"/>
      <c r="O10" s="118"/>
      <c r="P10" s="117"/>
    </row>
    <row r="11" spans="1:16" s="138" customFormat="1" x14ac:dyDescent="0.25">
      <c r="A11" s="166"/>
      <c r="B11" s="141" t="s">
        <v>10</v>
      </c>
      <c r="C11" s="139">
        <f t="shared" si="2"/>
        <v>918978.73</v>
      </c>
      <c r="D11" s="139">
        <f t="shared" si="2"/>
        <v>287903.86</v>
      </c>
      <c r="E11" s="140">
        <f>D11/C11</f>
        <v>0.31330000000000002</v>
      </c>
      <c r="F11" s="139">
        <f>F19+F26+F32+F39+F45+F51+F59+F127+F133+F139+F145+F151+F159+F165+F171+F177</f>
        <v>287903.86</v>
      </c>
      <c r="G11" s="140">
        <f t="shared" si="4"/>
        <v>0.31330000000000002</v>
      </c>
      <c r="H11" s="139">
        <f>H19+H26+H32+H39+H45+H51+H59+H127+H133+H139+H145+H151+H159+H165+H171+H177</f>
        <v>788413.73</v>
      </c>
      <c r="I11" s="142">
        <f>I19+I26+I32+I39+I45+I51+I59+I127+I133+I139+I145+I151+I159+I165+I171+I177</f>
        <v>130565</v>
      </c>
      <c r="J11" s="173"/>
      <c r="K11" s="38"/>
      <c r="L11" s="117"/>
      <c r="N11" s="117"/>
      <c r="O11" s="118"/>
      <c r="P11" s="117"/>
    </row>
    <row r="12" spans="1:16" s="138" customFormat="1" x14ac:dyDescent="0.25">
      <c r="A12" s="166"/>
      <c r="B12" s="141" t="s">
        <v>12</v>
      </c>
      <c r="C12" s="139">
        <f>C20+C27+C33+C40+C46+C52+C60+C128+C134+C140+C146+C152+C160+C166+C172</f>
        <v>0</v>
      </c>
      <c r="D12" s="139">
        <f>D20+D27+D33+D40+D46+D52+D60+D128+D134+D140+D146+D152+D160+D166+D172+D178</f>
        <v>0</v>
      </c>
      <c r="E12" s="140"/>
      <c r="F12" s="139">
        <f>F20+F27+F33+F40+F46+F52+F60+F128+F134+F140+F146+F152+F160+F166+F172+F178</f>
        <v>0</v>
      </c>
      <c r="G12" s="140"/>
      <c r="H12" s="139">
        <f>H20+H27+H33+H40+H46+H52+H60+H128+H134+H140+H146+H152+H160+H166+H172+H178</f>
        <v>0</v>
      </c>
      <c r="I12" s="81">
        <f t="shared" ref="I12" si="5">C12-H12</f>
        <v>0</v>
      </c>
      <c r="J12" s="173"/>
      <c r="K12" s="38"/>
      <c r="L12" s="117"/>
      <c r="N12" s="117"/>
      <c r="O12" s="118"/>
      <c r="P12" s="117"/>
    </row>
    <row r="13" spans="1:16" s="138" customFormat="1" x14ac:dyDescent="0.25">
      <c r="A13" s="166"/>
      <c r="B13" s="141" t="s">
        <v>5</v>
      </c>
      <c r="C13" s="139">
        <f>C21+C28+C34+C41+C47+C53+C61+C129+C135+C141+C147+C153+C161+C167+C173</f>
        <v>109641.45</v>
      </c>
      <c r="D13" s="139">
        <f>D21+D28+D34+D41+D47+D53+D61+D129+D135+D141+D147+D153+D161+D167+D173</f>
        <v>53380.75</v>
      </c>
      <c r="E13" s="140">
        <f>D13/C13</f>
        <v>0.4869</v>
      </c>
      <c r="F13" s="139">
        <f>F21+F28+F34+F41+F47+F53+F61+F129+F135+F141+F147+F153+F161+F167+F173</f>
        <v>53380.75</v>
      </c>
      <c r="G13" s="140">
        <f t="shared" ref="G13" si="6">F13/C13</f>
        <v>0.4869</v>
      </c>
      <c r="H13" s="139">
        <f>H21+H28+H34+H41+H47+H53+H61+H129+H135+H141+H147+H153+H161+H167+H173</f>
        <v>109641.45</v>
      </c>
      <c r="I13" s="142">
        <f>I21+I28+I34+I41+I47+I53+I61+I129+I135+I141+I147+I153+I161+I167+I173</f>
        <v>0</v>
      </c>
      <c r="J13" s="173"/>
      <c r="K13" s="38"/>
      <c r="L13" s="117"/>
      <c r="N13" s="117"/>
      <c r="O13" s="118"/>
      <c r="P13" s="117"/>
    </row>
    <row r="14" spans="1:16" ht="409.5" customHeight="1" x14ac:dyDescent="0.25">
      <c r="A14" s="177" t="s">
        <v>42</v>
      </c>
      <c r="B14" s="200" t="s">
        <v>80</v>
      </c>
      <c r="C14" s="145">
        <f>C17+C18+C19+C20</f>
        <v>15746589.15</v>
      </c>
      <c r="D14" s="145">
        <f>D17+D18+D19+D20</f>
        <v>10537946.220000001</v>
      </c>
      <c r="E14" s="151">
        <f>(D14/C14)</f>
        <v>0.66920000000000002</v>
      </c>
      <c r="F14" s="145">
        <f>F17+F18+F19+F20</f>
        <v>10506620.68</v>
      </c>
      <c r="G14" s="151">
        <f>F14/C14</f>
        <v>0.66720000000000002</v>
      </c>
      <c r="H14" s="145">
        <f>H17+H18+H19</f>
        <v>14586636.15</v>
      </c>
      <c r="I14" s="147">
        <f>I17+I18+I19</f>
        <v>1159953</v>
      </c>
      <c r="J14" s="148" t="s">
        <v>105</v>
      </c>
      <c r="K14" s="20"/>
      <c r="L14" s="26"/>
      <c r="N14" s="26"/>
      <c r="O14" s="1"/>
      <c r="P14" s="26"/>
    </row>
    <row r="15" spans="1:16" ht="409.5" customHeight="1" x14ac:dyDescent="0.25">
      <c r="A15" s="178"/>
      <c r="B15" s="201"/>
      <c r="C15" s="145"/>
      <c r="D15" s="145"/>
      <c r="E15" s="151"/>
      <c r="F15" s="145"/>
      <c r="G15" s="151"/>
      <c r="H15" s="145"/>
      <c r="I15" s="158"/>
      <c r="J15" s="149"/>
      <c r="K15" s="20"/>
      <c r="L15" s="26"/>
      <c r="N15" s="26"/>
      <c r="O15" s="1"/>
      <c r="P15" s="26"/>
    </row>
    <row r="16" spans="1:16" ht="146.25" customHeight="1" x14ac:dyDescent="0.25">
      <c r="A16" s="27"/>
      <c r="B16" s="201"/>
      <c r="C16" s="147"/>
      <c r="D16" s="147"/>
      <c r="E16" s="152"/>
      <c r="F16" s="147"/>
      <c r="G16" s="152"/>
      <c r="H16" s="147"/>
      <c r="I16" s="159"/>
      <c r="J16" s="149"/>
      <c r="K16" s="20"/>
      <c r="L16" s="26"/>
      <c r="N16" s="26"/>
      <c r="O16" s="1"/>
      <c r="P16" s="26"/>
    </row>
    <row r="17" spans="1:16" s="29" customFormat="1" ht="51" customHeight="1" x14ac:dyDescent="0.25">
      <c r="A17" s="116"/>
      <c r="B17" s="94" t="s">
        <v>4</v>
      </c>
      <c r="C17" s="81">
        <v>510778.2</v>
      </c>
      <c r="D17" s="81">
        <v>330591.12</v>
      </c>
      <c r="E17" s="82">
        <f>D17/C17</f>
        <v>0.6472</v>
      </c>
      <c r="F17" s="81">
        <v>330591.12</v>
      </c>
      <c r="G17" s="82">
        <f>F17/C17</f>
        <v>0.6472</v>
      </c>
      <c r="H17" s="81">
        <f>510778.2</f>
        <v>510778.2</v>
      </c>
      <c r="I17" s="81">
        <f t="shared" ref="I17:I21" si="7">C17-H17</f>
        <v>0</v>
      </c>
      <c r="J17" s="149"/>
      <c r="K17" s="38"/>
      <c r="L17" s="117"/>
      <c r="N17" s="117"/>
      <c r="O17" s="118"/>
      <c r="P17" s="117"/>
    </row>
    <row r="18" spans="1:16" s="29" customFormat="1" x14ac:dyDescent="0.25">
      <c r="A18" s="116"/>
      <c r="B18" s="94" t="s">
        <v>15</v>
      </c>
      <c r="C18" s="81">
        <v>15066212.9</v>
      </c>
      <c r="D18" s="81">
        <v>10171767.880000001</v>
      </c>
      <c r="E18" s="82">
        <f>D18/C18</f>
        <v>0.67510000000000003</v>
      </c>
      <c r="F18" s="81">
        <v>10140442.34</v>
      </c>
      <c r="G18" s="82">
        <f>F18/C18</f>
        <v>0.67310000000000003</v>
      </c>
      <c r="H18" s="81">
        <f>14002439.21+1816.29+18000</f>
        <v>14022255.5</v>
      </c>
      <c r="I18" s="81">
        <f t="shared" si="7"/>
        <v>1043957.4</v>
      </c>
      <c r="J18" s="149"/>
      <c r="K18" s="38"/>
      <c r="L18" s="117"/>
      <c r="N18" s="117"/>
      <c r="O18" s="118"/>
      <c r="P18" s="117"/>
    </row>
    <row r="19" spans="1:16" s="29" customFormat="1" ht="26.25" customHeight="1" x14ac:dyDescent="0.25">
      <c r="A19" s="116" t="s">
        <v>24</v>
      </c>
      <c r="B19" s="94" t="s">
        <v>10</v>
      </c>
      <c r="C19" s="81">
        <v>169598.05</v>
      </c>
      <c r="D19" s="81">
        <v>35587.22</v>
      </c>
      <c r="E19" s="82">
        <f>D19/C19</f>
        <v>0.20979999999999999</v>
      </c>
      <c r="F19" s="81">
        <v>35587.22</v>
      </c>
      <c r="G19" s="82">
        <f>F19/C19</f>
        <v>0.20979999999999999</v>
      </c>
      <c r="H19" s="81">
        <f>50391.59+1210.86+2000</f>
        <v>53602.45</v>
      </c>
      <c r="I19" s="81">
        <f t="shared" si="7"/>
        <v>115995.6</v>
      </c>
      <c r="J19" s="149"/>
      <c r="K19" s="38"/>
      <c r="L19" s="117"/>
      <c r="N19" s="117"/>
      <c r="O19" s="118"/>
      <c r="P19" s="117"/>
    </row>
    <row r="20" spans="1:16" s="29" customFormat="1" x14ac:dyDescent="0.25">
      <c r="A20" s="116"/>
      <c r="B20" s="94" t="s">
        <v>12</v>
      </c>
      <c r="C20" s="81"/>
      <c r="D20" s="81"/>
      <c r="E20" s="82"/>
      <c r="F20" s="81"/>
      <c r="G20" s="82"/>
      <c r="H20" s="81">
        <f t="shared" ref="H20" si="8">C20-F20</f>
        <v>0</v>
      </c>
      <c r="I20" s="81">
        <f t="shared" si="7"/>
        <v>0</v>
      </c>
      <c r="J20" s="149"/>
      <c r="K20" s="38"/>
      <c r="L20" s="117"/>
      <c r="N20" s="117"/>
      <c r="O20" s="118"/>
      <c r="P20" s="117"/>
    </row>
    <row r="21" spans="1:16" s="29" customFormat="1" x14ac:dyDescent="0.25">
      <c r="A21" s="116"/>
      <c r="B21" s="94" t="s">
        <v>5</v>
      </c>
      <c r="C21" s="81"/>
      <c r="D21" s="81"/>
      <c r="E21" s="82"/>
      <c r="F21" s="81"/>
      <c r="G21" s="82"/>
      <c r="H21" s="81"/>
      <c r="I21" s="81">
        <f t="shared" si="7"/>
        <v>0</v>
      </c>
      <c r="J21" s="150"/>
      <c r="K21" s="38"/>
      <c r="L21" s="117"/>
      <c r="N21" s="117"/>
      <c r="O21" s="118"/>
      <c r="P21" s="117"/>
    </row>
    <row r="22" spans="1:16" ht="60" customHeight="1" x14ac:dyDescent="0.25">
      <c r="A22" s="177" t="s">
        <v>13</v>
      </c>
      <c r="B22" s="179" t="s">
        <v>68</v>
      </c>
      <c r="C22" s="145">
        <f t="shared" ref="C22" si="9">C24+C25+C26+C27+C28</f>
        <v>434260.5</v>
      </c>
      <c r="D22" s="145">
        <f>D24+D25+D26+D27+D28</f>
        <v>212135</v>
      </c>
      <c r="E22" s="151">
        <f>D22/C22</f>
        <v>0.48849999999999999</v>
      </c>
      <c r="F22" s="147">
        <f>F24+F25+F26+F27+F28</f>
        <v>195406.92</v>
      </c>
      <c r="G22" s="151">
        <f>F22/C22</f>
        <v>0.45</v>
      </c>
      <c r="H22" s="147">
        <f>H25</f>
        <v>434260.5</v>
      </c>
      <c r="I22" s="65">
        <f>I25</f>
        <v>0</v>
      </c>
      <c r="J22" s="198" t="s">
        <v>91</v>
      </c>
      <c r="K22" s="20"/>
      <c r="L22" s="26"/>
      <c r="N22" s="26"/>
      <c r="O22" s="1"/>
      <c r="P22" s="26"/>
    </row>
    <row r="23" spans="1:16" ht="291" customHeight="1" x14ac:dyDescent="0.25">
      <c r="A23" s="178"/>
      <c r="B23" s="180"/>
      <c r="C23" s="145"/>
      <c r="D23" s="145"/>
      <c r="E23" s="151"/>
      <c r="F23" s="159"/>
      <c r="G23" s="151"/>
      <c r="H23" s="159"/>
      <c r="I23" s="66"/>
      <c r="J23" s="199"/>
      <c r="K23" s="20"/>
      <c r="L23" s="26"/>
      <c r="N23" s="26"/>
      <c r="O23" s="1"/>
      <c r="P23" s="26"/>
    </row>
    <row r="24" spans="1:16" ht="75" customHeight="1" x14ac:dyDescent="0.25">
      <c r="A24" s="79"/>
      <c r="B24" s="80" t="s">
        <v>4</v>
      </c>
      <c r="C24" s="81"/>
      <c r="D24" s="81"/>
      <c r="E24" s="82"/>
      <c r="F24" s="81"/>
      <c r="G24" s="82"/>
      <c r="H24" s="81"/>
      <c r="I24" s="12">
        <f t="shared" ref="I24:I28" si="10">C24-H24</f>
        <v>0</v>
      </c>
      <c r="J24" s="199"/>
      <c r="K24" s="20"/>
      <c r="L24" s="26"/>
      <c r="N24" s="26"/>
      <c r="O24" s="1"/>
      <c r="P24" s="26"/>
    </row>
    <row r="25" spans="1:16" ht="75" customHeight="1" x14ac:dyDescent="0.25">
      <c r="A25" s="79"/>
      <c r="B25" s="80" t="s">
        <v>26</v>
      </c>
      <c r="C25" s="81">
        <v>434260.5</v>
      </c>
      <c r="D25" s="81">
        <v>212135</v>
      </c>
      <c r="E25" s="82">
        <f t="shared" ref="E25" si="11">D25/C25</f>
        <v>0.48849999999999999</v>
      </c>
      <c r="F25" s="81">
        <v>195406.92</v>
      </c>
      <c r="G25" s="82">
        <f>F25/C25</f>
        <v>0.45</v>
      </c>
      <c r="H25" s="83">
        <f>281631.8+7955+10+144663.7</f>
        <v>434260.5</v>
      </c>
      <c r="I25" s="12">
        <f t="shared" si="10"/>
        <v>0</v>
      </c>
      <c r="J25" s="199"/>
      <c r="K25" s="20"/>
      <c r="L25" s="26"/>
      <c r="N25" s="26"/>
      <c r="O25" s="1"/>
      <c r="P25" s="26"/>
    </row>
    <row r="26" spans="1:16" ht="75" customHeight="1" x14ac:dyDescent="0.25">
      <c r="A26" s="79"/>
      <c r="B26" s="80" t="s">
        <v>10</v>
      </c>
      <c r="C26" s="81"/>
      <c r="D26" s="81">
        <f>F26</f>
        <v>0</v>
      </c>
      <c r="E26" s="82"/>
      <c r="F26" s="81"/>
      <c r="G26" s="82"/>
      <c r="H26" s="81"/>
      <c r="I26" s="81">
        <f t="shared" si="10"/>
        <v>0</v>
      </c>
      <c r="J26" s="199"/>
      <c r="K26" s="20"/>
      <c r="L26" s="26"/>
      <c r="N26" s="26"/>
      <c r="O26" s="1"/>
      <c r="P26" s="26"/>
    </row>
    <row r="27" spans="1:16" ht="138.75" customHeight="1" x14ac:dyDescent="0.25">
      <c r="A27" s="79"/>
      <c r="B27" s="80" t="s">
        <v>12</v>
      </c>
      <c r="C27" s="81"/>
      <c r="D27" s="81">
        <f>F27</f>
        <v>0</v>
      </c>
      <c r="E27" s="82"/>
      <c r="F27" s="81"/>
      <c r="G27" s="82"/>
      <c r="H27" s="81"/>
      <c r="I27" s="81">
        <f t="shared" si="10"/>
        <v>0</v>
      </c>
      <c r="J27" s="199"/>
      <c r="K27" s="20"/>
      <c r="L27" s="26"/>
      <c r="N27" s="26"/>
      <c r="O27" s="1"/>
      <c r="P27" s="26"/>
    </row>
    <row r="28" spans="1:16" ht="87.75" customHeight="1" x14ac:dyDescent="0.25">
      <c r="A28" s="67"/>
      <c r="B28" s="80" t="s">
        <v>5</v>
      </c>
      <c r="C28" s="81"/>
      <c r="D28" s="81"/>
      <c r="E28" s="82"/>
      <c r="F28" s="81"/>
      <c r="G28" s="82"/>
      <c r="H28" s="81"/>
      <c r="I28" s="81">
        <f t="shared" si="10"/>
        <v>0</v>
      </c>
      <c r="J28" s="199"/>
      <c r="K28" s="20"/>
      <c r="L28" s="26"/>
      <c r="N28" s="26"/>
      <c r="O28" s="1"/>
      <c r="P28" s="26"/>
    </row>
    <row r="29" spans="1:16" ht="212.25" customHeight="1" x14ac:dyDescent="0.25">
      <c r="A29" s="84" t="s">
        <v>14</v>
      </c>
      <c r="B29" s="53" t="s">
        <v>79</v>
      </c>
      <c r="C29" s="86">
        <f>C31+C32+C30</f>
        <v>4412.7299999999996</v>
      </c>
      <c r="D29" s="86">
        <f>D31+D32+D30</f>
        <v>3238.23</v>
      </c>
      <c r="E29" s="87">
        <f t="shared" ref="E29" si="12">D29/C29</f>
        <v>0.73380000000000001</v>
      </c>
      <c r="F29" s="86">
        <f>F31+F32+F30</f>
        <v>3238.23</v>
      </c>
      <c r="G29" s="87">
        <f t="shared" ref="G29" si="13">F29/C29</f>
        <v>0.73380000000000001</v>
      </c>
      <c r="H29" s="86">
        <f>H31+H32+H30</f>
        <v>4412.7299999999996</v>
      </c>
      <c r="I29" s="52">
        <f>C29-H29</f>
        <v>0</v>
      </c>
      <c r="J29" s="196" t="s">
        <v>99</v>
      </c>
      <c r="K29" s="20"/>
      <c r="L29" s="26"/>
      <c r="N29" s="26"/>
      <c r="O29" s="1"/>
      <c r="P29" s="26"/>
    </row>
    <row r="30" spans="1:16" x14ac:dyDescent="0.25">
      <c r="A30" s="54"/>
      <c r="B30" s="80" t="s">
        <v>4</v>
      </c>
      <c r="C30" s="81">
        <v>1086.2</v>
      </c>
      <c r="D30" s="81">
        <v>1086.2</v>
      </c>
      <c r="E30" s="82">
        <f>D30/C30</f>
        <v>1</v>
      </c>
      <c r="F30" s="81">
        <v>1086.2</v>
      </c>
      <c r="G30" s="82">
        <f>F30/C30</f>
        <v>1</v>
      </c>
      <c r="H30" s="81">
        <f>C30</f>
        <v>1086.2</v>
      </c>
      <c r="I30" s="12">
        <f>C30-H30</f>
        <v>0</v>
      </c>
      <c r="J30" s="197"/>
      <c r="K30" s="20"/>
      <c r="L30" s="26"/>
      <c r="N30" s="26"/>
      <c r="O30" s="1"/>
      <c r="P30" s="26"/>
    </row>
    <row r="31" spans="1:16" x14ac:dyDescent="0.25">
      <c r="A31" s="27"/>
      <c r="B31" s="80" t="s">
        <v>26</v>
      </c>
      <c r="C31" s="81">
        <v>2645.49</v>
      </c>
      <c r="D31" s="81">
        <v>1705.89</v>
      </c>
      <c r="E31" s="82">
        <f t="shared" ref="E31" si="14">D31/C31</f>
        <v>0.64480000000000004</v>
      </c>
      <c r="F31" s="81">
        <v>1705.89</v>
      </c>
      <c r="G31" s="82">
        <f>F31/C31</f>
        <v>0.64480000000000004</v>
      </c>
      <c r="H31" s="81">
        <f>C31</f>
        <v>2645.49</v>
      </c>
      <c r="I31" s="12">
        <f>C31-H31</f>
        <v>0</v>
      </c>
      <c r="J31" s="197"/>
      <c r="K31" s="20"/>
      <c r="L31" s="26"/>
      <c r="N31" s="26"/>
      <c r="O31" s="1"/>
      <c r="P31" s="26"/>
    </row>
    <row r="32" spans="1:16" x14ac:dyDescent="0.25">
      <c r="A32" s="27"/>
      <c r="B32" s="80" t="s">
        <v>10</v>
      </c>
      <c r="C32" s="81">
        <v>681.04</v>
      </c>
      <c r="D32" s="81">
        <v>446.14</v>
      </c>
      <c r="E32" s="82">
        <f>D32/C32</f>
        <v>0.65510000000000002</v>
      </c>
      <c r="F32" s="81">
        <v>446.14</v>
      </c>
      <c r="G32" s="82">
        <f>F32/C32</f>
        <v>0.65510000000000002</v>
      </c>
      <c r="H32" s="81">
        <f>C32</f>
        <v>681.04</v>
      </c>
      <c r="I32" s="12">
        <f>C32-H32</f>
        <v>0</v>
      </c>
      <c r="J32" s="197"/>
      <c r="K32" s="20"/>
      <c r="L32" s="26"/>
      <c r="N32" s="26"/>
      <c r="O32" s="1"/>
      <c r="P32" s="26"/>
    </row>
    <row r="33" spans="1:16" x14ac:dyDescent="0.25">
      <c r="A33" s="27"/>
      <c r="B33" s="80" t="s">
        <v>12</v>
      </c>
      <c r="C33" s="12"/>
      <c r="D33" s="12"/>
      <c r="E33" s="13"/>
      <c r="F33" s="12"/>
      <c r="G33" s="13"/>
      <c r="H33" s="12">
        <f t="shared" ref="H33:H34" si="15">C33-F33</f>
        <v>0</v>
      </c>
      <c r="I33" s="12">
        <f t="shared" ref="I33:I34" si="16">C33-H33</f>
        <v>0</v>
      </c>
      <c r="J33" s="197"/>
      <c r="K33" s="20"/>
      <c r="L33" s="26"/>
      <c r="N33" s="26"/>
      <c r="O33" s="1"/>
      <c r="P33" s="26"/>
    </row>
    <row r="34" spans="1:16" ht="54" customHeight="1" x14ac:dyDescent="0.25">
      <c r="A34" s="27"/>
      <c r="B34" s="80" t="s">
        <v>5</v>
      </c>
      <c r="C34" s="12"/>
      <c r="D34" s="12"/>
      <c r="E34" s="13"/>
      <c r="F34" s="12"/>
      <c r="G34" s="13"/>
      <c r="H34" s="12">
        <f t="shared" si="15"/>
        <v>0</v>
      </c>
      <c r="I34" s="12">
        <f t="shared" si="16"/>
        <v>0</v>
      </c>
      <c r="J34" s="197"/>
      <c r="K34" s="20"/>
      <c r="L34" s="26"/>
      <c r="N34" s="26"/>
      <c r="O34" s="1"/>
      <c r="P34" s="26"/>
    </row>
    <row r="35" spans="1:16" s="1" customFormat="1" ht="408.75" customHeight="1" x14ac:dyDescent="0.25">
      <c r="A35" s="84" t="s">
        <v>21</v>
      </c>
      <c r="B35" s="148" t="s">
        <v>82</v>
      </c>
      <c r="C35" s="147">
        <f>C37+C38+C39+C40</f>
        <v>632954.56000000006</v>
      </c>
      <c r="D35" s="77">
        <f>D37+D38+D39+D40</f>
        <v>23115.11</v>
      </c>
      <c r="E35" s="147">
        <f>D35/C35</f>
        <v>0.04</v>
      </c>
      <c r="F35" s="77">
        <f>F37+F38+F39+F40</f>
        <v>23115.11</v>
      </c>
      <c r="G35" s="147">
        <f>F35/C35</f>
        <v>0.04</v>
      </c>
      <c r="H35" s="147">
        <f>H37+H38+H39+H40</f>
        <v>632954.56000000006</v>
      </c>
      <c r="I35" s="206">
        <f>I37+I38+I39+I40</f>
        <v>0</v>
      </c>
      <c r="J35" s="205" t="s">
        <v>95</v>
      </c>
      <c r="K35" s="20"/>
      <c r="L35" s="26"/>
      <c r="N35" s="26"/>
      <c r="P35" s="26"/>
    </row>
    <row r="36" spans="1:16" s="1" customFormat="1" ht="83.25" customHeight="1" x14ac:dyDescent="0.25">
      <c r="A36" s="27"/>
      <c r="B36" s="150"/>
      <c r="C36" s="159"/>
      <c r="D36" s="78"/>
      <c r="E36" s="159"/>
      <c r="F36" s="63"/>
      <c r="G36" s="159"/>
      <c r="H36" s="159"/>
      <c r="I36" s="207"/>
      <c r="J36" s="205"/>
      <c r="K36" s="20"/>
      <c r="L36" s="26"/>
      <c r="N36" s="26"/>
      <c r="P36" s="26"/>
    </row>
    <row r="37" spans="1:16" s="58" customFormat="1" ht="101.25" customHeight="1" x14ac:dyDescent="0.25">
      <c r="A37" s="23"/>
      <c r="B37" s="80" t="s">
        <v>4</v>
      </c>
      <c r="C37" s="81">
        <v>1953.17</v>
      </c>
      <c r="D37" s="81">
        <v>1649.4</v>
      </c>
      <c r="E37" s="82">
        <f>D37/C37</f>
        <v>0.84450000000000003</v>
      </c>
      <c r="F37" s="81">
        <v>1649.4</v>
      </c>
      <c r="G37" s="82">
        <f t="shared" ref="G37:G39" si="17">F37/C37</f>
        <v>0.84450000000000003</v>
      </c>
      <c r="H37" s="81">
        <v>1953.17</v>
      </c>
      <c r="I37" s="12">
        <f t="shared" ref="I37:I41" si="18">C37-H37</f>
        <v>0</v>
      </c>
      <c r="J37" s="205"/>
      <c r="K37" s="20"/>
      <c r="L37" s="26"/>
      <c r="N37" s="26"/>
      <c r="O37" s="1"/>
      <c r="P37" s="26"/>
    </row>
    <row r="38" spans="1:16" s="58" customFormat="1" ht="101.25" customHeight="1" x14ac:dyDescent="0.25">
      <c r="A38" s="23"/>
      <c r="B38" s="80" t="s">
        <v>26</v>
      </c>
      <c r="C38" s="81">
        <v>599353.53</v>
      </c>
      <c r="D38" s="81">
        <v>20287.3</v>
      </c>
      <c r="E38" s="82">
        <f>D38/C38</f>
        <v>3.3799999999999997E-2</v>
      </c>
      <c r="F38" s="81">
        <v>20287.3</v>
      </c>
      <c r="G38" s="82">
        <f t="shared" si="17"/>
        <v>3.3799999999999997E-2</v>
      </c>
      <c r="H38" s="81">
        <f>46116.03+553237.5</f>
        <v>599353.53</v>
      </c>
      <c r="I38" s="12">
        <f t="shared" si="18"/>
        <v>0</v>
      </c>
      <c r="J38" s="205"/>
      <c r="K38" s="20"/>
      <c r="L38" s="26"/>
      <c r="N38" s="26"/>
      <c r="O38" s="1"/>
      <c r="P38" s="26"/>
    </row>
    <row r="39" spans="1:16" s="58" customFormat="1" ht="101.25" customHeight="1" x14ac:dyDescent="0.25">
      <c r="A39" s="23"/>
      <c r="B39" s="80" t="s">
        <v>10</v>
      </c>
      <c r="C39" s="81">
        <v>31647.86</v>
      </c>
      <c r="D39" s="81">
        <v>1178.4100000000001</v>
      </c>
      <c r="E39" s="82">
        <f>D39/C39</f>
        <v>3.7199999999999997E-2</v>
      </c>
      <c r="F39" s="81">
        <v>1178.4100000000001</v>
      </c>
      <c r="G39" s="82">
        <f t="shared" si="17"/>
        <v>3.7199999999999997E-2</v>
      </c>
      <c r="H39" s="81">
        <f>2529.96+29117.9</f>
        <v>31647.86</v>
      </c>
      <c r="I39" s="12">
        <f t="shared" si="18"/>
        <v>0</v>
      </c>
      <c r="J39" s="205"/>
      <c r="K39" s="20"/>
      <c r="L39" s="26"/>
      <c r="N39" s="26"/>
      <c r="O39" s="1"/>
      <c r="P39" s="26"/>
    </row>
    <row r="40" spans="1:16" s="58" customFormat="1" ht="101.25" customHeight="1" x14ac:dyDescent="0.25">
      <c r="A40" s="23"/>
      <c r="B40" s="80" t="s">
        <v>12</v>
      </c>
      <c r="C40" s="12">
        <v>0</v>
      </c>
      <c r="D40" s="12"/>
      <c r="E40" s="13">
        <v>0</v>
      </c>
      <c r="F40" s="14"/>
      <c r="G40" s="13"/>
      <c r="H40" s="12">
        <f t="shared" ref="H40" si="19">C40-F40</f>
        <v>0</v>
      </c>
      <c r="I40" s="12">
        <f t="shared" si="18"/>
        <v>0</v>
      </c>
      <c r="J40" s="205"/>
      <c r="K40" s="20"/>
      <c r="L40" s="26"/>
      <c r="N40" s="26"/>
      <c r="O40" s="1"/>
      <c r="P40" s="26"/>
    </row>
    <row r="41" spans="1:16" s="58" customFormat="1" ht="107.25" customHeight="1" x14ac:dyDescent="0.25">
      <c r="A41" s="23"/>
      <c r="B41" s="80" t="s">
        <v>5</v>
      </c>
      <c r="C41" s="12"/>
      <c r="D41" s="12"/>
      <c r="E41" s="13"/>
      <c r="F41" s="12"/>
      <c r="G41" s="13"/>
      <c r="H41" s="12">
        <v>0</v>
      </c>
      <c r="I41" s="12">
        <f t="shared" si="18"/>
        <v>0</v>
      </c>
      <c r="J41" s="205"/>
      <c r="K41" s="20"/>
      <c r="L41" s="26"/>
      <c r="N41" s="26"/>
      <c r="O41" s="1"/>
      <c r="P41" s="26"/>
    </row>
    <row r="42" spans="1:16" s="58" customFormat="1" ht="153.75" customHeight="1" x14ac:dyDescent="0.25">
      <c r="A42" s="84" t="s">
        <v>1</v>
      </c>
      <c r="B42" s="102" t="s">
        <v>81</v>
      </c>
      <c r="C42" s="86">
        <f t="shared" ref="C42:D42" si="20">C43+C44+C45+C46</f>
        <v>22795.8</v>
      </c>
      <c r="D42" s="86">
        <f t="shared" si="20"/>
        <v>19269.71</v>
      </c>
      <c r="E42" s="87">
        <f t="shared" ref="E42:E44" si="21">D42/C42</f>
        <v>0.84530000000000005</v>
      </c>
      <c r="F42" s="86">
        <f>F43+F44+F45+F46</f>
        <v>9648.2199999999993</v>
      </c>
      <c r="G42" s="87">
        <f t="shared" ref="G42:G44" si="22">F42/C42</f>
        <v>0.42320000000000002</v>
      </c>
      <c r="H42" s="105">
        <f>H43+H44+H45+H46</f>
        <v>22795.8</v>
      </c>
      <c r="I42" s="52">
        <f>I43+I44+I45+I46</f>
        <v>0</v>
      </c>
      <c r="J42" s="202" t="s">
        <v>96</v>
      </c>
      <c r="K42" s="20"/>
      <c r="L42" s="26"/>
      <c r="N42" s="26"/>
      <c r="O42" s="1"/>
      <c r="P42" s="26"/>
    </row>
    <row r="43" spans="1:16" s="58" customFormat="1" ht="60.75" customHeight="1" x14ac:dyDescent="0.25">
      <c r="A43" s="27"/>
      <c r="B43" s="80" t="s">
        <v>4</v>
      </c>
      <c r="C43" s="12">
        <v>0</v>
      </c>
      <c r="D43" s="52"/>
      <c r="E43" s="87"/>
      <c r="F43" s="86"/>
      <c r="G43" s="87"/>
      <c r="H43" s="81">
        <v>0</v>
      </c>
      <c r="I43" s="12">
        <f t="shared" ref="I43:I47" si="23">C43-H43</f>
        <v>0</v>
      </c>
      <c r="J43" s="203"/>
      <c r="K43" s="20"/>
      <c r="L43" s="26"/>
      <c r="N43" s="26"/>
      <c r="O43" s="1"/>
      <c r="P43" s="26"/>
    </row>
    <row r="44" spans="1:16" s="58" customFormat="1" ht="60.75" customHeight="1" x14ac:dyDescent="0.25">
      <c r="A44" s="27"/>
      <c r="B44" s="80" t="s">
        <v>15</v>
      </c>
      <c r="C44" s="81">
        <v>22795.8</v>
      </c>
      <c r="D44" s="81">
        <v>19269.71</v>
      </c>
      <c r="E44" s="82">
        <f t="shared" si="21"/>
        <v>0.84530000000000005</v>
      </c>
      <c r="F44" s="81">
        <v>9648.2199999999993</v>
      </c>
      <c r="G44" s="82">
        <f t="shared" si="22"/>
        <v>0.42320000000000002</v>
      </c>
      <c r="H44" s="81">
        <f>14118.2+8214.9+462.7</f>
        <v>22795.8</v>
      </c>
      <c r="I44" s="12">
        <f>C44-H44</f>
        <v>0</v>
      </c>
      <c r="J44" s="203"/>
      <c r="K44" s="20"/>
      <c r="L44" s="26"/>
      <c r="N44" s="26"/>
      <c r="O44" s="1"/>
      <c r="P44" s="26"/>
    </row>
    <row r="45" spans="1:16" s="58" customFormat="1" ht="60.75" customHeight="1" x14ac:dyDescent="0.25">
      <c r="A45" s="27"/>
      <c r="B45" s="80" t="s">
        <v>10</v>
      </c>
      <c r="C45" s="52"/>
      <c r="D45" s="52"/>
      <c r="E45" s="21"/>
      <c r="F45" s="52"/>
      <c r="G45" s="21"/>
      <c r="H45" s="52"/>
      <c r="I45" s="12">
        <f t="shared" si="23"/>
        <v>0</v>
      </c>
      <c r="J45" s="203"/>
      <c r="K45" s="20"/>
      <c r="L45" s="26"/>
      <c r="N45" s="26"/>
      <c r="O45" s="1"/>
      <c r="P45" s="26"/>
    </row>
    <row r="46" spans="1:16" s="58" customFormat="1" ht="42.75" customHeight="1" x14ac:dyDescent="0.25">
      <c r="A46" s="27"/>
      <c r="B46" s="80" t="s">
        <v>12</v>
      </c>
      <c r="C46" s="52"/>
      <c r="D46" s="52"/>
      <c r="E46" s="21"/>
      <c r="F46" s="52"/>
      <c r="G46" s="21"/>
      <c r="H46" s="52"/>
      <c r="I46" s="12">
        <f t="shared" si="23"/>
        <v>0</v>
      </c>
      <c r="J46" s="203"/>
      <c r="K46" s="20"/>
      <c r="L46" s="26"/>
      <c r="N46" s="26"/>
      <c r="O46" s="1"/>
      <c r="P46" s="26"/>
    </row>
    <row r="47" spans="1:16" s="58" customFormat="1" ht="143.25" customHeight="1" x14ac:dyDescent="0.25">
      <c r="A47" s="27"/>
      <c r="B47" s="80" t="s">
        <v>5</v>
      </c>
      <c r="C47" s="12"/>
      <c r="D47" s="12"/>
      <c r="E47" s="13"/>
      <c r="F47" s="12"/>
      <c r="G47" s="13"/>
      <c r="H47" s="12"/>
      <c r="I47" s="12">
        <f t="shared" si="23"/>
        <v>0</v>
      </c>
      <c r="J47" s="204"/>
      <c r="K47" s="20"/>
      <c r="L47" s="26"/>
      <c r="N47" s="26"/>
      <c r="O47" s="1"/>
      <c r="P47" s="26"/>
    </row>
    <row r="48" spans="1:16" s="5" customFormat="1" ht="264.75" customHeight="1" x14ac:dyDescent="0.25">
      <c r="A48" s="84" t="s">
        <v>43</v>
      </c>
      <c r="B48" s="85" t="s">
        <v>73</v>
      </c>
      <c r="C48" s="86">
        <f>C49+C50+C51+C52+C53</f>
        <v>3180.8</v>
      </c>
      <c r="D48" s="86">
        <f>D49+D50+D51+D52+D53</f>
        <v>2056.6999999999998</v>
      </c>
      <c r="E48" s="87">
        <f>D48/C48</f>
        <v>0.64659999999999995</v>
      </c>
      <c r="F48" s="86">
        <f>F49+F50+F51+F52+F53</f>
        <v>2038.47</v>
      </c>
      <c r="G48" s="87">
        <f>F48/C48</f>
        <v>0.64090000000000003</v>
      </c>
      <c r="H48" s="126">
        <f>H49+H50+H51+H52+H53</f>
        <v>3179.4</v>
      </c>
      <c r="I48" s="126">
        <f>I49+I50+I51+I52+I53</f>
        <v>1.4</v>
      </c>
      <c r="J48" s="208" t="s">
        <v>97</v>
      </c>
      <c r="K48" s="20"/>
      <c r="L48" s="26"/>
      <c r="N48" s="26"/>
      <c r="O48" s="1"/>
      <c r="P48" s="26"/>
    </row>
    <row r="49" spans="1:16" s="58" customFormat="1" ht="48.75" customHeight="1" x14ac:dyDescent="0.25">
      <c r="A49" s="79"/>
      <c r="B49" s="80" t="s">
        <v>4</v>
      </c>
      <c r="C49" s="81">
        <v>0</v>
      </c>
      <c r="D49" s="81">
        <v>0</v>
      </c>
      <c r="E49" s="82"/>
      <c r="F49" s="81">
        <v>0</v>
      </c>
      <c r="G49" s="82"/>
      <c r="H49" s="81">
        <v>0</v>
      </c>
      <c r="I49" s="81">
        <f t="shared" ref="I49:I53" si="24">C49-H49</f>
        <v>0</v>
      </c>
      <c r="J49" s="157"/>
      <c r="K49" s="20"/>
      <c r="L49" s="26"/>
      <c r="N49" s="26"/>
      <c r="O49" s="1"/>
      <c r="P49" s="26"/>
    </row>
    <row r="50" spans="1:16" s="58" customFormat="1" ht="56.25" customHeight="1" x14ac:dyDescent="0.25">
      <c r="A50" s="79"/>
      <c r="B50" s="80" t="s">
        <v>26</v>
      </c>
      <c r="C50" s="81">
        <v>3180.8</v>
      </c>
      <c r="D50" s="81">
        <v>2056.6999999999998</v>
      </c>
      <c r="E50" s="82">
        <f t="shared" ref="E50" si="25">D50/C50</f>
        <v>0.64659999999999995</v>
      </c>
      <c r="F50" s="81">
        <v>2038.47</v>
      </c>
      <c r="G50" s="82">
        <f t="shared" ref="G50" si="26">F50/C50</f>
        <v>0.64090000000000003</v>
      </c>
      <c r="H50" s="81">
        <f>1278.7+1900.7</f>
        <v>3179.4</v>
      </c>
      <c r="I50" s="81">
        <f>C50-H50</f>
        <v>1.4</v>
      </c>
      <c r="J50" s="157"/>
      <c r="K50" s="20"/>
      <c r="L50" s="26"/>
      <c r="N50" s="26"/>
      <c r="O50" s="1"/>
      <c r="P50" s="26"/>
    </row>
    <row r="51" spans="1:16" s="58" customFormat="1" ht="39.75" customHeight="1" x14ac:dyDescent="0.25">
      <c r="A51" s="79"/>
      <c r="B51" s="80" t="s">
        <v>10</v>
      </c>
      <c r="C51" s="12">
        <v>0</v>
      </c>
      <c r="D51" s="12">
        <f>F51</f>
        <v>0</v>
      </c>
      <c r="E51" s="13"/>
      <c r="F51" s="12">
        <v>0</v>
      </c>
      <c r="G51" s="13"/>
      <c r="H51" s="12">
        <v>0</v>
      </c>
      <c r="I51" s="12">
        <f t="shared" si="24"/>
        <v>0</v>
      </c>
      <c r="J51" s="157"/>
      <c r="K51" s="20"/>
      <c r="L51" s="26"/>
      <c r="N51" s="26"/>
      <c r="O51" s="1"/>
      <c r="P51" s="26"/>
    </row>
    <row r="52" spans="1:16" s="58" customFormat="1" ht="50.25" customHeight="1" x14ac:dyDescent="0.25">
      <c r="A52" s="79"/>
      <c r="B52" s="80" t="s">
        <v>12</v>
      </c>
      <c r="C52" s="12"/>
      <c r="D52" s="12"/>
      <c r="E52" s="13"/>
      <c r="F52" s="12"/>
      <c r="G52" s="13"/>
      <c r="H52" s="12"/>
      <c r="I52" s="12">
        <f t="shared" si="24"/>
        <v>0</v>
      </c>
      <c r="J52" s="157"/>
      <c r="K52" s="20"/>
      <c r="L52" s="26"/>
      <c r="N52" s="26"/>
      <c r="O52" s="1"/>
      <c r="P52" s="26"/>
    </row>
    <row r="53" spans="1:16" s="58" customFormat="1" ht="57.75" customHeight="1" x14ac:dyDescent="0.25">
      <c r="A53" s="79"/>
      <c r="B53" s="80" t="s">
        <v>5</v>
      </c>
      <c r="C53" s="12"/>
      <c r="D53" s="12"/>
      <c r="E53" s="13"/>
      <c r="F53" s="12"/>
      <c r="G53" s="13"/>
      <c r="H53" s="12"/>
      <c r="I53" s="12">
        <f t="shared" si="24"/>
        <v>0</v>
      </c>
      <c r="J53" s="157"/>
      <c r="K53" s="20"/>
      <c r="L53" s="26"/>
      <c r="N53" s="26"/>
      <c r="O53" s="1"/>
      <c r="P53" s="26"/>
    </row>
    <row r="54" spans="1:16" s="6" customFormat="1" ht="403.5" customHeight="1" x14ac:dyDescent="0.25">
      <c r="A54" s="185" t="s">
        <v>33</v>
      </c>
      <c r="B54" s="146" t="s">
        <v>83</v>
      </c>
      <c r="C54" s="145">
        <f>SUM(C57:C60)</f>
        <v>1873876.68</v>
      </c>
      <c r="D54" s="147">
        <f>SUM(D57:D60)</f>
        <v>1406554.25</v>
      </c>
      <c r="E54" s="152">
        <f>D54/C54</f>
        <v>0.75060000000000004</v>
      </c>
      <c r="F54" s="145">
        <f t="shared" ref="F54" si="27">SUM(F57:F61)</f>
        <v>1406547.56</v>
      </c>
      <c r="G54" s="151">
        <f>F54/C54</f>
        <v>0.75060000000000004</v>
      </c>
      <c r="H54" s="145">
        <f>SUM(H57:H60)</f>
        <v>1856156.11</v>
      </c>
      <c r="I54" s="145">
        <f>SUM(I57:I60)</f>
        <v>17720.57</v>
      </c>
      <c r="J54" s="209"/>
      <c r="K54" s="20"/>
      <c r="L54" s="26"/>
      <c r="N54" s="26"/>
      <c r="O54" s="1"/>
      <c r="P54" s="26"/>
    </row>
    <row r="55" spans="1:16" s="6" customFormat="1" ht="293.25" customHeight="1" x14ac:dyDescent="0.25">
      <c r="A55" s="186"/>
      <c r="B55" s="146"/>
      <c r="C55" s="145"/>
      <c r="D55" s="158"/>
      <c r="E55" s="160"/>
      <c r="F55" s="145"/>
      <c r="G55" s="151"/>
      <c r="H55" s="145"/>
      <c r="I55" s="145"/>
      <c r="J55" s="209"/>
      <c r="K55" s="20"/>
      <c r="L55" s="26"/>
      <c r="N55" s="26"/>
      <c r="O55" s="1"/>
      <c r="P55" s="26"/>
    </row>
    <row r="56" spans="1:16" s="6" customFormat="1" ht="27.75" customHeight="1" x14ac:dyDescent="0.25">
      <c r="A56" s="186"/>
      <c r="B56" s="146"/>
      <c r="C56" s="145"/>
      <c r="D56" s="159"/>
      <c r="E56" s="161"/>
      <c r="F56" s="145"/>
      <c r="G56" s="151"/>
      <c r="H56" s="145"/>
      <c r="I56" s="145"/>
      <c r="J56" s="209"/>
      <c r="K56" s="20"/>
      <c r="L56" s="26"/>
      <c r="N56" s="26"/>
      <c r="O56" s="1"/>
      <c r="P56" s="26"/>
    </row>
    <row r="57" spans="1:16" s="3" customFormat="1" x14ac:dyDescent="0.25">
      <c r="A57" s="27"/>
      <c r="B57" s="80" t="s">
        <v>4</v>
      </c>
      <c r="C57" s="81">
        <f t="shared" ref="C57:D61" si="28">C63+C99</f>
        <v>63938.59</v>
      </c>
      <c r="D57" s="81">
        <f t="shared" si="28"/>
        <v>5781.02</v>
      </c>
      <c r="E57" s="82">
        <f t="shared" ref="E57:E59" si="29">D57/C57</f>
        <v>9.0399999999999994E-2</v>
      </c>
      <c r="F57" s="81">
        <f>F63+F99</f>
        <v>5781.02</v>
      </c>
      <c r="G57" s="82">
        <f t="shared" ref="G57:G59" si="30">F57/C57</f>
        <v>9.0399999999999994E-2</v>
      </c>
      <c r="H57" s="81">
        <f t="shared" ref="H57:I61" si="31">H63+H99</f>
        <v>63938.59</v>
      </c>
      <c r="I57" s="12">
        <f t="shared" ref="I57:I59" si="32">C57-H57</f>
        <v>0</v>
      </c>
      <c r="J57" s="209"/>
      <c r="K57" s="20"/>
      <c r="L57" s="26"/>
      <c r="N57" s="26"/>
      <c r="O57" s="1"/>
      <c r="P57" s="26"/>
    </row>
    <row r="58" spans="1:16" s="3" customFormat="1" x14ac:dyDescent="0.25">
      <c r="A58" s="27"/>
      <c r="B58" s="80" t="s">
        <v>22</v>
      </c>
      <c r="C58" s="81">
        <f>C64+C100</f>
        <v>1611456.55</v>
      </c>
      <c r="D58" s="81">
        <f t="shared" si="28"/>
        <v>1243917.21</v>
      </c>
      <c r="E58" s="82">
        <f t="shared" si="29"/>
        <v>0.77190000000000003</v>
      </c>
      <c r="F58" s="81">
        <f>F64+F100</f>
        <v>1243910.52</v>
      </c>
      <c r="G58" s="82">
        <f t="shared" si="30"/>
        <v>0.77190000000000003</v>
      </c>
      <c r="H58" s="81">
        <f t="shared" si="31"/>
        <v>1595708.65</v>
      </c>
      <c r="I58" s="81">
        <f t="shared" si="32"/>
        <v>15747.9</v>
      </c>
      <c r="J58" s="209"/>
      <c r="K58" s="20"/>
      <c r="L58" s="26"/>
      <c r="N58" s="26"/>
      <c r="O58" s="1"/>
      <c r="P58" s="26"/>
    </row>
    <row r="59" spans="1:16" s="3" customFormat="1" x14ac:dyDescent="0.25">
      <c r="A59" s="27"/>
      <c r="B59" s="80" t="s">
        <v>10</v>
      </c>
      <c r="C59" s="81">
        <f t="shared" si="28"/>
        <v>198481.54</v>
      </c>
      <c r="D59" s="81">
        <f t="shared" si="28"/>
        <v>156856.01999999999</v>
      </c>
      <c r="E59" s="82">
        <f t="shared" si="29"/>
        <v>0.7903</v>
      </c>
      <c r="F59" s="81">
        <f>F65+F101</f>
        <v>156856.01999999999</v>
      </c>
      <c r="G59" s="82">
        <f t="shared" si="30"/>
        <v>0.7903</v>
      </c>
      <c r="H59" s="81">
        <f t="shared" si="31"/>
        <v>196508.87</v>
      </c>
      <c r="I59" s="81">
        <f t="shared" si="32"/>
        <v>1972.67</v>
      </c>
      <c r="J59" s="209"/>
      <c r="K59" s="20"/>
      <c r="L59" s="26"/>
      <c r="N59" s="26"/>
      <c r="O59" s="1"/>
      <c r="P59" s="26"/>
    </row>
    <row r="60" spans="1:16" s="3" customFormat="1" x14ac:dyDescent="0.25">
      <c r="A60" s="27"/>
      <c r="B60" s="80" t="s">
        <v>12</v>
      </c>
      <c r="C60" s="81">
        <f t="shared" si="28"/>
        <v>0</v>
      </c>
      <c r="D60" s="12">
        <f t="shared" si="28"/>
        <v>0</v>
      </c>
      <c r="E60" s="13">
        <v>0</v>
      </c>
      <c r="F60" s="12"/>
      <c r="G60" s="13">
        <v>0</v>
      </c>
      <c r="H60" s="12">
        <f t="shared" si="31"/>
        <v>0</v>
      </c>
      <c r="I60" s="12">
        <f t="shared" si="31"/>
        <v>0</v>
      </c>
      <c r="J60" s="209"/>
      <c r="K60" s="20"/>
      <c r="L60" s="26"/>
      <c r="N60" s="26"/>
      <c r="O60" s="1"/>
      <c r="P60" s="26"/>
    </row>
    <row r="61" spans="1:16" s="3" customFormat="1" collapsed="1" x14ac:dyDescent="0.25">
      <c r="A61" s="67"/>
      <c r="B61" s="80" t="s">
        <v>5</v>
      </c>
      <c r="C61" s="12">
        <f t="shared" si="28"/>
        <v>0</v>
      </c>
      <c r="D61" s="12">
        <f t="shared" si="28"/>
        <v>0</v>
      </c>
      <c r="E61" s="13"/>
      <c r="F61" s="12"/>
      <c r="G61" s="13"/>
      <c r="H61" s="81">
        <f t="shared" si="31"/>
        <v>0</v>
      </c>
      <c r="I61" s="81">
        <f t="shared" si="31"/>
        <v>0</v>
      </c>
      <c r="J61" s="209"/>
      <c r="K61" s="20"/>
      <c r="L61" s="26"/>
      <c r="N61" s="26"/>
      <c r="O61" s="1"/>
      <c r="P61" s="26"/>
    </row>
    <row r="62" spans="1:16" s="6" customFormat="1" x14ac:dyDescent="0.25">
      <c r="A62" s="119" t="s">
        <v>44</v>
      </c>
      <c r="B62" s="108" t="s">
        <v>38</v>
      </c>
      <c r="C62" s="124">
        <f>SUM(C63:C67)</f>
        <v>1800061.46</v>
      </c>
      <c r="D62" s="124">
        <f>SUM(D63:D67)</f>
        <v>1392734.85</v>
      </c>
      <c r="E62" s="125">
        <f>D62/C62</f>
        <v>0.77370000000000005</v>
      </c>
      <c r="F62" s="124">
        <f>SUM(F63:F67)</f>
        <v>1392734.86</v>
      </c>
      <c r="G62" s="125">
        <f>F62/C62</f>
        <v>0.77370000000000005</v>
      </c>
      <c r="H62" s="124">
        <f>SUM(H63:H67)</f>
        <v>1782340.89</v>
      </c>
      <c r="I62" s="124">
        <f>SUM(I63:I67)</f>
        <v>17720.57</v>
      </c>
      <c r="J62" s="189"/>
      <c r="K62" s="20"/>
      <c r="L62" s="26"/>
      <c r="N62" s="26"/>
      <c r="O62" s="1"/>
      <c r="P62" s="26"/>
    </row>
    <row r="63" spans="1:16" s="3" customFormat="1" x14ac:dyDescent="0.25">
      <c r="A63" s="109"/>
      <c r="B63" s="80" t="s">
        <v>4</v>
      </c>
      <c r="C63" s="81">
        <f t="shared" ref="C63:H67" si="33">C69+C81+C93</f>
        <v>0</v>
      </c>
      <c r="D63" s="81">
        <f t="shared" si="33"/>
        <v>0</v>
      </c>
      <c r="E63" s="81">
        <f t="shared" si="33"/>
        <v>0</v>
      </c>
      <c r="F63" s="81">
        <f t="shared" si="33"/>
        <v>0</v>
      </c>
      <c r="G63" s="81">
        <f t="shared" si="33"/>
        <v>0</v>
      </c>
      <c r="H63" s="81">
        <f t="shared" si="33"/>
        <v>0</v>
      </c>
      <c r="I63" s="81">
        <f t="shared" ref="I63:I67" si="34">C63-H63</f>
        <v>0</v>
      </c>
      <c r="J63" s="189"/>
      <c r="K63" s="20"/>
      <c r="L63" s="26"/>
      <c r="N63" s="26"/>
      <c r="O63" s="1"/>
      <c r="P63" s="26"/>
    </row>
    <row r="64" spans="1:16" s="3" customFormat="1" x14ac:dyDescent="0.25">
      <c r="A64" s="109"/>
      <c r="B64" s="80" t="s">
        <v>25</v>
      </c>
      <c r="C64" s="81">
        <f>C70+C82+C94</f>
        <v>1602054.7</v>
      </c>
      <c r="D64" s="81">
        <f t="shared" si="33"/>
        <v>1236257.45</v>
      </c>
      <c r="E64" s="81">
        <f t="shared" si="33"/>
        <v>1.67</v>
      </c>
      <c r="F64" s="81">
        <f t="shared" si="33"/>
        <v>1236257.46</v>
      </c>
      <c r="G64" s="127">
        <f t="shared" si="33"/>
        <v>1.67</v>
      </c>
      <c r="H64" s="81">
        <f>H70+H82+H94</f>
        <v>1586306.8</v>
      </c>
      <c r="I64" s="81">
        <f t="shared" si="34"/>
        <v>15747.9</v>
      </c>
      <c r="J64" s="189"/>
      <c r="K64" s="20"/>
      <c r="L64" s="26"/>
      <c r="N64" s="26"/>
      <c r="O64" s="1"/>
      <c r="P64" s="26"/>
    </row>
    <row r="65" spans="1:16" s="3" customFormat="1" x14ac:dyDescent="0.25">
      <c r="A65" s="109"/>
      <c r="B65" s="80" t="s">
        <v>10</v>
      </c>
      <c r="C65" s="81">
        <f t="shared" si="33"/>
        <v>198006.76</v>
      </c>
      <c r="D65" s="81">
        <f t="shared" si="33"/>
        <v>156477.4</v>
      </c>
      <c r="E65" s="81">
        <f t="shared" si="33"/>
        <v>1.69</v>
      </c>
      <c r="F65" s="81">
        <f t="shared" si="33"/>
        <v>156477.4</v>
      </c>
      <c r="G65" s="127">
        <f t="shared" si="33"/>
        <v>1.69</v>
      </c>
      <c r="H65" s="81">
        <f t="shared" si="33"/>
        <v>196034.09</v>
      </c>
      <c r="I65" s="81">
        <f t="shared" si="34"/>
        <v>1972.67</v>
      </c>
      <c r="J65" s="189"/>
      <c r="K65" s="20"/>
      <c r="L65" s="26"/>
      <c r="N65" s="26"/>
      <c r="O65" s="1"/>
      <c r="P65" s="26"/>
    </row>
    <row r="66" spans="1:16" s="3" customFormat="1" x14ac:dyDescent="0.25">
      <c r="A66" s="109"/>
      <c r="B66" s="80" t="s">
        <v>12</v>
      </c>
      <c r="C66" s="81">
        <f t="shared" si="33"/>
        <v>0</v>
      </c>
      <c r="D66" s="81">
        <f t="shared" si="33"/>
        <v>0</v>
      </c>
      <c r="E66" s="81">
        <f t="shared" si="33"/>
        <v>0</v>
      </c>
      <c r="F66" s="81">
        <f t="shared" si="33"/>
        <v>0</v>
      </c>
      <c r="G66" s="81">
        <f t="shared" si="33"/>
        <v>0</v>
      </c>
      <c r="H66" s="81">
        <f t="shared" si="33"/>
        <v>0</v>
      </c>
      <c r="I66" s="81">
        <f t="shared" si="34"/>
        <v>0</v>
      </c>
      <c r="J66" s="189"/>
      <c r="K66" s="20"/>
      <c r="L66" s="26"/>
      <c r="N66" s="26"/>
      <c r="O66" s="1"/>
      <c r="P66" s="26"/>
    </row>
    <row r="67" spans="1:16" s="3" customFormat="1" x14ac:dyDescent="0.25">
      <c r="A67" s="110"/>
      <c r="B67" s="80" t="s">
        <v>5</v>
      </c>
      <c r="C67" s="12">
        <f t="shared" si="33"/>
        <v>0</v>
      </c>
      <c r="D67" s="12">
        <f t="shared" si="33"/>
        <v>0</v>
      </c>
      <c r="E67" s="12">
        <f t="shared" si="33"/>
        <v>0</v>
      </c>
      <c r="F67" s="12">
        <f t="shared" si="33"/>
        <v>0</v>
      </c>
      <c r="G67" s="12">
        <f t="shared" si="33"/>
        <v>0</v>
      </c>
      <c r="H67" s="81">
        <f t="shared" si="33"/>
        <v>0</v>
      </c>
      <c r="I67" s="81">
        <f t="shared" si="34"/>
        <v>0</v>
      </c>
      <c r="J67" s="189"/>
      <c r="K67" s="20"/>
      <c r="L67" s="26"/>
      <c r="N67" s="26"/>
      <c r="O67" s="1"/>
      <c r="P67" s="26"/>
    </row>
    <row r="68" spans="1:16" s="6" customFormat="1" ht="124.5" customHeight="1" x14ac:dyDescent="0.25">
      <c r="A68" s="119" t="s">
        <v>45</v>
      </c>
      <c r="B68" s="108" t="s">
        <v>56</v>
      </c>
      <c r="C68" s="124">
        <f>SUM(C69:C73)</f>
        <v>35050.629999999997</v>
      </c>
      <c r="D68" s="124">
        <f>SUM(D69:D73)</f>
        <v>31133.48</v>
      </c>
      <c r="E68" s="125">
        <f>D68/C68</f>
        <v>0.88819999999999999</v>
      </c>
      <c r="F68" s="124">
        <f>SUM(F69:F73)</f>
        <v>31133.49</v>
      </c>
      <c r="G68" s="125">
        <f>F68/C68</f>
        <v>0.88819999999999999</v>
      </c>
      <c r="H68" s="124">
        <f>SUM(H69:H73)</f>
        <v>35050.629999999997</v>
      </c>
      <c r="I68" s="124">
        <f>SUM(I69:I73)</f>
        <v>0</v>
      </c>
      <c r="J68" s="55"/>
      <c r="K68" s="20"/>
      <c r="L68" s="26"/>
      <c r="N68" s="26"/>
      <c r="O68" s="1"/>
      <c r="P68" s="26"/>
    </row>
    <row r="69" spans="1:16" s="3" customFormat="1" x14ac:dyDescent="0.25">
      <c r="A69" s="111"/>
      <c r="B69" s="80" t="s">
        <v>4</v>
      </c>
      <c r="C69" s="81">
        <f>C75</f>
        <v>0</v>
      </c>
      <c r="D69" s="81">
        <f>D75</f>
        <v>0</v>
      </c>
      <c r="E69" s="125"/>
      <c r="F69" s="81">
        <f>F75</f>
        <v>0</v>
      </c>
      <c r="G69" s="125"/>
      <c r="H69" s="81">
        <f>H75</f>
        <v>0</v>
      </c>
      <c r="I69" s="81">
        <f t="shared" ref="I69:I73" si="35">C69-H69</f>
        <v>0</v>
      </c>
      <c r="J69" s="64"/>
      <c r="K69" s="20"/>
      <c r="L69" s="26"/>
      <c r="N69" s="26"/>
      <c r="O69" s="1"/>
      <c r="P69" s="26"/>
    </row>
    <row r="70" spans="1:16" s="3" customFormat="1" x14ac:dyDescent="0.25">
      <c r="A70" s="111"/>
      <c r="B70" s="80" t="s">
        <v>25</v>
      </c>
      <c r="C70" s="81">
        <f>C76</f>
        <v>31195.06</v>
      </c>
      <c r="D70" s="81">
        <f t="shared" ref="C70:D73" si="36">D76</f>
        <v>27708.799999999999</v>
      </c>
      <c r="E70" s="81">
        <f>E76</f>
        <v>0.89</v>
      </c>
      <c r="F70" s="81">
        <f t="shared" ref="F70:F73" si="37">F76</f>
        <v>27708.81</v>
      </c>
      <c r="G70" s="125">
        <f t="shared" ref="G70:G71" si="38">F70/C70</f>
        <v>0.88819999999999999</v>
      </c>
      <c r="H70" s="81">
        <f>C70</f>
        <v>31195.06</v>
      </c>
      <c r="I70" s="81">
        <f t="shared" si="35"/>
        <v>0</v>
      </c>
      <c r="J70" s="64"/>
      <c r="K70" s="20"/>
      <c r="L70" s="26"/>
      <c r="N70" s="26"/>
      <c r="O70" s="1"/>
      <c r="P70" s="26"/>
    </row>
    <row r="71" spans="1:16" s="3" customFormat="1" x14ac:dyDescent="0.25">
      <c r="A71" s="111"/>
      <c r="B71" s="80" t="s">
        <v>23</v>
      </c>
      <c r="C71" s="81">
        <f t="shared" si="36"/>
        <v>3855.57</v>
      </c>
      <c r="D71" s="81">
        <f t="shared" si="36"/>
        <v>3424.68</v>
      </c>
      <c r="E71" s="81">
        <f>E77</f>
        <v>0.89</v>
      </c>
      <c r="F71" s="81">
        <f t="shared" si="37"/>
        <v>3424.68</v>
      </c>
      <c r="G71" s="125">
        <f t="shared" si="38"/>
        <v>0.88819999999999999</v>
      </c>
      <c r="H71" s="81">
        <f>C71</f>
        <v>3855.57</v>
      </c>
      <c r="I71" s="81">
        <f t="shared" si="35"/>
        <v>0</v>
      </c>
      <c r="J71" s="64"/>
      <c r="K71" s="20"/>
      <c r="L71" s="26"/>
      <c r="N71" s="26"/>
      <c r="O71" s="1"/>
      <c r="P71" s="26"/>
    </row>
    <row r="72" spans="1:16" s="3" customFormat="1" x14ac:dyDescent="0.25">
      <c r="A72" s="111"/>
      <c r="B72" s="80" t="s">
        <v>12</v>
      </c>
      <c r="C72" s="81">
        <f t="shared" si="36"/>
        <v>0</v>
      </c>
      <c r="D72" s="81">
        <f t="shared" si="36"/>
        <v>0</v>
      </c>
      <c r="E72" s="82"/>
      <c r="F72" s="81">
        <f t="shared" si="37"/>
        <v>0</v>
      </c>
      <c r="G72" s="125"/>
      <c r="H72" s="81">
        <f t="shared" ref="H72:H73" si="39">H78</f>
        <v>0</v>
      </c>
      <c r="I72" s="81">
        <f t="shared" si="35"/>
        <v>0</v>
      </c>
      <c r="J72" s="64"/>
      <c r="K72" s="20"/>
      <c r="L72" s="26"/>
      <c r="N72" s="26"/>
      <c r="O72" s="1"/>
      <c r="P72" s="26"/>
    </row>
    <row r="73" spans="1:16" s="3" customFormat="1" x14ac:dyDescent="0.25">
      <c r="A73" s="113"/>
      <c r="B73" s="80" t="s">
        <v>5</v>
      </c>
      <c r="C73" s="81">
        <f t="shared" si="36"/>
        <v>0</v>
      </c>
      <c r="D73" s="81">
        <f t="shared" si="36"/>
        <v>0</v>
      </c>
      <c r="E73" s="82"/>
      <c r="F73" s="81">
        <f t="shared" si="37"/>
        <v>0</v>
      </c>
      <c r="G73" s="125"/>
      <c r="H73" s="81">
        <f t="shared" si="39"/>
        <v>0</v>
      </c>
      <c r="I73" s="81">
        <f t="shared" si="35"/>
        <v>0</v>
      </c>
      <c r="J73" s="64"/>
      <c r="K73" s="20"/>
      <c r="L73" s="26"/>
      <c r="N73" s="26"/>
      <c r="O73" s="1"/>
      <c r="P73" s="26"/>
    </row>
    <row r="74" spans="1:16" s="6" customFormat="1" ht="71.25" customHeight="1" x14ac:dyDescent="0.25">
      <c r="A74" s="123" t="s">
        <v>46</v>
      </c>
      <c r="B74" s="112" t="s">
        <v>41</v>
      </c>
      <c r="C74" s="114">
        <f>SUM(C75:C79)</f>
        <v>35050.629999999997</v>
      </c>
      <c r="D74" s="114">
        <f>SUM(D75:D79)</f>
        <v>31133.48</v>
      </c>
      <c r="E74" s="115">
        <f>D74/C74</f>
        <v>0.88819999999999999</v>
      </c>
      <c r="F74" s="114">
        <f>SUM(F75:F79)</f>
        <v>31133.49</v>
      </c>
      <c r="G74" s="115">
        <f>F74/C74</f>
        <v>0.88819999999999999</v>
      </c>
      <c r="H74" s="114">
        <f>SUM(H75:H79)</f>
        <v>35050.629999999997</v>
      </c>
      <c r="I74" s="114">
        <f>SUM(I75:I79)</f>
        <v>0</v>
      </c>
      <c r="J74" s="190" t="s">
        <v>89</v>
      </c>
      <c r="K74" s="20"/>
      <c r="L74" s="26"/>
      <c r="N74" s="26"/>
      <c r="O74" s="1"/>
      <c r="P74" s="26"/>
    </row>
    <row r="75" spans="1:16" s="3" customFormat="1" x14ac:dyDescent="0.25">
      <c r="A75" s="121"/>
      <c r="B75" s="80" t="s">
        <v>4</v>
      </c>
      <c r="C75" s="105"/>
      <c r="D75" s="81"/>
      <c r="E75" s="82"/>
      <c r="F75" s="81"/>
      <c r="G75" s="82"/>
      <c r="H75" s="126"/>
      <c r="I75" s="81">
        <f t="shared" ref="I75:I79" si="40">C75-H75</f>
        <v>0</v>
      </c>
      <c r="J75" s="191"/>
      <c r="K75" s="20"/>
      <c r="L75" s="26"/>
      <c r="N75" s="26"/>
      <c r="O75" s="1"/>
      <c r="P75" s="26"/>
    </row>
    <row r="76" spans="1:16" s="3" customFormat="1" x14ac:dyDescent="0.25">
      <c r="A76" s="121"/>
      <c r="B76" s="80" t="s">
        <v>25</v>
      </c>
      <c r="C76" s="81">
        <v>31195.06</v>
      </c>
      <c r="D76" s="81">
        <v>27708.799999999999</v>
      </c>
      <c r="E76" s="82">
        <f>D76/C76</f>
        <v>0.88819999999999999</v>
      </c>
      <c r="F76" s="81">
        <v>27708.81</v>
      </c>
      <c r="G76" s="82">
        <f>F76/C76</f>
        <v>0.88819999999999999</v>
      </c>
      <c r="H76" s="81">
        <v>31195.06</v>
      </c>
      <c r="I76" s="81">
        <f t="shared" si="40"/>
        <v>0</v>
      </c>
      <c r="J76" s="191"/>
      <c r="K76" s="20"/>
      <c r="L76" s="26"/>
      <c r="N76" s="26"/>
      <c r="O76" s="1"/>
      <c r="P76" s="26"/>
    </row>
    <row r="77" spans="1:16" s="3" customFormat="1" x14ac:dyDescent="0.25">
      <c r="A77" s="121"/>
      <c r="B77" s="80" t="s">
        <v>23</v>
      </c>
      <c r="C77" s="81">
        <v>3855.57</v>
      </c>
      <c r="D77" s="81">
        <f>F77</f>
        <v>3424.68</v>
      </c>
      <c r="E77" s="82">
        <f>D77/C77</f>
        <v>0.88819999999999999</v>
      </c>
      <c r="F77" s="83">
        <v>3424.68</v>
      </c>
      <c r="G77" s="82">
        <f>F77/C77</f>
        <v>0.88819999999999999</v>
      </c>
      <c r="H77" s="81">
        <v>3855.57</v>
      </c>
      <c r="I77" s="81">
        <f t="shared" si="40"/>
        <v>0</v>
      </c>
      <c r="J77" s="191"/>
      <c r="K77" s="20"/>
      <c r="L77" s="26"/>
      <c r="N77" s="26"/>
      <c r="O77" s="1"/>
      <c r="P77" s="26"/>
    </row>
    <row r="78" spans="1:16" s="3" customFormat="1" x14ac:dyDescent="0.25">
      <c r="A78" s="121"/>
      <c r="B78" s="80" t="s">
        <v>12</v>
      </c>
      <c r="C78" s="81"/>
      <c r="D78" s="81"/>
      <c r="E78" s="82"/>
      <c r="F78" s="81"/>
      <c r="G78" s="82"/>
      <c r="H78" s="12"/>
      <c r="I78" s="12">
        <f t="shared" si="40"/>
        <v>0</v>
      </c>
      <c r="J78" s="191"/>
      <c r="K78" s="20"/>
      <c r="L78" s="26"/>
      <c r="N78" s="26"/>
      <c r="O78" s="1"/>
      <c r="P78" s="26"/>
    </row>
    <row r="79" spans="1:16" s="3" customFormat="1" x14ac:dyDescent="0.25">
      <c r="A79" s="122"/>
      <c r="B79" s="80" t="s">
        <v>5</v>
      </c>
      <c r="C79" s="105"/>
      <c r="D79" s="81"/>
      <c r="E79" s="82"/>
      <c r="F79" s="81"/>
      <c r="G79" s="82"/>
      <c r="H79" s="81"/>
      <c r="I79" s="81">
        <f t="shared" si="40"/>
        <v>0</v>
      </c>
      <c r="J79" s="192"/>
      <c r="K79" s="20"/>
      <c r="L79" s="26"/>
      <c r="N79" s="26"/>
      <c r="O79" s="1"/>
      <c r="P79" s="26"/>
    </row>
    <row r="80" spans="1:16" s="3" customFormat="1" ht="24" customHeight="1" x14ac:dyDescent="0.25">
      <c r="A80" s="120" t="s">
        <v>47</v>
      </c>
      <c r="B80" s="108" t="s">
        <v>31</v>
      </c>
      <c r="C80" s="114">
        <f>SUM(C81:C85)</f>
        <v>24566.34</v>
      </c>
      <c r="D80" s="114">
        <f>SUM(D81:D85)</f>
        <v>0</v>
      </c>
      <c r="E80" s="82">
        <f t="shared" ref="E80:E89" si="41">D80/C80</f>
        <v>0</v>
      </c>
      <c r="F80" s="114">
        <f>SUM(F81:F85)</f>
        <v>0</v>
      </c>
      <c r="G80" s="82">
        <f t="shared" ref="G80:G89" si="42">F80/C80</f>
        <v>0</v>
      </c>
      <c r="H80" s="114">
        <f>SUM(H81:H85)</f>
        <v>6845.77</v>
      </c>
      <c r="I80" s="114">
        <f>SUM(I81:I85)</f>
        <v>17720.57</v>
      </c>
      <c r="J80" s="187"/>
      <c r="K80" s="20"/>
      <c r="L80" s="26"/>
      <c r="N80" s="26"/>
      <c r="O80" s="1"/>
      <c r="P80" s="26"/>
    </row>
    <row r="81" spans="1:16" s="3" customFormat="1" x14ac:dyDescent="0.25">
      <c r="A81" s="121"/>
      <c r="B81" s="80" t="s">
        <v>4</v>
      </c>
      <c r="C81" s="81">
        <f>C87</f>
        <v>0</v>
      </c>
      <c r="D81" s="12">
        <f>D87</f>
        <v>0</v>
      </c>
      <c r="E81" s="13"/>
      <c r="F81" s="12">
        <f>F87</f>
        <v>0</v>
      </c>
      <c r="G81" s="13"/>
      <c r="H81" s="114">
        <f t="shared" ref="H81:I83" si="43">H87</f>
        <v>0</v>
      </c>
      <c r="I81" s="114">
        <f t="shared" si="43"/>
        <v>0</v>
      </c>
      <c r="J81" s="188"/>
      <c r="K81" s="20"/>
      <c r="L81" s="26"/>
      <c r="N81" s="26"/>
      <c r="O81" s="1"/>
      <c r="P81" s="26"/>
    </row>
    <row r="82" spans="1:16" s="3" customFormat="1" x14ac:dyDescent="0.25">
      <c r="A82" s="121"/>
      <c r="B82" s="80" t="s">
        <v>25</v>
      </c>
      <c r="C82" s="81">
        <f>C88</f>
        <v>21864.04</v>
      </c>
      <c r="D82" s="12">
        <f t="shared" ref="C82:D85" si="44">D88</f>
        <v>0</v>
      </c>
      <c r="E82" s="13">
        <f t="shared" si="41"/>
        <v>0</v>
      </c>
      <c r="F82" s="12">
        <f t="shared" ref="F82:F85" si="45">F88</f>
        <v>0</v>
      </c>
      <c r="G82" s="13">
        <f t="shared" si="42"/>
        <v>0</v>
      </c>
      <c r="H82" s="114">
        <f>H88</f>
        <v>6116.14</v>
      </c>
      <c r="I82" s="114">
        <f t="shared" si="43"/>
        <v>15747.9</v>
      </c>
      <c r="J82" s="188"/>
      <c r="K82" s="20"/>
      <c r="L82" s="26"/>
      <c r="N82" s="26"/>
      <c r="O82" s="1"/>
      <c r="P82" s="26"/>
    </row>
    <row r="83" spans="1:16" s="3" customFormat="1" x14ac:dyDescent="0.25">
      <c r="A83" s="121"/>
      <c r="B83" s="80" t="s">
        <v>23</v>
      </c>
      <c r="C83" s="81">
        <f>C89</f>
        <v>2702.3</v>
      </c>
      <c r="D83" s="12">
        <f t="shared" si="44"/>
        <v>0</v>
      </c>
      <c r="E83" s="13">
        <f t="shared" si="41"/>
        <v>0</v>
      </c>
      <c r="F83" s="12">
        <f t="shared" si="45"/>
        <v>0</v>
      </c>
      <c r="G83" s="13">
        <f t="shared" si="42"/>
        <v>0</v>
      </c>
      <c r="H83" s="114">
        <f t="shared" si="43"/>
        <v>729.63</v>
      </c>
      <c r="I83" s="114">
        <f t="shared" si="43"/>
        <v>1972.67</v>
      </c>
      <c r="J83" s="188"/>
      <c r="K83" s="20"/>
      <c r="L83" s="26"/>
      <c r="N83" s="26"/>
      <c r="O83" s="1"/>
      <c r="P83" s="26"/>
    </row>
    <row r="84" spans="1:16" s="3" customFormat="1" x14ac:dyDescent="0.25">
      <c r="A84" s="121"/>
      <c r="B84" s="80" t="s">
        <v>12</v>
      </c>
      <c r="C84" s="81">
        <f t="shared" si="44"/>
        <v>0</v>
      </c>
      <c r="D84" s="12">
        <f t="shared" si="44"/>
        <v>0</v>
      </c>
      <c r="E84" s="13"/>
      <c r="F84" s="12">
        <f t="shared" si="45"/>
        <v>0</v>
      </c>
      <c r="G84" s="13"/>
      <c r="H84" s="14">
        <f t="shared" ref="H84:I85" si="46">H90</f>
        <v>0</v>
      </c>
      <c r="I84" s="14">
        <f t="shared" si="46"/>
        <v>0</v>
      </c>
      <c r="J84" s="188"/>
      <c r="K84" s="20"/>
      <c r="L84" s="26"/>
      <c r="N84" s="26"/>
      <c r="O84" s="1"/>
      <c r="P84" s="26"/>
    </row>
    <row r="85" spans="1:16" s="3" customFormat="1" x14ac:dyDescent="0.25">
      <c r="A85" s="122"/>
      <c r="B85" s="80" t="s">
        <v>5</v>
      </c>
      <c r="C85" s="12">
        <f t="shared" si="44"/>
        <v>0</v>
      </c>
      <c r="D85" s="12">
        <f t="shared" si="44"/>
        <v>0</v>
      </c>
      <c r="E85" s="13"/>
      <c r="F85" s="12">
        <f t="shared" si="45"/>
        <v>0</v>
      </c>
      <c r="G85" s="13"/>
      <c r="H85" s="14">
        <f t="shared" si="46"/>
        <v>0</v>
      </c>
      <c r="I85" s="14">
        <f t="shared" si="46"/>
        <v>0</v>
      </c>
      <c r="J85" s="188"/>
      <c r="K85" s="20"/>
      <c r="L85" s="26"/>
      <c r="N85" s="26"/>
      <c r="O85" s="1"/>
      <c r="P85" s="26"/>
    </row>
    <row r="86" spans="1:16" s="3" customFormat="1" ht="29.25" customHeight="1" x14ac:dyDescent="0.25">
      <c r="A86" s="123" t="s">
        <v>48</v>
      </c>
      <c r="B86" s="112" t="s">
        <v>40</v>
      </c>
      <c r="C86" s="81">
        <f t="shared" ref="C86:D86" si="47">C87+C88+C89+C90+C91</f>
        <v>24566.34</v>
      </c>
      <c r="D86" s="12">
        <f t="shared" si="47"/>
        <v>0</v>
      </c>
      <c r="E86" s="13">
        <f t="shared" si="41"/>
        <v>0</v>
      </c>
      <c r="F86" s="12">
        <f>SUM(F87:F91)</f>
        <v>0</v>
      </c>
      <c r="G86" s="13">
        <f t="shared" si="42"/>
        <v>0</v>
      </c>
      <c r="H86" s="128">
        <f>H87+H88+H89</f>
        <v>6845.77</v>
      </c>
      <c r="I86" s="128">
        <f>I87+I88+I89</f>
        <v>17720.57</v>
      </c>
      <c r="J86" s="193" t="s">
        <v>90</v>
      </c>
      <c r="K86" s="20"/>
      <c r="L86" s="26"/>
      <c r="N86" s="26"/>
      <c r="O86" s="1"/>
      <c r="P86" s="26"/>
    </row>
    <row r="87" spans="1:16" s="3" customFormat="1" ht="79.5" customHeight="1" x14ac:dyDescent="0.25">
      <c r="A87" s="69"/>
      <c r="B87" s="80" t="s">
        <v>4</v>
      </c>
      <c r="C87" s="105"/>
      <c r="D87" s="81"/>
      <c r="E87" s="82"/>
      <c r="F87" s="81"/>
      <c r="G87" s="13"/>
      <c r="H87" s="128">
        <f t="shared" ref="H87:H91" si="48">C87-F87</f>
        <v>0</v>
      </c>
      <c r="I87" s="81">
        <f>C87-H87</f>
        <v>0</v>
      </c>
      <c r="J87" s="194"/>
      <c r="K87" s="20"/>
      <c r="L87" s="26"/>
      <c r="N87" s="26"/>
      <c r="O87" s="1"/>
      <c r="P87" s="26"/>
    </row>
    <row r="88" spans="1:16" s="3" customFormat="1" ht="79.5" customHeight="1" x14ac:dyDescent="0.25">
      <c r="A88" s="69"/>
      <c r="B88" s="80" t="s">
        <v>25</v>
      </c>
      <c r="C88" s="81">
        <v>21864.04</v>
      </c>
      <c r="D88" s="81"/>
      <c r="E88" s="82">
        <f t="shared" si="41"/>
        <v>0</v>
      </c>
      <c r="F88" s="81"/>
      <c r="G88" s="13">
        <f t="shared" si="42"/>
        <v>0</v>
      </c>
      <c r="H88" s="128">
        <v>6116.14</v>
      </c>
      <c r="I88" s="81">
        <f t="shared" ref="I88:I91" si="49">C88-H88</f>
        <v>15747.9</v>
      </c>
      <c r="J88" s="194"/>
      <c r="K88" s="20"/>
      <c r="L88" s="26"/>
      <c r="N88" s="26"/>
      <c r="O88" s="1"/>
      <c r="P88" s="26"/>
    </row>
    <row r="89" spans="1:16" s="3" customFormat="1" ht="79.5" customHeight="1" x14ac:dyDescent="0.25">
      <c r="A89" s="69"/>
      <c r="B89" s="80" t="s">
        <v>23</v>
      </c>
      <c r="C89" s="81">
        <v>2702.3</v>
      </c>
      <c r="D89" s="81"/>
      <c r="E89" s="82">
        <f t="shared" si="41"/>
        <v>0</v>
      </c>
      <c r="F89" s="81"/>
      <c r="G89" s="13">
        <f t="shared" si="42"/>
        <v>0</v>
      </c>
      <c r="H89" s="128">
        <v>729.63</v>
      </c>
      <c r="I89" s="81">
        <f t="shared" si="49"/>
        <v>1972.67</v>
      </c>
      <c r="J89" s="194"/>
      <c r="K89" s="20"/>
      <c r="L89" s="26"/>
      <c r="N89" s="26"/>
      <c r="O89" s="1"/>
      <c r="P89" s="26"/>
    </row>
    <row r="90" spans="1:16" s="3" customFormat="1" ht="79.5" customHeight="1" x14ac:dyDescent="0.25">
      <c r="A90" s="69"/>
      <c r="B90" s="80" t="s">
        <v>12</v>
      </c>
      <c r="C90" s="105"/>
      <c r="D90" s="81"/>
      <c r="E90" s="82"/>
      <c r="F90" s="81"/>
      <c r="G90" s="13"/>
      <c r="H90" s="71">
        <f t="shared" si="48"/>
        <v>0</v>
      </c>
      <c r="I90" s="12">
        <f t="shared" si="49"/>
        <v>0</v>
      </c>
      <c r="J90" s="194"/>
      <c r="K90" s="20"/>
      <c r="L90" s="26"/>
      <c r="N90" s="26"/>
      <c r="O90" s="1"/>
      <c r="P90" s="26"/>
    </row>
    <row r="91" spans="1:16" s="3" customFormat="1" ht="138" customHeight="1" x14ac:dyDescent="0.25">
      <c r="A91" s="70"/>
      <c r="B91" s="80" t="s">
        <v>5</v>
      </c>
      <c r="C91" s="105"/>
      <c r="D91" s="81"/>
      <c r="E91" s="82"/>
      <c r="F91" s="81"/>
      <c r="G91" s="13"/>
      <c r="H91" s="71">
        <f t="shared" si="48"/>
        <v>0</v>
      </c>
      <c r="I91" s="12">
        <f t="shared" si="49"/>
        <v>0</v>
      </c>
      <c r="J91" s="195"/>
      <c r="K91" s="20"/>
      <c r="L91" s="26"/>
      <c r="N91" s="26"/>
      <c r="O91" s="1"/>
      <c r="P91" s="26"/>
    </row>
    <row r="92" spans="1:16" s="6" customFormat="1" ht="69.75" customHeight="1" x14ac:dyDescent="0.25">
      <c r="A92" s="107" t="s">
        <v>49</v>
      </c>
      <c r="B92" s="108" t="s">
        <v>29</v>
      </c>
      <c r="C92" s="124">
        <f>SUM(C93:C97)</f>
        <v>1740444.49</v>
      </c>
      <c r="D92" s="124">
        <f>SUM(D93:D97)</f>
        <v>1361601.37</v>
      </c>
      <c r="E92" s="125">
        <f>D92/C92</f>
        <v>0.7823</v>
      </c>
      <c r="F92" s="124">
        <f>SUM(F93:F97)</f>
        <v>1361601.37</v>
      </c>
      <c r="G92" s="125">
        <f>F92/C92</f>
        <v>0.7823</v>
      </c>
      <c r="H92" s="124">
        <f>SUM(H93:H97)</f>
        <v>1740444.49</v>
      </c>
      <c r="I92" s="68">
        <f>SUM(I93:I97)</f>
        <v>0</v>
      </c>
      <c r="J92" s="183" t="s">
        <v>92</v>
      </c>
      <c r="K92" s="20"/>
      <c r="L92" s="26"/>
      <c r="N92" s="26"/>
      <c r="O92" s="1"/>
      <c r="P92" s="26"/>
    </row>
    <row r="93" spans="1:16" s="3" customFormat="1" ht="39" customHeight="1" x14ac:dyDescent="0.25">
      <c r="A93" s="121"/>
      <c r="B93" s="80" t="s">
        <v>4</v>
      </c>
      <c r="C93" s="81"/>
      <c r="D93" s="81"/>
      <c r="E93" s="81"/>
      <c r="F93" s="81"/>
      <c r="G93" s="81"/>
      <c r="H93" s="81">
        <f>C93</f>
        <v>0</v>
      </c>
      <c r="I93" s="12">
        <f>C93-H93</f>
        <v>0</v>
      </c>
      <c r="J93" s="184"/>
      <c r="K93" s="20"/>
      <c r="L93" s="26"/>
      <c r="N93" s="26"/>
      <c r="O93" s="1"/>
      <c r="P93" s="26"/>
    </row>
    <row r="94" spans="1:16" s="3" customFormat="1" ht="39" customHeight="1" x14ac:dyDescent="0.25">
      <c r="A94" s="121"/>
      <c r="B94" s="80" t="s">
        <v>25</v>
      </c>
      <c r="C94" s="81">
        <v>1548995.6</v>
      </c>
      <c r="D94" s="81">
        <v>1208548.6499999999</v>
      </c>
      <c r="E94" s="82">
        <f>D94/C94</f>
        <v>0.7802</v>
      </c>
      <c r="F94" s="81">
        <v>1208548.6499999999</v>
      </c>
      <c r="G94" s="82">
        <f>F94/C94</f>
        <v>0.7802</v>
      </c>
      <c r="H94" s="81">
        <f>2296.2+1546699.4</f>
        <v>1548995.6</v>
      </c>
      <c r="I94" s="12">
        <f t="shared" ref="I94:I97" si="50">C94-H94</f>
        <v>0</v>
      </c>
      <c r="J94" s="184"/>
      <c r="K94" s="20"/>
      <c r="L94" s="26"/>
      <c r="N94" s="26"/>
      <c r="O94" s="1"/>
      <c r="P94" s="26"/>
    </row>
    <row r="95" spans="1:16" s="3" customFormat="1" ht="39" customHeight="1" x14ac:dyDescent="0.25">
      <c r="A95" s="121"/>
      <c r="B95" s="80" t="s">
        <v>23</v>
      </c>
      <c r="C95" s="81">
        <v>191448.89</v>
      </c>
      <c r="D95" s="81">
        <f>F95</f>
        <v>153052.72</v>
      </c>
      <c r="E95" s="82">
        <f>D95/C95</f>
        <v>0.7994</v>
      </c>
      <c r="F95" s="81">
        <v>153052.72</v>
      </c>
      <c r="G95" s="82">
        <f t="shared" ref="G95" si="51">F95/C95</f>
        <v>0.7994</v>
      </c>
      <c r="H95" s="81">
        <f>283.8+191165.09</f>
        <v>191448.89</v>
      </c>
      <c r="I95" s="12">
        <f t="shared" si="50"/>
        <v>0</v>
      </c>
      <c r="J95" s="184"/>
      <c r="K95" s="20"/>
      <c r="L95" s="26"/>
      <c r="N95" s="26"/>
      <c r="O95" s="1"/>
      <c r="P95" s="26"/>
    </row>
    <row r="96" spans="1:16" s="3" customFormat="1" ht="39" customHeight="1" x14ac:dyDescent="0.25">
      <c r="A96" s="121"/>
      <c r="B96" s="80" t="s">
        <v>12</v>
      </c>
      <c r="C96" s="81"/>
      <c r="D96" s="81"/>
      <c r="E96" s="82"/>
      <c r="F96" s="81"/>
      <c r="G96" s="82"/>
      <c r="H96" s="12">
        <f t="shared" ref="H96:H97" si="52">C96</f>
        <v>0</v>
      </c>
      <c r="I96" s="12">
        <f t="shared" si="50"/>
        <v>0</v>
      </c>
      <c r="J96" s="184"/>
      <c r="K96" s="20"/>
      <c r="L96" s="26"/>
      <c r="N96" s="26"/>
      <c r="O96" s="1"/>
      <c r="P96" s="26"/>
    </row>
    <row r="97" spans="1:16" s="3" customFormat="1" ht="24" customHeight="1" x14ac:dyDescent="0.25">
      <c r="A97" s="122"/>
      <c r="B97" s="80" t="s">
        <v>5</v>
      </c>
      <c r="C97" s="81"/>
      <c r="D97" s="81"/>
      <c r="E97" s="82"/>
      <c r="F97" s="81"/>
      <c r="G97" s="82"/>
      <c r="H97" s="12">
        <f t="shared" si="52"/>
        <v>0</v>
      </c>
      <c r="I97" s="12">
        <f t="shared" si="50"/>
        <v>0</v>
      </c>
      <c r="J97" s="184"/>
      <c r="K97" s="20"/>
      <c r="L97" s="26"/>
      <c r="N97" s="26"/>
      <c r="O97" s="1"/>
      <c r="P97" s="26"/>
    </row>
    <row r="98" spans="1:16" s="6" customFormat="1" ht="49.5" customHeight="1" x14ac:dyDescent="0.25">
      <c r="A98" s="107" t="s">
        <v>50</v>
      </c>
      <c r="B98" s="108" t="s">
        <v>32</v>
      </c>
      <c r="C98" s="124">
        <f t="shared" ref="C98" si="53">SUM(C99:C103)</f>
        <v>73815.22</v>
      </c>
      <c r="D98" s="124">
        <f>SUM(D99:D103)</f>
        <v>13819.4</v>
      </c>
      <c r="E98" s="125">
        <f t="shared" ref="E98:E101" si="54">D98/C98</f>
        <v>0.18720000000000001</v>
      </c>
      <c r="F98" s="124">
        <f>SUM(F99:F103)</f>
        <v>13812.7</v>
      </c>
      <c r="G98" s="125">
        <f t="shared" ref="G98:G107" si="55">F98/C98</f>
        <v>0.18709999999999999</v>
      </c>
      <c r="H98" s="124">
        <f>SUM(H99:H103)</f>
        <v>73815.22</v>
      </c>
      <c r="I98" s="68">
        <f>SUM(I99:I103)</f>
        <v>0</v>
      </c>
      <c r="J98" s="189"/>
      <c r="K98" s="20"/>
      <c r="L98" s="26"/>
      <c r="N98" s="26"/>
      <c r="O98" s="1"/>
      <c r="P98" s="26"/>
    </row>
    <row r="99" spans="1:16" s="3" customFormat="1" x14ac:dyDescent="0.25">
      <c r="A99" s="109"/>
      <c r="B99" s="80" t="s">
        <v>4</v>
      </c>
      <c r="C99" s="81">
        <f>C105+C111+C117</f>
        <v>63938.59</v>
      </c>
      <c r="D99" s="81">
        <f>D105+D111+D117</f>
        <v>5781.02</v>
      </c>
      <c r="E99" s="82">
        <f t="shared" si="54"/>
        <v>9.0399999999999994E-2</v>
      </c>
      <c r="F99" s="81">
        <f>F105+F111+F117</f>
        <v>5781.02</v>
      </c>
      <c r="G99" s="82">
        <f t="shared" si="55"/>
        <v>9.0399999999999994E-2</v>
      </c>
      <c r="H99" s="81">
        <f>H105+H111+H117</f>
        <v>63938.59</v>
      </c>
      <c r="I99" s="12">
        <f>C99-H99</f>
        <v>0</v>
      </c>
      <c r="J99" s="189"/>
      <c r="K99" s="20"/>
      <c r="L99" s="26"/>
      <c r="N99" s="26"/>
      <c r="O99" s="1"/>
      <c r="P99" s="26"/>
    </row>
    <row r="100" spans="1:16" s="3" customFormat="1" x14ac:dyDescent="0.25">
      <c r="A100" s="109"/>
      <c r="B100" s="80" t="s">
        <v>22</v>
      </c>
      <c r="C100" s="81">
        <f t="shared" ref="C100:D100" si="56">C106+C112+C118</f>
        <v>9401.85</v>
      </c>
      <c r="D100" s="81">
        <f t="shared" si="56"/>
        <v>7659.76</v>
      </c>
      <c r="E100" s="82">
        <f t="shared" si="54"/>
        <v>0.81469999999999998</v>
      </c>
      <c r="F100" s="81">
        <f t="shared" ref="F100:F103" si="57">F106+F112+F118</f>
        <v>7653.06</v>
      </c>
      <c r="G100" s="82">
        <f t="shared" si="55"/>
        <v>0.81399999999999995</v>
      </c>
      <c r="H100" s="81">
        <f t="shared" ref="H100:H103" si="58">H106+H112+H118</f>
        <v>9401.85</v>
      </c>
      <c r="I100" s="12">
        <f t="shared" ref="I100:I103" si="59">C100-H100</f>
        <v>0</v>
      </c>
      <c r="J100" s="189"/>
      <c r="K100" s="20"/>
      <c r="L100" s="26"/>
      <c r="N100" s="26"/>
      <c r="O100" s="1"/>
      <c r="P100" s="26"/>
    </row>
    <row r="101" spans="1:16" s="3" customFormat="1" x14ac:dyDescent="0.25">
      <c r="A101" s="109"/>
      <c r="B101" s="80" t="s">
        <v>23</v>
      </c>
      <c r="C101" s="81">
        <f t="shared" ref="C101:D101" si="60">C107+C113+C119</f>
        <v>474.78</v>
      </c>
      <c r="D101" s="81">
        <f t="shared" si="60"/>
        <v>378.62</v>
      </c>
      <c r="E101" s="82">
        <f t="shared" si="54"/>
        <v>0.79749999999999999</v>
      </c>
      <c r="F101" s="81">
        <f t="shared" si="57"/>
        <v>378.62</v>
      </c>
      <c r="G101" s="82">
        <f t="shared" si="55"/>
        <v>0.79749999999999999</v>
      </c>
      <c r="H101" s="81">
        <f t="shared" si="58"/>
        <v>474.78</v>
      </c>
      <c r="I101" s="12">
        <f t="shared" si="59"/>
        <v>0</v>
      </c>
      <c r="J101" s="189"/>
      <c r="K101" s="20"/>
      <c r="L101" s="26"/>
      <c r="N101" s="26"/>
      <c r="O101" s="1"/>
      <c r="P101" s="26"/>
    </row>
    <row r="102" spans="1:16" s="3" customFormat="1" x14ac:dyDescent="0.25">
      <c r="A102" s="109"/>
      <c r="B102" s="80" t="s">
        <v>12</v>
      </c>
      <c r="C102" s="81">
        <f t="shared" ref="C102:D102" si="61">C108+C114+C120</f>
        <v>0</v>
      </c>
      <c r="D102" s="81">
        <f t="shared" si="61"/>
        <v>0</v>
      </c>
      <c r="E102" s="82"/>
      <c r="F102" s="81">
        <f t="shared" si="57"/>
        <v>0</v>
      </c>
      <c r="G102" s="82"/>
      <c r="H102" s="81">
        <f t="shared" si="58"/>
        <v>0</v>
      </c>
      <c r="I102" s="12">
        <f t="shared" si="59"/>
        <v>0</v>
      </c>
      <c r="J102" s="189"/>
      <c r="K102" s="20"/>
      <c r="L102" s="26"/>
      <c r="N102" s="26"/>
      <c r="O102" s="1"/>
      <c r="P102" s="26"/>
    </row>
    <row r="103" spans="1:16" s="3" customFormat="1" collapsed="1" x14ac:dyDescent="0.25">
      <c r="A103" s="110"/>
      <c r="B103" s="80" t="s">
        <v>5</v>
      </c>
      <c r="C103" s="81">
        <f t="shared" ref="C103:D103" si="62">C109+C115+C121</f>
        <v>0</v>
      </c>
      <c r="D103" s="81">
        <f t="shared" si="62"/>
        <v>0</v>
      </c>
      <c r="E103" s="82"/>
      <c r="F103" s="81">
        <f t="shared" si="57"/>
        <v>0</v>
      </c>
      <c r="G103" s="82"/>
      <c r="H103" s="81">
        <f t="shared" si="58"/>
        <v>0</v>
      </c>
      <c r="I103" s="12">
        <f t="shared" si="59"/>
        <v>0</v>
      </c>
      <c r="J103" s="189"/>
      <c r="K103" s="20"/>
      <c r="L103" s="26"/>
      <c r="N103" s="26"/>
      <c r="O103" s="1"/>
      <c r="P103" s="26"/>
    </row>
    <row r="104" spans="1:16" s="6" customFormat="1" ht="99" customHeight="1" x14ac:dyDescent="0.25">
      <c r="A104" s="111" t="s">
        <v>51</v>
      </c>
      <c r="B104" s="112" t="s">
        <v>37</v>
      </c>
      <c r="C104" s="114">
        <f>SUM(C105:C109)</f>
        <v>9495.6200000000008</v>
      </c>
      <c r="D104" s="114">
        <f t="shared" ref="D104" si="63">SUM(D105:D109)</f>
        <v>7572.46</v>
      </c>
      <c r="E104" s="115">
        <f>D104/C104</f>
        <v>0.79749999999999999</v>
      </c>
      <c r="F104" s="114">
        <f>SUM(F105:F109)</f>
        <v>7572.46</v>
      </c>
      <c r="G104" s="115">
        <f t="shared" si="55"/>
        <v>0.79749999999999999</v>
      </c>
      <c r="H104" s="114">
        <f>H105+H106+H107</f>
        <v>9495.6200000000008</v>
      </c>
      <c r="I104" s="14">
        <f>I105+I106+I107</f>
        <v>0</v>
      </c>
      <c r="J104" s="181" t="s">
        <v>88</v>
      </c>
      <c r="K104" s="20"/>
      <c r="L104" s="26"/>
      <c r="N104" s="26"/>
      <c r="O104" s="1"/>
      <c r="P104" s="26"/>
    </row>
    <row r="105" spans="1:16" s="3" customFormat="1" x14ac:dyDescent="0.25">
      <c r="A105" s="111"/>
      <c r="B105" s="80" t="s">
        <v>27</v>
      </c>
      <c r="C105" s="81">
        <v>452.39</v>
      </c>
      <c r="D105" s="81">
        <v>360.77</v>
      </c>
      <c r="E105" s="115">
        <f>D105/C105</f>
        <v>0.79749999999999999</v>
      </c>
      <c r="F105" s="81">
        <v>360.77</v>
      </c>
      <c r="G105" s="115">
        <f>F105/C105</f>
        <v>0.79749999999999999</v>
      </c>
      <c r="H105" s="81">
        <f>452.39</f>
        <v>452.39</v>
      </c>
      <c r="I105" s="12">
        <f>C105-H105</f>
        <v>0</v>
      </c>
      <c r="J105" s="157"/>
      <c r="K105" s="20"/>
      <c r="L105" s="26"/>
      <c r="N105" s="26"/>
      <c r="O105" s="1"/>
      <c r="P105" s="26"/>
    </row>
    <row r="106" spans="1:16" s="3" customFormat="1" x14ac:dyDescent="0.25">
      <c r="A106" s="111"/>
      <c r="B106" s="80" t="s">
        <v>25</v>
      </c>
      <c r="C106" s="81">
        <v>8568.4500000000007</v>
      </c>
      <c r="D106" s="81">
        <v>6833.07</v>
      </c>
      <c r="E106" s="115">
        <f>D106/C106</f>
        <v>0.79749999999999999</v>
      </c>
      <c r="F106" s="81">
        <v>6833.07</v>
      </c>
      <c r="G106" s="115">
        <f>F106/C106</f>
        <v>0.79749999999999999</v>
      </c>
      <c r="H106" s="81">
        <v>8568.4500000000007</v>
      </c>
      <c r="I106" s="12">
        <f t="shared" ref="I106:I109" si="64">C106-H106</f>
        <v>0</v>
      </c>
      <c r="J106" s="157"/>
      <c r="K106" s="20"/>
      <c r="L106" s="26"/>
      <c r="N106" s="26"/>
      <c r="O106" s="1"/>
      <c r="P106" s="26"/>
    </row>
    <row r="107" spans="1:16" s="3" customFormat="1" x14ac:dyDescent="0.25">
      <c r="A107" s="111"/>
      <c r="B107" s="80" t="s">
        <v>23</v>
      </c>
      <c r="C107" s="81">
        <v>474.78</v>
      </c>
      <c r="D107" s="81">
        <f>F107</f>
        <v>378.62</v>
      </c>
      <c r="E107" s="115">
        <f>D107/C107</f>
        <v>0.79749999999999999</v>
      </c>
      <c r="F107" s="81">
        <v>378.62</v>
      </c>
      <c r="G107" s="115">
        <f t="shared" si="55"/>
        <v>0.79749999999999999</v>
      </c>
      <c r="H107" s="81">
        <v>474.78</v>
      </c>
      <c r="I107" s="12">
        <f t="shared" si="64"/>
        <v>0</v>
      </c>
      <c r="J107" s="157"/>
      <c r="K107" s="20"/>
      <c r="L107" s="26"/>
      <c r="N107" s="26"/>
      <c r="O107" s="1"/>
      <c r="P107" s="26"/>
    </row>
    <row r="108" spans="1:16" s="3" customFormat="1" x14ac:dyDescent="0.25">
      <c r="A108" s="111"/>
      <c r="B108" s="80" t="s">
        <v>12</v>
      </c>
      <c r="C108" s="104"/>
      <c r="D108" s="12"/>
      <c r="E108" s="13"/>
      <c r="F108" s="12"/>
      <c r="G108" s="13"/>
      <c r="H108" s="22"/>
      <c r="I108" s="12">
        <f t="shared" si="64"/>
        <v>0</v>
      </c>
      <c r="J108" s="157"/>
      <c r="K108" s="20"/>
      <c r="L108" s="26"/>
      <c r="N108" s="26"/>
      <c r="O108" s="1"/>
      <c r="P108" s="26"/>
    </row>
    <row r="109" spans="1:16" s="3" customFormat="1" collapsed="1" x14ac:dyDescent="0.25">
      <c r="A109" s="113"/>
      <c r="B109" s="80" t="s">
        <v>5</v>
      </c>
      <c r="C109" s="104"/>
      <c r="D109" s="12"/>
      <c r="E109" s="13"/>
      <c r="F109" s="12"/>
      <c r="G109" s="13"/>
      <c r="H109" s="22"/>
      <c r="I109" s="12">
        <f t="shared" si="64"/>
        <v>0</v>
      </c>
      <c r="J109" s="182"/>
      <c r="K109" s="20"/>
      <c r="L109" s="26"/>
      <c r="N109" s="26"/>
      <c r="O109" s="1"/>
      <c r="P109" s="26"/>
    </row>
    <row r="110" spans="1:16" s="6" customFormat="1" ht="178.5" customHeight="1" x14ac:dyDescent="0.25">
      <c r="A110" s="111" t="s">
        <v>52</v>
      </c>
      <c r="B110" s="112" t="s">
        <v>30</v>
      </c>
      <c r="C110" s="114">
        <f>SUM(C111:C115)</f>
        <v>13.4</v>
      </c>
      <c r="D110" s="114">
        <f>SUM(D111:D115)</f>
        <v>6.7</v>
      </c>
      <c r="E110" s="82">
        <f>D110/C110</f>
        <v>0.5</v>
      </c>
      <c r="F110" s="114">
        <f>F111+F112+F113+F114+F115</f>
        <v>0</v>
      </c>
      <c r="G110" s="131">
        <f t="shared" ref="G110:G118" si="65">F110/C110</f>
        <v>0</v>
      </c>
      <c r="H110" s="129">
        <f>H112</f>
        <v>13.4</v>
      </c>
      <c r="I110" s="72">
        <f>I112</f>
        <v>0</v>
      </c>
      <c r="J110" s="153" t="s">
        <v>62</v>
      </c>
      <c r="K110" s="20"/>
      <c r="L110" s="26"/>
      <c r="N110" s="26"/>
      <c r="O110" s="1"/>
      <c r="P110" s="26"/>
    </row>
    <row r="111" spans="1:16" s="3" customFormat="1" ht="20.25" customHeight="1" x14ac:dyDescent="0.25">
      <c r="A111" s="111"/>
      <c r="B111" s="80" t="s">
        <v>4</v>
      </c>
      <c r="C111" s="81"/>
      <c r="D111" s="81"/>
      <c r="E111" s="82"/>
      <c r="F111" s="81"/>
      <c r="G111" s="13"/>
      <c r="H111" s="130"/>
      <c r="I111" s="12">
        <f>C111-H111</f>
        <v>0</v>
      </c>
      <c r="J111" s="162"/>
      <c r="K111" s="20"/>
      <c r="L111" s="26"/>
      <c r="N111" s="26"/>
      <c r="O111" s="1"/>
      <c r="P111" s="26"/>
    </row>
    <row r="112" spans="1:16" s="3" customFormat="1" x14ac:dyDescent="0.25">
      <c r="A112" s="111"/>
      <c r="B112" s="80" t="s">
        <v>22</v>
      </c>
      <c r="C112" s="81">
        <v>13.4</v>
      </c>
      <c r="D112" s="81">
        <v>6.7</v>
      </c>
      <c r="E112" s="82">
        <f>D112/C112</f>
        <v>0.5</v>
      </c>
      <c r="F112" s="81">
        <v>0</v>
      </c>
      <c r="G112" s="13">
        <f t="shared" si="65"/>
        <v>0</v>
      </c>
      <c r="H112" s="129">
        <f>C112-F112</f>
        <v>13.4</v>
      </c>
      <c r="I112" s="12">
        <f t="shared" ref="I112:I115" si="66">C112-H112</f>
        <v>0</v>
      </c>
      <c r="J112" s="162"/>
      <c r="K112" s="20"/>
      <c r="L112" s="26"/>
      <c r="N112" s="26"/>
      <c r="O112" s="1"/>
      <c r="P112" s="26"/>
    </row>
    <row r="113" spans="1:16" s="3" customFormat="1" ht="27.75" customHeight="1" x14ac:dyDescent="0.25">
      <c r="A113" s="111"/>
      <c r="B113" s="80" t="s">
        <v>23</v>
      </c>
      <c r="C113" s="12"/>
      <c r="D113" s="12"/>
      <c r="E113" s="13"/>
      <c r="F113" s="12"/>
      <c r="G113" s="13"/>
      <c r="H113" s="73"/>
      <c r="I113" s="12">
        <f t="shared" si="66"/>
        <v>0</v>
      </c>
      <c r="J113" s="162"/>
      <c r="K113" s="20"/>
      <c r="L113" s="26"/>
      <c r="N113" s="26"/>
      <c r="O113" s="1"/>
      <c r="P113" s="26"/>
    </row>
    <row r="114" spans="1:16" s="3" customFormat="1" x14ac:dyDescent="0.25">
      <c r="A114" s="111"/>
      <c r="B114" s="80" t="s">
        <v>12</v>
      </c>
      <c r="C114" s="12"/>
      <c r="D114" s="12"/>
      <c r="E114" s="13"/>
      <c r="F114" s="12"/>
      <c r="G114" s="13"/>
      <c r="H114" s="73"/>
      <c r="I114" s="12">
        <f t="shared" si="66"/>
        <v>0</v>
      </c>
      <c r="J114" s="162"/>
      <c r="K114" s="20"/>
      <c r="L114" s="26"/>
      <c r="N114" s="26"/>
      <c r="O114" s="1"/>
      <c r="P114" s="26"/>
    </row>
    <row r="115" spans="1:16" s="3" customFormat="1" collapsed="1" x14ac:dyDescent="0.25">
      <c r="A115" s="113"/>
      <c r="B115" s="80" t="s">
        <v>5</v>
      </c>
      <c r="C115" s="12"/>
      <c r="D115" s="12"/>
      <c r="E115" s="13"/>
      <c r="F115" s="12"/>
      <c r="G115" s="13"/>
      <c r="H115" s="73"/>
      <c r="I115" s="12">
        <f t="shared" si="66"/>
        <v>0</v>
      </c>
      <c r="J115" s="163"/>
      <c r="K115" s="20"/>
      <c r="L115" s="26"/>
      <c r="N115" s="26"/>
      <c r="O115" s="1"/>
      <c r="P115" s="26"/>
    </row>
    <row r="116" spans="1:16" s="17" customFormat="1" ht="149.25" customHeight="1" outlineLevel="1" x14ac:dyDescent="0.25">
      <c r="A116" s="111" t="s">
        <v>53</v>
      </c>
      <c r="B116" s="112" t="s">
        <v>36</v>
      </c>
      <c r="C116" s="114">
        <f>SUM(C117:C121)</f>
        <v>64306.2</v>
      </c>
      <c r="D116" s="114">
        <f>SUM(D117:D121)</f>
        <v>6240.24</v>
      </c>
      <c r="E116" s="115">
        <f t="shared" ref="E116:E118" si="67">D116/C116</f>
        <v>9.7000000000000003E-2</v>
      </c>
      <c r="F116" s="114">
        <f>SUM(F117:F121)</f>
        <v>6240.24</v>
      </c>
      <c r="G116" s="115">
        <f t="shared" si="65"/>
        <v>9.7000000000000003E-2</v>
      </c>
      <c r="H116" s="81">
        <f>H117+H118</f>
        <v>64306.2</v>
      </c>
      <c r="I116" s="12">
        <f>I117+I118</f>
        <v>0</v>
      </c>
      <c r="J116" s="156" t="s">
        <v>93</v>
      </c>
      <c r="K116" s="20"/>
      <c r="L116" s="26"/>
      <c r="N116" s="26"/>
      <c r="O116" s="1"/>
      <c r="P116" s="26"/>
    </row>
    <row r="117" spans="1:16" s="3" customFormat="1" ht="70.5" customHeight="1" outlineLevel="1" x14ac:dyDescent="0.25">
      <c r="A117" s="111"/>
      <c r="B117" s="80" t="s">
        <v>4</v>
      </c>
      <c r="C117" s="81">
        <f>49141.1+11661.4+2683.7</f>
        <v>63486.2</v>
      </c>
      <c r="D117" s="81">
        <v>5420.25</v>
      </c>
      <c r="E117" s="82">
        <f t="shared" si="67"/>
        <v>8.5400000000000004E-2</v>
      </c>
      <c r="F117" s="81">
        <v>5420.25</v>
      </c>
      <c r="G117" s="82">
        <f t="shared" si="65"/>
        <v>8.5400000000000004E-2</v>
      </c>
      <c r="H117" s="81">
        <v>63486.2</v>
      </c>
      <c r="I117" s="12">
        <f>C117-H117</f>
        <v>0</v>
      </c>
      <c r="J117" s="157"/>
      <c r="K117" s="20"/>
      <c r="L117" s="26"/>
      <c r="N117" s="26"/>
      <c r="O117" s="1"/>
      <c r="P117" s="26"/>
    </row>
    <row r="118" spans="1:16" s="3" customFormat="1" ht="70.5" customHeight="1" outlineLevel="1" x14ac:dyDescent="0.25">
      <c r="A118" s="111"/>
      <c r="B118" s="80" t="s">
        <v>22</v>
      </c>
      <c r="C118" s="81">
        <v>820</v>
      </c>
      <c r="D118" s="81">
        <v>819.99</v>
      </c>
      <c r="E118" s="82">
        <f t="shared" si="67"/>
        <v>1</v>
      </c>
      <c r="F118" s="81">
        <v>819.99</v>
      </c>
      <c r="G118" s="82">
        <f t="shared" si="65"/>
        <v>1</v>
      </c>
      <c r="H118" s="81">
        <v>820</v>
      </c>
      <c r="I118" s="12">
        <f t="shared" ref="I118:I121" si="68">C118-H118</f>
        <v>0</v>
      </c>
      <c r="J118" s="157"/>
      <c r="K118" s="20"/>
      <c r="L118" s="26"/>
      <c r="N118" s="26"/>
      <c r="O118" s="1"/>
      <c r="P118" s="26"/>
    </row>
    <row r="119" spans="1:16" s="3" customFormat="1" ht="46.5" customHeight="1" outlineLevel="1" x14ac:dyDescent="0.25">
      <c r="A119" s="111"/>
      <c r="B119" s="80" t="s">
        <v>23</v>
      </c>
      <c r="C119" s="12"/>
      <c r="D119" s="12"/>
      <c r="E119" s="13"/>
      <c r="F119" s="12"/>
      <c r="G119" s="13"/>
      <c r="H119" s="12">
        <f t="shared" ref="H119" si="69">C119-F119</f>
        <v>0</v>
      </c>
      <c r="I119" s="12">
        <f t="shared" si="68"/>
        <v>0</v>
      </c>
      <c r="J119" s="157"/>
      <c r="K119" s="20"/>
      <c r="L119" s="26"/>
      <c r="N119" s="26"/>
      <c r="O119" s="1"/>
      <c r="P119" s="26"/>
    </row>
    <row r="120" spans="1:16" s="3" customFormat="1" ht="59.25" customHeight="1" outlineLevel="1" x14ac:dyDescent="0.25">
      <c r="A120" s="111"/>
      <c r="B120" s="80" t="s">
        <v>12</v>
      </c>
      <c r="C120" s="104"/>
      <c r="D120" s="12"/>
      <c r="E120" s="13"/>
      <c r="F120" s="12"/>
      <c r="G120" s="13"/>
      <c r="H120" s="22"/>
      <c r="I120" s="12">
        <f t="shared" si="68"/>
        <v>0</v>
      </c>
      <c r="J120" s="157"/>
      <c r="K120" s="20"/>
      <c r="L120" s="26"/>
      <c r="N120" s="26"/>
      <c r="O120" s="1"/>
      <c r="P120" s="26"/>
    </row>
    <row r="121" spans="1:16" s="3" customFormat="1" ht="72.75" customHeight="1" outlineLevel="1" collapsed="1" x14ac:dyDescent="0.25">
      <c r="A121" s="113"/>
      <c r="B121" s="80" t="s">
        <v>5</v>
      </c>
      <c r="C121" s="104"/>
      <c r="D121" s="12"/>
      <c r="E121" s="13"/>
      <c r="F121" s="12"/>
      <c r="G121" s="13"/>
      <c r="H121" s="22"/>
      <c r="I121" s="12">
        <f t="shared" si="68"/>
        <v>0</v>
      </c>
      <c r="J121" s="157"/>
      <c r="K121" s="20"/>
      <c r="L121" s="26"/>
      <c r="N121" s="26"/>
      <c r="O121" s="1"/>
      <c r="P121" s="26"/>
    </row>
    <row r="122" spans="1:16" s="5" customFormat="1" ht="26.25" customHeight="1" x14ac:dyDescent="0.25">
      <c r="A122" s="218" t="s">
        <v>16</v>
      </c>
      <c r="B122" s="215" t="s">
        <v>74</v>
      </c>
      <c r="C122" s="147">
        <f>SUM(C125:C129)</f>
        <v>1369380.67</v>
      </c>
      <c r="D122" s="147">
        <f>SUM(D125:D129)</f>
        <v>872625.26</v>
      </c>
      <c r="E122" s="211">
        <f>D122/C122</f>
        <v>0.63724099999999995</v>
      </c>
      <c r="F122" s="147">
        <f>SUM(F125:F129)</f>
        <v>871995.01</v>
      </c>
      <c r="G122" s="211">
        <f>F122/C122</f>
        <v>0.63678100000000004</v>
      </c>
      <c r="H122" s="147">
        <f>H125+H126+H127+H128+H129</f>
        <v>1369380.67</v>
      </c>
      <c r="I122" s="147">
        <f>I125+I126+I127+I128+I129</f>
        <v>0</v>
      </c>
      <c r="J122" s="210" t="s">
        <v>94</v>
      </c>
      <c r="K122" s="20"/>
      <c r="L122" s="26"/>
      <c r="N122" s="26"/>
      <c r="O122" s="1"/>
      <c r="P122" s="26"/>
    </row>
    <row r="123" spans="1:16" s="5" customFormat="1" ht="409.6" customHeight="1" x14ac:dyDescent="0.25">
      <c r="A123" s="219"/>
      <c r="B123" s="216"/>
      <c r="C123" s="158"/>
      <c r="D123" s="158"/>
      <c r="E123" s="212"/>
      <c r="F123" s="158"/>
      <c r="G123" s="212"/>
      <c r="H123" s="158"/>
      <c r="I123" s="158"/>
      <c r="J123" s="162"/>
      <c r="K123" s="20"/>
      <c r="L123" s="26"/>
      <c r="N123" s="26"/>
      <c r="O123" s="1"/>
      <c r="P123" s="26"/>
    </row>
    <row r="124" spans="1:16" s="5" customFormat="1" ht="198" customHeight="1" x14ac:dyDescent="0.25">
      <c r="A124" s="219"/>
      <c r="B124" s="217"/>
      <c r="C124" s="159"/>
      <c r="D124" s="159"/>
      <c r="E124" s="213"/>
      <c r="F124" s="159"/>
      <c r="G124" s="213"/>
      <c r="H124" s="159"/>
      <c r="I124" s="159"/>
      <c r="J124" s="162"/>
      <c r="K124" s="20"/>
      <c r="L124" s="26"/>
      <c r="N124" s="26"/>
      <c r="O124" s="1"/>
      <c r="P124" s="26"/>
    </row>
    <row r="125" spans="1:16" s="58" customFormat="1" ht="409.6" customHeight="1" x14ac:dyDescent="0.25">
      <c r="A125" s="219"/>
      <c r="B125" s="90" t="s">
        <v>4</v>
      </c>
      <c r="C125" s="81">
        <v>34416.199999999997</v>
      </c>
      <c r="D125" s="81">
        <v>21681.39</v>
      </c>
      <c r="E125" s="82">
        <f>D125/C125</f>
        <v>0.63</v>
      </c>
      <c r="F125" s="81">
        <v>21681.39</v>
      </c>
      <c r="G125" s="82">
        <f>F125/C125</f>
        <v>0.63</v>
      </c>
      <c r="H125" s="81">
        <v>34416.199999999997</v>
      </c>
      <c r="I125" s="81">
        <f>C125-H125</f>
        <v>0</v>
      </c>
      <c r="J125" s="162"/>
      <c r="K125" s="20"/>
      <c r="L125" s="26"/>
      <c r="N125" s="26"/>
      <c r="O125" s="1"/>
      <c r="P125" s="26"/>
    </row>
    <row r="126" spans="1:16" s="58" customFormat="1" ht="409.5" customHeight="1" x14ac:dyDescent="0.25">
      <c r="A126" s="219"/>
      <c r="B126" s="90" t="s">
        <v>15</v>
      </c>
      <c r="C126" s="81">
        <v>1130225.3700000001</v>
      </c>
      <c r="D126" s="81">
        <v>738868.36</v>
      </c>
      <c r="E126" s="82">
        <f>D126/C126</f>
        <v>0.65369999999999995</v>
      </c>
      <c r="F126" s="81">
        <v>738238.11</v>
      </c>
      <c r="G126" s="82">
        <f>F126/C126</f>
        <v>0.6532</v>
      </c>
      <c r="H126" s="81">
        <f>462853+667372.37</f>
        <v>1130225.3700000001</v>
      </c>
      <c r="I126" s="81">
        <f t="shared" ref="I126:I129" si="70">C126-H126</f>
        <v>0</v>
      </c>
      <c r="J126" s="162"/>
      <c r="K126" s="20"/>
      <c r="L126" s="26"/>
      <c r="N126" s="26"/>
      <c r="O126" s="1"/>
      <c r="P126" s="26"/>
    </row>
    <row r="127" spans="1:16" s="58" customFormat="1" ht="409.5" customHeight="1" x14ac:dyDescent="0.25">
      <c r="A127" s="219"/>
      <c r="B127" s="90" t="s">
        <v>10</v>
      </c>
      <c r="C127" s="81">
        <v>95097.65</v>
      </c>
      <c r="D127" s="81">
        <f>F127</f>
        <v>58694.76</v>
      </c>
      <c r="E127" s="82">
        <f>D127/C127</f>
        <v>0.61719999999999997</v>
      </c>
      <c r="F127" s="81">
        <v>58694.76</v>
      </c>
      <c r="G127" s="82">
        <f>F127/C127</f>
        <v>0.61719999999999997</v>
      </c>
      <c r="H127" s="81">
        <f>26313.5+294.55+68138.34+351.26</f>
        <v>95097.65</v>
      </c>
      <c r="I127" s="81">
        <f t="shared" si="70"/>
        <v>0</v>
      </c>
      <c r="J127" s="162"/>
      <c r="K127" s="20"/>
      <c r="L127" s="26"/>
      <c r="N127" s="26"/>
      <c r="O127" s="1"/>
      <c r="P127" s="26"/>
    </row>
    <row r="128" spans="1:16" s="58" customFormat="1" ht="408.75" customHeight="1" x14ac:dyDescent="0.25">
      <c r="A128" s="219"/>
      <c r="B128" s="90" t="s">
        <v>12</v>
      </c>
      <c r="C128" s="12"/>
      <c r="D128" s="56"/>
      <c r="E128" s="13"/>
      <c r="F128" s="56"/>
      <c r="G128" s="13"/>
      <c r="H128" s="12">
        <f>C128-F128</f>
        <v>0</v>
      </c>
      <c r="I128" s="12">
        <f t="shared" si="70"/>
        <v>0</v>
      </c>
      <c r="J128" s="162"/>
      <c r="K128" s="20"/>
      <c r="L128" s="26"/>
      <c r="N128" s="26"/>
      <c r="O128" s="1"/>
      <c r="P128" s="26"/>
    </row>
    <row r="129" spans="1:16" s="58" customFormat="1" ht="408.75" customHeight="1" x14ac:dyDescent="0.25">
      <c r="A129" s="177"/>
      <c r="B129" s="90" t="s">
        <v>5</v>
      </c>
      <c r="C129" s="81">
        <v>109641.45</v>
      </c>
      <c r="D129" s="81">
        <v>53380.75</v>
      </c>
      <c r="E129" s="82">
        <f>D129/C129</f>
        <v>0.4869</v>
      </c>
      <c r="F129" s="81">
        <v>53380.75</v>
      </c>
      <c r="G129" s="82">
        <f>F129/C129</f>
        <v>0.4869</v>
      </c>
      <c r="H129" s="81">
        <f>C129</f>
        <v>109641.45</v>
      </c>
      <c r="I129" s="12">
        <f t="shared" si="70"/>
        <v>0</v>
      </c>
      <c r="J129" s="163"/>
      <c r="K129" s="20"/>
      <c r="L129" s="26"/>
      <c r="N129" s="26"/>
      <c r="O129" s="1"/>
      <c r="P129" s="26"/>
    </row>
    <row r="130" spans="1:16" s="19" customFormat="1" ht="160.5" customHeight="1" x14ac:dyDescent="0.25">
      <c r="A130" s="84" t="s">
        <v>34</v>
      </c>
      <c r="B130" s="85" t="s">
        <v>75</v>
      </c>
      <c r="C130" s="86">
        <f t="shared" ref="C130:F130" si="71">SUM(C131:C135)</f>
        <v>1413595.58</v>
      </c>
      <c r="D130" s="86">
        <f t="shared" si="71"/>
        <v>169.42</v>
      </c>
      <c r="E130" s="87">
        <f>D130/C130</f>
        <v>1E-4</v>
      </c>
      <c r="F130" s="86">
        <f t="shared" si="71"/>
        <v>169.42</v>
      </c>
      <c r="G130" s="87">
        <f t="shared" ref="G130" si="72">F130/C130</f>
        <v>1E-4</v>
      </c>
      <c r="H130" s="105">
        <f>H132+H133</f>
        <v>1413595.58</v>
      </c>
      <c r="I130" s="52">
        <f>I132+I133</f>
        <v>0</v>
      </c>
      <c r="J130" s="208" t="s">
        <v>98</v>
      </c>
      <c r="K130" s="20"/>
      <c r="L130" s="26"/>
      <c r="N130" s="26"/>
      <c r="O130" s="1"/>
      <c r="P130" s="26"/>
    </row>
    <row r="131" spans="1:16" s="19" customFormat="1" x14ac:dyDescent="0.25">
      <c r="A131" s="79"/>
      <c r="B131" s="80" t="s">
        <v>4</v>
      </c>
      <c r="C131" s="81"/>
      <c r="D131" s="81"/>
      <c r="E131" s="82"/>
      <c r="F131" s="81"/>
      <c r="G131" s="82"/>
      <c r="H131" s="81">
        <f t="shared" ref="H131:H135" si="73">C131-F131</f>
        <v>0</v>
      </c>
      <c r="I131" s="12">
        <f>C131-H131</f>
        <v>0</v>
      </c>
      <c r="J131" s="157"/>
      <c r="K131" s="20"/>
      <c r="L131" s="26"/>
      <c r="N131" s="26"/>
      <c r="O131" s="1"/>
      <c r="P131" s="26"/>
    </row>
    <row r="132" spans="1:16" s="19" customFormat="1" x14ac:dyDescent="0.25">
      <c r="A132" s="79"/>
      <c r="B132" s="80" t="s">
        <v>15</v>
      </c>
      <c r="C132" s="81">
        <v>1130920.8</v>
      </c>
      <c r="D132" s="81">
        <v>169.42</v>
      </c>
      <c r="E132" s="82">
        <f>D132/C132</f>
        <v>1E-4</v>
      </c>
      <c r="F132" s="81">
        <v>169.42</v>
      </c>
      <c r="G132" s="82">
        <f>F132/C132</f>
        <v>1E-4</v>
      </c>
      <c r="H132" s="81">
        <f>1130699.1+221.7</f>
        <v>1130920.8</v>
      </c>
      <c r="I132" s="12">
        <f t="shared" ref="I132:I135" si="74">C132-H132</f>
        <v>0</v>
      </c>
      <c r="J132" s="157"/>
      <c r="K132" s="20"/>
      <c r="L132" s="26"/>
      <c r="N132" s="26"/>
      <c r="O132" s="1"/>
      <c r="P132" s="26"/>
    </row>
    <row r="133" spans="1:16" s="19" customFormat="1" x14ac:dyDescent="0.25">
      <c r="A133" s="79"/>
      <c r="B133" s="80" t="s">
        <v>10</v>
      </c>
      <c r="C133" s="81">
        <v>282674.78000000003</v>
      </c>
      <c r="D133" s="81"/>
      <c r="E133" s="82"/>
      <c r="F133" s="81"/>
      <c r="G133" s="82"/>
      <c r="H133" s="81">
        <f>282674.78</f>
        <v>282674.78000000003</v>
      </c>
      <c r="I133" s="12">
        <f t="shared" si="74"/>
        <v>0</v>
      </c>
      <c r="J133" s="157"/>
      <c r="K133" s="20"/>
      <c r="L133" s="26"/>
      <c r="N133" s="26"/>
      <c r="O133" s="1"/>
      <c r="P133" s="26"/>
    </row>
    <row r="134" spans="1:16" s="19" customFormat="1" x14ac:dyDescent="0.25">
      <c r="A134" s="79"/>
      <c r="B134" s="80" t="s">
        <v>12</v>
      </c>
      <c r="C134" s="12"/>
      <c r="D134" s="12"/>
      <c r="E134" s="13"/>
      <c r="F134" s="12"/>
      <c r="G134" s="13"/>
      <c r="H134" s="12">
        <f t="shared" si="73"/>
        <v>0</v>
      </c>
      <c r="I134" s="12">
        <f t="shared" si="74"/>
        <v>0</v>
      </c>
      <c r="J134" s="157"/>
      <c r="K134" s="20"/>
      <c r="L134" s="26"/>
      <c r="N134" s="26"/>
      <c r="O134" s="1"/>
      <c r="P134" s="26"/>
    </row>
    <row r="135" spans="1:16" s="19" customFormat="1" x14ac:dyDescent="0.25">
      <c r="A135" s="79"/>
      <c r="B135" s="80" t="s">
        <v>5</v>
      </c>
      <c r="C135" s="12"/>
      <c r="D135" s="12"/>
      <c r="E135" s="13"/>
      <c r="F135" s="12"/>
      <c r="G135" s="13"/>
      <c r="H135" s="12">
        <f t="shared" si="73"/>
        <v>0</v>
      </c>
      <c r="I135" s="12">
        <f t="shared" si="74"/>
        <v>0</v>
      </c>
      <c r="J135" s="157"/>
      <c r="K135" s="20"/>
      <c r="L135" s="26"/>
      <c r="N135" s="26"/>
      <c r="O135" s="1"/>
      <c r="P135" s="26"/>
    </row>
    <row r="136" spans="1:16" s="5" customFormat="1" ht="177.75" customHeight="1" x14ac:dyDescent="0.25">
      <c r="A136" s="84" t="s">
        <v>17</v>
      </c>
      <c r="B136" s="85" t="s">
        <v>69</v>
      </c>
      <c r="C136" s="86">
        <f>C138+C137+C139+C140+C141</f>
        <v>13624.11</v>
      </c>
      <c r="D136" s="86">
        <f t="shared" ref="D136" si="75">D138+D137+D139+D140+D141</f>
        <v>13624.11</v>
      </c>
      <c r="E136" s="87">
        <f>D136/C136</f>
        <v>1</v>
      </c>
      <c r="F136" s="86">
        <f>F138+F137+F139+F140+F141</f>
        <v>13624.11</v>
      </c>
      <c r="G136" s="87">
        <f t="shared" ref="G136" si="76">F136/C136</f>
        <v>1</v>
      </c>
      <c r="H136" s="86">
        <f>H138+H137+H139+H140+H141</f>
        <v>13624.11</v>
      </c>
      <c r="I136" s="86">
        <f>I138+I137+I139+I140+I141</f>
        <v>0</v>
      </c>
      <c r="J136" s="229" t="s">
        <v>100</v>
      </c>
      <c r="K136" s="20"/>
      <c r="L136" s="26"/>
      <c r="N136" s="26"/>
      <c r="O136" s="1"/>
      <c r="P136" s="26"/>
    </row>
    <row r="137" spans="1:16" s="58" customFormat="1" ht="78.75" customHeight="1" x14ac:dyDescent="0.25">
      <c r="A137" s="79"/>
      <c r="B137" s="80" t="s">
        <v>4</v>
      </c>
      <c r="C137" s="81"/>
      <c r="D137" s="81"/>
      <c r="E137" s="82"/>
      <c r="F137" s="81"/>
      <c r="G137" s="82"/>
      <c r="H137" s="81">
        <f>C137-F137</f>
        <v>0</v>
      </c>
      <c r="I137" s="81">
        <f>C137-H137</f>
        <v>0</v>
      </c>
      <c r="J137" s="229"/>
      <c r="K137" s="20"/>
      <c r="L137" s="26"/>
      <c r="N137" s="26"/>
      <c r="O137" s="1"/>
      <c r="P137" s="26"/>
    </row>
    <row r="138" spans="1:16" s="58" customFormat="1" ht="31.5" customHeight="1" x14ac:dyDescent="0.25">
      <c r="A138" s="79"/>
      <c r="B138" s="80" t="s">
        <v>15</v>
      </c>
      <c r="C138" s="81">
        <v>12261.7</v>
      </c>
      <c r="D138" s="81">
        <v>12261.7</v>
      </c>
      <c r="E138" s="82">
        <f>D138/C138</f>
        <v>1</v>
      </c>
      <c r="F138" s="81">
        <v>12261.7</v>
      </c>
      <c r="G138" s="82">
        <f>F138/C138</f>
        <v>1</v>
      </c>
      <c r="H138" s="81">
        <f>C138</f>
        <v>12261.7</v>
      </c>
      <c r="I138" s="81">
        <f t="shared" ref="I138:I141" si="77">C138-H138</f>
        <v>0</v>
      </c>
      <c r="J138" s="229"/>
      <c r="K138" s="20"/>
      <c r="L138" s="26"/>
      <c r="N138" s="26"/>
      <c r="O138" s="1"/>
      <c r="P138" s="26"/>
    </row>
    <row r="139" spans="1:16" s="58" customFormat="1" ht="31.5" customHeight="1" x14ac:dyDescent="0.25">
      <c r="A139" s="79"/>
      <c r="B139" s="80" t="s">
        <v>10</v>
      </c>
      <c r="C139" s="81">
        <v>1362.41</v>
      </c>
      <c r="D139" s="81">
        <v>1362.41</v>
      </c>
      <c r="E139" s="82">
        <f>D139/C139</f>
        <v>1</v>
      </c>
      <c r="F139" s="81">
        <v>1362.41</v>
      </c>
      <c r="G139" s="82">
        <f>F139/C139</f>
        <v>1</v>
      </c>
      <c r="H139" s="81">
        <f>C139</f>
        <v>1362.41</v>
      </c>
      <c r="I139" s="81">
        <f t="shared" si="77"/>
        <v>0</v>
      </c>
      <c r="J139" s="229"/>
      <c r="K139" s="20"/>
      <c r="L139" s="26"/>
      <c r="N139" s="26"/>
      <c r="O139" s="1"/>
      <c r="P139" s="26"/>
    </row>
    <row r="140" spans="1:16" s="58" customFormat="1" ht="31.5" customHeight="1" x14ac:dyDescent="0.25">
      <c r="A140" s="79"/>
      <c r="B140" s="80" t="s">
        <v>12</v>
      </c>
      <c r="C140" s="81"/>
      <c r="D140" s="81">
        <f>F140</f>
        <v>0</v>
      </c>
      <c r="E140" s="82"/>
      <c r="F140" s="81"/>
      <c r="G140" s="82"/>
      <c r="H140" s="81">
        <f t="shared" ref="H140" si="78">C140</f>
        <v>0</v>
      </c>
      <c r="I140" s="81">
        <f t="shared" si="77"/>
        <v>0</v>
      </c>
      <c r="J140" s="229"/>
      <c r="K140" s="20"/>
      <c r="L140" s="26"/>
      <c r="N140" s="26"/>
      <c r="O140" s="1"/>
      <c r="P140" s="26"/>
    </row>
    <row r="141" spans="1:16" s="58" customFormat="1" ht="100.5" customHeight="1" x14ac:dyDescent="0.25">
      <c r="A141" s="88"/>
      <c r="B141" s="80" t="s">
        <v>5</v>
      </c>
      <c r="C141" s="81"/>
      <c r="D141" s="81"/>
      <c r="E141" s="82"/>
      <c r="F141" s="81"/>
      <c r="G141" s="82"/>
      <c r="H141" s="81"/>
      <c r="I141" s="81">
        <f t="shared" si="77"/>
        <v>0</v>
      </c>
      <c r="J141" s="229"/>
      <c r="K141" s="20"/>
      <c r="L141" s="26"/>
      <c r="N141" s="26"/>
      <c r="O141" s="1"/>
      <c r="P141" s="26"/>
    </row>
    <row r="142" spans="1:16" ht="409.5" customHeight="1" x14ac:dyDescent="0.25">
      <c r="A142" s="84" t="s">
        <v>18</v>
      </c>
      <c r="B142" s="85" t="s">
        <v>76</v>
      </c>
      <c r="C142" s="86">
        <f>SUM(C143:C147)</f>
        <v>1218008.43</v>
      </c>
      <c r="D142" s="86">
        <f>SUM(D143:D147)</f>
        <v>210202.53</v>
      </c>
      <c r="E142" s="87">
        <f>D142/C142</f>
        <v>0.1726</v>
      </c>
      <c r="F142" s="86">
        <f>SUM(F143:F147)</f>
        <v>210202.53</v>
      </c>
      <c r="G142" s="87">
        <f>F142/C142</f>
        <v>0.1726</v>
      </c>
      <c r="H142" s="137">
        <f>SUM(H143:H147)</f>
        <v>1192814.97</v>
      </c>
      <c r="I142" s="86">
        <f>SUM(I143:I147)</f>
        <v>25193.46</v>
      </c>
      <c r="J142" s="208" t="s">
        <v>104</v>
      </c>
      <c r="K142" s="20"/>
      <c r="L142" s="26"/>
      <c r="M142" s="9"/>
      <c r="N142" s="26"/>
      <c r="O142" s="1"/>
      <c r="P142" s="26"/>
    </row>
    <row r="143" spans="1:16" ht="228.75" customHeight="1" x14ac:dyDescent="0.25">
      <c r="A143" s="79"/>
      <c r="B143" s="80" t="s">
        <v>4</v>
      </c>
      <c r="C143" s="81">
        <v>89762</v>
      </c>
      <c r="D143" s="81">
        <v>49302.84</v>
      </c>
      <c r="E143" s="82">
        <f>D143/C143</f>
        <v>0.54930000000000001</v>
      </c>
      <c r="F143" s="81">
        <v>49302.84</v>
      </c>
      <c r="G143" s="82">
        <f>F143/C143</f>
        <v>0.54930000000000001</v>
      </c>
      <c r="H143" s="81">
        <f>89762</f>
        <v>89762</v>
      </c>
      <c r="I143" s="81">
        <f>C143-H143</f>
        <v>0</v>
      </c>
      <c r="J143" s="157"/>
      <c r="K143" s="20"/>
      <c r="L143" s="26"/>
      <c r="N143" s="26"/>
      <c r="O143" s="1"/>
      <c r="P143" s="26"/>
    </row>
    <row r="144" spans="1:16" ht="180" customHeight="1" x14ac:dyDescent="0.25">
      <c r="A144" s="79"/>
      <c r="B144" s="80" t="s">
        <v>15</v>
      </c>
      <c r="C144" s="81">
        <v>992303.5</v>
      </c>
      <c r="D144" s="83">
        <v>127843.82</v>
      </c>
      <c r="E144" s="95">
        <f>D144/C144</f>
        <v>0.1288</v>
      </c>
      <c r="F144" s="83">
        <v>127843.82</v>
      </c>
      <c r="G144" s="95">
        <f>F144/C144</f>
        <v>0.1288</v>
      </c>
      <c r="H144" s="81">
        <f>240624+722781.7+16301.07</f>
        <v>979706.77</v>
      </c>
      <c r="I144" s="81">
        <f>C144-H144</f>
        <v>12596.73</v>
      </c>
      <c r="J144" s="157"/>
      <c r="K144" s="20"/>
      <c r="L144" s="26"/>
      <c r="N144" s="26"/>
      <c r="O144" s="1"/>
      <c r="P144" s="26"/>
    </row>
    <row r="145" spans="1:16" ht="180.75" customHeight="1" x14ac:dyDescent="0.25">
      <c r="A145" s="79"/>
      <c r="B145" s="80" t="s">
        <v>10</v>
      </c>
      <c r="C145" s="81">
        <v>135942.93</v>
      </c>
      <c r="D145" s="81">
        <f>F145</f>
        <v>33055.870000000003</v>
      </c>
      <c r="E145" s="82">
        <f>D145/C145</f>
        <v>0.2432</v>
      </c>
      <c r="F145" s="81">
        <v>33055.870000000003</v>
      </c>
      <c r="G145" s="82">
        <f>F145/C145</f>
        <v>0.2432</v>
      </c>
      <c r="H145" s="81">
        <f>26736+80309.13+16301.07</f>
        <v>123346.2</v>
      </c>
      <c r="I145" s="81">
        <f t="shared" ref="I145:I147" si="79">C145-H145</f>
        <v>12596.73</v>
      </c>
      <c r="J145" s="157"/>
      <c r="K145" s="20"/>
      <c r="L145" s="26"/>
      <c r="N145" s="26"/>
      <c r="O145" s="1"/>
      <c r="P145" s="26"/>
    </row>
    <row r="146" spans="1:16" ht="179.25" customHeight="1" x14ac:dyDescent="0.25">
      <c r="A146" s="79"/>
      <c r="B146" s="80" t="s">
        <v>12</v>
      </c>
      <c r="C146" s="12">
        <v>0</v>
      </c>
      <c r="D146" s="12">
        <v>0</v>
      </c>
      <c r="E146" s="13"/>
      <c r="F146" s="12"/>
      <c r="G146" s="13"/>
      <c r="H146" s="12">
        <v>0</v>
      </c>
      <c r="I146" s="81">
        <f t="shared" si="79"/>
        <v>0</v>
      </c>
      <c r="J146" s="157"/>
      <c r="K146" s="20"/>
      <c r="L146" s="26"/>
      <c r="N146" s="26"/>
      <c r="O146" s="1"/>
      <c r="P146" s="26"/>
    </row>
    <row r="147" spans="1:16" ht="61.5" customHeight="1" x14ac:dyDescent="0.25">
      <c r="A147" s="79"/>
      <c r="B147" s="80" t="s">
        <v>5</v>
      </c>
      <c r="C147" s="12"/>
      <c r="D147" s="12"/>
      <c r="E147" s="13"/>
      <c r="F147" s="12"/>
      <c r="G147" s="13"/>
      <c r="H147" s="12"/>
      <c r="I147" s="12">
        <f t="shared" si="79"/>
        <v>0</v>
      </c>
      <c r="J147" s="182"/>
      <c r="K147" s="20"/>
      <c r="L147" s="26"/>
      <c r="N147" s="26"/>
      <c r="O147" s="1"/>
      <c r="P147" s="26"/>
    </row>
    <row r="148" spans="1:16" ht="126.75" customHeight="1" x14ac:dyDescent="0.25">
      <c r="A148" s="84" t="s">
        <v>54</v>
      </c>
      <c r="B148" s="89" t="s">
        <v>70</v>
      </c>
      <c r="C148" s="86">
        <f>SUM(C149:C152)</f>
        <v>32429.7</v>
      </c>
      <c r="D148" s="86">
        <f>SUM(D149:D152)</f>
        <v>22217.06</v>
      </c>
      <c r="E148" s="87">
        <f>D148/C148</f>
        <v>0.68510000000000004</v>
      </c>
      <c r="F148" s="86">
        <f>SUM(F149:F152)</f>
        <v>22139.11</v>
      </c>
      <c r="G148" s="87">
        <f>F148/C148</f>
        <v>0.68269999999999997</v>
      </c>
      <c r="H148" s="86">
        <f>SUM(H149:H152)</f>
        <v>32429.7</v>
      </c>
      <c r="I148" s="86">
        <f>SUM(I149:I152)</f>
        <v>0</v>
      </c>
      <c r="J148" s="230" t="s">
        <v>65</v>
      </c>
      <c r="K148" s="20"/>
      <c r="L148" s="26"/>
      <c r="N148" s="26"/>
      <c r="O148" s="1"/>
      <c r="P148" s="26"/>
    </row>
    <row r="149" spans="1:16" s="58" customFormat="1" x14ac:dyDescent="0.25">
      <c r="A149" s="79"/>
      <c r="B149" s="90" t="s">
        <v>4</v>
      </c>
      <c r="C149" s="81">
        <v>24805.5</v>
      </c>
      <c r="D149" s="81">
        <v>17917.060000000001</v>
      </c>
      <c r="E149" s="82">
        <f>D149/C149</f>
        <v>0.72230000000000005</v>
      </c>
      <c r="F149" s="81">
        <v>17917.060000000001</v>
      </c>
      <c r="G149" s="82">
        <f t="shared" ref="G149:G150" si="80">F149/C149</f>
        <v>0.72230000000000005</v>
      </c>
      <c r="H149" s="81">
        <f>C149</f>
        <v>24805.5</v>
      </c>
      <c r="I149" s="81">
        <f>C149-H149</f>
        <v>0</v>
      </c>
      <c r="J149" s="231"/>
      <c r="K149" s="20"/>
      <c r="L149" s="26"/>
      <c r="N149" s="26"/>
      <c r="O149" s="1"/>
      <c r="P149" s="26"/>
    </row>
    <row r="150" spans="1:16" s="58" customFormat="1" x14ac:dyDescent="0.25">
      <c r="A150" s="79"/>
      <c r="B150" s="90" t="s">
        <v>15</v>
      </c>
      <c r="C150" s="81">
        <v>7624.2</v>
      </c>
      <c r="D150" s="81">
        <v>4300</v>
      </c>
      <c r="E150" s="82">
        <f>D150/C150</f>
        <v>0.56399999999999995</v>
      </c>
      <c r="F150" s="81">
        <v>4222.05</v>
      </c>
      <c r="G150" s="82">
        <f t="shared" si="80"/>
        <v>0.55379999999999996</v>
      </c>
      <c r="H150" s="81">
        <f>C150</f>
        <v>7624.2</v>
      </c>
      <c r="I150" s="81">
        <f t="shared" ref="I150:I152" si="81">C150-H150</f>
        <v>0</v>
      </c>
      <c r="J150" s="231"/>
      <c r="K150" s="20"/>
      <c r="L150" s="26"/>
      <c r="N150" s="26"/>
      <c r="O150" s="1"/>
      <c r="P150" s="26"/>
    </row>
    <row r="151" spans="1:16" s="58" customFormat="1" x14ac:dyDescent="0.25">
      <c r="A151" s="79"/>
      <c r="B151" s="90" t="s">
        <v>10</v>
      </c>
      <c r="C151" s="81"/>
      <c r="D151" s="81">
        <f>F151</f>
        <v>0</v>
      </c>
      <c r="E151" s="82"/>
      <c r="F151" s="81"/>
      <c r="G151" s="82"/>
      <c r="H151" s="81">
        <f t="shared" ref="H151" si="82">C151-F151</f>
        <v>0</v>
      </c>
      <c r="I151" s="81">
        <f t="shared" si="81"/>
        <v>0</v>
      </c>
      <c r="J151" s="231"/>
      <c r="K151" s="20"/>
      <c r="L151" s="26"/>
      <c r="N151" s="26"/>
      <c r="O151" s="1"/>
      <c r="P151" s="26"/>
    </row>
    <row r="152" spans="1:16" s="58" customFormat="1" x14ac:dyDescent="0.25">
      <c r="A152" s="79"/>
      <c r="B152" s="90" t="s">
        <v>12</v>
      </c>
      <c r="C152" s="81"/>
      <c r="D152" s="81"/>
      <c r="E152" s="82"/>
      <c r="F152" s="81"/>
      <c r="G152" s="82"/>
      <c r="H152" s="81"/>
      <c r="I152" s="81">
        <f t="shared" si="81"/>
        <v>0</v>
      </c>
      <c r="J152" s="231"/>
      <c r="K152" s="20"/>
      <c r="L152" s="26"/>
      <c r="N152" s="26"/>
      <c r="O152" s="1"/>
      <c r="P152" s="26"/>
    </row>
    <row r="153" spans="1:16" s="58" customFormat="1" x14ac:dyDescent="0.25">
      <c r="A153" s="88"/>
      <c r="B153" s="90" t="s">
        <v>5</v>
      </c>
      <c r="C153" s="81"/>
      <c r="D153" s="81"/>
      <c r="E153" s="82"/>
      <c r="F153" s="81"/>
      <c r="G153" s="82"/>
      <c r="H153" s="81"/>
      <c r="I153" s="81"/>
      <c r="J153" s="74"/>
      <c r="K153" s="20"/>
      <c r="L153" s="26"/>
      <c r="N153" s="26"/>
      <c r="O153" s="1"/>
      <c r="P153" s="26"/>
    </row>
    <row r="154" spans="1:16" s="5" customFormat="1" ht="26.25" customHeight="1" x14ac:dyDescent="0.25">
      <c r="A154" s="178" t="s">
        <v>35</v>
      </c>
      <c r="B154" s="232" t="s">
        <v>71</v>
      </c>
      <c r="C154" s="147">
        <f>C157+C158+C159+C160+C161</f>
        <v>10873.5</v>
      </c>
      <c r="D154" s="147">
        <f>D157+D158+D159+D160+D161</f>
        <v>7419.4</v>
      </c>
      <c r="E154" s="152">
        <f>D154/C154</f>
        <v>0.68230000000000002</v>
      </c>
      <c r="F154" s="147">
        <f>F157+F158+F159+F160+F161</f>
        <v>7110.99</v>
      </c>
      <c r="G154" s="152">
        <f>F154/C154</f>
        <v>0.65400000000000003</v>
      </c>
      <c r="H154" s="147">
        <f>H157+H158+H159+H160+H161</f>
        <v>10850.1</v>
      </c>
      <c r="I154" s="147">
        <f>I157+I158+I159+I160+I161</f>
        <v>23.4</v>
      </c>
      <c r="J154" s="156" t="s">
        <v>103</v>
      </c>
      <c r="K154" s="20"/>
      <c r="L154" s="26"/>
      <c r="N154" s="26"/>
      <c r="O154" s="1"/>
      <c r="P154" s="26"/>
    </row>
    <row r="155" spans="1:16" s="5" customFormat="1" ht="239.25" customHeight="1" x14ac:dyDescent="0.25">
      <c r="A155" s="178"/>
      <c r="B155" s="232"/>
      <c r="C155" s="158"/>
      <c r="D155" s="158"/>
      <c r="E155" s="160"/>
      <c r="F155" s="158"/>
      <c r="G155" s="160"/>
      <c r="H155" s="158"/>
      <c r="I155" s="158"/>
      <c r="J155" s="157"/>
      <c r="K155" s="20"/>
      <c r="L155" s="26"/>
      <c r="N155" s="26"/>
      <c r="O155" s="1"/>
      <c r="P155" s="26"/>
    </row>
    <row r="156" spans="1:16" s="5" customFormat="1" ht="55.5" customHeight="1" x14ac:dyDescent="0.25">
      <c r="A156" s="178"/>
      <c r="B156" s="232"/>
      <c r="C156" s="159"/>
      <c r="D156" s="159"/>
      <c r="E156" s="161"/>
      <c r="F156" s="159"/>
      <c r="G156" s="161"/>
      <c r="H156" s="159"/>
      <c r="I156" s="159"/>
      <c r="J156" s="157"/>
      <c r="K156" s="20"/>
      <c r="L156" s="26"/>
      <c r="N156" s="26"/>
      <c r="O156" s="1"/>
      <c r="P156" s="26"/>
    </row>
    <row r="157" spans="1:16" s="58" customFormat="1" ht="35.25" customHeight="1" x14ac:dyDescent="0.25">
      <c r="A157" s="79"/>
      <c r="B157" s="80" t="s">
        <v>4</v>
      </c>
      <c r="C157" s="81">
        <v>27.6</v>
      </c>
      <c r="D157" s="81">
        <v>2.68</v>
      </c>
      <c r="E157" s="82">
        <f>D157/C157</f>
        <v>9.7100000000000006E-2</v>
      </c>
      <c r="F157" s="81">
        <v>2.68</v>
      </c>
      <c r="G157" s="82">
        <f>F157/C157</f>
        <v>9.7100000000000006E-2</v>
      </c>
      <c r="H157" s="81">
        <f>C157-23.4</f>
        <v>4.2</v>
      </c>
      <c r="I157" s="81">
        <f>C157-H157</f>
        <v>23.4</v>
      </c>
      <c r="J157" s="157"/>
      <c r="K157" s="20"/>
      <c r="L157" s="26"/>
      <c r="N157" s="26"/>
      <c r="O157" s="1"/>
      <c r="P157" s="26"/>
    </row>
    <row r="158" spans="1:16" s="58" customFormat="1" ht="35.25" customHeight="1" x14ac:dyDescent="0.25">
      <c r="A158" s="79"/>
      <c r="B158" s="80" t="s">
        <v>15</v>
      </c>
      <c r="C158" s="81">
        <v>10600.9</v>
      </c>
      <c r="D158" s="81">
        <v>7391.66</v>
      </c>
      <c r="E158" s="82">
        <f>D158/C158</f>
        <v>0.69730000000000003</v>
      </c>
      <c r="F158" s="81">
        <v>7083.25</v>
      </c>
      <c r="G158" s="82">
        <f>F158/C158</f>
        <v>0.66820000000000002</v>
      </c>
      <c r="H158" s="81">
        <f t="shared" ref="H158:H159" si="83">C158</f>
        <v>10600.9</v>
      </c>
      <c r="I158" s="81">
        <f t="shared" ref="I158:I161" si="84">C158-H158</f>
        <v>0</v>
      </c>
      <c r="J158" s="157"/>
      <c r="K158" s="20"/>
      <c r="L158" s="26"/>
      <c r="N158" s="26"/>
      <c r="O158" s="1"/>
      <c r="P158" s="26"/>
    </row>
    <row r="159" spans="1:16" s="58" customFormat="1" ht="35.25" customHeight="1" x14ac:dyDescent="0.25">
      <c r="A159" s="79"/>
      <c r="B159" s="80" t="s">
        <v>10</v>
      </c>
      <c r="C159" s="81">
        <v>245</v>
      </c>
      <c r="D159" s="81">
        <v>25.06</v>
      </c>
      <c r="E159" s="82">
        <f>D159/C159</f>
        <v>0.1023</v>
      </c>
      <c r="F159" s="81">
        <v>25.06</v>
      </c>
      <c r="G159" s="82">
        <f>F159/C159</f>
        <v>0.1023</v>
      </c>
      <c r="H159" s="81">
        <f t="shared" si="83"/>
        <v>245</v>
      </c>
      <c r="I159" s="81">
        <f t="shared" si="84"/>
        <v>0</v>
      </c>
      <c r="J159" s="157"/>
      <c r="K159" s="20"/>
      <c r="L159" s="26"/>
      <c r="N159" s="26"/>
      <c r="O159" s="1"/>
      <c r="P159" s="26"/>
    </row>
    <row r="160" spans="1:16" s="58" customFormat="1" ht="35.25" customHeight="1" x14ac:dyDescent="0.25">
      <c r="A160" s="79"/>
      <c r="B160" s="80" t="s">
        <v>12</v>
      </c>
      <c r="C160" s="81"/>
      <c r="D160" s="81">
        <f>F160</f>
        <v>0</v>
      </c>
      <c r="E160" s="82"/>
      <c r="F160" s="81"/>
      <c r="G160" s="82"/>
      <c r="H160" s="81">
        <f t="shared" ref="H160:H161" si="85">C160-F160</f>
        <v>0</v>
      </c>
      <c r="I160" s="81">
        <f t="shared" si="84"/>
        <v>0</v>
      </c>
      <c r="J160" s="157"/>
      <c r="K160" s="20"/>
      <c r="L160" s="26"/>
      <c r="N160" s="26"/>
      <c r="O160" s="1"/>
      <c r="P160" s="26"/>
    </row>
    <row r="161" spans="1:16" s="58" customFormat="1" ht="35.25" customHeight="1" x14ac:dyDescent="0.25">
      <c r="A161" s="79"/>
      <c r="B161" s="80" t="s">
        <v>5</v>
      </c>
      <c r="C161" s="81"/>
      <c r="D161" s="81"/>
      <c r="E161" s="82"/>
      <c r="F161" s="81"/>
      <c r="G161" s="82"/>
      <c r="H161" s="81">
        <f t="shared" si="85"/>
        <v>0</v>
      </c>
      <c r="I161" s="81">
        <f t="shared" si="84"/>
        <v>0</v>
      </c>
      <c r="J161" s="157"/>
      <c r="K161" s="20"/>
      <c r="L161" s="26"/>
      <c r="N161" s="26"/>
      <c r="O161" s="1"/>
      <c r="P161" s="26"/>
    </row>
    <row r="162" spans="1:16" s="1" customFormat="1" ht="141" customHeight="1" x14ac:dyDescent="0.25">
      <c r="A162" s="98" t="s">
        <v>55</v>
      </c>
      <c r="B162" s="102" t="s">
        <v>84</v>
      </c>
      <c r="C162" s="105">
        <f>C163+C164+C165+C166</f>
        <v>355.67</v>
      </c>
      <c r="D162" s="105">
        <f>D163+D164+D165+D166</f>
        <v>355.67</v>
      </c>
      <c r="E162" s="106">
        <f>D162/C162</f>
        <v>1</v>
      </c>
      <c r="F162" s="105">
        <f>F163+F164+F165+F166</f>
        <v>355.67</v>
      </c>
      <c r="G162" s="106">
        <f>F162/C162</f>
        <v>1</v>
      </c>
      <c r="H162" s="134">
        <f>H163+H164+H165+H166</f>
        <v>355.67</v>
      </c>
      <c r="I162" s="30">
        <f>I163+I164+I165+I166</f>
        <v>0</v>
      </c>
      <c r="J162" s="153" t="s">
        <v>85</v>
      </c>
      <c r="K162" s="20"/>
      <c r="L162" s="26"/>
      <c r="N162" s="26"/>
      <c r="P162" s="26"/>
    </row>
    <row r="163" spans="1:16" s="58" customFormat="1" x14ac:dyDescent="0.25">
      <c r="A163" s="132"/>
      <c r="B163" s="103" t="s">
        <v>4</v>
      </c>
      <c r="C163" s="99">
        <v>0</v>
      </c>
      <c r="D163" s="99">
        <v>0</v>
      </c>
      <c r="E163" s="82"/>
      <c r="F163" s="99">
        <v>0</v>
      </c>
      <c r="G163" s="106"/>
      <c r="H163" s="81">
        <f>C163</f>
        <v>0</v>
      </c>
      <c r="I163" s="12">
        <f>C163-H163</f>
        <v>0</v>
      </c>
      <c r="J163" s="154"/>
      <c r="K163" s="20"/>
      <c r="L163" s="26"/>
      <c r="N163" s="26"/>
      <c r="O163" s="1"/>
      <c r="P163" s="26"/>
    </row>
    <row r="164" spans="1:16" s="58" customFormat="1" x14ac:dyDescent="0.25">
      <c r="A164" s="132"/>
      <c r="B164" s="103" t="s">
        <v>26</v>
      </c>
      <c r="C164" s="81">
        <v>106.7</v>
      </c>
      <c r="D164" s="81">
        <v>106.7</v>
      </c>
      <c r="E164" s="82">
        <f>D164/C164</f>
        <v>1</v>
      </c>
      <c r="F164" s="81">
        <v>106.7</v>
      </c>
      <c r="G164" s="82">
        <f>F164/C164</f>
        <v>1</v>
      </c>
      <c r="H164" s="81">
        <f>C164</f>
        <v>106.7</v>
      </c>
      <c r="I164" s="12">
        <f>C164-H164</f>
        <v>0</v>
      </c>
      <c r="J164" s="154"/>
      <c r="K164" s="20"/>
      <c r="L164" s="26"/>
      <c r="N164" s="26"/>
      <c r="O164" s="1"/>
      <c r="P164" s="26"/>
    </row>
    <row r="165" spans="1:16" s="58" customFormat="1" x14ac:dyDescent="0.25">
      <c r="A165" s="132"/>
      <c r="B165" s="103" t="s">
        <v>10</v>
      </c>
      <c r="C165" s="81">
        <v>248.97</v>
      </c>
      <c r="D165" s="81">
        <v>248.97</v>
      </c>
      <c r="E165" s="82">
        <f>D165/C165</f>
        <v>1</v>
      </c>
      <c r="F165" s="81">
        <v>248.97</v>
      </c>
      <c r="G165" s="82">
        <f>F165/C165</f>
        <v>1</v>
      </c>
      <c r="H165" s="81">
        <f>C165</f>
        <v>248.97</v>
      </c>
      <c r="I165" s="12">
        <f>C165-H165</f>
        <v>0</v>
      </c>
      <c r="J165" s="154"/>
      <c r="K165" s="20"/>
      <c r="L165" s="26"/>
      <c r="N165" s="26"/>
      <c r="O165" s="1"/>
      <c r="P165" s="26"/>
    </row>
    <row r="166" spans="1:16" s="58" customFormat="1" x14ac:dyDescent="0.25">
      <c r="A166" s="132"/>
      <c r="B166" s="103" t="s">
        <v>12</v>
      </c>
      <c r="C166" s="15"/>
      <c r="D166" s="15"/>
      <c r="E166" s="16">
        <v>0</v>
      </c>
      <c r="F166" s="18"/>
      <c r="G166" s="16"/>
      <c r="H166" s="15">
        <f t="shared" ref="H166:I166" si="86">C166-F166</f>
        <v>0</v>
      </c>
      <c r="I166" s="15">
        <f t="shared" si="86"/>
        <v>0</v>
      </c>
      <c r="J166" s="154"/>
      <c r="K166" s="20"/>
      <c r="L166" s="26"/>
      <c r="N166" s="26"/>
      <c r="O166" s="1"/>
      <c r="P166" s="26"/>
    </row>
    <row r="167" spans="1:16" s="58" customFormat="1" ht="37.5" customHeight="1" x14ac:dyDescent="0.25">
      <c r="A167" s="133"/>
      <c r="B167" s="103" t="s">
        <v>5</v>
      </c>
      <c r="C167" s="15"/>
      <c r="D167" s="15"/>
      <c r="E167" s="16"/>
      <c r="F167" s="15"/>
      <c r="G167" s="16"/>
      <c r="H167" s="15"/>
      <c r="I167" s="15"/>
      <c r="J167" s="155"/>
      <c r="K167" s="20"/>
      <c r="L167" s="26"/>
    </row>
    <row r="168" spans="1:16" s="58" customFormat="1" ht="89.25" customHeight="1" x14ac:dyDescent="0.25">
      <c r="A168" s="91" t="s">
        <v>60</v>
      </c>
      <c r="B168" s="102" t="s">
        <v>78</v>
      </c>
      <c r="C168" s="86">
        <f>C169+C170+C171+C172</f>
        <v>3197.6</v>
      </c>
      <c r="D168" s="86">
        <f>D169+D170+D171+D172+D173</f>
        <v>2646.84</v>
      </c>
      <c r="E168" s="86">
        <f>D168/C168</f>
        <v>0.83</v>
      </c>
      <c r="F168" s="86">
        <f>SUM(F169:F173)</f>
        <v>2323.13</v>
      </c>
      <c r="G168" s="143">
        <f>F168/C168</f>
        <v>0.72650000000000003</v>
      </c>
      <c r="H168" s="105">
        <f>H169+H170+H171+H172</f>
        <v>3197.6</v>
      </c>
      <c r="I168" s="104">
        <f>C168-H168</f>
        <v>0</v>
      </c>
      <c r="J168" s="223" t="s">
        <v>86</v>
      </c>
      <c r="K168" s="20"/>
      <c r="L168" s="26"/>
    </row>
    <row r="169" spans="1:16" s="58" customFormat="1" ht="62.25" customHeight="1" x14ac:dyDescent="0.25">
      <c r="A169" s="91"/>
      <c r="B169" s="103" t="s">
        <v>4</v>
      </c>
      <c r="C169" s="99">
        <v>0</v>
      </c>
      <c r="D169" s="81"/>
      <c r="E169" s="82"/>
      <c r="F169" s="81">
        <v>0</v>
      </c>
      <c r="G169" s="87"/>
      <c r="H169" s="135"/>
      <c r="I169" s="12">
        <f>C169-H169</f>
        <v>0</v>
      </c>
      <c r="J169" s="224"/>
      <c r="K169" s="20"/>
      <c r="L169" s="26"/>
    </row>
    <row r="170" spans="1:16" s="58" customFormat="1" ht="62.25" customHeight="1" x14ac:dyDescent="0.25">
      <c r="A170" s="91"/>
      <c r="B170" s="103" t="s">
        <v>26</v>
      </c>
      <c r="C170" s="81">
        <v>3197.6</v>
      </c>
      <c r="D170" s="81">
        <v>2646.84</v>
      </c>
      <c r="E170" s="82">
        <f>D170/C170</f>
        <v>0.82779999999999998</v>
      </c>
      <c r="F170" s="81">
        <v>2323.13</v>
      </c>
      <c r="G170" s="82">
        <f>F170/C170</f>
        <v>0.72650000000000003</v>
      </c>
      <c r="H170" s="81">
        <f>3197.6</f>
        <v>3197.6</v>
      </c>
      <c r="I170" s="12">
        <f>C170-H170</f>
        <v>0</v>
      </c>
      <c r="J170" s="224"/>
      <c r="K170" s="20"/>
      <c r="L170" s="26"/>
    </row>
    <row r="171" spans="1:16" s="58" customFormat="1" ht="62.25" customHeight="1" x14ac:dyDescent="0.25">
      <c r="A171" s="91"/>
      <c r="B171" s="103" t="s">
        <v>10</v>
      </c>
      <c r="C171" s="12">
        <v>0</v>
      </c>
      <c r="D171" s="12">
        <v>0</v>
      </c>
      <c r="E171" s="13">
        <v>0</v>
      </c>
      <c r="F171" s="12">
        <v>0</v>
      </c>
      <c r="G171" s="13">
        <v>0</v>
      </c>
      <c r="H171" s="81">
        <f>C171-F171</f>
        <v>0</v>
      </c>
      <c r="I171" s="12">
        <f>C171-H171</f>
        <v>0</v>
      </c>
      <c r="J171" s="224"/>
      <c r="K171" s="20"/>
      <c r="L171" s="26"/>
    </row>
    <row r="172" spans="1:16" s="58" customFormat="1" ht="62.25" customHeight="1" x14ac:dyDescent="0.25">
      <c r="A172" s="91"/>
      <c r="B172" s="103" t="s">
        <v>12</v>
      </c>
      <c r="C172" s="15"/>
      <c r="D172" s="15"/>
      <c r="E172" s="16">
        <v>0</v>
      </c>
      <c r="F172" s="18"/>
      <c r="G172" s="16"/>
      <c r="H172" s="15">
        <f>C172-F172</f>
        <v>0</v>
      </c>
      <c r="I172" s="15">
        <f>D172-G172</f>
        <v>0</v>
      </c>
      <c r="J172" s="224"/>
      <c r="K172" s="20"/>
      <c r="L172" s="26"/>
    </row>
    <row r="173" spans="1:16" s="58" customFormat="1" ht="47.25" customHeight="1" x14ac:dyDescent="0.25">
      <c r="A173" s="91"/>
      <c r="B173" s="103" t="s">
        <v>5</v>
      </c>
      <c r="C173" s="15"/>
      <c r="D173" s="15"/>
      <c r="E173" s="16"/>
      <c r="F173" s="15"/>
      <c r="G173" s="16"/>
      <c r="H173" s="15"/>
      <c r="I173" s="15"/>
      <c r="J173" s="225"/>
      <c r="K173" s="20"/>
      <c r="L173" s="26"/>
    </row>
    <row r="174" spans="1:16" s="1" customFormat="1" ht="200.25" customHeight="1" x14ac:dyDescent="0.25">
      <c r="A174" s="91" t="s">
        <v>61</v>
      </c>
      <c r="B174" s="96" t="s">
        <v>77</v>
      </c>
      <c r="C174" s="86">
        <f>C175+C176+C177+C178</f>
        <v>9995</v>
      </c>
      <c r="D174" s="86">
        <f>D175+D176+D177+D178+D179</f>
        <v>449</v>
      </c>
      <c r="E174" s="86">
        <f>D174/C174</f>
        <v>0.04</v>
      </c>
      <c r="F174" s="86">
        <f>SUM(F175:F179)</f>
        <v>449</v>
      </c>
      <c r="G174" s="143">
        <f>F174/C174</f>
        <v>4.4900000000000002E-2</v>
      </c>
      <c r="H174" s="105">
        <f>H175+H176+H177+H178</f>
        <v>9995</v>
      </c>
      <c r="I174" s="136">
        <f>C174-H174</f>
        <v>0</v>
      </c>
      <c r="J174" s="220" t="s">
        <v>87</v>
      </c>
      <c r="K174" s="57"/>
      <c r="L174" s="26"/>
    </row>
    <row r="175" spans="1:16" s="58" customFormat="1" ht="37.5" customHeight="1" x14ac:dyDescent="0.25">
      <c r="A175" s="91"/>
      <c r="B175" s="97" t="s">
        <v>4</v>
      </c>
      <c r="C175" s="99">
        <v>0</v>
      </c>
      <c r="D175" s="81"/>
      <c r="E175" s="82"/>
      <c r="F175" s="81">
        <v>0</v>
      </c>
      <c r="G175" s="87"/>
      <c r="H175" s="135"/>
      <c r="I175" s="136">
        <f t="shared" ref="I175:I177" si="87">C175-H175</f>
        <v>0</v>
      </c>
      <c r="J175" s="221"/>
      <c r="K175" s="20"/>
      <c r="L175" s="26"/>
    </row>
    <row r="176" spans="1:16" s="58" customFormat="1" ht="37.5" customHeight="1" x14ac:dyDescent="0.25">
      <c r="A176" s="91"/>
      <c r="B176" s="97" t="s">
        <v>26</v>
      </c>
      <c r="C176" s="81">
        <v>6996.5</v>
      </c>
      <c r="D176" s="81">
        <v>0</v>
      </c>
      <c r="E176" s="82">
        <f>D176/C176</f>
        <v>0</v>
      </c>
      <c r="F176" s="81">
        <v>0</v>
      </c>
      <c r="G176" s="82">
        <f>F176/C176</f>
        <v>0</v>
      </c>
      <c r="H176" s="81">
        <f>3500+3496.5</f>
        <v>6996.5</v>
      </c>
      <c r="I176" s="136">
        <f t="shared" si="87"/>
        <v>0</v>
      </c>
      <c r="J176" s="221"/>
      <c r="K176" s="20"/>
      <c r="L176" s="26"/>
    </row>
    <row r="177" spans="1:16" s="58" customFormat="1" ht="37.5" customHeight="1" x14ac:dyDescent="0.25">
      <c r="A177" s="91"/>
      <c r="B177" s="97" t="s">
        <v>10</v>
      </c>
      <c r="C177" s="81">
        <v>2998.5</v>
      </c>
      <c r="D177" s="81">
        <f>F177</f>
        <v>449</v>
      </c>
      <c r="E177" s="82">
        <v>0</v>
      </c>
      <c r="F177" s="81">
        <v>449</v>
      </c>
      <c r="G177" s="82">
        <f>F177/C177</f>
        <v>0.1497</v>
      </c>
      <c r="H177" s="81">
        <f>1500+1498.5</f>
        <v>2998.5</v>
      </c>
      <c r="I177" s="136">
        <f t="shared" si="87"/>
        <v>0</v>
      </c>
      <c r="J177" s="221"/>
      <c r="K177" s="20"/>
      <c r="L177" s="26"/>
    </row>
    <row r="178" spans="1:16" s="58" customFormat="1" ht="37.5" customHeight="1" x14ac:dyDescent="0.25">
      <c r="A178" s="91"/>
      <c r="B178" s="97" t="s">
        <v>12</v>
      </c>
      <c r="C178" s="15"/>
      <c r="D178" s="15"/>
      <c r="E178" s="16">
        <v>0</v>
      </c>
      <c r="F178" s="100"/>
      <c r="G178" s="101"/>
      <c r="H178" s="15">
        <f>C178-F178</f>
        <v>0</v>
      </c>
      <c r="I178" s="15"/>
      <c r="J178" s="221"/>
      <c r="K178" s="20"/>
      <c r="L178" s="26"/>
    </row>
    <row r="179" spans="1:16" s="58" customFormat="1" ht="37.5" customHeight="1" x14ac:dyDescent="0.25">
      <c r="A179" s="98"/>
      <c r="B179" s="97" t="s">
        <v>5</v>
      </c>
      <c r="C179" s="75"/>
      <c r="D179" s="75"/>
      <c r="E179" s="76"/>
      <c r="F179" s="75"/>
      <c r="G179" s="76"/>
      <c r="H179" s="75"/>
      <c r="I179" s="75"/>
      <c r="J179" s="222"/>
      <c r="K179" s="20"/>
      <c r="L179" s="26"/>
    </row>
    <row r="180" spans="1:16" s="5" customFormat="1" ht="100.5" customHeight="1" x14ac:dyDescent="0.25">
      <c r="A180" s="91" t="s">
        <v>66</v>
      </c>
      <c r="B180" s="92" t="s">
        <v>72</v>
      </c>
      <c r="C180" s="86">
        <f>C182+C181+C183+C184+C185</f>
        <v>1000</v>
      </c>
      <c r="D180" s="86">
        <f>D182+D181+D183+D184+D185</f>
        <v>1000</v>
      </c>
      <c r="E180" s="87">
        <f>D180/C180</f>
        <v>1</v>
      </c>
      <c r="F180" s="87"/>
      <c r="G180" s="86">
        <f>G182+G181+G183+G184+G185</f>
        <v>0</v>
      </c>
      <c r="H180" s="86">
        <f>H182</f>
        <v>1000</v>
      </c>
      <c r="I180" s="81">
        <f>C180-H180</f>
        <v>0</v>
      </c>
      <c r="J180" s="226" t="s">
        <v>67</v>
      </c>
      <c r="K180" s="20"/>
      <c r="L180" s="26"/>
      <c r="N180" s="26"/>
      <c r="O180" s="1"/>
      <c r="P180" s="26">
        <f t="shared" ref="P180:P185" si="88">I180-N180</f>
        <v>0</v>
      </c>
    </row>
    <row r="181" spans="1:16" s="58" customFormat="1" x14ac:dyDescent="0.25">
      <c r="A181" s="93"/>
      <c r="B181" s="80" t="s">
        <v>4</v>
      </c>
      <c r="C181" s="81"/>
      <c r="D181" s="81"/>
      <c r="E181" s="81"/>
      <c r="F181" s="82"/>
      <c r="G181" s="81"/>
      <c r="H181" s="82"/>
      <c r="I181" s="81">
        <f>C181-H181</f>
        <v>0</v>
      </c>
      <c r="J181" s="227"/>
      <c r="K181" s="20"/>
      <c r="L181" s="26"/>
      <c r="N181" s="26"/>
      <c r="O181" s="1"/>
      <c r="P181" s="26">
        <f t="shared" si="88"/>
        <v>0</v>
      </c>
    </row>
    <row r="182" spans="1:16" s="58" customFormat="1" x14ac:dyDescent="0.25">
      <c r="A182" s="93"/>
      <c r="B182" s="80" t="s">
        <v>15</v>
      </c>
      <c r="C182" s="81">
        <v>1000</v>
      </c>
      <c r="D182" s="81">
        <v>1000</v>
      </c>
      <c r="E182" s="82">
        <f>D182/C182</f>
        <v>1</v>
      </c>
      <c r="F182" s="82"/>
      <c r="G182" s="81"/>
      <c r="H182" s="81">
        <f>C182</f>
        <v>1000</v>
      </c>
      <c r="I182" s="81">
        <f>C182-H182</f>
        <v>0</v>
      </c>
      <c r="J182" s="227"/>
      <c r="K182" s="20"/>
      <c r="L182" s="26"/>
      <c r="N182" s="26"/>
      <c r="O182" s="1"/>
      <c r="P182" s="26">
        <f t="shared" si="88"/>
        <v>0</v>
      </c>
    </row>
    <row r="183" spans="1:16" s="58" customFormat="1" x14ac:dyDescent="0.25">
      <c r="A183" s="93"/>
      <c r="B183" s="80" t="s">
        <v>10</v>
      </c>
      <c r="C183" s="81"/>
      <c r="D183" s="81"/>
      <c r="E183" s="81"/>
      <c r="F183" s="82"/>
      <c r="G183" s="81"/>
      <c r="H183" s="82"/>
      <c r="I183" s="81">
        <f>D183</f>
        <v>0</v>
      </c>
      <c r="J183" s="227"/>
      <c r="K183" s="20"/>
      <c r="L183" s="26"/>
      <c r="N183" s="26"/>
      <c r="O183" s="1"/>
      <c r="P183" s="26">
        <f t="shared" si="88"/>
        <v>0</v>
      </c>
    </row>
    <row r="184" spans="1:16" s="58" customFormat="1" x14ac:dyDescent="0.25">
      <c r="A184" s="93"/>
      <c r="B184" s="80" t="s">
        <v>12</v>
      </c>
      <c r="C184" s="81"/>
      <c r="D184" s="81"/>
      <c r="E184" s="81">
        <f>G184</f>
        <v>0</v>
      </c>
      <c r="F184" s="82"/>
      <c r="G184" s="81"/>
      <c r="H184" s="82"/>
      <c r="I184" s="81">
        <f t="shared" ref="I184" si="89">D184</f>
        <v>0</v>
      </c>
      <c r="J184" s="227"/>
      <c r="K184" s="20"/>
      <c r="L184" s="26"/>
      <c r="N184" s="26"/>
      <c r="O184" s="1"/>
      <c r="P184" s="26">
        <f t="shared" si="88"/>
        <v>0</v>
      </c>
    </row>
    <row r="185" spans="1:16" s="58" customFormat="1" ht="20.25" customHeight="1" x14ac:dyDescent="0.25">
      <c r="A185" s="93"/>
      <c r="B185" s="80" t="s">
        <v>5</v>
      </c>
      <c r="C185" s="81"/>
      <c r="D185" s="81"/>
      <c r="E185" s="81"/>
      <c r="F185" s="82"/>
      <c r="G185" s="81"/>
      <c r="H185" s="82"/>
      <c r="I185" s="81"/>
      <c r="J185" s="228"/>
      <c r="K185" s="20"/>
      <c r="L185" s="26"/>
      <c r="N185" s="26"/>
      <c r="O185" s="1"/>
      <c r="P185" s="26">
        <f t="shared" si="88"/>
        <v>0</v>
      </c>
    </row>
    <row r="186" spans="1:16" s="29" customFormat="1" ht="36" customHeight="1" x14ac:dyDescent="0.25">
      <c r="A186" s="214" t="s">
        <v>101</v>
      </c>
      <c r="B186" s="214"/>
      <c r="C186" s="214"/>
      <c r="D186" s="214"/>
      <c r="E186" s="214"/>
      <c r="F186" s="214"/>
      <c r="G186" s="214"/>
      <c r="H186" s="214"/>
      <c r="I186" s="214"/>
      <c r="J186" s="214"/>
      <c r="K186" s="45"/>
    </row>
    <row r="187" spans="1:16" s="29" customFormat="1" ht="63" customHeight="1" x14ac:dyDescent="0.25">
      <c r="A187" s="144" t="s">
        <v>102</v>
      </c>
      <c r="B187" s="144"/>
      <c r="C187" s="59"/>
      <c r="D187" s="60"/>
      <c r="E187" s="61"/>
      <c r="F187" s="59"/>
      <c r="G187" s="61"/>
      <c r="H187" s="61"/>
      <c r="I187" s="61"/>
      <c r="J187" s="62"/>
      <c r="K187" s="45"/>
    </row>
    <row r="196" spans="2:2" x14ac:dyDescent="0.25">
      <c r="B196" s="8" t="s">
        <v>28</v>
      </c>
    </row>
    <row r="401" spans="8:9" x14ac:dyDescent="0.25">
      <c r="H401" s="4"/>
      <c r="I401" s="4"/>
    </row>
    <row r="402" spans="8:9" x14ac:dyDescent="0.25">
      <c r="H402" s="4"/>
      <c r="I402" s="4"/>
    </row>
    <row r="403" spans="8:9" x14ac:dyDescent="0.25">
      <c r="H403" s="4"/>
      <c r="I403" s="4"/>
    </row>
  </sheetData>
  <autoFilter ref="A6:J388"/>
  <customSheetViews>
    <customSheetView guid="{3EEA7E1A-5F2B-4408-A34C-1F0223B5B245}" scale="40" showPageBreaks="1" outlineSymbols="0" zeroValues="0" fitToPage="1" showAutoFilter="1" view="pageBreakPreview">
      <pane xSplit="5" ySplit="12" topLeftCell="F14" activePane="bottomRight" state="frozen"/>
      <selection pane="bottomRight" activeCell="J14" sqref="J14:J21"/>
      <rowBreaks count="30" manualBreakCount="30">
        <brk id="28" max="12" man="1"/>
        <brk id="40" max="12" man="1"/>
        <brk id="183" max="12" man="1"/>
        <brk id="1006" max="18" man="1"/>
        <brk id="1056" max="18" man="1"/>
        <brk id="1113" max="18" man="1"/>
        <brk id="1184" max="18" man="1"/>
        <brk id="1239" max="14" man="1"/>
        <brk id="1254" max="10" man="1"/>
        <brk id="1290" max="10" man="1"/>
        <brk id="1330" max="10" man="1"/>
        <brk id="1369" max="10" man="1"/>
        <brk id="1407" max="10" man="1"/>
        <brk id="1443" max="10" man="1"/>
        <brk id="1480" max="10" man="1"/>
        <brk id="1518" max="10" man="1"/>
        <brk id="1553" max="10" man="1"/>
        <brk id="1589" max="10" man="1"/>
        <brk id="1629" max="10" man="1"/>
        <brk id="1668" max="10" man="1"/>
        <brk id="1707" max="10" man="1"/>
        <brk id="1747" max="10" man="1"/>
        <brk id="1785" max="10" man="1"/>
        <brk id="1820" max="10" man="1"/>
        <brk id="1850" max="10" man="1"/>
        <brk id="1887" max="10" man="1"/>
        <brk id="1924" max="10" man="1"/>
        <brk id="1959" max="10" man="1"/>
        <brk id="2001" max="10" man="1"/>
        <brk id="2055" max="10" man="1"/>
      </rowBreaks>
      <pageMargins left="0" right="0" top="0.67" bottom="0" header="0" footer="0"/>
      <printOptions horizontalCentered="1"/>
      <pageSetup paperSize="8" scale="37" fitToHeight="0" orientation="landscape" horizontalDpi="4294967293" r:id="rId1"/>
      <autoFilter ref="A6:J388"/>
    </customSheetView>
    <customSheetView guid="{6E4A7295-8CE0-4D28-ABEF-D38EBAE7C204}" scale="50" showPageBreaks="1" outlineSymbols="0" zeroValues="0" fitToPage="1" printArea="1" showAutoFilter="1" hiddenColumns="1" view="pageBreakPreview" topLeftCell="A4">
      <pane xSplit="2" ySplit="4" topLeftCell="C145" activePane="bottomRight" state="frozen"/>
      <selection pane="bottomRight" activeCell="I142" sqref="I142"/>
      <rowBreaks count="39" manualBreakCount="39">
        <brk id="19" max="9" man="1"/>
        <brk id="29" max="9" man="1"/>
        <brk id="41" max="9" man="1"/>
        <brk id="58" max="9" man="1"/>
        <brk id="72" max="9" man="1"/>
        <brk id="110" max="9" man="1"/>
        <brk id="135" max="9" man="1"/>
        <brk id="141" max="9" man="1"/>
        <brk id="149" max="9" man="1"/>
        <brk id="163" max="9" man="1"/>
        <brk id="195" max="9" man="1"/>
        <brk id="228" max="9" man="1"/>
        <brk id="1035" max="18" man="1"/>
        <brk id="1085" max="18" man="1"/>
        <brk id="1142" max="18" man="1"/>
        <brk id="1213" max="18" man="1"/>
        <brk id="1268" max="14" man="1"/>
        <brk id="1283" max="10" man="1"/>
        <brk id="1319" max="10" man="1"/>
        <brk id="1359" max="10" man="1"/>
        <brk id="1398" max="10" man="1"/>
        <brk id="1436" max="10" man="1"/>
        <brk id="1472" max="10" man="1"/>
        <brk id="1509" max="10" man="1"/>
        <brk id="1547" max="10" man="1"/>
        <brk id="1582" max="10" man="1"/>
        <brk id="1618" max="10" man="1"/>
        <brk id="1658" max="10" man="1"/>
        <brk id="1697" max="10" man="1"/>
        <brk id="1736" max="10" man="1"/>
        <brk id="1776" max="10" man="1"/>
        <brk id="1814" max="10" man="1"/>
        <brk id="1849" max="10" man="1"/>
        <brk id="1879" max="10" man="1"/>
        <brk id="1916" max="10" man="1"/>
        <brk id="1953" max="10" man="1"/>
        <brk id="1988" max="10" man="1"/>
        <brk id="2030" max="10" man="1"/>
        <brk id="2084" max="10" man="1"/>
      </rowBreaks>
      <colBreaks count="1" manualBreakCount="1">
        <brk id="11" max="183" man="1"/>
      </colBreaks>
      <pageMargins left="0" right="0" top="0.9055118110236221" bottom="0.19685039370078741" header="0" footer="0"/>
      <printOptions horizontalCentered="1"/>
      <pageSetup paperSize="8" scale="46" fitToHeight="0" orientation="landscape" r:id="rId2"/>
      <autoFilter ref="A6:J388"/>
    </customSheetView>
    <customSheetView guid="{13BE7114-35DF-4699-8779-61985C68F6C3}" scale="60" showPageBreaks="1" outlineSymbols="0" zeroValues="0" fitToPage="1" showAutoFilter="1" view="pageBreakPreview" topLeftCell="A4">
      <pane xSplit="2" ySplit="5" topLeftCell="D36" activePane="bottomRight" state="frozen"/>
      <selection pane="bottomRight" activeCell="I14" sqref="I14:I16"/>
      <rowBreaks count="32" manualBreakCount="32">
        <brk id="22" max="16383" man="1"/>
        <brk id="28" max="16383" man="1"/>
        <brk id="61" max="16383" man="1"/>
        <brk id="115" max="16383" man="1"/>
        <brk id="178" max="16383" man="1"/>
        <brk id="1003" max="18" man="1"/>
        <brk id="1053" max="18" man="1"/>
        <brk id="1110" max="18" man="1"/>
        <brk id="1181" max="18" man="1"/>
        <brk id="1236" max="14" man="1"/>
        <brk id="1251" max="10" man="1"/>
        <brk id="1287" max="10" man="1"/>
        <brk id="1327" max="10" man="1"/>
        <brk id="1366" max="10" man="1"/>
        <brk id="1404" max="10" man="1"/>
        <brk id="1440" max="10" man="1"/>
        <brk id="1477" max="10" man="1"/>
        <brk id="1515" max="10" man="1"/>
        <brk id="1550" max="10" man="1"/>
        <brk id="1586" max="10" man="1"/>
        <brk id="1626" max="10" man="1"/>
        <brk id="1665" max="10" man="1"/>
        <brk id="1704" max="10" man="1"/>
        <brk id="1744" max="10" man="1"/>
        <brk id="1782" max="10" man="1"/>
        <brk id="1817" max="10" man="1"/>
        <brk id="1847" max="10" man="1"/>
        <brk id="1884" max="10" man="1"/>
        <brk id="1921" max="10" man="1"/>
        <brk id="1956" max="10" man="1"/>
        <brk id="1998" max="10" man="1"/>
        <brk id="2052" max="10" man="1"/>
      </rowBreaks>
      <colBreaks count="1" manualBreakCount="1">
        <brk id="12" max="183" man="1"/>
      </colBreaks>
      <pageMargins left="0" right="0" top="0.9055118110236221" bottom="0" header="0" footer="0"/>
      <printOptions horizontalCentered="1"/>
      <pageSetup paperSize="8" scale="37" fitToHeight="0" orientation="landscape" horizontalDpi="4294967293" r:id="rId3"/>
      <autoFilter ref="A6:J388"/>
    </customSheetView>
    <customSheetView guid="{67ADFAE6-A9AF-44D7-8539-93CD0F6B7849}" scale="60" showPageBreaks="1" outlineSymbols="0" zeroValues="0" fitToPage="1" printArea="1" showAutoFilter="1" hiddenRows="1" hiddenColumns="1" view="pageBreakPreview" topLeftCell="A4">
      <pane xSplit="2" ySplit="3" topLeftCell="E173" activePane="bottomRight" state="frozen"/>
      <selection pane="bottomRight" activeCell="I187" sqref="I187"/>
      <rowBreaks count="36" manualBreakCount="36">
        <brk id="19" max="9" man="1"/>
        <brk id="29" max="9" man="1"/>
        <brk id="41" max="9" man="1"/>
        <brk id="54" max="9" man="1"/>
        <brk id="72" max="9" man="1"/>
        <brk id="103" max="9" man="1"/>
        <brk id="173" max="9" man="1"/>
        <brk id="190" max="9" man="1"/>
        <brk id="223" max="9" man="1"/>
        <brk id="1030" max="18" man="1"/>
        <brk id="1080" max="18" man="1"/>
        <brk id="1137" max="18" man="1"/>
        <brk id="1208" max="18" man="1"/>
        <brk id="1263" max="14" man="1"/>
        <brk id="1278" max="10" man="1"/>
        <brk id="1314" max="10" man="1"/>
        <brk id="1354" max="10" man="1"/>
        <brk id="1393" max="10" man="1"/>
        <brk id="1431" max="10" man="1"/>
        <brk id="1467" max="10" man="1"/>
        <brk id="1504" max="10" man="1"/>
        <brk id="1542" max="10" man="1"/>
        <brk id="1577" max="10" man="1"/>
        <brk id="1613" max="10" man="1"/>
        <brk id="1653" max="10" man="1"/>
        <brk id="1692" max="10" man="1"/>
        <brk id="1731" max="10" man="1"/>
        <brk id="1771" max="10" man="1"/>
        <brk id="1809" max="10" man="1"/>
        <brk id="1844" max="10" man="1"/>
        <brk id="1874" max="10" man="1"/>
        <brk id="1911" max="10" man="1"/>
        <brk id="1948" max="10" man="1"/>
        <brk id="1983" max="10" man="1"/>
        <brk id="2025" max="10" man="1"/>
        <brk id="2079" max="10" man="1"/>
      </rowBreaks>
      <colBreaks count="1" manualBreakCount="1">
        <brk id="11" max="183" man="1"/>
      </colBreaks>
      <pageMargins left="0" right="0" top="0.9055118110236221" bottom="0.19685039370078741" header="0" footer="0"/>
      <printOptions horizontalCentered="1"/>
      <pageSetup paperSize="8" scale="46" fitToHeight="0" orientation="landscape" r:id="rId4"/>
      <autoFilter ref="A6:J388"/>
    </customSheetView>
    <customSheetView guid="{CCF533A2-322B-40E2-88B2-065E6D1D35B4}" scale="40" showPageBreaks="1" outlineSymbols="0" zeroValues="0" fitToPage="1" printArea="1" showAutoFilter="1" view="pageBreakPreview">
      <pane xSplit="2" ySplit="6" topLeftCell="C7" activePane="bottomRight" state="frozen"/>
      <selection pane="bottomRight" activeCell="E14" sqref="E14:E16"/>
      <rowBreaks count="34" manualBreakCount="34">
        <brk id="21" max="10" man="1"/>
        <brk id="34" max="10" man="1"/>
        <brk id="53" max="10" man="1"/>
        <brk id="85" max="10" man="1"/>
        <brk id="119" max="10" man="1"/>
        <brk id="129" max="10" man="1"/>
        <brk id="184" max="9" man="1"/>
        <brk id="1046" max="18" man="1"/>
        <brk id="1096" max="18" man="1"/>
        <brk id="1153" max="18" man="1"/>
        <brk id="1224" max="18" man="1"/>
        <brk id="1279" max="14" man="1"/>
        <brk id="1294" max="10" man="1"/>
        <brk id="1330" max="10" man="1"/>
        <brk id="1370" max="10" man="1"/>
        <brk id="1409" max="10" man="1"/>
        <brk id="1447" max="10" man="1"/>
        <brk id="1483" max="10" man="1"/>
        <brk id="1520" max="10" man="1"/>
        <brk id="1558" max="10" man="1"/>
        <brk id="1593" max="10" man="1"/>
        <brk id="1629" max="10" man="1"/>
        <brk id="1669" max="10" man="1"/>
        <brk id="1708" max="10" man="1"/>
        <brk id="1747" max="10" man="1"/>
        <brk id="1787" max="10" man="1"/>
        <brk id="1825" max="10" man="1"/>
        <brk id="1860" max="10" man="1"/>
        <brk id="1890" max="10" man="1"/>
        <brk id="1927" max="10" man="1"/>
        <brk id="1964" max="10" man="1"/>
        <brk id="1999" max="10" man="1"/>
        <brk id="2041" max="10" man="1"/>
        <brk id="2095" max="10" man="1"/>
      </rowBreaks>
      <pageMargins left="0" right="0" top="0.47" bottom="0" header="0" footer="0"/>
      <printOptions horizontalCentered="1"/>
      <pageSetup paperSize="8" scale="46" fitToHeight="0" orientation="landscape" r:id="rId5"/>
      <autoFilter ref="A6:J388"/>
    </customSheetView>
    <customSheetView guid="{CA384592-0CFD-4322-A4EB-34EC04693944}" scale="33" showPageBreaks="1" outlineSymbols="0" zeroValues="0" fitToPage="1" printArea="1" showAutoFilter="1" hiddenColumns="1" view="pageBreakPreview">
      <pane xSplit="2" ySplit="6" topLeftCell="C151" activePane="bottomRight" state="frozen"/>
      <selection pane="bottomRight" activeCell="D47" sqref="D47"/>
      <rowBreaks count="37" manualBreakCount="37">
        <brk id="21" max="10" man="1"/>
        <brk id="41" max="10" man="1"/>
        <brk id="56" max="10" man="1"/>
        <brk id="91" max="10" man="1"/>
        <brk id="121" max="10" man="1"/>
        <brk id="129" max="10" man="1"/>
        <brk id="147" max="10" man="1"/>
        <brk id="176" max="9" man="1"/>
        <brk id="185" max="9" man="1"/>
        <brk id="209" max="9" man="1"/>
        <brk id="1032" max="18" man="1"/>
        <brk id="1082" max="18" man="1"/>
        <brk id="1139" max="18" man="1"/>
        <brk id="1210" max="18"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9055118110236221" bottom="0" header="0" footer="0"/>
      <printOptions horizontalCentered="1"/>
      <pageSetup paperSize="8" scale="44" fitToHeight="0" orientation="landscape" r:id="rId6"/>
      <autoFilter ref="A6:K369"/>
    </customSheetView>
    <customSheetView guid="{032DDD1D-7C32-4E80-928D-C908C764BB01}" scale="60" showPageBreaks="1" outlineSymbols="0" zeroValues="0" fitToPage="1" printArea="1" showAutoFilter="1" hiddenRows="1" hiddenColumns="1" view="pageBreakPreview">
      <pane xSplit="2" ySplit="7" topLeftCell="K122" activePane="bottomRight" state="frozen"/>
      <selection pane="bottomRight" activeCell="Q142" sqref="Q142"/>
      <rowBreaks count="38" manualBreakCount="38">
        <brk id="21" max="9" man="1"/>
        <brk id="29" max="9" man="1"/>
        <brk id="41" max="10" man="1"/>
        <brk id="55" max="9" man="1"/>
        <brk id="63" max="9" man="1"/>
        <brk id="81" max="9" man="1"/>
        <brk id="111" max="9" man="1"/>
        <brk id="153" max="9" man="1"/>
        <brk id="176" max="9" man="1"/>
        <brk id="185" max="9" man="1"/>
        <brk id="209" max="9" man="1"/>
        <brk id="1032" max="18" man="1"/>
        <brk id="1082" max="18" man="1"/>
        <brk id="1139" max="18" man="1"/>
        <brk id="1210" max="18"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9055118110236221" bottom="0" header="0" footer="0"/>
      <printOptions horizontalCentered="1"/>
      <pageSetup paperSize="8" scale="44" fitToHeight="0" orientation="landscape" r:id="rId7"/>
      <autoFilter ref="A6:K369"/>
    </customSheetView>
    <customSheetView guid="{7B245AB0-C2AF-4822-BFC4-2399F85856C1}" scale="40" showPageBreaks="1" outlineSymbols="0" zeroValues="0" fitToPage="1" printArea="1" showAutoFilter="1" hiddenColumns="1" view="pageBreakPreview" topLeftCell="A4">
      <pane xSplit="4" ySplit="7" topLeftCell="F182" activePane="bottomRight" state="frozen"/>
      <selection pane="bottomRight" activeCell="F190" sqref="F190"/>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8" fitToHeight="0" orientation="landscape" r:id="rId8"/>
      <autoFilter ref="A7:P404"/>
    </customSheetView>
    <customSheetView guid="{2F7AC811-CA37-46E3-866E-6E10DF43054A}" scale="60" showPageBreaks="1" outlineSymbols="0" zeroValues="0" fitToPage="1" showAutoFilter="1" view="pageBreakPreview" topLeftCell="A4">
      <pane xSplit="2" ySplit="7" topLeftCell="C776" activePane="bottomRight" state="frozen"/>
      <selection pane="bottomRight" activeCell="N792" sqref="N792"/>
      <rowBreaks count="47" manualBreakCount="47">
        <brk id="67" max="24" man="1"/>
        <brk id="97" max="15" man="1"/>
        <brk id="129" max="15" man="1"/>
        <brk id="171" max="15" man="1"/>
        <brk id="227" max="15" man="1"/>
        <brk id="267" max="15" man="1"/>
        <brk id="321" max="15" man="1"/>
        <brk id="385" max="24" man="1"/>
        <brk id="390" max="15" man="1"/>
        <brk id="432" max="15" man="1"/>
        <brk id="467" max="15" man="1"/>
        <brk id="514" max="15" man="1"/>
        <brk id="577" max="15" man="1"/>
        <brk id="656" max="24" man="1"/>
        <brk id="665" max="15" man="1"/>
        <brk id="723" max="15" man="1"/>
        <brk id="784" max="15" man="1"/>
        <brk id="858" max="24" man="1"/>
        <brk id="943" max="15" man="1"/>
        <brk id="993" max="15" man="1"/>
        <brk id="1048" max="24" man="1"/>
        <brk id="1050" max="15" man="1"/>
        <brk id="1118" max="24" man="1"/>
        <brk id="1121" max="14" man="1"/>
        <brk id="1176" max="14" man="1"/>
        <brk id="1191" max="10" man="1"/>
        <brk id="1227" max="10" man="1"/>
        <brk id="1267" max="10" man="1"/>
        <brk id="1306" max="10" man="1"/>
        <brk id="1344" max="10" man="1"/>
        <brk id="1380" max="10" man="1"/>
        <brk id="1417" max="10" man="1"/>
        <brk id="1455" max="10" man="1"/>
        <brk id="1490" max="10" man="1"/>
        <brk id="1526" max="10" man="1"/>
        <brk id="1566" max="10" man="1"/>
        <brk id="1605" max="10" man="1"/>
        <brk id="1644" max="10" man="1"/>
        <brk id="1684" max="10" man="1"/>
        <brk id="1722" max="10" man="1"/>
        <brk id="1757" max="10" man="1"/>
        <brk id="1787" max="10" man="1"/>
        <brk id="1824" max="10" man="1"/>
        <brk id="1861" max="10" man="1"/>
        <brk id="1896" max="10" man="1"/>
        <brk id="1938" max="10" man="1"/>
        <brk id="1992" max="10" man="1"/>
      </rowBreaks>
      <pageMargins left="0" right="0" top="0.9055118110236221" bottom="0" header="0" footer="0"/>
      <printOptions horizontalCentered="1"/>
      <pageSetup paperSize="8" scale="16" fitToHeight="0" orientation="landscape" r:id="rId9"/>
      <autoFilter ref="A9:S1185"/>
    </customSheetView>
    <customSheetView guid="{CB1A56DC-A135-41E6-8A02-AE4E518C879F}" scale="50" showPageBreaks="1" fitToPage="1" view="pageBreakPreview" topLeftCell="A4">
      <pane xSplit="2" ySplit="7" topLeftCell="C408" activePane="bottomRight" state="frozen"/>
      <selection pane="bottomRight" activeCell="G421" sqref="G421"/>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6" max="20" man="1"/>
        <brk id="918" max="20" man="1"/>
        <brk id="1049" max="20" man="1"/>
        <brk id="1110" max="20" man="1"/>
        <brk id="1164" max="20" man="1"/>
        <brk id="1236" max="10" man="1"/>
        <brk id="1276" max="10" man="1"/>
        <brk id="1315" max="10" man="1"/>
        <brk id="1353" max="10" man="1"/>
        <brk id="1389" max="10" man="1"/>
        <brk id="1426" max="10" man="1"/>
        <brk id="1464" max="10" man="1"/>
        <brk id="1499" max="10" man="1"/>
        <brk id="1535" max="10" man="1"/>
        <brk id="1575" max="10" man="1"/>
        <brk id="1614" max="10" man="1"/>
        <brk id="1653" max="10" man="1"/>
        <brk id="1693" max="10" man="1"/>
        <brk id="1731" max="10" man="1"/>
        <brk id="1766" max="10" man="1"/>
        <brk id="1796" max="10" man="1"/>
        <brk id="1833" max="10" man="1"/>
        <brk id="1870" max="10" man="1"/>
        <brk id="1905" max="10" man="1"/>
        <brk id="1947" max="10" man="1"/>
        <brk id="2001" max="10" man="1"/>
      </rowBreaks>
      <pageMargins left="0" right="0" top="0.9055118110236221" bottom="0" header="0" footer="0"/>
      <printOptions horizontalCentered="1"/>
      <pageSetup paperSize="8" scale="16" fitToHeight="0" orientation="landscape" r:id="rId10"/>
    </customSheetView>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11"/>
      <autoFilter ref="A9:V1172"/>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12"/>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13"/>
      <headerFooter alignWithMargins="0"/>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14"/>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15"/>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16"/>
      <autoFilter ref="B1:T1"/>
    </customSheetView>
    <customSheetView guid="{F2110B0B-AAE7-42F0-B553-C360E9249AD4}" scale="48" showPageBreaks="1" outlineSymbols="0" zeroValues="0" fitToPage="1" printArea="1" showAutoFilter="1" hiddenColumns="1" view="pageBreakPreview" topLeftCell="A4">
      <pane xSplit="2" ySplit="7" topLeftCell="L726" activePane="bottomRight" state="frozen"/>
      <selection pane="bottomRight" activeCell="S728" sqref="S728:S733"/>
      <pageMargins left="0" right="0" top="0.9055118110236221" bottom="0.47" header="0" footer="0"/>
      <printOptions horizontalCentered="1"/>
      <pageSetup paperSize="8" scale="42" fitToHeight="0" orientation="landscape" r:id="rId17"/>
      <autoFilter ref="A9:T1142"/>
    </customSheetView>
    <customSheetView guid="{D7BC8E82-4392-4806-9DAE-D94253790B9C}" scale="48" showPageBreaks="1" outlineSymbols="0" zeroValues="0" fitToPage="1" printArea="1" showAutoFilter="1" hiddenColumns="1" view="pageBreakPreview" topLeftCell="A4">
      <pane xSplit="2" ySplit="7" topLeftCell="L909" activePane="bottomRight" state="frozen"/>
      <selection pane="bottomRight" activeCell="S925" sqref="S925:S930"/>
      <rowBreaks count="4" manualBreakCount="4">
        <brk id="70" max="85" man="1"/>
        <brk id="88" max="85" man="1"/>
        <brk id="260" max="85" man="1"/>
        <brk id="320" max="85" man="1"/>
      </rowBreaks>
      <pageMargins left="0" right="0" top="0.9055118110236221" bottom="0.47" header="0" footer="0"/>
      <printOptions horizontalCentered="1"/>
      <pageSetup paperSize="8" scale="42" fitToHeight="0" orientation="landscape" r:id="rId18"/>
      <autoFilter ref="A9:T1161"/>
    </customSheetView>
    <customSheetView guid="{A6B98527-7CBF-4E4D-BDEA-9334A3EB779F}" scale="57" showPageBreaks="1" outlineSymbols="0" zeroValues="0" fitToPage="1" printArea="1" showAutoFilter="1" hiddenColumns="1" view="pageBreakPreview" topLeftCell="A4">
      <pane xSplit="2" ySplit="7" topLeftCell="C11" activePane="bottomRight" state="frozen"/>
      <selection pane="bottomRight" activeCell="G15" sqref="G15"/>
      <pageMargins left="0" right="0" top="0.9055118110236221" bottom="0.47" header="0" footer="0"/>
      <printOptions horizontalCentered="1"/>
      <pageSetup paperSize="8" scale="42" fitToHeight="0" orientation="landscape" r:id="rId19"/>
      <autoFilter ref="A9:S1185"/>
    </customSheetView>
    <customSheetView guid="{D20DFCFE-63F9-4265-B37B-4F36C46DF159}" scale="40" showPageBreaks="1" outlineSymbols="0" zeroValues="0" fitToPage="1" printArea="1" showAutoFilter="1" hiddenRows="1" hiddenColumns="1" view="pageBreakPreview" topLeftCell="A4">
      <pane xSplit="2" ySplit="7" topLeftCell="C963" activePane="bottomRight" state="frozen"/>
      <selection pane="bottomRight" activeCell="A782" sqref="A778:XFD782"/>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21" bottom="0" header="0" footer="0"/>
      <printOptions horizontalCentered="1"/>
      <pageSetup paperSize="8" scale="42" fitToHeight="0" orientation="landscape" r:id="rId20"/>
      <autoFilter ref="A9:S1185"/>
    </customSheetView>
    <customSheetView guid="{539CB3DF-9B66-4BE7-9074-8CE0405EB8A6}" scale="40" showPageBreaks="1" outlineSymbols="0" zeroValues="0" fitToPage="1" printArea="1" showAutoFilter="1" hiddenColumns="1" view="pageBreakPreview" topLeftCell="A4">
      <pane xSplit="4" ySplit="7" topLeftCell="J170" activePane="bottomRight" state="frozen"/>
      <selection pane="bottomRight" activeCell="P182" sqref="P182"/>
      <rowBreaks count="29" manualBreakCount="29">
        <brk id="174" max="18" man="1"/>
        <brk id="208" max="18" man="1"/>
        <brk id="1036" max="18" man="1"/>
        <brk id="1086" max="18" man="1"/>
        <brk id="1143" max="18" man="1"/>
        <brk id="1214" max="18" man="1"/>
        <brk id="1269" max="14" man="1"/>
        <brk id="1284" max="10" man="1"/>
        <brk id="1320" max="10" man="1"/>
        <brk id="1360" max="10" man="1"/>
        <brk id="1399" max="10" man="1"/>
        <brk id="1437" max="10" man="1"/>
        <brk id="1473" max="10" man="1"/>
        <brk id="1510" max="10" man="1"/>
        <brk id="1548" max="10" man="1"/>
        <brk id="1583" max="10" man="1"/>
        <brk id="1619" max="10" man="1"/>
        <brk id="1659" max="10" man="1"/>
        <brk id="1698" max="10" man="1"/>
        <brk id="1737" max="10" man="1"/>
        <brk id="1777" max="10" man="1"/>
        <brk id="1815" max="10" man="1"/>
        <brk id="1850" max="10" man="1"/>
        <brk id="1880" max="10" man="1"/>
        <brk id="1917" max="10" man="1"/>
        <brk id="1954" max="10" man="1"/>
        <brk id="1989" max="10" man="1"/>
        <brk id="2031" max="10" man="1"/>
        <brk id="2085" max="10" man="1"/>
      </rowBreaks>
      <pageMargins left="0" right="0" top="0.9055118110236221" bottom="0" header="0" footer="0"/>
      <printOptions horizontalCentered="1"/>
      <pageSetup paperSize="8" scale="43" fitToHeight="0" orientation="landscape" r:id="rId21"/>
      <autoFilter ref="A7:P393"/>
    </customSheetView>
    <customSheetView guid="{998B8119-4FF3-4A16-838D-539C6AE34D55}" scale="40" showPageBreaks="1" outlineSymbols="0" zeroValues="0" fitToPage="1" printArea="1" showAutoFilter="1" hiddenRows="1" hiddenColumns="1" view="pageBreakPreview" topLeftCell="A4">
      <pane xSplit="4" ySplit="7" topLeftCell="F163" activePane="bottomRight" state="frozen"/>
      <selection pane="bottomRight" activeCell="F144" sqref="F144:G14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27" fitToHeight="0" orientation="landscape" r:id="rId22"/>
      <autoFilter ref="A7:P401"/>
    </customSheetView>
    <customSheetView guid="{9FA29541-62F4-4CED-BF33-19F6BA57578F}" scale="40" showPageBreaks="1" outlineSymbols="0" zeroValues="0" printArea="1" showAutoFilter="1" hiddenColumns="1" view="pageBreakPreview" topLeftCell="A4">
      <pane xSplit="4" ySplit="4" topLeftCell="K167" activePane="bottomRight" state="frozen"/>
      <selection pane="bottomRight" activeCell="P172" sqref="P172:P175"/>
      <rowBreaks count="2" manualBreakCount="2">
        <brk id="77" max="15" man="1"/>
        <brk id="171" max="15" man="1"/>
      </rowBreaks>
      <pageMargins left="0" right="0" top="0.9055118110236221" bottom="0" header="0" footer="0"/>
      <printOptions horizontalCentered="1"/>
      <pageSetup paperSize="8" scale="45" fitToHeight="9" orientation="landscape" r:id="rId23"/>
      <autoFilter ref="A7:P401"/>
    </customSheetView>
    <customSheetView guid="{5FB953A5-71FF-4056-AF98-C9D06FF0EDF3}" scale="35" showPageBreaks="1" outlineSymbols="0" zeroValues="0" fitToPage="1" printArea="1" showAutoFilter="1" hiddenColumns="1" view="pageBreakPreview" topLeftCell="A5">
      <pane xSplit="4" ySplit="4" topLeftCell="F9" activePane="bottomRight" state="frozen"/>
      <selection pane="bottomRight" activeCell="F9" sqref="F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39" fitToHeight="0" orientation="landscape" r:id="rId24"/>
      <autoFilter ref="A7:P398"/>
    </customSheetView>
    <customSheetView guid="{5EB1B5BB-79BE-4318-9140-3FA31802D519}" scale="40" showPageBreaks="1" outlineSymbols="0" zeroValues="0" fitToPage="1" printArea="1" showAutoFilter="1" view="pageBreakPreview" topLeftCell="A4">
      <pane xSplit="4" ySplit="7" topLeftCell="K166" activePane="bottomRight" state="frozen"/>
      <selection pane="bottomRight" activeCell="K170" sqref="K170:K175"/>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9" fitToHeight="0" orientation="landscape" r:id="rId25"/>
      <autoFilter ref="A7:K386"/>
    </customSheetView>
    <customSheetView guid="{649E5CE3-4976-49D9-83DA-4E57FFC714BF}" scale="50" showPageBreaks="1" outlineSymbols="0" zeroValues="0" fitToPage="1" printArea="1" showAutoFilter="1" hiddenColumns="1" view="pageBreakPreview" topLeftCell="A6">
      <pane xSplit="2" ySplit="2" topLeftCell="C155" activePane="bottomRight" state="frozen"/>
      <selection pane="bottomRight" activeCell="E164" sqref="E164"/>
      <rowBreaks count="35" manualBreakCount="35">
        <brk id="28" max="11" man="1"/>
        <brk id="38" max="11" man="1"/>
        <brk id="54" max="11" man="1"/>
        <brk id="86" max="11" man="1"/>
        <brk id="116" max="11" man="1"/>
        <brk id="134" max="11" man="1"/>
        <brk id="148" max="11" man="1"/>
        <brk id="198" max="18" man="1"/>
        <brk id="1015" max="18" man="1"/>
        <brk id="1065" max="18" man="1"/>
        <brk id="1122" max="18" man="1"/>
        <brk id="1193" max="18" man="1"/>
        <brk id="1248" max="14" man="1"/>
        <brk id="1263" max="10" man="1"/>
        <brk id="1299" max="10" man="1"/>
        <brk id="1339" max="10" man="1"/>
        <brk id="1378" max="10" man="1"/>
        <brk id="1416" max="10" man="1"/>
        <brk id="1452" max="10" man="1"/>
        <brk id="1489" max="10" man="1"/>
        <brk id="1527" max="10" man="1"/>
        <brk id="1562" max="10" man="1"/>
        <brk id="1598" max="10" man="1"/>
        <brk id="1638" max="10" man="1"/>
        <brk id="1677" max="10" man="1"/>
        <brk id="1716" max="10" man="1"/>
        <brk id="1756" max="10" man="1"/>
        <brk id="1794" max="10" man="1"/>
        <brk id="1829" max="10" man="1"/>
        <brk id="1859" max="10" man="1"/>
        <brk id="1896" max="10" man="1"/>
        <brk id="1933" max="10" man="1"/>
        <brk id="1968" max="10" man="1"/>
        <brk id="2010" max="10" man="1"/>
        <brk id="2064" max="10" man="1"/>
      </rowBreaks>
      <colBreaks count="1" manualBreakCount="1">
        <brk id="12" max="183" man="1"/>
      </colBreaks>
      <pageMargins left="0" right="0" top="0.9055118110236221" bottom="0" header="0" footer="0"/>
      <printOptions horizontalCentered="1"/>
      <pageSetup paperSize="8" scale="43" fitToHeight="0" orientation="landscape" r:id="rId26"/>
      <autoFilter ref="A7:L386"/>
    </customSheetView>
    <customSheetView guid="{72C0943B-A5D5-4B80-AD54-166C5CDC74DE}" scale="40" showPageBreaks="1" outlineSymbols="0" zeroValues="0" fitToPage="1" printArea="1" showAutoFilter="1" view="pageBreakPreview" topLeftCell="A5">
      <pane xSplit="4" ySplit="10" topLeftCell="E135" activePane="bottomRight" state="frozen"/>
      <selection pane="bottomRight" activeCell="G33" sqref="G33"/>
      <rowBreaks count="30" manualBreakCount="30">
        <brk id="7" max="11"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41" fitToHeight="0" orientation="landscape" r:id="rId27"/>
      <autoFilter ref="A3:M184">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D95852A1-B0FC-4AC5-B62B-5CCBE05B0D15}" scale="50" showPageBreaks="1" outlineSymbols="0" zeroValues="0" fitToPage="1" showAutoFilter="1" view="pageBreakPreview" topLeftCell="A5">
      <pane xSplit="4" ySplit="4" topLeftCell="E162" activePane="bottomRight" state="frozen"/>
      <selection pane="bottomRight" activeCell="I169" sqref="I169"/>
      <rowBreaks count="29" manualBreakCount="29">
        <brk id="24" max="11" man="1"/>
        <brk id="33" max="11" man="1"/>
        <brk id="215" max="18" man="1"/>
        <brk id="265" max="18" man="1"/>
        <brk id="322" max="18" man="1"/>
        <brk id="393" max="18" man="1"/>
        <brk id="448" max="14" man="1"/>
        <brk id="463" max="10" man="1"/>
        <brk id="499" max="10" man="1"/>
        <brk id="539" max="10" man="1"/>
        <brk id="578" max="10" man="1"/>
        <brk id="616" max="10" man="1"/>
        <brk id="652" max="10" man="1"/>
        <brk id="689" max="10" man="1"/>
        <brk id="727" max="10" man="1"/>
        <brk id="762" max="10" man="1"/>
        <brk id="798" max="10" man="1"/>
        <brk id="838" max="10" man="1"/>
        <brk id="877" max="10" man="1"/>
        <brk id="916" max="10" man="1"/>
        <brk id="956" max="10" man="1"/>
        <brk id="994" max="10" man="1"/>
        <brk id="1029" max="10" man="1"/>
        <brk id="1059" max="10" man="1"/>
        <brk id="1096" max="10" man="1"/>
        <brk id="1133" max="10" man="1"/>
        <brk id="1168" max="10" man="1"/>
        <brk id="1210" max="10" man="1"/>
        <brk id="1264" max="10" man="1"/>
      </rowBreaks>
      <pageMargins left="0" right="0" top="0.9055118110236221" bottom="0" header="0" footer="0"/>
      <printOptions horizontalCentered="1"/>
      <pageSetup paperSize="9" scale="28" fitToHeight="0" orientation="landscape" r:id="rId28"/>
      <autoFilter ref="A7:J397"/>
    </customSheetView>
    <customSheetView guid="{99950613-28E7-4EC2-B918-559A2757B0A9}" scale="50" showPageBreaks="1" outlineSymbols="0" zeroValues="0" fitToPage="1" printArea="1" showAutoFilter="1" view="pageBreakPreview" topLeftCell="A5">
      <pane xSplit="2" ySplit="10" topLeftCell="C189" activePane="bottomRight" state="frozen"/>
      <selection pane="bottomRight" activeCell="J191" sqref="J191:J196"/>
      <rowBreaks count="32" manualBreakCount="32">
        <brk id="28" max="11" man="1"/>
        <brk id="115" max="11" man="1"/>
        <brk id="152" max="11" man="1"/>
        <brk id="184" max="11" man="1"/>
        <brk id="217" max="18" man="1"/>
        <brk id="1028" max="18" man="1"/>
        <brk id="1078" max="18" man="1"/>
        <brk id="1135" max="18" man="1"/>
        <brk id="1206" max="18" man="1"/>
        <brk id="1261" max="14" man="1"/>
        <brk id="1276" max="10" man="1"/>
        <brk id="1312" max="10" man="1"/>
        <brk id="1352" max="10" man="1"/>
        <brk id="1391" max="10" man="1"/>
        <brk id="1429" max="10" man="1"/>
        <brk id="1465" max="10" man="1"/>
        <brk id="1502" max="10" man="1"/>
        <brk id="1540" max="10" man="1"/>
        <brk id="1575" max="10" man="1"/>
        <brk id="1611" max="10" man="1"/>
        <brk id="1651" max="10" man="1"/>
        <brk id="1690" max="10" man="1"/>
        <brk id="1729" max="10" man="1"/>
        <brk id="1769" max="10" man="1"/>
        <brk id="1807" max="10" man="1"/>
        <brk id="1842" max="10" man="1"/>
        <brk id="1872" max="10" man="1"/>
        <brk id="1909" max="10" man="1"/>
        <brk id="1946" max="10" man="1"/>
        <brk id="1981" max="10" man="1"/>
        <brk id="2023" max="10" man="1"/>
        <brk id="2077" max="10" man="1"/>
      </rowBreaks>
      <pageMargins left="0" right="0" top="0.9055118110236221" bottom="0" header="0" footer="0"/>
      <printOptions horizontalCentered="1"/>
      <pageSetup paperSize="8" scale="47" fitToHeight="0" orientation="landscape" r:id="rId29"/>
      <autoFilter ref="A7:J415"/>
    </customSheetView>
    <customSheetView guid="{0CCCFAED-79CE-4449-BC23-D60C794B65C2}" scale="50" showPageBreaks="1" outlineSymbols="0" zeroValues="0" fitToPage="1" printArea="1" showAutoFilter="1" topLeftCell="A5">
      <pane xSplit="2" ySplit="4" topLeftCell="AU9" activePane="bottomRight" state="frozen"/>
      <selection pane="bottomRight" activeCell="A190" sqref="A190"/>
      <rowBreaks count="32" manualBreakCount="32">
        <brk id="68" max="9" man="1"/>
        <brk id="122" max="9" man="1"/>
        <brk id="146" max="9" man="1"/>
        <brk id="168" max="9"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4" fitToHeight="0" orientation="landscape" horizontalDpi="4294967293" r:id="rId30"/>
      <autoFilter ref="A7:J411"/>
    </customSheetView>
    <customSheetView guid="{45DE1976-7F07-4EB4-8A9C-FB72D060BEFA}" scale="55" showPageBreaks="1" outlineSymbols="0" zeroValues="0" fitToPage="1" printArea="1" showAutoFilter="1" view="pageBreakPreview" topLeftCell="D33">
      <selection activeCell="J39" sqref="J39:J44"/>
      <rowBreaks count="35" manualBreakCount="35">
        <brk id="23" max="9" man="1"/>
        <brk id="30" max="9" man="1"/>
        <brk id="48" max="9" man="1"/>
        <brk id="85" max="9" man="1"/>
        <brk id="127" max="9" man="1"/>
        <brk id="145" max="9" man="1"/>
        <brk id="171" max="9" man="1"/>
        <brk id="206" max="9" man="1"/>
        <brk id="1017" max="18" man="1"/>
        <brk id="1067" max="18" man="1"/>
        <brk id="1124" max="18" man="1"/>
        <brk id="1195" max="18" man="1"/>
        <brk id="1250" max="14" man="1"/>
        <brk id="1265" max="10" man="1"/>
        <brk id="1301" max="10" man="1"/>
        <brk id="1341" max="10" man="1"/>
        <brk id="1380" max="10" man="1"/>
        <brk id="1418" max="10" man="1"/>
        <brk id="1454" max="10" man="1"/>
        <brk id="1491" max="10" man="1"/>
        <brk id="1529" max="10" man="1"/>
        <brk id="1564" max="10" man="1"/>
        <brk id="1600" max="10" man="1"/>
        <brk id="1640" max="10" man="1"/>
        <brk id="1679" max="10" man="1"/>
        <brk id="1718" max="10" man="1"/>
        <brk id="1758" max="10" man="1"/>
        <brk id="1796" max="10" man="1"/>
        <brk id="1831" max="10" man="1"/>
        <brk id="1861" max="10" man="1"/>
        <brk id="1898" max="10" man="1"/>
        <brk id="1935" max="10" man="1"/>
        <brk id="1970" max="10" man="1"/>
        <brk id="2012" max="10" man="1"/>
        <brk id="2066" max="10" man="1"/>
      </rowBreaks>
      <pageMargins left="0" right="0" top="0.9055118110236221" bottom="0" header="0" footer="0"/>
      <printOptions horizontalCentered="1"/>
      <pageSetup paperSize="8" scale="47" fitToHeight="0" orientation="landscape" r:id="rId31"/>
      <autoFilter ref="A7:J397"/>
    </customSheetView>
    <customSheetView guid="{6068C3FF-17AA-48A5-A88B-2523CBAC39AE}" scale="60" showPageBreaks="1" outlineSymbols="0" zeroValues="0" fitToPage="1" printArea="1" showAutoFilter="1" view="pageBreakPreview" topLeftCell="A4">
      <pane xSplit="4" ySplit="7" topLeftCell="E76" activePane="bottomRight" state="frozen"/>
      <selection pane="bottomRight" activeCell="C86" sqref="C86:D86"/>
      <rowBreaks count="28" manualBreakCount="28">
        <brk id="122" max="9" man="1"/>
        <brk id="1005" max="18" man="1"/>
        <brk id="1055" max="18" man="1"/>
        <brk id="1112" max="18" man="1"/>
        <brk id="1183" max="18" man="1"/>
        <brk id="1238" max="14" man="1"/>
        <brk id="1253" max="10" man="1"/>
        <brk id="1289" max="10" man="1"/>
        <brk id="1329" max="10" man="1"/>
        <brk id="1368" max="10" man="1"/>
        <brk id="1406" max="10" man="1"/>
        <brk id="1442" max="10" man="1"/>
        <brk id="1479" max="10" man="1"/>
        <brk id="1517" max="10" man="1"/>
        <brk id="1552" max="10" man="1"/>
        <brk id="1588" max="10" man="1"/>
        <brk id="1628" max="10" man="1"/>
        <brk id="1667" max="10" man="1"/>
        <brk id="1706" max="10" man="1"/>
        <brk id="1746" max="10" man="1"/>
        <brk id="1784" max="10" man="1"/>
        <brk id="1819" max="10" man="1"/>
        <brk id="1849" max="10" man="1"/>
        <brk id="1886" max="10" man="1"/>
        <brk id="1923" max="10" man="1"/>
        <brk id="1958" max="10" man="1"/>
        <brk id="2000" max="10" man="1"/>
        <brk id="2054" max="10" man="1"/>
      </rowBreaks>
      <pageMargins left="0" right="0" top="0.47" bottom="0" header="0" footer="0"/>
      <printOptions horizontalCentered="1"/>
      <pageSetup paperSize="8" scale="44" fitToHeight="0" orientation="landscape" r:id="rId32"/>
      <autoFilter ref="A6:K369"/>
    </customSheetView>
    <customSheetView guid="{A0A3CD9B-2436-40D7-91DB-589A95FBBF00}" scale="40" showPageBreaks="1" outlineSymbols="0" zeroValues="0" fitToPage="1" printArea="1" showAutoFilter="1" view="pageBreakPreview">
      <pane xSplit="2" ySplit="7" topLeftCell="C8" activePane="bottomRight" state="frozen"/>
      <selection pane="bottomRight" activeCell="B8" sqref="A8:XFD13"/>
      <rowBreaks count="28" manualBreakCount="28">
        <brk id="197" min="1" max="9"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pageMargins left="0" right="0" top="0.9055118110236221" bottom="0" header="0" footer="0"/>
      <printOptions horizontalCentered="1"/>
      <pageSetup paperSize="8" scale="46" fitToHeight="0" orientation="landscape" r:id="rId33"/>
      <autoFilter ref="A6:J388"/>
    </customSheetView>
    <customSheetView guid="{BEA0FDBA-BB07-4C19-8BBD-5E57EE395C09}" scale="60" showPageBreaks="1" outlineSymbols="0" zeroValues="0" fitToPage="1" printArea="1" showAutoFilter="1" view="pageBreakPreview">
      <pane xSplit="2" ySplit="7" topLeftCell="E41" activePane="bottomRight" state="frozen"/>
      <selection pane="bottomRight" activeCell="J42" sqref="J42:J47"/>
      <rowBreaks count="28" manualBreakCount="28">
        <brk id="197" min="1" max="9"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pageMargins left="0" right="0" top="0.9055118110236221" bottom="0" header="0" footer="0"/>
      <printOptions horizontalCentered="1"/>
      <pageSetup paperSize="8" scale="46" fitToHeight="0" orientation="landscape" r:id="rId34"/>
      <autoFilter ref="A6:J388"/>
    </customSheetView>
  </customSheetViews>
  <mergeCells count="90">
    <mergeCell ref="C54:C56"/>
    <mergeCell ref="J136:J141"/>
    <mergeCell ref="J148:J152"/>
    <mergeCell ref="B154:B156"/>
    <mergeCell ref="H154:H156"/>
    <mergeCell ref="C154:C156"/>
    <mergeCell ref="D154:D156"/>
    <mergeCell ref="J130:J135"/>
    <mergeCell ref="J142:J147"/>
    <mergeCell ref="J154:J161"/>
    <mergeCell ref="I154:I156"/>
    <mergeCell ref="E154:E156"/>
    <mergeCell ref="A186:J186"/>
    <mergeCell ref="B122:B124"/>
    <mergeCell ref="C122:C124"/>
    <mergeCell ref="D122:D124"/>
    <mergeCell ref="A154:A156"/>
    <mergeCell ref="A122:A129"/>
    <mergeCell ref="J174:J179"/>
    <mergeCell ref="J168:J173"/>
    <mergeCell ref="J180:J185"/>
    <mergeCell ref="J48:J53"/>
    <mergeCell ref="J54:J61"/>
    <mergeCell ref="D54:D56"/>
    <mergeCell ref="E54:E56"/>
    <mergeCell ref="J122:J129"/>
    <mergeCell ref="I122:I124"/>
    <mergeCell ref="I54:I56"/>
    <mergeCell ref="E122:E124"/>
    <mergeCell ref="G122:G124"/>
    <mergeCell ref="F122:F124"/>
    <mergeCell ref="H122:H124"/>
    <mergeCell ref="B14:B16"/>
    <mergeCell ref="C14:C16"/>
    <mergeCell ref="D14:D16"/>
    <mergeCell ref="J42:J47"/>
    <mergeCell ref="J35:J41"/>
    <mergeCell ref="G22:G23"/>
    <mergeCell ref="H22:H23"/>
    <mergeCell ref="I14:I16"/>
    <mergeCell ref="B35:B36"/>
    <mergeCell ref="C35:C36"/>
    <mergeCell ref="E35:E36"/>
    <mergeCell ref="G35:G36"/>
    <mergeCell ref="H35:H36"/>
    <mergeCell ref="I35:I36"/>
    <mergeCell ref="A14:A15"/>
    <mergeCell ref="B22:B23"/>
    <mergeCell ref="A22:A23"/>
    <mergeCell ref="J104:J109"/>
    <mergeCell ref="J92:J97"/>
    <mergeCell ref="A54:A56"/>
    <mergeCell ref="J80:J85"/>
    <mergeCell ref="J62:J67"/>
    <mergeCell ref="J74:J79"/>
    <mergeCell ref="J86:J91"/>
    <mergeCell ref="J98:J103"/>
    <mergeCell ref="E22:E23"/>
    <mergeCell ref="J29:J34"/>
    <mergeCell ref="J22:J28"/>
    <mergeCell ref="F22:F23"/>
    <mergeCell ref="C22:C23"/>
    <mergeCell ref="A2:J2"/>
    <mergeCell ref="F5:G5"/>
    <mergeCell ref="A8:A13"/>
    <mergeCell ref="A4:A6"/>
    <mergeCell ref="D5:E5"/>
    <mergeCell ref="B4:B6"/>
    <mergeCell ref="H4:H6"/>
    <mergeCell ref="J4:J6"/>
    <mergeCell ref="D4:G4"/>
    <mergeCell ref="J8:J13"/>
    <mergeCell ref="I4:I6"/>
    <mergeCell ref="C4:C6"/>
    <mergeCell ref="A187:B187"/>
    <mergeCell ref="H54:H56"/>
    <mergeCell ref="B54:B56"/>
    <mergeCell ref="H14:H16"/>
    <mergeCell ref="J14:J21"/>
    <mergeCell ref="G14:G16"/>
    <mergeCell ref="E14:E16"/>
    <mergeCell ref="F14:F16"/>
    <mergeCell ref="J162:J167"/>
    <mergeCell ref="J116:J121"/>
    <mergeCell ref="D22:D23"/>
    <mergeCell ref="F154:F156"/>
    <mergeCell ref="G154:G156"/>
    <mergeCell ref="F54:F56"/>
    <mergeCell ref="G54:G56"/>
    <mergeCell ref="J110:J115"/>
  </mergeCells>
  <phoneticPr fontId="4" type="noConversion"/>
  <printOptions horizontalCentered="1"/>
  <pageMargins left="0" right="0" top="0.9055118110236221" bottom="0" header="0" footer="0"/>
  <pageSetup paperSize="9" scale="32" fitToHeight="0" orientation="landscape" r:id="rId35"/>
  <rowBreaks count="28" manualBreakCount="28">
    <brk id="197" min="1" max="9"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customSheetViews>
    <customSheetView guid="{3EEA7E1A-5F2B-4408-A34C-1F0223B5B245}">
      <pageMargins left="0.7" right="0.7" top="0.75" bottom="0.75" header="0.3" footer="0.3"/>
    </customSheetView>
    <customSheetView guid="{6E4A7295-8CE0-4D28-ABEF-D38EBAE7C204}">
      <pageMargins left="0.7" right="0.7" top="0.75" bottom="0.75" header="0.3" footer="0.3"/>
    </customSheetView>
    <customSheetView guid="{13BE7114-35DF-4699-8779-61985C68F6C3}">
      <pageMargins left="0.7" right="0.7" top="0.75" bottom="0.75" header="0.3" footer="0.3"/>
    </customSheetView>
    <customSheetView guid="{67ADFAE6-A9AF-44D7-8539-93CD0F6B7849}">
      <pageMargins left="0.7" right="0.7" top="0.75" bottom="0.75" header="0.3" footer="0.3"/>
    </customSheetView>
    <customSheetView guid="{CCF533A2-322B-40E2-88B2-065E6D1D35B4}">
      <pageMargins left="0.7" right="0.7" top="0.75" bottom="0.75" header="0.3" footer="0.3"/>
    </customSheetView>
    <customSheetView guid="{CA384592-0CFD-4322-A4EB-34EC04693944}">
      <pageMargins left="0.7" right="0.7" top="0.75" bottom="0.75" header="0.3" footer="0.3"/>
    </customSheetView>
    <customSheetView guid="{032DDD1D-7C32-4E80-928D-C908C764BB01}">
      <pageMargins left="0.7" right="0.7" top="0.75" bottom="0.75" header="0.3" footer="0.3"/>
    </customSheetView>
    <customSheetView guid="{45DE1976-7F07-4EB4-8A9C-FB72D060BEFA}">
      <pageMargins left="0.7" right="0.7" top="0.75" bottom="0.75" header="0.3" footer="0.3"/>
    </customSheetView>
    <customSheetView guid="{6068C3FF-17AA-48A5-A88B-2523CBAC39AE}">
      <pageMargins left="0.7" right="0.7" top="0.75" bottom="0.75" header="0.3" footer="0.3"/>
    </customSheetView>
    <customSheetView guid="{A0A3CD9B-2436-40D7-91DB-589A95FBBF00}">
      <pageMargins left="0.7" right="0.7" top="0.75" bottom="0.75" header="0.3" footer="0.3"/>
    </customSheetView>
    <customSheetView guid="{BEA0FDBA-BB07-4C19-8BBD-5E57EE395C09}">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на 30.09.2022</vt:lpstr>
      <vt:lpstr>Лист1</vt:lpstr>
      <vt:lpstr>'на 30.09.2022'!Заголовки_для_печати</vt:lpstr>
      <vt:lpstr>'на 30.09.2022'!Область_печати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Вершинина Мария Игоревна</cp:lastModifiedBy>
  <cp:lastPrinted>2022-10-14T12:05:12Z</cp:lastPrinted>
  <dcterms:created xsi:type="dcterms:W3CDTF">2011-12-13T05:34:09Z</dcterms:created>
  <dcterms:modified xsi:type="dcterms:W3CDTF">2022-10-18T04:43:25Z</dcterms:modified>
</cp:coreProperties>
</file>